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always" codeName="ThisWorkbook" defaultThemeVersion="124226"/>
  <bookViews>
    <workbookView xWindow="-90" yWindow="450" windowWidth="20445" windowHeight="1620" tabRatio="909" activeTab="1"/>
  </bookViews>
  <sheets>
    <sheet name="ASSR" sheetId="25" r:id="rId1"/>
    <sheet name="Plan annuel" sheetId="2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_________________CMJ1" localSheetId="0">[1]Bosco!#REF!</definedName>
    <definedName name="__________________CMJ1">[1]Bosco!#REF!</definedName>
    <definedName name="__________________CMJ2" localSheetId="0">[1]Bosco!#REF!</definedName>
    <definedName name="__________________CMJ2">[1]Bosco!#REF!</definedName>
    <definedName name="__________________CMJ3" localSheetId="0">[1]Bosco!#REF!</definedName>
    <definedName name="__________________CMJ3">[1]Bosco!#REF!</definedName>
    <definedName name="__________________SJE1" localSheetId="0">[1]Bosco!#REF!</definedName>
    <definedName name="__________________SJE1">[1]Bosco!#REF!</definedName>
    <definedName name="__________________SJE2" localSheetId="0">[1]Bosco!#REF!</definedName>
    <definedName name="__________________SJE2">[1]Bosco!#REF!</definedName>
    <definedName name="__________________SJE3" localSheetId="0">[1]Bosco!#REF!</definedName>
    <definedName name="__________________SJE3">[1]Bosco!#REF!</definedName>
    <definedName name="________________CMJ1" localSheetId="0">[1]Bosco!#REF!</definedName>
    <definedName name="________________CMJ1">[1]Bosco!#REF!</definedName>
    <definedName name="________________CMJ2" localSheetId="0">[1]Bosco!#REF!</definedName>
    <definedName name="________________CMJ2">[1]Bosco!#REF!</definedName>
    <definedName name="________________CMJ3" localSheetId="0">[1]Bosco!#REF!</definedName>
    <definedName name="________________CMJ3">[1]Bosco!#REF!</definedName>
    <definedName name="________________SJE1" localSheetId="0">[1]Bosco!#REF!</definedName>
    <definedName name="________________SJE1">[1]Bosco!#REF!</definedName>
    <definedName name="________________SJE2" localSheetId="0">[1]Bosco!#REF!</definedName>
    <definedName name="________________SJE2">[1]Bosco!#REF!</definedName>
    <definedName name="________________SJE3" localSheetId="0">[1]Bosco!#REF!</definedName>
    <definedName name="________________SJE3">[1]Bosco!#REF!</definedName>
    <definedName name="_______________CMJ1" localSheetId="0">[1]Bosco!#REF!</definedName>
    <definedName name="_______________CMJ1">[1]Bosco!#REF!</definedName>
    <definedName name="_______________CMJ2" localSheetId="0">[1]Bosco!#REF!</definedName>
    <definedName name="_______________CMJ2">[1]Bosco!#REF!</definedName>
    <definedName name="_______________CMJ3" localSheetId="0">[1]Bosco!#REF!</definedName>
    <definedName name="_______________CMJ3">[1]Bosco!#REF!</definedName>
    <definedName name="_______________SJE1" localSheetId="0">[1]Bosco!#REF!</definedName>
    <definedName name="_______________SJE1">[1]Bosco!#REF!</definedName>
    <definedName name="_______________SJE2" localSheetId="0">[1]Bosco!#REF!</definedName>
    <definedName name="_______________SJE2">[1]Bosco!#REF!</definedName>
    <definedName name="_______________SJE3" localSheetId="0">[1]Bosco!#REF!</definedName>
    <definedName name="_______________SJE3">[1]Bosco!#REF!</definedName>
    <definedName name="______________CMJ1" localSheetId="0">[1]Bosco!#REF!</definedName>
    <definedName name="______________CMJ1">[1]Bosco!#REF!</definedName>
    <definedName name="______________CMJ2" localSheetId="0">[1]Bosco!#REF!</definedName>
    <definedName name="______________CMJ2">[1]Bosco!#REF!</definedName>
    <definedName name="______________CMJ3" localSheetId="0">[1]Bosco!#REF!</definedName>
    <definedName name="______________CMJ3">[1]Bosco!#REF!</definedName>
    <definedName name="______________SJE1" localSheetId="0">[1]Bosco!#REF!</definedName>
    <definedName name="______________SJE1">[1]Bosco!#REF!</definedName>
    <definedName name="______________SJE2" localSheetId="0">[1]Bosco!#REF!</definedName>
    <definedName name="______________SJE2">[1]Bosco!#REF!</definedName>
    <definedName name="______________SJE3" localSheetId="0">[1]Bosco!#REF!</definedName>
    <definedName name="______________SJE3">[1]Bosco!#REF!</definedName>
    <definedName name="_____________CMJ1" localSheetId="0">[1]Bosco!#REF!</definedName>
    <definedName name="_____________CMJ1">[1]Bosco!#REF!</definedName>
    <definedName name="_____________CMJ2" localSheetId="0">[1]Bosco!#REF!</definedName>
    <definedName name="_____________CMJ2">[1]Bosco!#REF!</definedName>
    <definedName name="_____________CMJ3" localSheetId="0">[1]Bosco!#REF!</definedName>
    <definedName name="_____________CMJ3">[1]Bosco!#REF!</definedName>
    <definedName name="_____________PTI1" localSheetId="0">#REF!</definedName>
    <definedName name="_____________PTI1" localSheetId="1">#REF!</definedName>
    <definedName name="_____________PTI1">#REF!</definedName>
    <definedName name="_____________PTI11" localSheetId="0">#REF!</definedName>
    <definedName name="_____________PTI11" localSheetId="1">#REF!</definedName>
    <definedName name="_____________PTI11">#REF!</definedName>
    <definedName name="_____________PTI13" localSheetId="0">#REF!</definedName>
    <definedName name="_____________PTI13" localSheetId="1">#REF!</definedName>
    <definedName name="_____________PTI13">#REF!</definedName>
    <definedName name="_____________PTI14" localSheetId="0">#REF!</definedName>
    <definedName name="_____________PTI14" localSheetId="1">#REF!</definedName>
    <definedName name="_____________PTI14">#REF!</definedName>
    <definedName name="_____________PTI15" localSheetId="0">#REF!</definedName>
    <definedName name="_____________PTI15" localSheetId="1">#REF!</definedName>
    <definedName name="_____________PTI15">#REF!</definedName>
    <definedName name="_____________PTI16" localSheetId="0">#REF!</definedName>
    <definedName name="_____________PTI16" localSheetId="1">#REF!</definedName>
    <definedName name="_____________PTI16">#REF!</definedName>
    <definedName name="_____________PTI17" localSheetId="0">#REF!</definedName>
    <definedName name="_____________PTI17" localSheetId="1">#REF!</definedName>
    <definedName name="_____________PTI17">#REF!</definedName>
    <definedName name="_____________PTI18" localSheetId="0">#REF!</definedName>
    <definedName name="_____________PTI18" localSheetId="1">#REF!</definedName>
    <definedName name="_____________PTI18">#REF!</definedName>
    <definedName name="_____________PTI19" localSheetId="0">#REF!</definedName>
    <definedName name="_____________PTI19" localSheetId="1">#REF!</definedName>
    <definedName name="_____________PTI19">#REF!</definedName>
    <definedName name="_____________PTI2" localSheetId="0">#REF!</definedName>
    <definedName name="_____________PTI2" localSheetId="1">#REF!</definedName>
    <definedName name="_____________PTI2">#REF!</definedName>
    <definedName name="_____________PTI21" localSheetId="0">#REF!</definedName>
    <definedName name="_____________PTI21" localSheetId="1">#REF!</definedName>
    <definedName name="_____________PTI21">#REF!</definedName>
    <definedName name="_____________PTI3" localSheetId="0">#REF!</definedName>
    <definedName name="_____________PTI3" localSheetId="1">#REF!</definedName>
    <definedName name="_____________PTI3">#REF!</definedName>
    <definedName name="_____________PTI4" localSheetId="0">#REF!</definedName>
    <definedName name="_____________PTI4" localSheetId="1">#REF!</definedName>
    <definedName name="_____________PTI4">#REF!</definedName>
    <definedName name="_____________PTI5" localSheetId="0">#REF!</definedName>
    <definedName name="_____________PTI5" localSheetId="1">#REF!</definedName>
    <definedName name="_____________PTI5">#REF!</definedName>
    <definedName name="_____________PTI6" localSheetId="0">#REF!</definedName>
    <definedName name="_____________PTI6" localSheetId="1">#REF!</definedName>
    <definedName name="_____________PTI6">#REF!</definedName>
    <definedName name="_____________PTI7" localSheetId="0">#REF!</definedName>
    <definedName name="_____________PTI7" localSheetId="1">#REF!</definedName>
    <definedName name="_____________PTI7">#REF!</definedName>
    <definedName name="_____________PTI8" localSheetId="0">#REF!</definedName>
    <definedName name="_____________PTI8" localSheetId="1">#REF!</definedName>
    <definedName name="_____________PTI8">#REF!</definedName>
    <definedName name="_____________PTI9" localSheetId="0">#REF!</definedName>
    <definedName name="_____________PTI9" localSheetId="1">#REF!</definedName>
    <definedName name="_____________PTI9">#REF!</definedName>
    <definedName name="_____________SJE1" localSheetId="0">[1]Bosco!#REF!</definedName>
    <definedName name="_____________SJE1">[1]Bosco!#REF!</definedName>
    <definedName name="_____________SJE2" localSheetId="0">[1]Bosco!#REF!</definedName>
    <definedName name="_____________SJE2">[1]Bosco!#REF!</definedName>
    <definedName name="_____________SJE3" localSheetId="0">[1]Bosco!#REF!</definedName>
    <definedName name="_____________SJE3">[1]Bosco!#REF!</definedName>
    <definedName name="____________CMJ1" localSheetId="0">[1]Bosco!#REF!</definedName>
    <definedName name="____________CMJ1" localSheetId="1">[1]Bosco!#REF!</definedName>
    <definedName name="____________CMJ1">[1]Bosco!#REF!</definedName>
    <definedName name="____________CMJ2" localSheetId="0">[1]Bosco!#REF!</definedName>
    <definedName name="____________CMJ2" localSheetId="1">[1]Bosco!#REF!</definedName>
    <definedName name="____________CMJ2">[1]Bosco!#REF!</definedName>
    <definedName name="____________CMJ3" localSheetId="0">[1]Bosco!#REF!</definedName>
    <definedName name="____________CMJ3" localSheetId="1">[1]Bosco!#REF!</definedName>
    <definedName name="____________CMJ3">[1]Bosco!#REF!</definedName>
    <definedName name="____________PTI1" localSheetId="0">#REF!</definedName>
    <definedName name="____________PTI1">#REF!</definedName>
    <definedName name="____________PTI11" localSheetId="0">#REF!</definedName>
    <definedName name="____________PTI11">#REF!</definedName>
    <definedName name="____________PTI13" localSheetId="0">#REF!</definedName>
    <definedName name="____________PTI13">#REF!</definedName>
    <definedName name="____________PTI14" localSheetId="0">#REF!</definedName>
    <definedName name="____________PTI14">#REF!</definedName>
    <definedName name="____________PTI15" localSheetId="0">#REF!</definedName>
    <definedName name="____________PTI15">#REF!</definedName>
    <definedName name="____________PTI16" localSheetId="0">#REF!</definedName>
    <definedName name="____________PTI16">#REF!</definedName>
    <definedName name="____________PTI17" localSheetId="0">#REF!</definedName>
    <definedName name="____________PTI17">#REF!</definedName>
    <definedName name="____________PTI18" localSheetId="0">#REF!</definedName>
    <definedName name="____________PTI18">#REF!</definedName>
    <definedName name="____________PTI19" localSheetId="0">#REF!</definedName>
    <definedName name="____________PTI19">#REF!</definedName>
    <definedName name="____________PTI2" localSheetId="0">#REF!</definedName>
    <definedName name="____________PTI2">#REF!</definedName>
    <definedName name="____________PTI21" localSheetId="0">#REF!</definedName>
    <definedName name="____________PTI21">#REF!</definedName>
    <definedName name="____________PTI3" localSheetId="0">#REF!</definedName>
    <definedName name="____________PTI3">#REF!</definedName>
    <definedName name="____________PTI4" localSheetId="0">#REF!</definedName>
    <definedName name="____________PTI4">#REF!</definedName>
    <definedName name="____________PTI5" localSheetId="0">#REF!</definedName>
    <definedName name="____________PTI5">#REF!</definedName>
    <definedName name="____________PTI6" localSheetId="0">#REF!</definedName>
    <definedName name="____________PTI6">#REF!</definedName>
    <definedName name="____________PTI7" localSheetId="0">#REF!</definedName>
    <definedName name="____________PTI7">#REF!</definedName>
    <definedName name="____________PTI8" localSheetId="0">#REF!</definedName>
    <definedName name="____________PTI8">#REF!</definedName>
    <definedName name="____________PTI9" localSheetId="0">#REF!</definedName>
    <definedName name="____________PTI9">#REF!</definedName>
    <definedName name="____________SJE1" localSheetId="0">[1]Bosco!#REF!</definedName>
    <definedName name="____________SJE1" localSheetId="1">[1]Bosco!#REF!</definedName>
    <definedName name="____________SJE1">[1]Bosco!#REF!</definedName>
    <definedName name="____________SJE2" localSheetId="0">[1]Bosco!#REF!</definedName>
    <definedName name="____________SJE2" localSheetId="1">[1]Bosco!#REF!</definedName>
    <definedName name="____________SJE2">[1]Bosco!#REF!</definedName>
    <definedName name="____________SJE3" localSheetId="0">[1]Bosco!#REF!</definedName>
    <definedName name="____________SJE3" localSheetId="1">[1]Bosco!#REF!</definedName>
    <definedName name="____________SJE3">[1]Bosco!#REF!</definedName>
    <definedName name="___________CMJ1" localSheetId="0">[1]Bosco!#REF!</definedName>
    <definedName name="___________CMJ1">[1]Bosco!#REF!</definedName>
    <definedName name="___________CMJ2" localSheetId="0">[1]Bosco!#REF!</definedName>
    <definedName name="___________CMJ2">[1]Bosco!#REF!</definedName>
    <definedName name="___________CMJ3" localSheetId="0">[1]Bosco!#REF!</definedName>
    <definedName name="___________CMJ3">[1]Bosco!#REF!</definedName>
    <definedName name="___________PTI1" localSheetId="0">#REF!</definedName>
    <definedName name="___________PTI1" localSheetId="1">#REF!</definedName>
    <definedName name="___________PTI1">#REF!</definedName>
    <definedName name="___________PTI11" localSheetId="0">#REF!</definedName>
    <definedName name="___________PTI11" localSheetId="1">#REF!</definedName>
    <definedName name="___________PTI11">#REF!</definedName>
    <definedName name="___________PTI12" localSheetId="0">#REF!</definedName>
    <definedName name="___________PTI12" localSheetId="1">#REF!</definedName>
    <definedName name="___________PTI12">#REF!</definedName>
    <definedName name="___________PTI13" localSheetId="0">#REF!</definedName>
    <definedName name="___________PTI13" localSheetId="1">#REF!</definedName>
    <definedName name="___________PTI13">#REF!</definedName>
    <definedName name="___________PTI14" localSheetId="0">#REF!</definedName>
    <definedName name="___________PTI14" localSheetId="1">#REF!</definedName>
    <definedName name="___________PTI14">#REF!</definedName>
    <definedName name="___________PTI15" localSheetId="0">#REF!</definedName>
    <definedName name="___________PTI15" localSheetId="1">#REF!</definedName>
    <definedName name="___________PTI15">#REF!</definedName>
    <definedName name="___________PTI16" localSheetId="0">#REF!</definedName>
    <definedName name="___________PTI16" localSheetId="1">#REF!</definedName>
    <definedName name="___________PTI16">#REF!</definedName>
    <definedName name="___________PTI17" localSheetId="0">#REF!</definedName>
    <definedName name="___________PTI17" localSheetId="1">#REF!</definedName>
    <definedName name="___________PTI17">#REF!</definedName>
    <definedName name="___________PTI18" localSheetId="0">#REF!</definedName>
    <definedName name="___________PTI18" localSheetId="1">#REF!</definedName>
    <definedName name="___________PTI18">#REF!</definedName>
    <definedName name="___________PTI19" localSheetId="0">#REF!</definedName>
    <definedName name="___________PTI19" localSheetId="1">#REF!</definedName>
    <definedName name="___________PTI19">#REF!</definedName>
    <definedName name="___________PTI2" localSheetId="0">#REF!</definedName>
    <definedName name="___________PTI2" localSheetId="1">#REF!</definedName>
    <definedName name="___________PTI2">#REF!</definedName>
    <definedName name="___________PTI20" localSheetId="0">#REF!</definedName>
    <definedName name="___________PTI20" localSheetId="1">#REF!</definedName>
    <definedName name="___________PTI20">#REF!</definedName>
    <definedName name="___________PTI21" localSheetId="0">#REF!</definedName>
    <definedName name="___________PTI21" localSheetId="1">#REF!</definedName>
    <definedName name="___________PTI21">#REF!</definedName>
    <definedName name="___________PTI3" localSheetId="0">#REF!</definedName>
    <definedName name="___________PTI3" localSheetId="1">#REF!</definedName>
    <definedName name="___________PTI3">#REF!</definedName>
    <definedName name="___________PTI4" localSheetId="0">#REF!</definedName>
    <definedName name="___________PTI4" localSheetId="1">#REF!</definedName>
    <definedName name="___________PTI4">#REF!</definedName>
    <definedName name="___________PTI5" localSheetId="0">#REF!</definedName>
    <definedName name="___________PTI5" localSheetId="1">#REF!</definedName>
    <definedName name="___________PTI5">#REF!</definedName>
    <definedName name="___________PTI6" localSheetId="0">#REF!</definedName>
    <definedName name="___________PTI6" localSheetId="1">#REF!</definedName>
    <definedName name="___________PTI6">#REF!</definedName>
    <definedName name="___________PTI7" localSheetId="0">#REF!</definedName>
    <definedName name="___________PTI7" localSheetId="1">#REF!</definedName>
    <definedName name="___________PTI7">#REF!</definedName>
    <definedName name="___________PTI8" localSheetId="0">#REF!</definedName>
    <definedName name="___________PTI8" localSheetId="1">#REF!</definedName>
    <definedName name="___________PTI8">#REF!</definedName>
    <definedName name="___________PTI9" localSheetId="0">#REF!</definedName>
    <definedName name="___________PTI9" localSheetId="1">#REF!</definedName>
    <definedName name="___________PTI9">#REF!</definedName>
    <definedName name="___________SJE1" localSheetId="0">[1]Bosco!#REF!</definedName>
    <definedName name="___________SJE1">[1]Bosco!#REF!</definedName>
    <definedName name="___________SJE2" localSheetId="0">[1]Bosco!#REF!</definedName>
    <definedName name="___________SJE2">[1]Bosco!#REF!</definedName>
    <definedName name="___________SJE3" localSheetId="0">[1]Bosco!#REF!</definedName>
    <definedName name="___________SJE3">[1]Bosco!#REF!</definedName>
    <definedName name="__________CAE10" localSheetId="0">'[2]Programme indiv'!$I$9</definedName>
    <definedName name="__________CAE10">'[3]Programme indiv'!$I$9</definedName>
    <definedName name="__________CAE7" localSheetId="0">[2]Energetique!$F$19</definedName>
    <definedName name="__________CAE7">[3]Energetique!$F$19</definedName>
    <definedName name="__________CMJ1" localSheetId="0">[4]Bosco!#REF!</definedName>
    <definedName name="__________CMJ1" localSheetId="1">[5]Bosco!#REF!</definedName>
    <definedName name="__________CMJ1">[4]Bosco!#REF!</definedName>
    <definedName name="__________CMJ2" localSheetId="0">[4]Bosco!#REF!</definedName>
    <definedName name="__________CMJ2" localSheetId="1">[5]Bosco!#REF!</definedName>
    <definedName name="__________CMJ2">[4]Bosco!#REF!</definedName>
    <definedName name="__________CMJ3" localSheetId="0">[4]Bosco!#REF!</definedName>
    <definedName name="__________CMJ3" localSheetId="1">[5]Bosco!#REF!</definedName>
    <definedName name="__________CMJ3">[4]Bosco!#REF!</definedName>
    <definedName name="__________PTI1" localSheetId="0">#REF!</definedName>
    <definedName name="__________PTI1" localSheetId="1">#REF!</definedName>
    <definedName name="__________PTI1">#REF!</definedName>
    <definedName name="__________PTI10" localSheetId="0">[2]Force!$F$56</definedName>
    <definedName name="__________PTI10">[3]Force!$F$56</definedName>
    <definedName name="__________PTI11" localSheetId="0">#REF!</definedName>
    <definedName name="__________PTI11" localSheetId="1">#REF!</definedName>
    <definedName name="__________PTI11">#REF!</definedName>
    <definedName name="__________PTI12" localSheetId="0">#REF!</definedName>
    <definedName name="__________PTI12" localSheetId="1">#REF!</definedName>
    <definedName name="__________PTI12">#REF!</definedName>
    <definedName name="__________PTI13" localSheetId="0">#REF!</definedName>
    <definedName name="__________PTI13" localSheetId="1">#REF!</definedName>
    <definedName name="__________PTI13">#REF!</definedName>
    <definedName name="__________PTI14" localSheetId="0">#REF!</definedName>
    <definedName name="__________PTI14" localSheetId="1">#REF!</definedName>
    <definedName name="__________PTI14">#REF!</definedName>
    <definedName name="__________PTI15" localSheetId="0">#REF!</definedName>
    <definedName name="__________PTI15" localSheetId="1">#REF!</definedName>
    <definedName name="__________PTI15">#REF!</definedName>
    <definedName name="__________PTI16" localSheetId="0">#REF!</definedName>
    <definedName name="__________PTI16" localSheetId="1">#REF!</definedName>
    <definedName name="__________PTI16">#REF!</definedName>
    <definedName name="__________PTI17" localSheetId="0">#REF!</definedName>
    <definedName name="__________PTI17" localSheetId="1">#REF!</definedName>
    <definedName name="__________PTI17">#REF!</definedName>
    <definedName name="__________PTI18" localSheetId="0">#REF!</definedName>
    <definedName name="__________PTI18" localSheetId="1">#REF!</definedName>
    <definedName name="__________PTI18">#REF!</definedName>
    <definedName name="__________PTI19" localSheetId="0">#REF!</definedName>
    <definedName name="__________PTI19" localSheetId="1">#REF!</definedName>
    <definedName name="__________PTI19">#REF!</definedName>
    <definedName name="__________PTI2" localSheetId="0">#REF!</definedName>
    <definedName name="__________PTI2" localSheetId="1">#REF!</definedName>
    <definedName name="__________PTI2">#REF!</definedName>
    <definedName name="__________PTI20" localSheetId="0">#REF!</definedName>
    <definedName name="__________PTI20" localSheetId="1">#REF!</definedName>
    <definedName name="__________PTI20">#REF!</definedName>
    <definedName name="__________PTI21" localSheetId="0">#REF!</definedName>
    <definedName name="__________PTI21" localSheetId="1">#REF!</definedName>
    <definedName name="__________PTI21">#REF!</definedName>
    <definedName name="__________PTI3" localSheetId="0">#REF!</definedName>
    <definedName name="__________PTI3" localSheetId="1">#REF!</definedName>
    <definedName name="__________PTI3">#REF!</definedName>
    <definedName name="__________PTI4" localSheetId="0">#REF!</definedName>
    <definedName name="__________PTI4" localSheetId="1">#REF!</definedName>
    <definedName name="__________PTI4">#REF!</definedName>
    <definedName name="__________PTI5" localSheetId="0">#REF!</definedName>
    <definedName name="__________PTI5" localSheetId="1">#REF!</definedName>
    <definedName name="__________PTI5">#REF!</definedName>
    <definedName name="__________PTI6" localSheetId="0">#REF!</definedName>
    <definedName name="__________PTI6" localSheetId="1">#REF!</definedName>
    <definedName name="__________PTI6">#REF!</definedName>
    <definedName name="__________PTI7" localSheetId="0">#REF!</definedName>
    <definedName name="__________PTI7" localSheetId="1">#REF!</definedName>
    <definedName name="__________PTI7">#REF!</definedName>
    <definedName name="__________PTI8" localSheetId="0">#REF!</definedName>
    <definedName name="__________PTI8" localSheetId="1">#REF!</definedName>
    <definedName name="__________PTI8">#REF!</definedName>
    <definedName name="__________PTI9" localSheetId="0">#REF!</definedName>
    <definedName name="__________PTI9" localSheetId="1">#REF!</definedName>
    <definedName name="__________PTI9">#REF!</definedName>
    <definedName name="__________PTS3" localSheetId="0">[2]Force!$F$109</definedName>
    <definedName name="__________PTS3">[3]Force!$F$109</definedName>
    <definedName name="__________PTS4" localSheetId="0">[2]Force!$F$141</definedName>
    <definedName name="__________PTS4">[3]Force!$F$141</definedName>
    <definedName name="__________RM5" localSheetId="0">[2]Force!$F$2</definedName>
    <definedName name="__________RM5">[3]Force!$F$2</definedName>
    <definedName name="__________RM6" localSheetId="0">[2]Force!$F$30</definedName>
    <definedName name="__________RM6">[3]Force!$F$30</definedName>
    <definedName name="__________SJE1" localSheetId="0">[4]Bosco!#REF!</definedName>
    <definedName name="__________SJE1" localSheetId="1">[5]Bosco!#REF!</definedName>
    <definedName name="__________SJE1">[4]Bosco!#REF!</definedName>
    <definedName name="__________SJE2" localSheetId="0">[4]Bosco!#REF!</definedName>
    <definedName name="__________SJE2" localSheetId="1">[5]Bosco!#REF!</definedName>
    <definedName name="__________SJE2">[4]Bosco!#REF!</definedName>
    <definedName name="__________SJE3" localSheetId="0">[4]Bosco!#REF!</definedName>
    <definedName name="__________SJE3" localSheetId="1">[5]Bosco!#REF!</definedName>
    <definedName name="__________SJE3">[4]Bosco!#REF!</definedName>
    <definedName name="__________VF1" localSheetId="0">[2]vitesse!$F$2</definedName>
    <definedName name="__________VF1">[3]vitesse!$F$2</definedName>
    <definedName name="__________VF2" localSheetId="0">[2]vitesse!$F$25</definedName>
    <definedName name="__________VF2">[3]vitesse!$F$25</definedName>
    <definedName name="__________VF3" localSheetId="0">[2]vitesse!$F$48</definedName>
    <definedName name="__________VF3">[3]vitesse!$F$48</definedName>
    <definedName name="__________VH1" localSheetId="0">[2]vitesse!$F$88</definedName>
    <definedName name="__________VH1">[3]vitesse!$F$88</definedName>
    <definedName name="_________CAE10" localSheetId="0">'[2]Programme indiv'!$I$9</definedName>
    <definedName name="_________CAE10">'[3]Programme indiv'!$I$9</definedName>
    <definedName name="_________CAE7" localSheetId="0">[2]Energetique!$F$19</definedName>
    <definedName name="_________CAE7">[3]Energetique!$F$19</definedName>
    <definedName name="_________CMJ1" localSheetId="0">[1]Bosco!#REF!</definedName>
    <definedName name="_________CMJ1" localSheetId="1">[5]Bosco!#REF!</definedName>
    <definedName name="_________CMJ1">[1]Bosco!#REF!</definedName>
    <definedName name="_________CMJ2" localSheetId="0">[1]Bosco!#REF!</definedName>
    <definedName name="_________CMJ2" localSheetId="1">[5]Bosco!#REF!</definedName>
    <definedName name="_________CMJ2">[1]Bosco!#REF!</definedName>
    <definedName name="_________CMJ3" localSheetId="0">[1]Bosco!#REF!</definedName>
    <definedName name="_________CMJ3" localSheetId="1">[5]Bosco!#REF!</definedName>
    <definedName name="_________CMJ3">[1]Bosco!#REF!</definedName>
    <definedName name="_________PTI1" localSheetId="0">#REF!</definedName>
    <definedName name="_________PTI1" localSheetId="1">#REF!</definedName>
    <definedName name="_________PTI1">#REF!</definedName>
    <definedName name="_________PTI10" localSheetId="0">[2]Force!$F$56</definedName>
    <definedName name="_________PTI10">[3]Force!$F$56</definedName>
    <definedName name="_________PTI11" localSheetId="0">#REF!</definedName>
    <definedName name="_________PTI11" localSheetId="1">#REF!</definedName>
    <definedName name="_________PTI11">#REF!</definedName>
    <definedName name="_________PTI12" localSheetId="0">'[6]matrice micro'!#REF!</definedName>
    <definedName name="_________PTI12" localSheetId="1">#REF!</definedName>
    <definedName name="_________PTI12">'[7]matrice micro'!#REF!</definedName>
    <definedName name="_________PTI13" localSheetId="0">#REF!</definedName>
    <definedName name="_________PTI13" localSheetId="1">#REF!</definedName>
    <definedName name="_________PTI13">#REF!</definedName>
    <definedName name="_________PTI14" localSheetId="0">#REF!</definedName>
    <definedName name="_________PTI14" localSheetId="1">#REF!</definedName>
    <definedName name="_________PTI14">#REF!</definedName>
    <definedName name="_________PTI15" localSheetId="0">#REF!</definedName>
    <definedName name="_________PTI15" localSheetId="1">#REF!</definedName>
    <definedName name="_________PTI15">#REF!</definedName>
    <definedName name="_________PTI16" localSheetId="0">#REF!</definedName>
    <definedName name="_________PTI16" localSheetId="1">#REF!</definedName>
    <definedName name="_________PTI16">#REF!</definedName>
    <definedName name="_________PTI17" localSheetId="0">#REF!</definedName>
    <definedName name="_________PTI17" localSheetId="1">#REF!</definedName>
    <definedName name="_________PTI17">#REF!</definedName>
    <definedName name="_________PTI18" localSheetId="0">#REF!</definedName>
    <definedName name="_________PTI18" localSheetId="1">#REF!</definedName>
    <definedName name="_________PTI18">#REF!</definedName>
    <definedName name="_________PTI19" localSheetId="0">#REF!</definedName>
    <definedName name="_________PTI19" localSheetId="1">#REF!</definedName>
    <definedName name="_________PTI19">#REF!</definedName>
    <definedName name="_________PTI2" localSheetId="0">#REF!</definedName>
    <definedName name="_________PTI2" localSheetId="1">#REF!</definedName>
    <definedName name="_________PTI2">#REF!</definedName>
    <definedName name="_________PTI20" localSheetId="0">'[6]matrice micro'!#REF!</definedName>
    <definedName name="_________PTI20" localSheetId="1">#REF!</definedName>
    <definedName name="_________PTI20">'[7]matrice micro'!#REF!</definedName>
    <definedName name="_________PTI21" localSheetId="0">#REF!</definedName>
    <definedName name="_________PTI21" localSheetId="1">#REF!</definedName>
    <definedName name="_________PTI21">#REF!</definedName>
    <definedName name="_________PTI3" localSheetId="0">#REF!</definedName>
    <definedName name="_________PTI3" localSheetId="1">#REF!</definedName>
    <definedName name="_________PTI3">#REF!</definedName>
    <definedName name="_________PTI4" localSheetId="0">#REF!</definedName>
    <definedName name="_________PTI4" localSheetId="1">#REF!</definedName>
    <definedName name="_________PTI4">#REF!</definedName>
    <definedName name="_________PTI5" localSheetId="0">#REF!</definedName>
    <definedName name="_________PTI5" localSheetId="1">#REF!</definedName>
    <definedName name="_________PTI5">#REF!</definedName>
    <definedName name="_________PTI6" localSheetId="0">#REF!</definedName>
    <definedName name="_________PTI6" localSheetId="1">#REF!</definedName>
    <definedName name="_________PTI6">#REF!</definedName>
    <definedName name="_________PTI7" localSheetId="0">#REF!</definedName>
    <definedName name="_________PTI7" localSheetId="1">#REF!</definedName>
    <definedName name="_________PTI7">#REF!</definedName>
    <definedName name="_________PTI8" localSheetId="0">#REF!</definedName>
    <definedName name="_________PTI8" localSheetId="1">#REF!</definedName>
    <definedName name="_________PTI8">#REF!</definedName>
    <definedName name="_________PTI9" localSheetId="0">#REF!</definedName>
    <definedName name="_________PTI9" localSheetId="1">#REF!</definedName>
    <definedName name="_________PTI9">#REF!</definedName>
    <definedName name="_________PTS3" localSheetId="0">[2]Force!$F$109</definedName>
    <definedName name="_________PTS3">[3]Force!$F$109</definedName>
    <definedName name="_________PTS4" localSheetId="0">[2]Force!$F$141</definedName>
    <definedName name="_________PTS4">[3]Force!$F$141</definedName>
    <definedName name="_________RM5" localSheetId="0">[2]Force!$F$2</definedName>
    <definedName name="_________RM5">[3]Force!$F$2</definedName>
    <definedName name="_________RM6" localSheetId="0">[2]Force!$F$30</definedName>
    <definedName name="_________RM6">[3]Force!$F$30</definedName>
    <definedName name="_________SJE1" localSheetId="0">[1]Bosco!#REF!</definedName>
    <definedName name="_________SJE1" localSheetId="1">[5]Bosco!#REF!</definedName>
    <definedName name="_________SJE1">[1]Bosco!#REF!</definedName>
    <definedName name="_________SJE2" localSheetId="0">[1]Bosco!#REF!</definedName>
    <definedName name="_________SJE2" localSheetId="1">[5]Bosco!#REF!</definedName>
    <definedName name="_________SJE2">[1]Bosco!#REF!</definedName>
    <definedName name="_________SJE3" localSheetId="0">[1]Bosco!#REF!</definedName>
    <definedName name="_________SJE3" localSheetId="1">[5]Bosco!#REF!</definedName>
    <definedName name="_________SJE3">[1]Bosco!#REF!</definedName>
    <definedName name="_________VF1" localSheetId="0">[2]vitesse!$F$2</definedName>
    <definedName name="_________VF1">[3]vitesse!$F$2</definedName>
    <definedName name="_________VF2" localSheetId="0">[2]vitesse!$F$25</definedName>
    <definedName name="_________VF2">[3]vitesse!$F$25</definedName>
    <definedName name="_________VF3" localSheetId="0">[2]vitesse!$F$48</definedName>
    <definedName name="_________VF3">[3]vitesse!$F$48</definedName>
    <definedName name="_________VH1" localSheetId="0">[2]vitesse!$F$88</definedName>
    <definedName name="_________VH1">[3]vitesse!$F$88</definedName>
    <definedName name="________CAE10">'[3]Programme indiv'!$I$9</definedName>
    <definedName name="________CAE7">[3]Energetique!$F$19</definedName>
    <definedName name="________CMJ1" localSheetId="0">[4]Bosco!#REF!</definedName>
    <definedName name="________CMJ1" localSheetId="1">[5]Bosco!#REF!</definedName>
    <definedName name="________CMJ1">[4]Bosco!#REF!</definedName>
    <definedName name="________CMJ2" localSheetId="0">[4]Bosco!#REF!</definedName>
    <definedName name="________CMJ2" localSheetId="1">[5]Bosco!#REF!</definedName>
    <definedName name="________CMJ2">[4]Bosco!#REF!</definedName>
    <definedName name="________CMJ3" localSheetId="0">[4]Bosco!#REF!</definedName>
    <definedName name="________CMJ3" localSheetId="1">[5]Bosco!#REF!</definedName>
    <definedName name="________CMJ3">[4]Bosco!#REF!</definedName>
    <definedName name="________PTI1" localSheetId="0">#REF!</definedName>
    <definedName name="________PTI1" localSheetId="1">#REF!</definedName>
    <definedName name="________PTI1">#REF!</definedName>
    <definedName name="________PTI10">[3]Force!$F$56</definedName>
    <definedName name="________PTI11" localSheetId="0">#REF!</definedName>
    <definedName name="________PTI11" localSheetId="1">#REF!</definedName>
    <definedName name="________PTI11">#REF!</definedName>
    <definedName name="________PTI12" localSheetId="0">#REF!</definedName>
    <definedName name="________PTI12" localSheetId="1">#REF!</definedName>
    <definedName name="________PTI12">#REF!</definedName>
    <definedName name="________PTI13" localSheetId="0">#REF!</definedName>
    <definedName name="________PTI13" localSheetId="1">#REF!</definedName>
    <definedName name="________PTI13">#REF!</definedName>
    <definedName name="________PTI14" localSheetId="0">#REF!</definedName>
    <definedName name="________PTI14" localSheetId="1">#REF!</definedName>
    <definedName name="________PTI14">#REF!</definedName>
    <definedName name="________PTI15" localSheetId="0">#REF!</definedName>
    <definedName name="________PTI15" localSheetId="1">#REF!</definedName>
    <definedName name="________PTI15">#REF!</definedName>
    <definedName name="________PTI16" localSheetId="0">#REF!</definedName>
    <definedName name="________PTI16" localSheetId="1">#REF!</definedName>
    <definedName name="________PTI16">#REF!</definedName>
    <definedName name="________PTI17" localSheetId="0">#REF!</definedName>
    <definedName name="________PTI17" localSheetId="1">#REF!</definedName>
    <definedName name="________PTI17">#REF!</definedName>
    <definedName name="________PTI18" localSheetId="0">#REF!</definedName>
    <definedName name="________PTI18" localSheetId="1">#REF!</definedName>
    <definedName name="________PTI18">#REF!</definedName>
    <definedName name="________PTI19" localSheetId="0">#REF!</definedName>
    <definedName name="________PTI19" localSheetId="1">#REF!</definedName>
    <definedName name="________PTI19">#REF!</definedName>
    <definedName name="________PTI2" localSheetId="0">#REF!</definedName>
    <definedName name="________PTI2" localSheetId="1">#REF!</definedName>
    <definedName name="________PTI2">#REF!</definedName>
    <definedName name="________PTI20" localSheetId="0">#REF!</definedName>
    <definedName name="________PTI20" localSheetId="1">#REF!</definedName>
    <definedName name="________PTI20">#REF!</definedName>
    <definedName name="________PTI21" localSheetId="0">#REF!</definedName>
    <definedName name="________PTI21" localSheetId="1">#REF!</definedName>
    <definedName name="________PTI21">#REF!</definedName>
    <definedName name="________PTI3" localSheetId="0">#REF!</definedName>
    <definedName name="________PTI3" localSheetId="1">#REF!</definedName>
    <definedName name="________PTI3">#REF!</definedName>
    <definedName name="________PTI4" localSheetId="0">#REF!</definedName>
    <definedName name="________PTI4" localSheetId="1">#REF!</definedName>
    <definedName name="________PTI4">#REF!</definedName>
    <definedName name="________PTI5" localSheetId="0">#REF!</definedName>
    <definedName name="________PTI5" localSheetId="1">#REF!</definedName>
    <definedName name="________PTI5">#REF!</definedName>
    <definedName name="________PTI6" localSheetId="0">#REF!</definedName>
    <definedName name="________PTI6" localSheetId="1">#REF!</definedName>
    <definedName name="________PTI6">#REF!</definedName>
    <definedName name="________PTI7" localSheetId="0">#REF!</definedName>
    <definedName name="________PTI7" localSheetId="1">#REF!</definedName>
    <definedName name="________PTI7">#REF!</definedName>
    <definedName name="________PTI8" localSheetId="0">#REF!</definedName>
    <definedName name="________PTI8" localSheetId="1">#REF!</definedName>
    <definedName name="________PTI8">#REF!</definedName>
    <definedName name="________PTI9" localSheetId="0">#REF!</definedName>
    <definedName name="________PTI9" localSheetId="1">#REF!</definedName>
    <definedName name="________PTI9">#REF!</definedName>
    <definedName name="________PTS3">[3]Force!$F$109</definedName>
    <definedName name="________PTS4">[3]Force!$F$141</definedName>
    <definedName name="________RM5">[3]Force!$F$2</definedName>
    <definedName name="________RM6">[3]Force!$F$30</definedName>
    <definedName name="________SJE1" localSheetId="0">[4]Bosco!#REF!</definedName>
    <definedName name="________SJE1" localSheetId="1">[5]Bosco!#REF!</definedName>
    <definedName name="________SJE1">[4]Bosco!#REF!</definedName>
    <definedName name="________SJE2" localSheetId="0">[4]Bosco!#REF!</definedName>
    <definedName name="________SJE2" localSheetId="1">[5]Bosco!#REF!</definedName>
    <definedName name="________SJE2">[4]Bosco!#REF!</definedName>
    <definedName name="________SJE3" localSheetId="0">[4]Bosco!#REF!</definedName>
    <definedName name="________SJE3" localSheetId="1">[5]Bosco!#REF!</definedName>
    <definedName name="________SJE3">[4]Bosco!#REF!</definedName>
    <definedName name="________VF1">[3]vitesse!$F$2</definedName>
    <definedName name="________VF2">[3]vitesse!$F$25</definedName>
    <definedName name="________VF3">[3]vitesse!$F$48</definedName>
    <definedName name="________VH1">[3]vitesse!$F$88</definedName>
    <definedName name="_______CAE10">'[3]Programme indiv'!$I$9</definedName>
    <definedName name="_______CAE7">[3]Energetique!$F$19</definedName>
    <definedName name="_______CMJ1" localSheetId="0">[1]Bosco!#REF!</definedName>
    <definedName name="_______CMJ1" localSheetId="1">[5]Bosco!#REF!</definedName>
    <definedName name="_______CMJ1">[1]Bosco!#REF!</definedName>
    <definedName name="_______CMJ2" localSheetId="0">[1]Bosco!#REF!</definedName>
    <definedName name="_______CMJ2" localSheetId="1">[5]Bosco!#REF!</definedName>
    <definedName name="_______CMJ2">[1]Bosco!#REF!</definedName>
    <definedName name="_______CMJ3" localSheetId="0">[1]Bosco!#REF!</definedName>
    <definedName name="_______CMJ3" localSheetId="1">[5]Bosco!#REF!</definedName>
    <definedName name="_______CMJ3">[1]Bosco!#REF!</definedName>
    <definedName name="_______PTI1" localSheetId="0">#REF!</definedName>
    <definedName name="_______PTI1" localSheetId="1">#REF!</definedName>
    <definedName name="_______PTI1">#REF!</definedName>
    <definedName name="_______PTI10">[3]Force!$F$56</definedName>
    <definedName name="_______PTI11" localSheetId="0">#REF!</definedName>
    <definedName name="_______PTI11" localSheetId="1">#REF!</definedName>
    <definedName name="_______PTI11">#REF!</definedName>
    <definedName name="_______PTI12" localSheetId="0">#REF!</definedName>
    <definedName name="_______PTI12" localSheetId="1">#REF!</definedName>
    <definedName name="_______PTI12">#REF!</definedName>
    <definedName name="_______PTI13" localSheetId="0">#REF!</definedName>
    <definedName name="_______PTI13" localSheetId="1">#REF!</definedName>
    <definedName name="_______PTI13">#REF!</definedName>
    <definedName name="_______PTI14" localSheetId="0">#REF!</definedName>
    <definedName name="_______PTI14" localSheetId="1">#REF!</definedName>
    <definedName name="_______PTI14">#REF!</definedName>
    <definedName name="_______PTI15" localSheetId="0">#REF!</definedName>
    <definedName name="_______PTI15" localSheetId="1">#REF!</definedName>
    <definedName name="_______PTI15">#REF!</definedName>
    <definedName name="_______PTI16" localSheetId="0">#REF!</definedName>
    <definedName name="_______PTI16" localSheetId="1">#REF!</definedName>
    <definedName name="_______PTI16">#REF!</definedName>
    <definedName name="_______PTI17" localSheetId="0">#REF!</definedName>
    <definedName name="_______PTI17" localSheetId="1">#REF!</definedName>
    <definedName name="_______PTI17">#REF!</definedName>
    <definedName name="_______PTI18" localSheetId="0">#REF!</definedName>
    <definedName name="_______PTI18" localSheetId="1">#REF!</definedName>
    <definedName name="_______PTI18">#REF!</definedName>
    <definedName name="_______PTI19" localSheetId="0">#REF!</definedName>
    <definedName name="_______PTI19" localSheetId="1">#REF!</definedName>
    <definedName name="_______PTI19">#REF!</definedName>
    <definedName name="_______PTI2" localSheetId="0">#REF!</definedName>
    <definedName name="_______PTI2" localSheetId="1">#REF!</definedName>
    <definedName name="_______PTI2">#REF!</definedName>
    <definedName name="_______PTI20" localSheetId="0">#REF!</definedName>
    <definedName name="_______PTI20" localSheetId="1">#REF!</definedName>
    <definedName name="_______PTI20">#REF!</definedName>
    <definedName name="_______PTI21" localSheetId="0">#REF!</definedName>
    <definedName name="_______PTI21" localSheetId="1">#REF!</definedName>
    <definedName name="_______PTI21">#REF!</definedName>
    <definedName name="_______PTI3" localSheetId="0">#REF!</definedName>
    <definedName name="_______PTI3" localSheetId="1">#REF!</definedName>
    <definedName name="_______PTI3">#REF!</definedName>
    <definedName name="_______PTI4" localSheetId="0">#REF!</definedName>
    <definedName name="_______PTI4" localSheetId="1">#REF!</definedName>
    <definedName name="_______PTI4">#REF!</definedName>
    <definedName name="_______PTI5" localSheetId="0">#REF!</definedName>
    <definedName name="_______PTI5" localSheetId="1">#REF!</definedName>
    <definedName name="_______PTI5">#REF!</definedName>
    <definedName name="_______PTI6" localSheetId="0">#REF!</definedName>
    <definedName name="_______PTI6" localSheetId="1">#REF!</definedName>
    <definedName name="_______PTI6">#REF!</definedName>
    <definedName name="_______PTI7" localSheetId="0">#REF!</definedName>
    <definedName name="_______PTI7" localSheetId="1">#REF!</definedName>
    <definedName name="_______PTI7">#REF!</definedName>
    <definedName name="_______PTI8" localSheetId="0">#REF!</definedName>
    <definedName name="_______PTI8" localSheetId="1">#REF!</definedName>
    <definedName name="_______PTI8">#REF!</definedName>
    <definedName name="_______PTI9" localSheetId="0">#REF!</definedName>
    <definedName name="_______PTI9" localSheetId="1">#REF!</definedName>
    <definedName name="_______PTI9">#REF!</definedName>
    <definedName name="_______PTS3">[3]Force!$F$109</definedName>
    <definedName name="_______PTS4">[3]Force!$F$141</definedName>
    <definedName name="_______RM5">[3]Force!$F$2</definedName>
    <definedName name="_______RM6">[3]Force!$F$30</definedName>
    <definedName name="_______SJE1" localSheetId="0">[1]Bosco!#REF!</definedName>
    <definedName name="_______SJE1" localSheetId="1">[5]Bosco!#REF!</definedName>
    <definedName name="_______SJE1">[1]Bosco!#REF!</definedName>
    <definedName name="_______SJE2" localSheetId="0">[1]Bosco!#REF!</definedName>
    <definedName name="_______SJE2" localSheetId="1">[5]Bosco!#REF!</definedName>
    <definedName name="_______SJE2">[1]Bosco!#REF!</definedName>
    <definedName name="_______SJE3" localSheetId="0">[1]Bosco!#REF!</definedName>
    <definedName name="_______SJE3" localSheetId="1">[5]Bosco!#REF!</definedName>
    <definedName name="_______SJE3">[1]Bosco!#REF!</definedName>
    <definedName name="_______VF1">[3]vitesse!$F$2</definedName>
    <definedName name="_______VF2">[3]vitesse!$F$25</definedName>
    <definedName name="_______VF3">[3]vitesse!$F$48</definedName>
    <definedName name="_______VH1">[3]vitesse!$F$88</definedName>
    <definedName name="______CAE10">'[3]Programme indiv'!$I$9</definedName>
    <definedName name="______CAE7">[3]Energetique!$F$19</definedName>
    <definedName name="______CMJ1" localSheetId="0">[1]Bosco!#REF!</definedName>
    <definedName name="______CMJ1" localSheetId="1">[5]Bosco!#REF!</definedName>
    <definedName name="______CMJ1">[1]Bosco!#REF!</definedName>
    <definedName name="______CMJ2" localSheetId="0">[1]Bosco!#REF!</definedName>
    <definedName name="______CMJ2" localSheetId="1">[5]Bosco!#REF!</definedName>
    <definedName name="______CMJ2">[1]Bosco!#REF!</definedName>
    <definedName name="______CMJ3" localSheetId="0">[1]Bosco!#REF!</definedName>
    <definedName name="______CMJ3" localSheetId="1">[5]Bosco!#REF!</definedName>
    <definedName name="______CMJ3">[1]Bosco!#REF!</definedName>
    <definedName name="______PTI1" localSheetId="0">#REF!</definedName>
    <definedName name="______PTI1" localSheetId="1">#REF!</definedName>
    <definedName name="______PTI1">#REF!</definedName>
    <definedName name="______PTI10">[3]Force!$F$56</definedName>
    <definedName name="______PTI11" localSheetId="0">#REF!</definedName>
    <definedName name="______PTI11" localSheetId="1">#REF!</definedName>
    <definedName name="______PTI11">#REF!</definedName>
    <definedName name="______PTI12" localSheetId="0">#REF!</definedName>
    <definedName name="______PTI12" localSheetId="1">#REF!</definedName>
    <definedName name="______PTI12">#REF!</definedName>
    <definedName name="______PTI13" localSheetId="0">#REF!</definedName>
    <definedName name="______PTI13" localSheetId="1">#REF!</definedName>
    <definedName name="______PTI13">#REF!</definedName>
    <definedName name="______PTI14" localSheetId="0">#REF!</definedName>
    <definedName name="______PTI14" localSheetId="1">#REF!</definedName>
    <definedName name="______PTI14">#REF!</definedName>
    <definedName name="______PTI15" localSheetId="0">#REF!</definedName>
    <definedName name="______PTI15" localSheetId="1">#REF!</definedName>
    <definedName name="______PTI15">#REF!</definedName>
    <definedName name="______PTI16" localSheetId="0">#REF!</definedName>
    <definedName name="______PTI16" localSheetId="1">#REF!</definedName>
    <definedName name="______PTI16">#REF!</definedName>
    <definedName name="______PTI17" localSheetId="0">#REF!</definedName>
    <definedName name="______PTI17" localSheetId="1">#REF!</definedName>
    <definedName name="______PTI17">#REF!</definedName>
    <definedName name="______PTI18" localSheetId="0">#REF!</definedName>
    <definedName name="______PTI18" localSheetId="1">#REF!</definedName>
    <definedName name="______PTI18">#REF!</definedName>
    <definedName name="______PTI19" localSheetId="0">#REF!</definedName>
    <definedName name="______PTI19" localSheetId="1">#REF!</definedName>
    <definedName name="______PTI19">#REF!</definedName>
    <definedName name="______PTI2" localSheetId="0">#REF!</definedName>
    <definedName name="______PTI2" localSheetId="1">#REF!</definedName>
    <definedName name="______PTI2">#REF!</definedName>
    <definedName name="______PTI20" localSheetId="0">#REF!</definedName>
    <definedName name="______PTI20" localSheetId="1">#REF!</definedName>
    <definedName name="______PTI20">#REF!</definedName>
    <definedName name="______PTI21" localSheetId="0">#REF!</definedName>
    <definedName name="______PTI21" localSheetId="1">#REF!</definedName>
    <definedName name="______PTI21">#REF!</definedName>
    <definedName name="______PTI3" localSheetId="0">#REF!</definedName>
    <definedName name="______PTI3" localSheetId="1">#REF!</definedName>
    <definedName name="______PTI3">#REF!</definedName>
    <definedName name="______PTI4" localSheetId="0">#REF!</definedName>
    <definedName name="______PTI4" localSheetId="1">#REF!</definedName>
    <definedName name="______PTI4">#REF!</definedName>
    <definedName name="______PTI5" localSheetId="0">#REF!</definedName>
    <definedName name="______PTI5" localSheetId="1">#REF!</definedName>
    <definedName name="______PTI5">#REF!</definedName>
    <definedName name="______PTI6" localSheetId="0">#REF!</definedName>
    <definedName name="______PTI6" localSheetId="1">#REF!</definedName>
    <definedName name="______PTI6">#REF!</definedName>
    <definedName name="______PTI7" localSheetId="0">#REF!</definedName>
    <definedName name="______PTI7" localSheetId="1">#REF!</definedName>
    <definedName name="______PTI7">#REF!</definedName>
    <definedName name="______PTI8" localSheetId="0">#REF!</definedName>
    <definedName name="______PTI8" localSheetId="1">#REF!</definedName>
    <definedName name="______PTI8">#REF!</definedName>
    <definedName name="______PTI9" localSheetId="0">#REF!</definedName>
    <definedName name="______PTI9" localSheetId="1">#REF!</definedName>
    <definedName name="______PTI9">#REF!</definedName>
    <definedName name="______PTS3">[3]Force!$F$109</definedName>
    <definedName name="______PTS4">[3]Force!$F$141</definedName>
    <definedName name="______RM5">[3]Force!$F$2</definedName>
    <definedName name="______RM6">[3]Force!$F$30</definedName>
    <definedName name="______SJE1" localSheetId="0">[1]Bosco!#REF!</definedName>
    <definedName name="______SJE1" localSheetId="1">[5]Bosco!#REF!</definedName>
    <definedName name="______SJE1">[1]Bosco!#REF!</definedName>
    <definedName name="______SJE2" localSheetId="0">[1]Bosco!#REF!</definedName>
    <definedName name="______SJE2" localSheetId="1">[5]Bosco!#REF!</definedName>
    <definedName name="______SJE2">[1]Bosco!#REF!</definedName>
    <definedName name="______SJE3" localSheetId="0">[1]Bosco!#REF!</definedName>
    <definedName name="______SJE3" localSheetId="1">[5]Bosco!#REF!</definedName>
    <definedName name="______SJE3">[1]Bosco!#REF!</definedName>
    <definedName name="______VF1">[3]vitesse!$F$2</definedName>
    <definedName name="______VF2">[3]vitesse!$F$25</definedName>
    <definedName name="______VF3">[3]vitesse!$F$48</definedName>
    <definedName name="______VH1">[3]vitesse!$F$88</definedName>
    <definedName name="_____CAE10">'[3]Programme indiv'!$I$9</definedName>
    <definedName name="_____CAE7">[3]Energetique!$F$19</definedName>
    <definedName name="_____CMJ1" localSheetId="0">[1]Bosco!#REF!</definedName>
    <definedName name="_____CMJ1" localSheetId="1">[5]Bosco!#REF!</definedName>
    <definedName name="_____CMJ1">[1]Bosco!#REF!</definedName>
    <definedName name="_____CMJ2" localSheetId="0">[1]Bosco!#REF!</definedName>
    <definedName name="_____CMJ2" localSheetId="1">[5]Bosco!#REF!</definedName>
    <definedName name="_____CMJ2">[1]Bosco!#REF!</definedName>
    <definedName name="_____CMJ3" localSheetId="0">[1]Bosco!#REF!</definedName>
    <definedName name="_____CMJ3" localSheetId="1">[5]Bosco!#REF!</definedName>
    <definedName name="_____CMJ3">[1]Bosco!#REF!</definedName>
    <definedName name="_____PTI1" localSheetId="0">#REF!</definedName>
    <definedName name="_____PTI1" localSheetId="1">#REF!</definedName>
    <definedName name="_____PTI1">#REF!</definedName>
    <definedName name="_____PTI10">[3]Force!$F$56</definedName>
    <definedName name="_____PTI11" localSheetId="0">#REF!</definedName>
    <definedName name="_____PTI11" localSheetId="1">#REF!</definedName>
    <definedName name="_____PTI11">#REF!</definedName>
    <definedName name="_____PTI12" localSheetId="0">#REF!</definedName>
    <definedName name="_____PTI12" localSheetId="1">#REF!</definedName>
    <definedName name="_____PTI12">#REF!</definedName>
    <definedName name="_____PTI13" localSheetId="0">#REF!</definedName>
    <definedName name="_____PTI13" localSheetId="1">#REF!</definedName>
    <definedName name="_____PTI13">#REF!</definedName>
    <definedName name="_____PTI14" localSheetId="0">#REF!</definedName>
    <definedName name="_____PTI14" localSheetId="1">#REF!</definedName>
    <definedName name="_____PTI14">#REF!</definedName>
    <definedName name="_____PTI15" localSheetId="0">#REF!</definedName>
    <definedName name="_____PTI15" localSheetId="1">#REF!</definedName>
    <definedName name="_____PTI15">#REF!</definedName>
    <definedName name="_____PTI16" localSheetId="0">#REF!</definedName>
    <definedName name="_____PTI16" localSheetId="1">#REF!</definedName>
    <definedName name="_____PTI16">#REF!</definedName>
    <definedName name="_____PTI17" localSheetId="0">#REF!</definedName>
    <definedName name="_____PTI17" localSheetId="1">#REF!</definedName>
    <definedName name="_____PTI17">#REF!</definedName>
    <definedName name="_____PTI18" localSheetId="0">#REF!</definedName>
    <definedName name="_____PTI18" localSheetId="1">#REF!</definedName>
    <definedName name="_____PTI18">#REF!</definedName>
    <definedName name="_____PTI19" localSheetId="0">#REF!</definedName>
    <definedName name="_____PTI19" localSheetId="1">#REF!</definedName>
    <definedName name="_____PTI19">#REF!</definedName>
    <definedName name="_____PTI2" localSheetId="0">#REF!</definedName>
    <definedName name="_____PTI2" localSheetId="1">#REF!</definedName>
    <definedName name="_____PTI2">#REF!</definedName>
    <definedName name="_____PTI20" localSheetId="0">#REF!</definedName>
    <definedName name="_____PTI20" localSheetId="1">#REF!</definedName>
    <definedName name="_____PTI20">#REF!</definedName>
    <definedName name="_____PTI21" localSheetId="0">#REF!</definedName>
    <definedName name="_____PTI21" localSheetId="1">#REF!</definedName>
    <definedName name="_____PTI21">#REF!</definedName>
    <definedName name="_____PTI3" localSheetId="0">#REF!</definedName>
    <definedName name="_____PTI3" localSheetId="1">#REF!</definedName>
    <definedName name="_____PTI3">#REF!</definedName>
    <definedName name="_____PTI4" localSheetId="0">#REF!</definedName>
    <definedName name="_____PTI4" localSheetId="1">#REF!</definedName>
    <definedName name="_____PTI4">#REF!</definedName>
    <definedName name="_____PTI5" localSheetId="0">#REF!</definedName>
    <definedName name="_____PTI5" localSheetId="1">#REF!</definedName>
    <definedName name="_____PTI5">#REF!</definedName>
    <definedName name="_____PTI6" localSheetId="0">#REF!</definedName>
    <definedName name="_____PTI6" localSheetId="1">#REF!</definedName>
    <definedName name="_____PTI6">#REF!</definedName>
    <definedName name="_____PTI7" localSheetId="0">#REF!</definedName>
    <definedName name="_____PTI7" localSheetId="1">#REF!</definedName>
    <definedName name="_____PTI7">#REF!</definedName>
    <definedName name="_____PTI8" localSheetId="0">#REF!</definedName>
    <definedName name="_____PTI8" localSheetId="1">#REF!</definedName>
    <definedName name="_____PTI8">#REF!</definedName>
    <definedName name="_____PTI9" localSheetId="0">#REF!</definedName>
    <definedName name="_____PTI9" localSheetId="1">#REF!</definedName>
    <definedName name="_____PTI9">#REF!</definedName>
    <definedName name="_____PTS3">[3]Force!$F$109</definedName>
    <definedName name="_____PTS4">[3]Force!$F$141</definedName>
    <definedName name="_____RM5">[3]Force!$F$2</definedName>
    <definedName name="_____RM6">[3]Force!$F$30</definedName>
    <definedName name="_____SJE1" localSheetId="0">[1]Bosco!#REF!</definedName>
    <definedName name="_____SJE1" localSheetId="1">[5]Bosco!#REF!</definedName>
    <definedName name="_____SJE1">[1]Bosco!#REF!</definedName>
    <definedName name="_____SJE2" localSheetId="0">[1]Bosco!#REF!</definedName>
    <definedName name="_____SJE2" localSheetId="1">[5]Bosco!#REF!</definedName>
    <definedName name="_____SJE2">[1]Bosco!#REF!</definedName>
    <definedName name="_____SJE3" localSheetId="0">[1]Bosco!#REF!</definedName>
    <definedName name="_____SJE3" localSheetId="1">[5]Bosco!#REF!</definedName>
    <definedName name="_____SJE3">[1]Bosco!#REF!</definedName>
    <definedName name="_____VF1">[3]vitesse!$F$2</definedName>
    <definedName name="_____VF2">[3]vitesse!$F$25</definedName>
    <definedName name="_____VF3">[3]vitesse!$F$48</definedName>
    <definedName name="_____VH1">[3]vitesse!$F$88</definedName>
    <definedName name="____CAE10">'[3]Programme indiv'!$I$9</definedName>
    <definedName name="____CAE7">[3]Energetique!$F$19</definedName>
    <definedName name="____CMJ1" localSheetId="0">[1]Bosco!#REF!</definedName>
    <definedName name="____CMJ1" localSheetId="1">[1]Bosco!#REF!</definedName>
    <definedName name="____CMJ1">[1]Bosco!#REF!</definedName>
    <definedName name="____CMJ2" localSheetId="0">[1]Bosco!#REF!</definedName>
    <definedName name="____CMJ2" localSheetId="1">[1]Bosco!#REF!</definedName>
    <definedName name="____CMJ2">[1]Bosco!#REF!</definedName>
    <definedName name="____CMJ3" localSheetId="0">[1]Bosco!#REF!</definedName>
    <definedName name="____CMJ3" localSheetId="1">[1]Bosco!#REF!</definedName>
    <definedName name="____CMJ3">[1]Bosco!#REF!</definedName>
    <definedName name="____PTI1" localSheetId="0">#REF!</definedName>
    <definedName name="____PTI1" localSheetId="1">#REF!</definedName>
    <definedName name="____PTI1">#REF!</definedName>
    <definedName name="____PTI10">[3]Force!$F$56</definedName>
    <definedName name="____PTI11" localSheetId="0">#REF!</definedName>
    <definedName name="____PTI11" localSheetId="1">#REF!</definedName>
    <definedName name="____PTI11">#REF!</definedName>
    <definedName name="____PTI12" localSheetId="0">#REF!</definedName>
    <definedName name="____PTI12" localSheetId="1">#REF!</definedName>
    <definedName name="____PTI12">#REF!</definedName>
    <definedName name="____PTI13" localSheetId="0">#REF!</definedName>
    <definedName name="____PTI13" localSheetId="1">#REF!</definedName>
    <definedName name="____PTI13">#REF!</definedName>
    <definedName name="____PTI14" localSheetId="0">#REF!</definedName>
    <definedName name="____PTI14" localSheetId="1">#REF!</definedName>
    <definedName name="____PTI14">#REF!</definedName>
    <definedName name="____PTI15" localSheetId="0">#REF!</definedName>
    <definedName name="____PTI15" localSheetId="1">#REF!</definedName>
    <definedName name="____PTI15">#REF!</definedName>
    <definedName name="____PTI16" localSheetId="0">#REF!</definedName>
    <definedName name="____PTI16" localSheetId="1">#REF!</definedName>
    <definedName name="____PTI16">#REF!</definedName>
    <definedName name="____PTI17" localSheetId="0">#REF!</definedName>
    <definedName name="____PTI17" localSheetId="1">#REF!</definedName>
    <definedName name="____PTI17">#REF!</definedName>
    <definedName name="____PTI18" localSheetId="0">#REF!</definedName>
    <definedName name="____PTI18" localSheetId="1">#REF!</definedName>
    <definedName name="____PTI18">#REF!</definedName>
    <definedName name="____PTI19" localSheetId="0">#REF!</definedName>
    <definedName name="____PTI19" localSheetId="1">#REF!</definedName>
    <definedName name="____PTI19">#REF!</definedName>
    <definedName name="____PTI2" localSheetId="0">#REF!</definedName>
    <definedName name="____PTI2" localSheetId="1">#REF!</definedName>
    <definedName name="____PTI2">#REF!</definedName>
    <definedName name="____PTI20" localSheetId="0">#REF!</definedName>
    <definedName name="____PTI20" localSheetId="1">#REF!</definedName>
    <definedName name="____PTI20">#REF!</definedName>
    <definedName name="____PTI21" localSheetId="0">#REF!</definedName>
    <definedName name="____PTI21" localSheetId="1">#REF!</definedName>
    <definedName name="____PTI21">#REF!</definedName>
    <definedName name="____PTI3" localSheetId="0">#REF!</definedName>
    <definedName name="____PTI3" localSheetId="1">#REF!</definedName>
    <definedName name="____PTI3">#REF!</definedName>
    <definedName name="____PTI4" localSheetId="0">#REF!</definedName>
    <definedName name="____PTI4" localSheetId="1">#REF!</definedName>
    <definedName name="____PTI4">#REF!</definedName>
    <definedName name="____PTI5" localSheetId="0">#REF!</definedName>
    <definedName name="____PTI5" localSheetId="1">#REF!</definedName>
    <definedName name="____PTI5">#REF!</definedName>
    <definedName name="____PTI6" localSheetId="0">#REF!</definedName>
    <definedName name="____PTI6" localSheetId="1">#REF!</definedName>
    <definedName name="____PTI6">#REF!</definedName>
    <definedName name="____PTI7" localSheetId="0">#REF!</definedName>
    <definedName name="____PTI7" localSheetId="1">#REF!</definedName>
    <definedName name="____PTI7">#REF!</definedName>
    <definedName name="____PTI8" localSheetId="0">#REF!</definedName>
    <definedName name="____PTI8" localSheetId="1">#REF!</definedName>
    <definedName name="____PTI8">#REF!</definedName>
    <definedName name="____PTI9" localSheetId="0">#REF!</definedName>
    <definedName name="____PTI9" localSheetId="1">#REF!</definedName>
    <definedName name="____PTI9">#REF!</definedName>
    <definedName name="____PTS3">[3]Force!$F$109</definedName>
    <definedName name="____PTS4">[3]Force!$F$141</definedName>
    <definedName name="____RM5">[3]Force!$F$2</definedName>
    <definedName name="____RM6">[3]Force!$F$30</definedName>
    <definedName name="____SJE1" localSheetId="0">[1]Bosco!#REF!</definedName>
    <definedName name="____SJE1" localSheetId="1">[1]Bosco!#REF!</definedName>
    <definedName name="____SJE1">[1]Bosco!#REF!</definedName>
    <definedName name="____SJE2" localSheetId="0">[1]Bosco!#REF!</definedName>
    <definedName name="____SJE2" localSheetId="1">[1]Bosco!#REF!</definedName>
    <definedName name="____SJE2">[1]Bosco!#REF!</definedName>
    <definedName name="____SJE3" localSheetId="0">[1]Bosco!#REF!</definedName>
    <definedName name="____SJE3" localSheetId="1">[1]Bosco!#REF!</definedName>
    <definedName name="____SJE3">[1]Bosco!#REF!</definedName>
    <definedName name="____VF1">[3]vitesse!$F$2</definedName>
    <definedName name="____VF2">[3]vitesse!$F$25</definedName>
    <definedName name="____VF3">[3]vitesse!$F$48</definedName>
    <definedName name="____VH1">[3]vitesse!$F$88</definedName>
    <definedName name="___CAE10">'[3]Programme indiv'!$I$9</definedName>
    <definedName name="___CAE7">[3]Energetique!$F$19</definedName>
    <definedName name="___CMJ1" localSheetId="0">[1]Bosco!#REF!</definedName>
    <definedName name="___CMJ1" localSheetId="1">[1]Bosco!#REF!</definedName>
    <definedName name="___CMJ1">[1]Bosco!#REF!</definedName>
    <definedName name="___CMJ2" localSheetId="0">[1]Bosco!#REF!</definedName>
    <definedName name="___CMJ2" localSheetId="1">[1]Bosco!#REF!</definedName>
    <definedName name="___CMJ2">[1]Bosco!#REF!</definedName>
    <definedName name="___CMJ3" localSheetId="0">[1]Bosco!#REF!</definedName>
    <definedName name="___CMJ3" localSheetId="1">[1]Bosco!#REF!</definedName>
    <definedName name="___CMJ3">[1]Bosco!#REF!</definedName>
    <definedName name="___PTI1" localSheetId="0">#REF!</definedName>
    <definedName name="___PTI1" localSheetId="1">#REF!</definedName>
    <definedName name="___PTI1">#REF!</definedName>
    <definedName name="___PTI10">[3]Force!$F$56</definedName>
    <definedName name="___PTI11" localSheetId="0">#REF!</definedName>
    <definedName name="___PTI11" localSheetId="1">#REF!</definedName>
    <definedName name="___PTI11">#REF!</definedName>
    <definedName name="___PTI12" localSheetId="0">#REF!</definedName>
    <definedName name="___PTI12" localSheetId="1">#REF!</definedName>
    <definedName name="___PTI12">#REF!</definedName>
    <definedName name="___PTI13" localSheetId="0">#REF!</definedName>
    <definedName name="___PTI13" localSheetId="1">#REF!</definedName>
    <definedName name="___PTI13">#REF!</definedName>
    <definedName name="___PTI14" localSheetId="0">#REF!</definedName>
    <definedName name="___PTI14" localSheetId="1">#REF!</definedName>
    <definedName name="___PTI14">#REF!</definedName>
    <definedName name="___PTI15" localSheetId="0">#REF!</definedName>
    <definedName name="___PTI15" localSheetId="1">#REF!</definedName>
    <definedName name="___PTI15">#REF!</definedName>
    <definedName name="___PTI16" localSheetId="0">#REF!</definedName>
    <definedName name="___PTI16" localSheetId="1">#REF!</definedName>
    <definedName name="___PTI16">#REF!</definedName>
    <definedName name="___PTI17" localSheetId="0">#REF!</definedName>
    <definedName name="___PTI17" localSheetId="1">#REF!</definedName>
    <definedName name="___PTI17">#REF!</definedName>
    <definedName name="___PTI18" localSheetId="0">#REF!</definedName>
    <definedName name="___PTI18" localSheetId="1">#REF!</definedName>
    <definedName name="___PTI18">#REF!</definedName>
    <definedName name="___PTI19" localSheetId="0">#REF!</definedName>
    <definedName name="___PTI19" localSheetId="1">#REF!</definedName>
    <definedName name="___PTI19">#REF!</definedName>
    <definedName name="___PTI2" localSheetId="0">#REF!</definedName>
    <definedName name="___PTI2" localSheetId="1">#REF!</definedName>
    <definedName name="___PTI2">#REF!</definedName>
    <definedName name="___PTI20" localSheetId="0">#REF!</definedName>
    <definedName name="___PTI20" localSheetId="1">#REF!</definedName>
    <definedName name="___PTI20">#REF!</definedName>
    <definedName name="___PTI21" localSheetId="0">#REF!</definedName>
    <definedName name="___PTI21" localSheetId="1">#REF!</definedName>
    <definedName name="___PTI21">#REF!</definedName>
    <definedName name="___PTI3" localSheetId="0">#REF!</definedName>
    <definedName name="___PTI3" localSheetId="1">#REF!</definedName>
    <definedName name="___PTI3">#REF!</definedName>
    <definedName name="___PTI4" localSheetId="0">#REF!</definedName>
    <definedName name="___PTI4" localSheetId="1">#REF!</definedName>
    <definedName name="___PTI4">#REF!</definedName>
    <definedName name="___PTI5" localSheetId="0">#REF!</definedName>
    <definedName name="___PTI5" localSheetId="1">#REF!</definedName>
    <definedName name="___PTI5">#REF!</definedName>
    <definedName name="___PTI6" localSheetId="0">#REF!</definedName>
    <definedName name="___PTI6" localSheetId="1">#REF!</definedName>
    <definedName name="___PTI6">#REF!</definedName>
    <definedName name="___PTI7" localSheetId="0">#REF!</definedName>
    <definedName name="___PTI7" localSheetId="1">#REF!</definedName>
    <definedName name="___PTI7">#REF!</definedName>
    <definedName name="___PTI8" localSheetId="0">#REF!</definedName>
    <definedName name="___PTI8" localSheetId="1">#REF!</definedName>
    <definedName name="___PTI8">#REF!</definedName>
    <definedName name="___PTI9" localSheetId="0">#REF!</definedName>
    <definedName name="___PTI9" localSheetId="1">#REF!</definedName>
    <definedName name="___PTI9">#REF!</definedName>
    <definedName name="___PTS3">[3]Force!$F$109</definedName>
    <definedName name="___PTS4">[3]Force!$F$141</definedName>
    <definedName name="___RM5">[3]Force!$F$2</definedName>
    <definedName name="___RM6">[3]Force!$F$30</definedName>
    <definedName name="___SJE1" localSheetId="0">[1]Bosco!#REF!</definedName>
    <definedName name="___SJE1" localSheetId="1">[1]Bosco!#REF!</definedName>
    <definedName name="___SJE1">[1]Bosco!#REF!</definedName>
    <definedName name="___SJE2" localSheetId="0">[1]Bosco!#REF!</definedName>
    <definedName name="___SJE2" localSheetId="1">[1]Bosco!#REF!</definedName>
    <definedName name="___SJE2">[1]Bosco!#REF!</definedName>
    <definedName name="___SJE3" localSheetId="0">[1]Bosco!#REF!</definedName>
    <definedName name="___SJE3" localSheetId="1">[1]Bosco!#REF!</definedName>
    <definedName name="___SJE3">[1]Bosco!#REF!</definedName>
    <definedName name="___VF1">[3]vitesse!$F$2</definedName>
    <definedName name="___VF2">[3]vitesse!$F$25</definedName>
    <definedName name="___VF3">[3]vitesse!$F$48</definedName>
    <definedName name="___VH1">[3]vitesse!$F$88</definedName>
    <definedName name="__CAE10">'[3]Programme indiv'!$I$9</definedName>
    <definedName name="__CAE7">[3]Energetique!$F$19</definedName>
    <definedName name="__CMJ1" localSheetId="0">[1]Bosco!#REF!</definedName>
    <definedName name="__CMJ1" localSheetId="1">[5]Bosco!#REF!</definedName>
    <definedName name="__CMJ1">[1]Bosco!#REF!</definedName>
    <definedName name="__CMJ2" localSheetId="0">[1]Bosco!#REF!</definedName>
    <definedName name="__CMJ2" localSheetId="1">[5]Bosco!#REF!</definedName>
    <definedName name="__CMJ2">[1]Bosco!#REF!</definedName>
    <definedName name="__CMJ3" localSheetId="0">[1]Bosco!#REF!</definedName>
    <definedName name="__CMJ3" localSheetId="1">[5]Bosco!#REF!</definedName>
    <definedName name="__CMJ3">[1]Bosco!#REF!</definedName>
    <definedName name="__PTI1" localSheetId="0">#REF!</definedName>
    <definedName name="__PTI1" localSheetId="1">#REF!</definedName>
    <definedName name="__PTI1">#REF!</definedName>
    <definedName name="__PTI10">[3]Force!$F$56</definedName>
    <definedName name="__PTI11" localSheetId="0">#REF!</definedName>
    <definedName name="__PTI11" localSheetId="1">#REF!</definedName>
    <definedName name="__PTI11">#REF!</definedName>
    <definedName name="__PTI12" localSheetId="0">#REF!</definedName>
    <definedName name="__PTI12" localSheetId="1">#REF!</definedName>
    <definedName name="__PTI12">#REF!</definedName>
    <definedName name="__PTI13" localSheetId="0">#REF!</definedName>
    <definedName name="__PTI13" localSheetId="1">#REF!</definedName>
    <definedName name="__PTI13">#REF!</definedName>
    <definedName name="__PTI14" localSheetId="0">#REF!</definedName>
    <definedName name="__PTI14" localSheetId="1">#REF!</definedName>
    <definedName name="__PTI14">#REF!</definedName>
    <definedName name="__PTI15" localSheetId="0">#REF!</definedName>
    <definedName name="__PTI15" localSheetId="1">#REF!</definedName>
    <definedName name="__PTI15">#REF!</definedName>
    <definedName name="__PTI16" localSheetId="0">#REF!</definedName>
    <definedName name="__PTI16" localSheetId="1">#REF!</definedName>
    <definedName name="__PTI16">#REF!</definedName>
    <definedName name="__PTI17" localSheetId="0">#REF!</definedName>
    <definedName name="__PTI17" localSheetId="1">#REF!</definedName>
    <definedName name="__PTI17">#REF!</definedName>
    <definedName name="__PTI18" localSheetId="0">#REF!</definedName>
    <definedName name="__PTI18" localSheetId="1">#REF!</definedName>
    <definedName name="__PTI18">#REF!</definedName>
    <definedName name="__PTI19" localSheetId="0">#REF!</definedName>
    <definedName name="__PTI19" localSheetId="1">#REF!</definedName>
    <definedName name="__PTI19">#REF!</definedName>
    <definedName name="__PTI2" localSheetId="0">#REF!</definedName>
    <definedName name="__PTI2" localSheetId="1">#REF!</definedName>
    <definedName name="__PTI2">#REF!</definedName>
    <definedName name="__PTI20" localSheetId="0">#REF!</definedName>
    <definedName name="__PTI20" localSheetId="1">#REF!</definedName>
    <definedName name="__PTI20">#REF!</definedName>
    <definedName name="__PTI21" localSheetId="0">#REF!</definedName>
    <definedName name="__PTI21" localSheetId="1">#REF!</definedName>
    <definedName name="__PTI21">#REF!</definedName>
    <definedName name="__PTI3" localSheetId="0">#REF!</definedName>
    <definedName name="__PTI3" localSheetId="1">#REF!</definedName>
    <definedName name="__PTI3">#REF!</definedName>
    <definedName name="__PTI4" localSheetId="0">#REF!</definedName>
    <definedName name="__PTI4" localSheetId="1">#REF!</definedName>
    <definedName name="__PTI4">#REF!</definedName>
    <definedName name="__PTI5" localSheetId="0">#REF!</definedName>
    <definedName name="__PTI5" localSheetId="1">#REF!</definedName>
    <definedName name="__PTI5">#REF!</definedName>
    <definedName name="__PTI6" localSheetId="0">#REF!</definedName>
    <definedName name="__PTI6" localSheetId="1">#REF!</definedName>
    <definedName name="__PTI6">#REF!</definedName>
    <definedName name="__PTI7" localSheetId="0">#REF!</definedName>
    <definedName name="__PTI7" localSheetId="1">#REF!</definedName>
    <definedName name="__PTI7">#REF!</definedName>
    <definedName name="__PTI8" localSheetId="0">#REF!</definedName>
    <definedName name="__PTI8" localSheetId="1">#REF!</definedName>
    <definedName name="__PTI8">#REF!</definedName>
    <definedName name="__PTI9" localSheetId="0">#REF!</definedName>
    <definedName name="__PTI9" localSheetId="1">#REF!</definedName>
    <definedName name="__PTI9">#REF!</definedName>
    <definedName name="__PTS3">[3]Force!$F$109</definedName>
    <definedName name="__PTS4">[3]Force!$F$141</definedName>
    <definedName name="__RM5">[3]Force!$F$2</definedName>
    <definedName name="__RM6">[3]Force!$F$30</definedName>
    <definedName name="__SJE1" localSheetId="0">[1]Bosco!#REF!</definedName>
    <definedName name="__SJE1" localSheetId="1">[5]Bosco!#REF!</definedName>
    <definedName name="__SJE1">[1]Bosco!#REF!</definedName>
    <definedName name="__SJE2" localSheetId="0">[1]Bosco!#REF!</definedName>
    <definedName name="__SJE2" localSheetId="1">[5]Bosco!#REF!</definedName>
    <definedName name="__SJE2">[1]Bosco!#REF!</definedName>
    <definedName name="__SJE3" localSheetId="0">[1]Bosco!#REF!</definedName>
    <definedName name="__SJE3" localSheetId="1">[5]Bosco!#REF!</definedName>
    <definedName name="__SJE3">[1]Bosco!#REF!</definedName>
    <definedName name="__VF1">[3]vitesse!$F$2</definedName>
    <definedName name="__VF2">[3]vitesse!$F$25</definedName>
    <definedName name="__VF3">[3]vitesse!$F$48</definedName>
    <definedName name="__VH1">[3]vitesse!$F$88</definedName>
    <definedName name="__VMA1" localSheetId="0">[8]PASS_TOX.XLS!$Q$5</definedName>
    <definedName name="__VMA1">[8]PASS_TOX.XLS!$Q$5</definedName>
    <definedName name="__VMA2" localSheetId="0">[8]PASS_TOX.XLS!$Z$5</definedName>
    <definedName name="__VMA2">[8]PASS_TOX.XLS!$Z$5</definedName>
    <definedName name="__VMA3" localSheetId="0">[8]PASS_TOX.XLS!$H$32</definedName>
    <definedName name="__VMA3">[8]PASS_TOX.XLS!$H$32</definedName>
    <definedName name="__VMA4" localSheetId="0">[8]PASS_TOX.XLS!$Q$32</definedName>
    <definedName name="__VMA4">[8]PASS_TOX.XLS!$Q$32</definedName>
    <definedName name="__VMA5" localSheetId="0">[8]PASS_TOX.XLS!$Z$32</definedName>
    <definedName name="__VMA5">[8]PASS_TOX.XLS!$Z$32</definedName>
    <definedName name="_01_févr" localSheetId="0">#REF!</definedName>
    <definedName name="_01_févr" localSheetId="1">#REF!</definedName>
    <definedName name="_01_févr">#REF!</definedName>
    <definedName name="_06_déc" localSheetId="0">#REF!</definedName>
    <definedName name="_06_déc" localSheetId="1">#REF!</definedName>
    <definedName name="_06_déc">#REF!</definedName>
    <definedName name="_07_févr" localSheetId="0">#REF!</definedName>
    <definedName name="_07_févr" localSheetId="1">#REF!</definedName>
    <definedName name="_07_févr">#REF!</definedName>
    <definedName name="_08_10_2004" localSheetId="0">#REF!</definedName>
    <definedName name="_08_10_2004" localSheetId="1">#REF!</definedName>
    <definedName name="_08_10_2004">#REF!</definedName>
    <definedName name="_09_10_2004" localSheetId="0">#REF!</definedName>
    <definedName name="_09_10_2004" localSheetId="1">#REF!</definedName>
    <definedName name="_09_10_2004">#REF!</definedName>
    <definedName name="_09_févr" localSheetId="0">#REF!</definedName>
    <definedName name="_09_févr" localSheetId="1">#REF!</definedName>
    <definedName name="_09_févr">#REF!</definedName>
    <definedName name="_1" localSheetId="0">#REF!</definedName>
    <definedName name="_1" localSheetId="1">#REF!</definedName>
    <definedName name="_1">#REF!</definedName>
    <definedName name="_10" localSheetId="0">#REF!</definedName>
    <definedName name="_10" localSheetId="1">#REF!</definedName>
    <definedName name="_10">#REF!</definedName>
    <definedName name="_11" localSheetId="0">#REF!</definedName>
    <definedName name="_11" localSheetId="1">#REF!</definedName>
    <definedName name="_11">#REF!</definedName>
    <definedName name="_12" localSheetId="0">#REF!</definedName>
    <definedName name="_12" localSheetId="1">#REF!</definedName>
    <definedName name="_12">#REF!</definedName>
    <definedName name="_13" localSheetId="0">#REF!</definedName>
    <definedName name="_13" localSheetId="1">#REF!</definedName>
    <definedName name="_13">#REF!</definedName>
    <definedName name="_13_déc" localSheetId="0">#REF!</definedName>
    <definedName name="_13_déc" localSheetId="1">#REF!</definedName>
    <definedName name="_13_déc">#REF!</definedName>
    <definedName name="_14" localSheetId="0">#REF!</definedName>
    <definedName name="_14" localSheetId="1">#REF!</definedName>
    <definedName name="_14">#REF!</definedName>
    <definedName name="_14_avr" localSheetId="0">[9]RM!$A$94</definedName>
    <definedName name="_14_avr">[10]RM!$A$94</definedName>
    <definedName name="_15" localSheetId="0">#REF!</definedName>
    <definedName name="_15" localSheetId="1">#REF!</definedName>
    <definedName name="_15">#REF!</definedName>
    <definedName name="_16" localSheetId="0">#REF!</definedName>
    <definedName name="_16" localSheetId="1">#REF!</definedName>
    <definedName name="_16">#REF!</definedName>
    <definedName name="_17" localSheetId="0">#REF!</definedName>
    <definedName name="_17" localSheetId="1">#REF!</definedName>
    <definedName name="_17">#REF!</definedName>
    <definedName name="_18" localSheetId="0">#REF!</definedName>
    <definedName name="_18" localSheetId="1">#REF!</definedName>
    <definedName name="_18">#REF!</definedName>
    <definedName name="_18_janv" localSheetId="0">#REF!</definedName>
    <definedName name="_18_janv" localSheetId="1">#REF!</definedName>
    <definedName name="_18_janv">#REF!</definedName>
    <definedName name="_19" localSheetId="0">#REF!</definedName>
    <definedName name="_19" localSheetId="1">#REF!</definedName>
    <definedName name="_19">#REF!</definedName>
    <definedName name="_1cmj1_" localSheetId="0">[11]Bosco!#REF!</definedName>
    <definedName name="_1cmj1_" localSheetId="1">[12]Bosco!#REF!</definedName>
    <definedName name="_1cmj1_">[12]Bosco!#REF!</definedName>
    <definedName name="_2" localSheetId="0">#REF!</definedName>
    <definedName name="_2" localSheetId="1">#REF!</definedName>
    <definedName name="_2">#REF!</definedName>
    <definedName name="_20" localSheetId="0">#REF!</definedName>
    <definedName name="_20" localSheetId="1">#REF!</definedName>
    <definedName name="_20">#REF!</definedName>
    <definedName name="_2010_TI" localSheetId="0">#REF!</definedName>
    <definedName name="_2010_TI" localSheetId="1">#REF!</definedName>
    <definedName name="_2010_TI">#REF!</definedName>
    <definedName name="_2010_TS" localSheetId="0">#REF!</definedName>
    <definedName name="_2010_TS" localSheetId="1">#REF!</definedName>
    <definedName name="_2010_TS">#REF!</definedName>
    <definedName name="_21" localSheetId="0">#REF!</definedName>
    <definedName name="_21" localSheetId="1">#REF!</definedName>
    <definedName name="_21">#REF!</definedName>
    <definedName name="_21_MAI_Dunkerque" localSheetId="0">#REF!</definedName>
    <definedName name="_21_MAI_Dunkerque" localSheetId="1">#REF!</definedName>
    <definedName name="_21_MAI_Dunkerque">#REF!</definedName>
    <definedName name="_22" localSheetId="0">#REF!</definedName>
    <definedName name="_22" localSheetId="1">#REF!</definedName>
    <definedName name="_22">#REF!</definedName>
    <definedName name="_23" localSheetId="0">#REF!</definedName>
    <definedName name="_23" localSheetId="1">#REF!</definedName>
    <definedName name="_23">#REF!</definedName>
    <definedName name="_23_janv" localSheetId="0">#REF!</definedName>
    <definedName name="_23_janv" localSheetId="1">#REF!</definedName>
    <definedName name="_23_janv">#REF!</definedName>
    <definedName name="_24" localSheetId="0">#REF!</definedName>
    <definedName name="_24" localSheetId="1">#REF!</definedName>
    <definedName name="_24">#REF!</definedName>
    <definedName name="_24_déc" localSheetId="0">#REF!</definedName>
    <definedName name="_24_déc" localSheetId="1">#REF!</definedName>
    <definedName name="_24_déc">#REF!</definedName>
    <definedName name="_25" localSheetId="0">#REF!</definedName>
    <definedName name="_25" localSheetId="1">#REF!</definedName>
    <definedName name="_25">#REF!</definedName>
    <definedName name="_26" localSheetId="0">#REF!</definedName>
    <definedName name="_26" localSheetId="1">#REF!</definedName>
    <definedName name="_26">#REF!</definedName>
    <definedName name="_27" localSheetId="0">#REF!</definedName>
    <definedName name="_27" localSheetId="1">#REF!</definedName>
    <definedName name="_27">#REF!</definedName>
    <definedName name="_28" localSheetId="0">#REF!</definedName>
    <definedName name="_28" localSheetId="1">#REF!</definedName>
    <definedName name="_28">#REF!</definedName>
    <definedName name="_28_09_2004" localSheetId="0">#REF!</definedName>
    <definedName name="_28_09_2004" localSheetId="1">#REF!</definedName>
    <definedName name="_28_09_2004">#REF!</definedName>
    <definedName name="_29" localSheetId="0">#REF!</definedName>
    <definedName name="_29" localSheetId="1">#REF!</definedName>
    <definedName name="_29">#REF!</definedName>
    <definedName name="_3" localSheetId="0">#REF!</definedName>
    <definedName name="_3" localSheetId="1">#REF!</definedName>
    <definedName name="_3">#REF!</definedName>
    <definedName name="_30" localSheetId="0">#REF!</definedName>
    <definedName name="_30" localSheetId="1">#REF!</definedName>
    <definedName name="_30">#REF!</definedName>
    <definedName name="_31" localSheetId="0">#REF!</definedName>
    <definedName name="_31" localSheetId="1">#REF!</definedName>
    <definedName name="_31">#REF!</definedName>
    <definedName name="_32" localSheetId="0">#REF!</definedName>
    <definedName name="_32" localSheetId="1">#REF!</definedName>
    <definedName name="_32">#REF!</definedName>
    <definedName name="_33" localSheetId="0">#REF!</definedName>
    <definedName name="_33" localSheetId="1">#REF!</definedName>
    <definedName name="_33">#REF!</definedName>
    <definedName name="_34" localSheetId="0">#REF!</definedName>
    <definedName name="_34" localSheetId="1">#REF!</definedName>
    <definedName name="_34">#REF!</definedName>
    <definedName name="_35" localSheetId="0">#REF!</definedName>
    <definedName name="_35" localSheetId="1">#REF!</definedName>
    <definedName name="_35">#REF!</definedName>
    <definedName name="_36" localSheetId="0">#REF!</definedName>
    <definedName name="_36" localSheetId="1">#REF!</definedName>
    <definedName name="_36">#REF!</definedName>
    <definedName name="_37" localSheetId="0">#REF!</definedName>
    <definedName name="_37" localSheetId="1">#REF!</definedName>
    <definedName name="_37">#REF!</definedName>
    <definedName name="_38" localSheetId="0">#REF!</definedName>
    <definedName name="_38" localSheetId="1">#REF!</definedName>
    <definedName name="_38">#REF!</definedName>
    <definedName name="_39" localSheetId="0">#REF!</definedName>
    <definedName name="_39" localSheetId="1">#REF!</definedName>
    <definedName name="_39">#REF!</definedName>
    <definedName name="_4" localSheetId="0">#REF!</definedName>
    <definedName name="_4" localSheetId="1">#REF!</definedName>
    <definedName name="_4">#REF!</definedName>
    <definedName name="_40" localSheetId="0">#REF!</definedName>
    <definedName name="_40" localSheetId="1">#REF!</definedName>
    <definedName name="_40">#REF!</definedName>
    <definedName name="_41" localSheetId="0">#REF!</definedName>
    <definedName name="_41" localSheetId="1">#REF!</definedName>
    <definedName name="_41">#REF!</definedName>
    <definedName name="_42" localSheetId="0">#REF!</definedName>
    <definedName name="_42" localSheetId="1">#REF!</definedName>
    <definedName name="_42">#REF!</definedName>
    <definedName name="_43" localSheetId="0">#REF!</definedName>
    <definedName name="_43" localSheetId="1">#REF!</definedName>
    <definedName name="_43">#REF!</definedName>
    <definedName name="_44" localSheetId="0">#REF!</definedName>
    <definedName name="_44" localSheetId="1">#REF!</definedName>
    <definedName name="_44">#REF!</definedName>
    <definedName name="_45" localSheetId="0">#REF!</definedName>
    <definedName name="_45" localSheetId="1">#REF!</definedName>
    <definedName name="_45">#REF!</definedName>
    <definedName name="_46" localSheetId="0">#REF!</definedName>
    <definedName name="_46" localSheetId="1">#REF!</definedName>
    <definedName name="_46">#REF!</definedName>
    <definedName name="_47" localSheetId="0">#REF!</definedName>
    <definedName name="_47" localSheetId="1">#REF!</definedName>
    <definedName name="_47">#REF!</definedName>
    <definedName name="_48" localSheetId="0">#REF!</definedName>
    <definedName name="_48" localSheetId="1">#REF!</definedName>
    <definedName name="_48">#REF!</definedName>
    <definedName name="_49" localSheetId="0">#REF!</definedName>
    <definedName name="_49" localSheetId="1">#REF!</definedName>
    <definedName name="_49">#REF!</definedName>
    <definedName name="_5" localSheetId="0">#REF!</definedName>
    <definedName name="_5" localSheetId="1">#REF!</definedName>
    <definedName name="_5">#REF!</definedName>
    <definedName name="_50" localSheetId="0">#REF!</definedName>
    <definedName name="_50" localSheetId="1">#REF!</definedName>
    <definedName name="_50">#REF!</definedName>
    <definedName name="_51" localSheetId="0">#REF!</definedName>
    <definedName name="_51" localSheetId="1">#REF!</definedName>
    <definedName name="_51">#REF!</definedName>
    <definedName name="_52" localSheetId="0">#REF!</definedName>
    <definedName name="_52" localSheetId="1">#REF!</definedName>
    <definedName name="_52">#REF!</definedName>
    <definedName name="_53" localSheetId="0">#REF!</definedName>
    <definedName name="_53" localSheetId="1">#REF!</definedName>
    <definedName name="_53">#REF!</definedName>
    <definedName name="_54" localSheetId="0">#REF!</definedName>
    <definedName name="_54" localSheetId="1">#REF!</definedName>
    <definedName name="_54">#REF!</definedName>
    <definedName name="_55" localSheetId="0">#REF!</definedName>
    <definedName name="_55" localSheetId="1">#REF!</definedName>
    <definedName name="_55">#REF!</definedName>
    <definedName name="_56" localSheetId="0">#REF!</definedName>
    <definedName name="_56" localSheetId="1">#REF!</definedName>
    <definedName name="_56">#REF!</definedName>
    <definedName name="_57" localSheetId="0">#REF!</definedName>
    <definedName name="_57" localSheetId="1">#REF!</definedName>
    <definedName name="_57">#REF!</definedName>
    <definedName name="_58" localSheetId="0">#REF!</definedName>
    <definedName name="_58" localSheetId="1">#REF!</definedName>
    <definedName name="_58">#REF!</definedName>
    <definedName name="_59" localSheetId="0">#REF!</definedName>
    <definedName name="_59" localSheetId="1">#REF!</definedName>
    <definedName name="_59">#REF!</definedName>
    <definedName name="_6" localSheetId="0">#REF!</definedName>
    <definedName name="_6" localSheetId="1">#REF!</definedName>
    <definedName name="_6">#REF!</definedName>
    <definedName name="_60" localSheetId="0">#REF!</definedName>
    <definedName name="_60" localSheetId="1">#REF!</definedName>
    <definedName name="_60">#REF!</definedName>
    <definedName name="_61" localSheetId="0">#REF!</definedName>
    <definedName name="_61" localSheetId="1">#REF!</definedName>
    <definedName name="_61">#REF!</definedName>
    <definedName name="_62" localSheetId="0">#REF!</definedName>
    <definedName name="_62" localSheetId="1">#REF!</definedName>
    <definedName name="_62">#REF!</definedName>
    <definedName name="_63" localSheetId="0">#REF!</definedName>
    <definedName name="_63" localSheetId="1">#REF!</definedName>
    <definedName name="_63">#REF!</definedName>
    <definedName name="_64" localSheetId="0">#REF!</definedName>
    <definedName name="_64" localSheetId="1">#REF!</definedName>
    <definedName name="_64">#REF!</definedName>
    <definedName name="_65" localSheetId="0">#REF!</definedName>
    <definedName name="_65" localSheetId="1">#REF!</definedName>
    <definedName name="_65">#REF!</definedName>
    <definedName name="_66" localSheetId="0">#REF!</definedName>
    <definedName name="_66" localSheetId="1">#REF!</definedName>
    <definedName name="_66">#REF!</definedName>
    <definedName name="_67" localSheetId="0">#REF!</definedName>
    <definedName name="_67" localSheetId="1">#REF!</definedName>
    <definedName name="_67">#REF!</definedName>
    <definedName name="_68" localSheetId="0">#REF!</definedName>
    <definedName name="_68" localSheetId="1">#REF!</definedName>
    <definedName name="_68">#REF!</definedName>
    <definedName name="_69" localSheetId="0">#REF!</definedName>
    <definedName name="_69" localSheetId="1">#REF!</definedName>
    <definedName name="_69">#REF!</definedName>
    <definedName name="_7" localSheetId="0">#REF!</definedName>
    <definedName name="_7" localSheetId="1">#REF!</definedName>
    <definedName name="_7">#REF!</definedName>
    <definedName name="_70" localSheetId="0">#REF!</definedName>
    <definedName name="_70" localSheetId="1">#REF!</definedName>
    <definedName name="_70">#REF!</definedName>
    <definedName name="_71" localSheetId="0">#REF!</definedName>
    <definedName name="_71" localSheetId="1">#REF!</definedName>
    <definedName name="_71">#REF!</definedName>
    <definedName name="_72" localSheetId="0">#REF!</definedName>
    <definedName name="_72" localSheetId="1">#REF!</definedName>
    <definedName name="_72">#REF!</definedName>
    <definedName name="_73" localSheetId="0">#REF!</definedName>
    <definedName name="_73" localSheetId="1">#REF!</definedName>
    <definedName name="_73">#REF!</definedName>
    <definedName name="_74" localSheetId="0">#REF!</definedName>
    <definedName name="_74" localSheetId="1">#REF!</definedName>
    <definedName name="_74">#REF!</definedName>
    <definedName name="_75" localSheetId="0">#REF!</definedName>
    <definedName name="_75" localSheetId="1">#REF!</definedName>
    <definedName name="_75">#REF!</definedName>
    <definedName name="_76" localSheetId="0">#REF!</definedName>
    <definedName name="_76" localSheetId="1">#REF!</definedName>
    <definedName name="_76">#REF!</definedName>
    <definedName name="_77" localSheetId="0">#REF!</definedName>
    <definedName name="_77" localSheetId="1">#REF!</definedName>
    <definedName name="_77">#REF!</definedName>
    <definedName name="_78" localSheetId="0">#REF!</definedName>
    <definedName name="_78" localSheetId="1">#REF!</definedName>
    <definedName name="_78">#REF!</definedName>
    <definedName name="_79" localSheetId="0">#REF!</definedName>
    <definedName name="_79" localSheetId="1">#REF!</definedName>
    <definedName name="_79">#REF!</definedName>
    <definedName name="_8" localSheetId="0">#REF!</definedName>
    <definedName name="_8" localSheetId="1">#REF!</definedName>
    <definedName name="_8">#REF!</definedName>
    <definedName name="_80" localSheetId="0">#REF!</definedName>
    <definedName name="_80" localSheetId="1">#REF!</definedName>
    <definedName name="_80">#REF!</definedName>
    <definedName name="_81" localSheetId="0">#REF!</definedName>
    <definedName name="_81" localSheetId="1">#REF!</definedName>
    <definedName name="_81">#REF!</definedName>
    <definedName name="_82" localSheetId="0">#REF!</definedName>
    <definedName name="_82" localSheetId="1">#REF!</definedName>
    <definedName name="_82">#REF!</definedName>
    <definedName name="_83" localSheetId="0">#REF!</definedName>
    <definedName name="_83" localSheetId="1">#REF!</definedName>
    <definedName name="_83">#REF!</definedName>
    <definedName name="_84" localSheetId="0">#REF!</definedName>
    <definedName name="_84" localSheetId="1">#REF!</definedName>
    <definedName name="_84">#REF!</definedName>
    <definedName name="_85" localSheetId="0">#REF!</definedName>
    <definedName name="_85" localSheetId="1">#REF!</definedName>
    <definedName name="_85">#REF!</definedName>
    <definedName name="_86" localSheetId="0">#REF!</definedName>
    <definedName name="_86" localSheetId="1">#REF!</definedName>
    <definedName name="_86">#REF!</definedName>
    <definedName name="_87" localSheetId="0">#REF!</definedName>
    <definedName name="_87" localSheetId="1">#REF!</definedName>
    <definedName name="_87">#REF!</definedName>
    <definedName name="_9" localSheetId="0">#REF!</definedName>
    <definedName name="_9" localSheetId="1">#REF!</definedName>
    <definedName name="_9">#REF!</definedName>
    <definedName name="_CAE10">'[3]Programme indiv'!$I$9</definedName>
    <definedName name="_CAE7">[3]Energetique!$F$19</definedName>
    <definedName name="_CMJ1" localSheetId="0">[13]Bosco!#REF!</definedName>
    <definedName name="_CMJ1" localSheetId="1">[5]Bosco!#REF!</definedName>
    <definedName name="_CMJ1">[13]Bosco!#REF!</definedName>
    <definedName name="_CMJ2" localSheetId="0">[13]Bosco!#REF!</definedName>
    <definedName name="_CMJ2" localSheetId="1">[5]Bosco!#REF!</definedName>
    <definedName name="_CMJ2">[13]Bosco!#REF!</definedName>
    <definedName name="_CMJ3" localSheetId="0">[13]Bosco!#REF!</definedName>
    <definedName name="_CMJ3" localSheetId="1">[5]Bosco!#REF!</definedName>
    <definedName name="_CMJ3">[13]Bosco!#REF!</definedName>
    <definedName name="_FTS36" localSheetId="0">#REF!</definedName>
    <definedName name="_FTS36" localSheetId="1">#REF!</definedName>
    <definedName name="_FTS36">#REF!</definedName>
    <definedName name="_MTI1" localSheetId="0">#REF!</definedName>
    <definedName name="_MTI1" localSheetId="1">#REF!</definedName>
    <definedName name="_MTI1">#REF!</definedName>
    <definedName name="_MTI2" localSheetId="0">#REF!</definedName>
    <definedName name="_MTI2" localSheetId="1">#REF!</definedName>
    <definedName name="_MTI2">#REF!</definedName>
    <definedName name="_MTS1" localSheetId="0">#REF!</definedName>
    <definedName name="_MTS1" localSheetId="1">#REF!</definedName>
    <definedName name="_MTS1">#REF!</definedName>
    <definedName name="_MTS2" localSheetId="0">#REF!</definedName>
    <definedName name="_MTS2" localSheetId="1">#REF!</definedName>
    <definedName name="_MTS2">#REF!</definedName>
    <definedName name="_Order1" hidden="1">0</definedName>
    <definedName name="_pl3" localSheetId="0">#REF!</definedName>
    <definedName name="_pl3">#REF!</definedName>
    <definedName name="_PTI1" localSheetId="0">#REF!</definedName>
    <definedName name="_PTI1" localSheetId="1">#REF!</definedName>
    <definedName name="_PTI1">#REF!</definedName>
    <definedName name="_PTI10">[3]Force!$F$56</definedName>
    <definedName name="_PTI11" localSheetId="0">#REF!</definedName>
    <definedName name="_PTI11" localSheetId="1">#REF!</definedName>
    <definedName name="_PTI11">#REF!</definedName>
    <definedName name="_PTI12" localSheetId="0">#REF!</definedName>
    <definedName name="_PTI12" localSheetId="1">#REF!</definedName>
    <definedName name="_PTI12">#REF!</definedName>
    <definedName name="_PTI13" localSheetId="0">#REF!</definedName>
    <definedName name="_PTI13" localSheetId="1">#REF!</definedName>
    <definedName name="_PTI13">#REF!</definedName>
    <definedName name="_PTI14" localSheetId="0">#REF!</definedName>
    <definedName name="_PTI14" localSheetId="1">#REF!</definedName>
    <definedName name="_PTI14">#REF!</definedName>
    <definedName name="_PTI15" localSheetId="0">#REF!</definedName>
    <definedName name="_PTI15" localSheetId="1">#REF!</definedName>
    <definedName name="_PTI15">#REF!</definedName>
    <definedName name="_PTI16" localSheetId="0">#REF!</definedName>
    <definedName name="_PTI16" localSheetId="1">#REF!</definedName>
    <definedName name="_PTI16">#REF!</definedName>
    <definedName name="_PTI17" localSheetId="0">#REF!</definedName>
    <definedName name="_PTI17" localSheetId="1">#REF!</definedName>
    <definedName name="_PTI17">#REF!</definedName>
    <definedName name="_PTI18" localSheetId="0">#REF!</definedName>
    <definedName name="_PTI18" localSheetId="1">#REF!</definedName>
    <definedName name="_PTI18">#REF!</definedName>
    <definedName name="_PTI19" localSheetId="0">#REF!</definedName>
    <definedName name="_PTI19" localSheetId="1">#REF!</definedName>
    <definedName name="_PTI19">#REF!</definedName>
    <definedName name="_PTI2" localSheetId="0">#REF!</definedName>
    <definedName name="_PTI2" localSheetId="1">#REF!</definedName>
    <definedName name="_PTI2">#REF!</definedName>
    <definedName name="_PTI20" localSheetId="0">#REF!</definedName>
    <definedName name="_PTI20" localSheetId="1">#REF!</definedName>
    <definedName name="_PTI20">#REF!</definedName>
    <definedName name="_PTI21" localSheetId="0">#REF!</definedName>
    <definedName name="_PTI21" localSheetId="1">#REF!</definedName>
    <definedName name="_PTI21">#REF!</definedName>
    <definedName name="_PTI3" localSheetId="0">#REF!</definedName>
    <definedName name="_PTI3" localSheetId="1">#REF!</definedName>
    <definedName name="_PTI3">#REF!</definedName>
    <definedName name="_PTI4" localSheetId="0">#REF!</definedName>
    <definedName name="_PTI4" localSheetId="1">#REF!</definedName>
    <definedName name="_PTI4">#REF!</definedName>
    <definedName name="_PTI5" localSheetId="0">#REF!</definedName>
    <definedName name="_PTI5" localSheetId="1">#REF!</definedName>
    <definedName name="_PTI5">#REF!</definedName>
    <definedName name="_PTI6" localSheetId="0">#REF!</definedName>
    <definedName name="_PTI6" localSheetId="1">#REF!</definedName>
    <definedName name="_PTI6">#REF!</definedName>
    <definedName name="_PTI7" localSheetId="0">#REF!</definedName>
    <definedName name="_PTI7" localSheetId="1">#REF!</definedName>
    <definedName name="_PTI7">#REF!</definedName>
    <definedName name="_PTI8" localSheetId="0">#REF!</definedName>
    <definedName name="_PTI8" localSheetId="1">#REF!</definedName>
    <definedName name="_PTI8">#REF!</definedName>
    <definedName name="_PTI9" localSheetId="0">#REF!</definedName>
    <definedName name="_PTI9" localSheetId="1">#REF!</definedName>
    <definedName name="_PTI9">#REF!</definedName>
    <definedName name="_PTS3">[3]Force!$F$109</definedName>
    <definedName name="_PTS4">[3]Force!$F$141</definedName>
    <definedName name="_RM5">[3]Force!$F$2</definedName>
    <definedName name="_RM6">[3]Force!$F$30</definedName>
    <definedName name="_SJE1" localSheetId="0">[13]Bosco!#REF!</definedName>
    <definedName name="_SJE1" localSheetId="1">[5]Bosco!#REF!</definedName>
    <definedName name="_SJE1">[13]Bosco!#REF!</definedName>
    <definedName name="_SJE2" localSheetId="0">[13]Bosco!#REF!</definedName>
    <definedName name="_SJE2" localSheetId="1">[5]Bosco!#REF!</definedName>
    <definedName name="_SJE2">[13]Bosco!#REF!</definedName>
    <definedName name="_SJE3" localSheetId="0">[13]Bosco!#REF!</definedName>
    <definedName name="_SJE3" localSheetId="1">[5]Bosco!#REF!</definedName>
    <definedName name="_SJE3">[13]Bosco!#REF!</definedName>
    <definedName name="_VF1">[3]vitesse!$F$2</definedName>
    <definedName name="_VF2">[3]vitesse!$F$25</definedName>
    <definedName name="_VF3">[3]vitesse!$F$48</definedName>
    <definedName name="_VH1">[3]vitesse!$F$88</definedName>
    <definedName name="_VMA1" localSheetId="0">[8]PASS_TOX.XLS!$Q$5</definedName>
    <definedName name="_VMA1">[8]PASS_TOX.XLS!$Q$5</definedName>
    <definedName name="_VMA2" localSheetId="0">[8]PASS_TOX.XLS!$Z$5</definedName>
    <definedName name="_VMA2">[8]PASS_TOX.XLS!$Z$5</definedName>
    <definedName name="_VMA3" localSheetId="0">[8]PASS_TOX.XLS!$H$32</definedName>
    <definedName name="_VMA3">[8]PASS_TOX.XLS!$H$32</definedName>
    <definedName name="_VMA4" localSheetId="0">[8]PASS_TOX.XLS!$Q$32</definedName>
    <definedName name="_VMA4">[8]PASS_TOX.XLS!$Q$32</definedName>
    <definedName name="_VMA5" localSheetId="0">[8]PASS_TOX.XLS!$Z$32</definedName>
    <definedName name="_VMA5">[8]PASS_TOX.XLS!$Z$32</definedName>
    <definedName name="A" localSheetId="0">#REF!</definedName>
    <definedName name="A" localSheetId="1">#REF!</definedName>
    <definedName name="A">#REF!</definedName>
    <definedName name="AA" localSheetId="0">#REF!</definedName>
    <definedName name="AA" localSheetId="1">#REF!</definedName>
    <definedName name="AA">#REF!</definedName>
    <definedName name="Abaisseursfrontal" localSheetId="0">#REF!</definedName>
    <definedName name="Abaisseursfrontal">#REF!</definedName>
    <definedName name="Alimentation" localSheetId="0">[14]Items!$Q$2:$Q$6</definedName>
    <definedName name="Alimentation">[14]Items!$Q$2:$Q$6</definedName>
    <definedName name="Amiot" localSheetId="0">#REF!</definedName>
    <definedName name="Amiot" localSheetId="1">#REF!</definedName>
    <definedName name="Amiot">#REF!</definedName>
    <definedName name="AmiotDonnées" localSheetId="0">#REF!</definedName>
    <definedName name="AmiotDonnées" localSheetId="1">#REF!</definedName>
    <definedName name="AmiotDonnées">#REF!</definedName>
    <definedName name="antiga" localSheetId="0">#REF!</definedName>
    <definedName name="antiga" localSheetId="1">#REF!</definedName>
    <definedName name="antiga">#REF!</definedName>
    <definedName name="ArrêtTravailphysique" localSheetId="0">[14]Items!$AA$2:$AA$3</definedName>
    <definedName name="ArrêtTravailphysique">[14]Items!$AA$2:$AA$3</definedName>
    <definedName name="ArrêtVolley" localSheetId="0">[14]Items!$Z$2:$Z$3</definedName>
    <definedName name="ArrêtVolley">[14]Items!$Z$2:$Z$3</definedName>
    <definedName name="Arrigoni" localSheetId="0">#REF!</definedName>
    <definedName name="Arrigoni" localSheetId="1">#REF!</definedName>
    <definedName name="Arrigoni">#REF!</definedName>
    <definedName name="ArrigoniDonnées" localSheetId="0">#REF!</definedName>
    <definedName name="ArrigoniDonnées" localSheetId="1">#REF!</definedName>
    <definedName name="ArrigoniDonnées">#REF!</definedName>
    <definedName name="Athlète" localSheetId="0">#REF!</definedName>
    <definedName name="Athlète">#REF!</definedName>
    <definedName name="B" localSheetId="0">#REF!</definedName>
    <definedName name="B" localSheetId="1">#REF!</definedName>
    <definedName name="B">#REF!</definedName>
    <definedName name="BASE" localSheetId="0">#REF!</definedName>
    <definedName name="BASE" localSheetId="1">#REF!</definedName>
    <definedName name="BASE">#REF!</definedName>
    <definedName name="BB" localSheetId="0">#REF!</definedName>
    <definedName name="BB" localSheetId="1">#REF!</definedName>
    <definedName name="BB">#REF!</definedName>
    <definedName name="Bégue" localSheetId="0">#REF!</definedName>
    <definedName name="Bégue" localSheetId="1">#REF!</definedName>
    <definedName name="Bégue">#REF!</definedName>
    <definedName name="BégueDonnées" localSheetId="0">#REF!</definedName>
    <definedName name="BégueDonnées" localSheetId="1">#REF!</definedName>
    <definedName name="BégueDonnées">#REF!</definedName>
    <definedName name="Blessures" localSheetId="0">#REF!</definedName>
    <definedName name="Blessures">#REF!</definedName>
    <definedName name="bord" localSheetId="0">#REF!</definedName>
    <definedName name="bord" localSheetId="1">#REF!</definedName>
    <definedName name="bord">#REF!</definedName>
    <definedName name="cadets" localSheetId="0">#REF!</definedName>
    <definedName name="cadets" localSheetId="1">#REF!</definedName>
    <definedName name="cadets">#REF!</definedName>
    <definedName name="CAE" localSheetId="0">#REF!</definedName>
    <definedName name="CAE" localSheetId="1">#REF!</definedName>
    <definedName name="CAE">#REF!</definedName>
    <definedName name="Cardio" localSheetId="0">#REF!</definedName>
    <definedName name="Cardio" localSheetId="1">#REF!</definedName>
    <definedName name="Cardio">#REF!</definedName>
    <definedName name="CC" localSheetId="0">#REF!</definedName>
    <definedName name="CC" localSheetId="1">#REF!</definedName>
    <definedName name="CC">#REF!</definedName>
    <definedName name="CEI" localSheetId="0">#REF!</definedName>
    <definedName name="CEI" localSheetId="1">#REF!</definedName>
    <definedName name="CEI">#REF!</definedName>
    <definedName name="CFTI1" localSheetId="0">#REF!</definedName>
    <definedName name="CFTI1" localSheetId="1">#REF!</definedName>
    <definedName name="CFTI1">#REF!</definedName>
    <definedName name="CFTI2" localSheetId="0">#REF!</definedName>
    <definedName name="CFTI2" localSheetId="1">#REF!</definedName>
    <definedName name="CFTI2">#REF!</definedName>
    <definedName name="CFTS" localSheetId="0">#REF!</definedName>
    <definedName name="CFTS" localSheetId="1">#REF!</definedName>
    <definedName name="CFTS">#REF!</definedName>
    <definedName name="cohen" localSheetId="0">'[15]Programme indiv'!#REF!</definedName>
    <definedName name="cohen" localSheetId="1">'[16]Programme indiv'!#REF!</definedName>
    <definedName name="cohen">'[15]Programme indiv'!#REF!</definedName>
    <definedName name="couleurs" localSheetId="0">#REF!</definedName>
    <definedName name="couleurs" localSheetId="1">#REF!</definedName>
    <definedName name="couleurs">#REF!</definedName>
    <definedName name="_xlnm.Criteria" localSheetId="0">[17]Séa!#REF!</definedName>
    <definedName name="_xlnm.Criteria" localSheetId="1">[18]Séa!#REF!</definedName>
    <definedName name="_xlnm.Criteria">[18]Séa!#REF!</definedName>
    <definedName name="Cselenko" localSheetId="0">#REF!</definedName>
    <definedName name="Cselenko" localSheetId="1">#REF!</definedName>
    <definedName name="Cselenko">#REF!</definedName>
    <definedName name="CselenkoDonnées" localSheetId="0">#REF!</definedName>
    <definedName name="CselenkoDonnées" localSheetId="1">#REF!</definedName>
    <definedName name="CselenkoDonnées">#REF!</definedName>
    <definedName name="d" localSheetId="0">#REF!</definedName>
    <definedName name="d" localSheetId="1">#REF!</definedName>
    <definedName name="d">#REF!</definedName>
    <definedName name="date" localSheetId="0">[13]Bosco!#REF!</definedName>
    <definedName name="date" localSheetId="1">[5]Bosco!#REF!</definedName>
    <definedName name="date">[13]Bosco!#REF!</definedName>
    <definedName name="DORSAUX" localSheetId="0">[9]Gainages!$P$2:$Y$22</definedName>
    <definedName name="DORSAUX">[10]Gainages!$P$2:$Y$22</definedName>
    <definedName name="DROITS" localSheetId="0">[9]Gainages!$A$2:$N$20</definedName>
    <definedName name="DROITS">[10]Gainages!$A$2:$N$20</definedName>
    <definedName name="Duréeblessureenjours" localSheetId="0">[14]Items!$Y$2:$Y$81</definedName>
    <definedName name="Duréeblessureenjours">[14]Items!$Y$2:$Y$81</definedName>
    <definedName name="E" localSheetId="0">#REF!</definedName>
    <definedName name="E" localSheetId="1">#REF!</definedName>
    <definedName name="E">#REF!</definedName>
    <definedName name="EE" localSheetId="0">#REF!</definedName>
    <definedName name="EE" localSheetId="1">#REF!</definedName>
    <definedName name="EE">#REF!</definedName>
    <definedName name="Etatmoral" localSheetId="0">[14]Items!$R$2:$R$4</definedName>
    <definedName name="Etatmoral">[14]Items!$R$2:$R$4</definedName>
    <definedName name="Etatphysique" localSheetId="0">[14]Items!$S$2:$S$4</definedName>
    <definedName name="Etatphysique">[14]Items!$S$2:$S$4</definedName>
    <definedName name="ETE_2010" localSheetId="0">#REF!</definedName>
    <definedName name="ETE_2010" localSheetId="1">#REF!</definedName>
    <definedName name="ETE_2010">#REF!</definedName>
    <definedName name="Excel_BuiltIn_Print_Area_1" localSheetId="0">#REF!</definedName>
    <definedName name="Excel_BuiltIn_Print_Area_1" localSheetId="1">#REF!</definedName>
    <definedName name="Excel_BuiltIn_Print_Area_1">#REF!</definedName>
    <definedName name="Excel_BuiltIn_Print_Area_2" localSheetId="0">#REF!</definedName>
    <definedName name="Excel_BuiltIn_Print_Area_2" localSheetId="1">#REF!</definedName>
    <definedName name="Excel_BuiltIn_Print_Area_2">#REF!</definedName>
    <definedName name="F" localSheetId="0">#REF!</definedName>
    <definedName name="F" localSheetId="1">#REF!</definedName>
    <definedName name="F">#REF!</definedName>
    <definedName name="Fabre" localSheetId="0">#REF!</definedName>
    <definedName name="Fabre" localSheetId="1">#REF!</definedName>
    <definedName name="Fabre">#REF!</definedName>
    <definedName name="FabreDonnées" localSheetId="0">#REF!</definedName>
    <definedName name="FabreDonnées" localSheetId="1">#REF!</definedName>
    <definedName name="FabreDonnées">#REF!</definedName>
    <definedName name="FDTI" localSheetId="0">[9]RM!$A$14</definedName>
    <definedName name="FDTI">[10]RM!$A$14</definedName>
    <definedName name="FDTS" localSheetId="0">[9]RM!$A$26</definedName>
    <definedName name="FDTS">[10]RM!$A$26</definedName>
    <definedName name="FEEDBACK" localSheetId="0">#REF!</definedName>
    <definedName name="FEEDBACK" localSheetId="1">#REF!</definedName>
    <definedName name="FEEDBACK">#REF!</definedName>
    <definedName name="FF" localSheetId="0">#REF!</definedName>
    <definedName name="FF" localSheetId="1">#REF!</definedName>
    <definedName name="FF">#REF!</definedName>
    <definedName name="_xlnm.Recorder" localSheetId="0">#REF!</definedName>
    <definedName name="_xlnm.Recorder" localSheetId="1">#REF!</definedName>
    <definedName name="_xlnm.Recorder">#REF!</definedName>
    <definedName name="Forme" localSheetId="0">#REF!</definedName>
    <definedName name="Forme" localSheetId="1">#REF!</definedName>
    <definedName name="Forme">#REF!</definedName>
    <definedName name="FTT" localSheetId="0">#REF!</definedName>
    <definedName name="FTT" localSheetId="1">#REF!</definedName>
    <definedName name="FTT">#REF!</definedName>
    <definedName name="FTT_2" localSheetId="0">#REF!</definedName>
    <definedName name="FTT_2" localSheetId="1">#REF!</definedName>
    <definedName name="FTT_2">#REF!</definedName>
    <definedName name="FTT_3" localSheetId="0">#REF!</definedName>
    <definedName name="FTT_3" localSheetId="1">#REF!</definedName>
    <definedName name="FTT_3">#REF!</definedName>
    <definedName name="FTT_5" localSheetId="0">#REF!</definedName>
    <definedName name="FTT_5" localSheetId="1">#REF!</definedName>
    <definedName name="FTT_5">#REF!</definedName>
    <definedName name="FV" localSheetId="0">#REF!</definedName>
    <definedName name="FV" localSheetId="1">#REF!</definedName>
    <definedName name="FV">#REF!</definedName>
    <definedName name="FVTI1" localSheetId="0">#REF!</definedName>
    <definedName name="FVTI1" localSheetId="1">#REF!</definedName>
    <definedName name="FVTI1">#REF!</definedName>
    <definedName name="FVTI10" localSheetId="0">#REF!</definedName>
    <definedName name="FVTI10" localSheetId="1">#REF!</definedName>
    <definedName name="FVTI10">#REF!</definedName>
    <definedName name="FVTI11" localSheetId="0">#REF!</definedName>
    <definedName name="FVTI11" localSheetId="1">#REF!</definedName>
    <definedName name="FVTI11">#REF!</definedName>
    <definedName name="FVTI12" localSheetId="0">#REF!</definedName>
    <definedName name="FVTI12" localSheetId="1">#REF!</definedName>
    <definedName name="FVTI12">#REF!</definedName>
    <definedName name="FVTI14" localSheetId="0">#REF!</definedName>
    <definedName name="FVTI14" localSheetId="1">#REF!</definedName>
    <definedName name="FVTI14">#REF!</definedName>
    <definedName name="FVTI15">[3]Force!$F$206</definedName>
    <definedName name="FVTI16" localSheetId="0">#REF!</definedName>
    <definedName name="FVTI16" localSheetId="1">#REF!</definedName>
    <definedName name="FVTI16">#REF!</definedName>
    <definedName name="FVTI17" localSheetId="0">#REF!</definedName>
    <definedName name="FVTI17" localSheetId="1">#REF!</definedName>
    <definedName name="FVTI17">#REF!</definedName>
    <definedName name="FVTI18" localSheetId="0">#REF!</definedName>
    <definedName name="FVTI18" localSheetId="1">#REF!</definedName>
    <definedName name="FVTI18">#REF!</definedName>
    <definedName name="FVTI19" localSheetId="0">#REF!</definedName>
    <definedName name="FVTI19" localSheetId="1">#REF!</definedName>
    <definedName name="FVTI19">#REF!</definedName>
    <definedName name="FVTI2" localSheetId="0">#REF!</definedName>
    <definedName name="FVTI2" localSheetId="1">#REF!</definedName>
    <definedName name="FVTI2">#REF!</definedName>
    <definedName name="FVTI20" localSheetId="0">#REF!</definedName>
    <definedName name="FVTI20" localSheetId="1">#REF!</definedName>
    <definedName name="FVTI20">#REF!</definedName>
    <definedName name="FVTI22" localSheetId="0">#REF!</definedName>
    <definedName name="FVTI22" localSheetId="1">#REF!</definedName>
    <definedName name="FVTI22">#REF!</definedName>
    <definedName name="FVTI24" localSheetId="0">#REF!</definedName>
    <definedName name="FVTI24" localSheetId="1">#REF!</definedName>
    <definedName name="FVTI24">#REF!</definedName>
    <definedName name="FVTI25" localSheetId="0">#REF!</definedName>
    <definedName name="FVTI25" localSheetId="1">#REF!</definedName>
    <definedName name="FVTI25">#REF!</definedName>
    <definedName name="FVTI26" localSheetId="0">#REF!</definedName>
    <definedName name="FVTI26" localSheetId="1">#REF!</definedName>
    <definedName name="FVTI26">#REF!</definedName>
    <definedName name="FVTI27" localSheetId="0">#REF!</definedName>
    <definedName name="FVTI27" localSheetId="1">#REF!</definedName>
    <definedName name="FVTI27">#REF!</definedName>
    <definedName name="FVTI27_2" localSheetId="0">#REF!</definedName>
    <definedName name="FVTI27_2" localSheetId="1">#REF!</definedName>
    <definedName name="FVTI27_2">#REF!</definedName>
    <definedName name="FVTI28" localSheetId="0">#REF!</definedName>
    <definedName name="FVTI28" localSheetId="1">#REF!</definedName>
    <definedName name="FVTI28">#REF!</definedName>
    <definedName name="FVTI29" localSheetId="0">#REF!</definedName>
    <definedName name="FVTI29" localSheetId="1">#REF!</definedName>
    <definedName name="FVTI29">#REF!</definedName>
    <definedName name="FVTI3" localSheetId="0">#REF!</definedName>
    <definedName name="FVTI3" localSheetId="1">#REF!</definedName>
    <definedName name="FVTI3">#REF!</definedName>
    <definedName name="FVTI30" localSheetId="0">#REF!</definedName>
    <definedName name="FVTI30" localSheetId="1">#REF!</definedName>
    <definedName name="FVTI30">#REF!</definedName>
    <definedName name="FVTI32" localSheetId="0">#REF!</definedName>
    <definedName name="FVTI32" localSheetId="1">#REF!</definedName>
    <definedName name="FVTI32">#REF!</definedName>
    <definedName name="FVTI34" localSheetId="0">#REF!</definedName>
    <definedName name="FVTI34" localSheetId="1">#REF!</definedName>
    <definedName name="FVTI34">#REF!</definedName>
    <definedName name="FVTI35">[3]Force!$F$161</definedName>
    <definedName name="FVTI35_2" localSheetId="0">#REF!</definedName>
    <definedName name="FVTI35_2" localSheetId="1">#REF!</definedName>
    <definedName name="FVTI35_2">#REF!</definedName>
    <definedName name="FVTI36" localSheetId="0">#REF!</definedName>
    <definedName name="FVTI36" localSheetId="1">#REF!</definedName>
    <definedName name="FVTI36">#REF!</definedName>
    <definedName name="FVTI37" localSheetId="0">#REF!</definedName>
    <definedName name="FVTI37" localSheetId="1">#REF!</definedName>
    <definedName name="FVTI37">#REF!</definedName>
    <definedName name="FVTI38" localSheetId="0">#REF!</definedName>
    <definedName name="FVTI38" localSheetId="1">#REF!</definedName>
    <definedName name="FVTI38">#REF!</definedName>
    <definedName name="FVTI39" localSheetId="0">#REF!</definedName>
    <definedName name="FVTI39" localSheetId="1">#REF!</definedName>
    <definedName name="FVTI39">#REF!</definedName>
    <definedName name="FVTI4" localSheetId="0">#REF!</definedName>
    <definedName name="FVTI4" localSheetId="1">#REF!</definedName>
    <definedName name="FVTI4">#REF!</definedName>
    <definedName name="FVTI40" localSheetId="0">#REF!</definedName>
    <definedName name="FVTI40" localSheetId="1">#REF!</definedName>
    <definedName name="FVTI40">#REF!</definedName>
    <definedName name="FVTI41" localSheetId="0">#REF!</definedName>
    <definedName name="FVTI41" localSheetId="1">#REF!</definedName>
    <definedName name="FVTI41">#REF!</definedName>
    <definedName name="FVTI42" localSheetId="0">#REF!</definedName>
    <definedName name="FVTI42" localSheetId="1">#REF!</definedName>
    <definedName name="FVTI42">#REF!</definedName>
    <definedName name="FVTI43" localSheetId="0">#REF!</definedName>
    <definedName name="FVTI43" localSheetId="1">#REF!</definedName>
    <definedName name="FVTI43">#REF!</definedName>
    <definedName name="FVTI44" localSheetId="0">#REF!</definedName>
    <definedName name="FVTI44" localSheetId="1">#REF!</definedName>
    <definedName name="FVTI44">#REF!</definedName>
    <definedName name="FVTI45" localSheetId="0">#REF!</definedName>
    <definedName name="FVTI45" localSheetId="1">#REF!</definedName>
    <definedName name="FVTI45">#REF!</definedName>
    <definedName name="FVTI46" localSheetId="0">#REF!</definedName>
    <definedName name="FVTI46" localSheetId="1">#REF!</definedName>
    <definedName name="FVTI46">#REF!</definedName>
    <definedName name="FVTI47" localSheetId="0">#REF!</definedName>
    <definedName name="FVTI47" localSheetId="1">#REF!</definedName>
    <definedName name="FVTI47">#REF!</definedName>
    <definedName name="FVTI49" localSheetId="0">#REF!</definedName>
    <definedName name="FVTI49" localSheetId="1">#REF!</definedName>
    <definedName name="FVTI49">#REF!</definedName>
    <definedName name="FVTI5" localSheetId="0">#REF!</definedName>
    <definedName name="FVTI5" localSheetId="1">#REF!</definedName>
    <definedName name="FVTI5">#REF!</definedName>
    <definedName name="FVTI50" localSheetId="0">#REF!</definedName>
    <definedName name="FVTI50" localSheetId="1">#REF!</definedName>
    <definedName name="FVTI50">#REF!</definedName>
    <definedName name="FVTI53" localSheetId="0">#REF!</definedName>
    <definedName name="FVTI53" localSheetId="1">#REF!</definedName>
    <definedName name="FVTI53">#REF!</definedName>
    <definedName name="FVTI54" localSheetId="0">#REF!</definedName>
    <definedName name="FVTI54" localSheetId="1">#REF!</definedName>
    <definedName name="FVTI54">#REF!</definedName>
    <definedName name="FVTI55" localSheetId="0">#REF!</definedName>
    <definedName name="FVTI55" localSheetId="1">#REF!</definedName>
    <definedName name="FVTI55">#REF!</definedName>
    <definedName name="FVTI56" localSheetId="0">#REF!</definedName>
    <definedName name="FVTI56" localSheetId="1">#REF!</definedName>
    <definedName name="FVTI56">#REF!</definedName>
    <definedName name="FVTI57" localSheetId="0">#REF!</definedName>
    <definedName name="FVTI57" localSheetId="1">#REF!</definedName>
    <definedName name="FVTI57">#REF!</definedName>
    <definedName name="FVTI58" localSheetId="0">#REF!</definedName>
    <definedName name="FVTI58" localSheetId="1">#REF!</definedName>
    <definedName name="FVTI58">#REF!</definedName>
    <definedName name="FVTI59" localSheetId="0">#REF!</definedName>
    <definedName name="FVTI59" localSheetId="1">#REF!</definedName>
    <definedName name="FVTI59">#REF!</definedName>
    <definedName name="FVTI6" localSheetId="0">#REF!</definedName>
    <definedName name="FVTI6" localSheetId="1">#REF!</definedName>
    <definedName name="FVTI6">#REF!</definedName>
    <definedName name="FVTI60" localSheetId="0">#REF!</definedName>
    <definedName name="FVTI60" localSheetId="1">#REF!</definedName>
    <definedName name="FVTI60">#REF!</definedName>
    <definedName name="FVTI61" localSheetId="0">#REF!</definedName>
    <definedName name="FVTI61" localSheetId="1">#REF!</definedName>
    <definedName name="FVTI61">#REF!</definedName>
    <definedName name="FVTI62" localSheetId="0">#REF!</definedName>
    <definedName name="FVTI62" localSheetId="1">#REF!</definedName>
    <definedName name="FVTI62">#REF!</definedName>
    <definedName name="FVTI63" localSheetId="0">#REF!</definedName>
    <definedName name="FVTI63" localSheetId="1">#REF!</definedName>
    <definedName name="FVTI63">#REF!</definedName>
    <definedName name="FVTI64" localSheetId="0">#REF!</definedName>
    <definedName name="FVTI64" localSheetId="1">#REF!</definedName>
    <definedName name="FVTI64">#REF!</definedName>
    <definedName name="FVTI65" localSheetId="0">#REF!</definedName>
    <definedName name="FVTI65" localSheetId="1">#REF!</definedName>
    <definedName name="FVTI65">#REF!</definedName>
    <definedName name="FVTI66" localSheetId="0">#REF!</definedName>
    <definedName name="FVTI66" localSheetId="1">#REF!</definedName>
    <definedName name="FVTI66">#REF!</definedName>
    <definedName name="FVTI68" localSheetId="0">#REF!</definedName>
    <definedName name="FVTI68" localSheetId="1">#REF!</definedName>
    <definedName name="FVTI68">#REF!</definedName>
    <definedName name="FVTI69" localSheetId="0">#REF!</definedName>
    <definedName name="FVTI69" localSheetId="1">#REF!</definedName>
    <definedName name="FVTI69">#REF!</definedName>
    <definedName name="FVTI7" localSheetId="0">#REF!</definedName>
    <definedName name="FVTI7" localSheetId="1">#REF!</definedName>
    <definedName name="FVTI7">#REF!</definedName>
    <definedName name="FVTI70" localSheetId="0">#REF!</definedName>
    <definedName name="FVTI70" localSheetId="1">#REF!</definedName>
    <definedName name="FVTI70">#REF!</definedName>
    <definedName name="FVTI71" localSheetId="0">#REF!</definedName>
    <definedName name="FVTI71" localSheetId="1">#REF!</definedName>
    <definedName name="FVTI71">#REF!</definedName>
    <definedName name="FVTI72" localSheetId="0">#REF!</definedName>
    <definedName name="FVTI72" localSheetId="1">#REF!</definedName>
    <definedName name="FVTI72">#REF!</definedName>
    <definedName name="FVTI73" localSheetId="0">#REF!</definedName>
    <definedName name="FVTI73" localSheetId="1">#REF!</definedName>
    <definedName name="FVTI73">#REF!</definedName>
    <definedName name="FVTI74" localSheetId="0">#REF!</definedName>
    <definedName name="FVTI74" localSheetId="1">#REF!</definedName>
    <definedName name="FVTI74">#REF!</definedName>
    <definedName name="FVTI75" localSheetId="0">#REF!</definedName>
    <definedName name="FVTI75" localSheetId="1">#REF!</definedName>
    <definedName name="FVTI75">#REF!</definedName>
    <definedName name="FVTI76" localSheetId="0">#REF!</definedName>
    <definedName name="FVTI76" localSheetId="1">#REF!</definedName>
    <definedName name="FVTI76">#REF!</definedName>
    <definedName name="FVTI77" localSheetId="0">#REF!</definedName>
    <definedName name="FVTI77" localSheetId="1">#REF!</definedName>
    <definedName name="FVTI77">#REF!</definedName>
    <definedName name="FVTI78" localSheetId="0">#REF!</definedName>
    <definedName name="FVTI78" localSheetId="1">#REF!</definedName>
    <definedName name="FVTI78">#REF!</definedName>
    <definedName name="FVTI79" localSheetId="0">#REF!</definedName>
    <definedName name="FVTI79" localSheetId="1">#REF!</definedName>
    <definedName name="FVTI79">#REF!</definedName>
    <definedName name="FVTI8" localSheetId="0">#REF!</definedName>
    <definedName name="FVTI8" localSheetId="1">#REF!</definedName>
    <definedName name="FVTI8">#REF!</definedName>
    <definedName name="Gainages" localSheetId="0">#REF!</definedName>
    <definedName name="Gainages" localSheetId="1">#REF!</definedName>
    <definedName name="Gainages">#REF!</definedName>
    <definedName name="Gravité" localSheetId="0">[14]Items!$F$2:$F$3</definedName>
    <definedName name="Gravité">[14]Items!$F$2:$F$3</definedName>
    <definedName name="Haltéro_1" localSheetId="0">#REF!</definedName>
    <definedName name="Haltéro_1" localSheetId="1">#REF!</definedName>
    <definedName name="Haltéro_1">#REF!</definedName>
    <definedName name="haltero_2" localSheetId="0">#REF!</definedName>
    <definedName name="haltero_2" localSheetId="1">#REF!</definedName>
    <definedName name="haltero_2">#REF!</definedName>
    <definedName name="Haltéro_2" localSheetId="0">#REF!</definedName>
    <definedName name="Haltéro_2" localSheetId="1">#REF!</definedName>
    <definedName name="Haltéro_2">#REF!</definedName>
    <definedName name="Haltéro_3" localSheetId="0">#REF!</definedName>
    <definedName name="Haltéro_3" localSheetId="1">#REF!</definedName>
    <definedName name="Haltéro_3">#REF!</definedName>
    <definedName name="Haltéro_4" localSheetId="0">#REF!</definedName>
    <definedName name="Haltéro_4" localSheetId="1">#REF!</definedName>
    <definedName name="Haltéro_4">#REF!</definedName>
    <definedName name="haltero2" localSheetId="0">#REF!</definedName>
    <definedName name="haltero2" localSheetId="1">#REF!</definedName>
    <definedName name="haltero2">#REF!</definedName>
    <definedName name="Items" localSheetId="0">#REF!</definedName>
    <definedName name="Items" localSheetId="1">#REF!</definedName>
    <definedName name="Items">#REF!</definedName>
    <definedName name="Latéralitéathlète" localSheetId="0">[14]Items!$E$2:$E$3</definedName>
    <definedName name="Latéralitéathlète">[14]Items!$E$2:$E$3</definedName>
    <definedName name="Latéralitéblessure" localSheetId="0">[14]Items!#REF!</definedName>
    <definedName name="Latéralitéblessure">[14]Items!#REF!</definedName>
    <definedName name="Latéralitéblessures" localSheetId="0">[14]Items!$D$2:$D$4</definedName>
    <definedName name="Latéralitéblessures">[14]Items!$D$2:$D$4</definedName>
    <definedName name="Lieu" localSheetId="0">#REF!</definedName>
    <definedName name="Lieu">#REF!</definedName>
    <definedName name="LieuStage" localSheetId="0">[14]Items!$T$2:$T$11</definedName>
    <definedName name="LieuStage">[14]Items!$T$2:$T$11</definedName>
    <definedName name="LISTE" localSheetId="0">#REF!</definedName>
    <definedName name="LISTE" localSheetId="1">#REF!</definedName>
    <definedName name="LISTE">#REF!</definedName>
    <definedName name="Listeexercices" localSheetId="0">#REF!</definedName>
    <definedName name="Listeexercices">#REF!</definedName>
    <definedName name="Listeméthodes" localSheetId="0">#REF!</definedName>
    <definedName name="Listeméthodes">#REF!</definedName>
    <definedName name="LISTESEXERCICES">[19]Feuil1!$A$1:$A$46</definedName>
    <definedName name="listingexos" localSheetId="0">[20]Feuil1!$A$1:$A$46</definedName>
    <definedName name="listingexos">[20]Feuil1!$A$1:$A$46</definedName>
    <definedName name="localisation" localSheetId="0">#REF!</definedName>
    <definedName name="localisation">#REF!</definedName>
    <definedName name="Localisationgénérale" localSheetId="0">[14]Items!$B$2:$B$8</definedName>
    <definedName name="Localisationgénérale">[14]Items!$B$2:$B$8</definedName>
    <definedName name="Localisationprécise" localSheetId="0">[14]Items!$C$2:$C$19</definedName>
    <definedName name="Localisationprécise">[14]Items!$C$2:$C$19</definedName>
    <definedName name="loic" localSheetId="0">#REF!</definedName>
    <definedName name="loic" localSheetId="1">#REF!</definedName>
    <definedName name="loic">#REF!</definedName>
    <definedName name="Modalité" localSheetId="0">[14]Items!$X$2:$X$21</definedName>
    <definedName name="Modalité">[14]Items!$X$2:$X$21</definedName>
    <definedName name="Momentjournée" localSheetId="0">[14]Items!$J$2:$J$17</definedName>
    <definedName name="Momentjournée">[14]Items!$J$2:$J$17</definedName>
    <definedName name="Nom" localSheetId="0">#REF!</definedName>
    <definedName name="Nom">#REF!</definedName>
    <definedName name="Nombredejoursdestagesconsécutifs" localSheetId="0">[14]Items!$V$2:$V$22</definedName>
    <definedName name="Nombredejoursdestagesconsécutifs">[14]Items!$V$2:$V$22</definedName>
    <definedName name="Nombredentraînementconsécutifs" localSheetId="0">[14]Items!$W$2:$W$6</definedName>
    <definedName name="Nombredentraînementconsécutifs">[14]Items!$W$2:$W$6</definedName>
    <definedName name="O" localSheetId="0">#REF!</definedName>
    <definedName name="O" localSheetId="1">#REF!</definedName>
    <definedName name="O">#REF!</definedName>
    <definedName name="OBLIQUES" localSheetId="0">[9]Gainages!$A$21:$N$39</definedName>
    <definedName name="OBLIQUES">[10]Gainages!$A$21:$N$39</definedName>
    <definedName name="Paillon" localSheetId="0">#REF!</definedName>
    <definedName name="Paillon" localSheetId="1">#REF!</definedName>
    <definedName name="Paillon">#REF!</definedName>
    <definedName name="PaillonDonnées" localSheetId="0">#REF!</definedName>
    <definedName name="PaillonDonnées" localSheetId="1">#REF!</definedName>
    <definedName name="PaillonDonnées">#REF!</definedName>
    <definedName name="Palier" localSheetId="0">[8]PASS_TOX.XLS!$F$1</definedName>
    <definedName name="Palier">[8]PASS_TOX.XLS!$F$1</definedName>
    <definedName name="PASSEURS" localSheetId="0">#REF!</definedName>
    <definedName name="PASSEURS" localSheetId="1">#REF!</definedName>
    <definedName name="PASSEURS">#REF!</definedName>
    <definedName name="Pathologie" localSheetId="0">[14]Items!$A$2:$A$14</definedName>
    <definedName name="Pathologie">[14]Items!$A$2:$A$14</definedName>
    <definedName name="Périodeovulation" localSheetId="0">[14]Items!$P$2:$P$4</definedName>
    <definedName name="Périodeovulation">[14]Items!$P$2:$P$4</definedName>
    <definedName name="Périoderègles" localSheetId="0">[14]Items!$O$2:$O$3</definedName>
    <definedName name="Périoderègles">[14]Items!$O$2:$O$3</definedName>
    <definedName name="PHYSAM" localSheetId="0">#REF!</definedName>
    <definedName name="PHYSAM" localSheetId="1">#REF!</definedName>
    <definedName name="PHYSAM">#REF!</definedName>
    <definedName name="PHYSPM" localSheetId="0">#REF!</definedName>
    <definedName name="PHYSPM" localSheetId="1">#REF!</definedName>
    <definedName name="PHYSPM">#REF!</definedName>
    <definedName name="Postes" localSheetId="0">#REF!</definedName>
    <definedName name="Postes" localSheetId="1">#REF!</definedName>
    <definedName name="Postes">#REF!</definedName>
    <definedName name="précise" localSheetId="0">#REF!</definedName>
    <definedName name="précise">#REF!</definedName>
    <definedName name="PROGA" localSheetId="0">#REF!</definedName>
    <definedName name="PROGA" localSheetId="1">#REF!</definedName>
    <definedName name="PROGA">#REF!</definedName>
    <definedName name="PTI_18">[3]Force!$F$77</definedName>
    <definedName name="RA" localSheetId="0">#REF!</definedName>
    <definedName name="RA" localSheetId="1">#REF!</definedName>
    <definedName name="RA">#REF!</definedName>
    <definedName name="Racassa" localSheetId="0">#REF!</definedName>
    <definedName name="Racassa" localSheetId="1">#REF!</definedName>
    <definedName name="Racassa">#REF!</definedName>
    <definedName name="RacassaDonnées" localSheetId="0">#REF!</definedName>
    <definedName name="RacassaDonnées" localSheetId="1">#REF!</definedName>
    <definedName name="RacassaDonnées">#REF!</definedName>
    <definedName name="Récidive" localSheetId="0">[14]Items!$I$2:$I$3</definedName>
    <definedName name="Récidive">[14]Items!$I$2:$I$3</definedName>
    <definedName name="Reference" localSheetId="0">#REF!</definedName>
    <definedName name="Reference" localSheetId="1">#REF!</definedName>
    <definedName name="Reference">#REF!</definedName>
    <definedName name="RM_1" localSheetId="0">#REF!</definedName>
    <definedName name="RM_1" localSheetId="1">#REF!</definedName>
    <definedName name="RM_1">#REF!</definedName>
    <definedName name="RM_2" localSheetId="0">#REF!</definedName>
    <definedName name="RM_2" localSheetId="1">#REF!</definedName>
    <definedName name="RM_2">#REF!</definedName>
    <definedName name="RM_26_10" localSheetId="0">#REF!</definedName>
    <definedName name="RM_26_10" localSheetId="1">#REF!</definedName>
    <definedName name="RM_26_10">#REF!</definedName>
    <definedName name="RMM_1" localSheetId="0">[21]RM!$A$38</definedName>
    <definedName name="RMM_1">[22]RM!$A$38</definedName>
    <definedName name="RMM_2" localSheetId="0">[21]RM!$A$61</definedName>
    <definedName name="RMM_2">[22]RM!$A$61</definedName>
    <definedName name="RMP">[23]Acceuil!$A$1</definedName>
    <definedName name="RMPTI" localSheetId="0">#REF!</definedName>
    <definedName name="RMPTI" localSheetId="1">#REF!</definedName>
    <definedName name="RMPTI">#REF!</definedName>
    <definedName name="RMPTITS" localSheetId="0">#REF!</definedName>
    <definedName name="RMPTITS" localSheetId="1">#REF!</definedName>
    <definedName name="RMPTITS">#REF!</definedName>
    <definedName name="RMPTS" localSheetId="0">#REF!</definedName>
    <definedName name="RMPTS" localSheetId="1">#REF!</definedName>
    <definedName name="RMPTS">#REF!</definedName>
    <definedName name="RMTI" localSheetId="0">#REF!</definedName>
    <definedName name="RMTI" localSheetId="1">#REF!</definedName>
    <definedName name="RMTI">#REF!</definedName>
    <definedName name="RMTS" localSheetId="0">[21]RM!$A$2</definedName>
    <definedName name="RMTS">[22]RM!$A$2</definedName>
    <definedName name="RPMTS" localSheetId="0">#REF!</definedName>
    <definedName name="RPMTS" localSheetId="1">#REF!</definedName>
    <definedName name="RPMTS">#REF!</definedName>
    <definedName name="SandfordDonnées" localSheetId="0">#REF!</definedName>
    <definedName name="SandfordDonnées" localSheetId="1">#REF!</definedName>
    <definedName name="SandfordDonnées">#REF!</definedName>
    <definedName name="Sanford" localSheetId="0">#REF!</definedName>
    <definedName name="Sanford" localSheetId="1">#REF!</definedName>
    <definedName name="Sanford">#REF!</definedName>
    <definedName name="schleck" localSheetId="0">#REF!</definedName>
    <definedName name="schleck" localSheetId="1">#REF!</definedName>
    <definedName name="schleck">#REF!</definedName>
    <definedName name="sd" localSheetId="0">[24]Séa!#REF!</definedName>
    <definedName name="sd" localSheetId="1">[25]Séa!#REF!</definedName>
    <definedName name="sd">[24]Séa!#REF!</definedName>
    <definedName name="Sieste" localSheetId="0">[14]Items!$K$2:$K$3</definedName>
    <definedName name="Sieste">[14]Items!$K$2:$K$3</definedName>
    <definedName name="Soinseffectués" localSheetId="0">[14]Items!$G$2:$G$12</definedName>
    <definedName name="Soinseffectués">[14]Items!$G$2:$G$12</definedName>
    <definedName name="Soinseffectuésmédecin" localSheetId="0">[14]Items!$H$2:$H$10</definedName>
    <definedName name="Soinseffectuésmédecin">[14]Items!$H$2:$H$10</definedName>
    <definedName name="Sol" localSheetId="0">#REF!</definedName>
    <definedName name="Sol">#REF!</definedName>
    <definedName name="Sommeildernièrenuit" localSheetId="0">[14]Items!$L$2:$L$5</definedName>
    <definedName name="Sommeildernièrenuit">[14]Items!$L$2:$L$5</definedName>
    <definedName name="Sommeildernièresemaine" localSheetId="0">[14]Items!$M$2:$M$5</definedName>
    <definedName name="Sommeildernièresemaine">[14]Items!$M$2:$M$5</definedName>
    <definedName name="Sommeilderniers15jours" localSheetId="0">[14]Items!$N$2:$N$5</definedName>
    <definedName name="Sommeilderniers15jours">[14]Items!$N$2:$N$5</definedName>
    <definedName name="Sx" localSheetId="0">[13]Bosco!#REF!</definedName>
    <definedName name="Sx" localSheetId="1">[5]Bosco!#REF!</definedName>
    <definedName name="Sx">[13]Bosco!#REF!</definedName>
    <definedName name="Temps_de_base" localSheetId="0">[8]PASS_TOX.XLS!#REF!</definedName>
    <definedName name="Temps_de_base" localSheetId="1">[8]PASS_TOX.XLS!#REF!</definedName>
    <definedName name="Temps_de_base">[8]PASS_TOX.XLS!#REF!</definedName>
    <definedName name="temps_limite" localSheetId="0">[8]PASS_TOX.XLS!$K$1</definedName>
    <definedName name="temps_limite">[8]PASS_TOX.XLS!$K$1</definedName>
    <definedName name="Test" localSheetId="0">[8]PASS_TOX.XLS!$H$1</definedName>
    <definedName name="Test" localSheetId="1">[8]PASS_TOX.XLS!$H$1</definedName>
    <definedName name="test">#REF!</definedName>
    <definedName name="thèmecardio" localSheetId="0">#REF!</definedName>
    <definedName name="thèmecardio" localSheetId="1">#REF!</definedName>
    <definedName name="thèmecardio">#REF!</definedName>
    <definedName name="Thèmeséance" localSheetId="0">#REF!</definedName>
    <definedName name="Thèmeséance" localSheetId="1">#REF!</definedName>
    <definedName name="Thèmeséance">#REF!</definedName>
    <definedName name="Thèmetravail" localSheetId="0">#REF!</definedName>
    <definedName name="Thèmetravail" localSheetId="1">#REF!</definedName>
    <definedName name="Thèmetravail">#REF!</definedName>
    <definedName name="TI" localSheetId="0">#REF!</definedName>
    <definedName name="TI" localSheetId="1">#REF!</definedName>
    <definedName name="TI">#REF!</definedName>
    <definedName name="Train" localSheetId="0">#REF!</definedName>
    <definedName name="Train" localSheetId="1">#REF!</definedName>
    <definedName name="Train">#REF!</definedName>
    <definedName name="TS" localSheetId="0">#REF!</definedName>
    <definedName name="TS" localSheetId="1">#REF!</definedName>
    <definedName name="TS">#REF!</definedName>
    <definedName name="TypeSol" localSheetId="0">[14]Items!$U$2:$U$5</definedName>
    <definedName name="TypeSol">[14]Items!$U$2:$U$5</definedName>
    <definedName name="VBAMDETJOU" localSheetId="0">#REF!</definedName>
    <definedName name="VBAMDETJOU" localSheetId="1">#REF!</definedName>
    <definedName name="VBAMDETJOU">#REF!</definedName>
    <definedName name="VBAMSC" localSheetId="0">#REF!</definedName>
    <definedName name="VBAMSC" localSheetId="1">#REF!</definedName>
    <definedName name="VBAMSC">#REF!</definedName>
    <definedName name="VBPMDETJOU" localSheetId="0">#REF!</definedName>
    <definedName name="VBPMDETJOU" localSheetId="1">#REF!</definedName>
    <definedName name="VBPMDETJOU">#REF!</definedName>
    <definedName name="VBPMSC" localSheetId="0">#REF!</definedName>
    <definedName name="VBPMSC" localSheetId="1">#REF!</definedName>
    <definedName name="VBPMSC">#REF!</definedName>
    <definedName name="vitesse_spé" localSheetId="0">#REF!</definedName>
    <definedName name="vitesse_spé" localSheetId="1">#REF!</definedName>
    <definedName name="vitesse_spé">#REF!</definedName>
    <definedName name="VMA" localSheetId="0">[8]PASS_TOX.XLS!$H$5</definedName>
    <definedName name="VMA">[8]PASS_TOX.XLS!$H$5</definedName>
    <definedName name="VMA_100" localSheetId="0">[8]PASS_TOX.XLS!$C$2</definedName>
    <definedName name="VMA_100">[8]PASS_TOX.XLS!$C$2</definedName>
    <definedName name="xx" localSheetId="0">'[26]Séances du jour'!$A$11:$P$31</definedName>
    <definedName name="xx">'[27]Séances du jour'!$A$11:$P$31</definedName>
    <definedName name="Z" localSheetId="0">#REF!</definedName>
    <definedName name="Z" localSheetId="1">#REF!</definedName>
    <definedName name="Z">#REF!</definedName>
    <definedName name="_xlnm.Print_Area" localSheetId="1">'Plan annuel'!$B$1:$FP$28</definedName>
    <definedName name="zz" localSheetId="0">[26]RM!$A$331:$M$366</definedName>
    <definedName name="zz">[27]RM!$A$331:$M$366</definedName>
    <definedName name="ZZZZ" localSheetId="0">#REF!</definedName>
    <definedName name="ZZZZ" localSheetId="1">#REF!</definedName>
    <definedName name="ZZZZ">#REF!</definedName>
  </definedNames>
  <calcPr calcId="145621"/>
</workbook>
</file>

<file path=xl/calcChain.xml><?xml version="1.0" encoding="utf-8"?>
<calcChain xmlns="http://schemas.openxmlformats.org/spreadsheetml/2006/main">
  <c r="E3" i="20" l="1"/>
  <c r="CQ2" i="20"/>
  <c r="CR2" i="20"/>
  <c r="CS2" i="20"/>
  <c r="CT2" i="20"/>
  <c r="CU2" i="20"/>
  <c r="CV2" i="20"/>
  <c r="CW2" i="20"/>
  <c r="CX2" i="20"/>
  <c r="CY2" i="20"/>
  <c r="CZ2" i="20"/>
  <c r="DA2" i="20"/>
  <c r="DB2" i="20"/>
  <c r="DC2" i="20"/>
  <c r="DD2" i="20"/>
  <c r="DE2" i="20"/>
  <c r="DF2" i="20"/>
  <c r="DG2" i="20"/>
  <c r="DH2" i="20"/>
  <c r="DI2" i="20"/>
  <c r="DJ2" i="20"/>
  <c r="DK2" i="20"/>
  <c r="DL2" i="20"/>
  <c r="DM2" i="20"/>
  <c r="DN2" i="20"/>
  <c r="DO2" i="20"/>
  <c r="DP2" i="20"/>
  <c r="DQ2" i="20"/>
  <c r="DR2" i="20"/>
  <c r="DS2" i="20"/>
  <c r="DT2" i="20"/>
  <c r="DU2" i="20"/>
  <c r="DV2" i="20"/>
  <c r="DW2" i="20"/>
  <c r="DX2" i="20"/>
  <c r="DY2" i="20"/>
  <c r="DZ2" i="20"/>
  <c r="EA2" i="20"/>
  <c r="EB2" i="20"/>
  <c r="EC2" i="20"/>
  <c r="ED2" i="20"/>
  <c r="EE2" i="20"/>
  <c r="EF2" i="20"/>
  <c r="EG2" i="20"/>
  <c r="EH2" i="20"/>
  <c r="EI2" i="20"/>
  <c r="EJ2" i="20"/>
  <c r="EK2" i="20"/>
  <c r="EL2" i="20"/>
  <c r="EM2" i="20"/>
  <c r="EN2" i="20"/>
  <c r="EO2" i="20"/>
  <c r="EP2" i="20"/>
  <c r="EQ2" i="20"/>
  <c r="ER2" i="20"/>
  <c r="ES2" i="20"/>
  <c r="ET2" i="20"/>
  <c r="EU2" i="20"/>
  <c r="EV2" i="20"/>
  <c r="EW2" i="20"/>
  <c r="EX2" i="20"/>
  <c r="EY2" i="20"/>
  <c r="EZ2" i="20"/>
  <c r="FA2" i="20"/>
  <c r="FB2" i="20"/>
  <c r="FC2" i="20"/>
  <c r="FD2" i="20"/>
  <c r="FE2" i="20"/>
  <c r="FF2" i="20"/>
  <c r="FG2" i="20"/>
  <c r="FH2" i="20"/>
  <c r="FI2" i="20"/>
  <c r="FJ2" i="20"/>
  <c r="FK2" i="20"/>
  <c r="FL2" i="20"/>
  <c r="FM2" i="20"/>
  <c r="FN2" i="20"/>
  <c r="FO2" i="20"/>
  <c r="FP2" i="20"/>
  <c r="GG8" i="20"/>
  <c r="G3" i="20" l="1"/>
  <c r="I3" i="20" s="1"/>
  <c r="K3" i="20" s="1"/>
  <c r="M3" i="20" s="1"/>
  <c r="O3" i="20" s="1"/>
  <c r="Q3" i="20" s="1"/>
  <c r="BJ2" i="20"/>
  <c r="BK2" i="20"/>
  <c r="BL2" i="20"/>
  <c r="BM2" i="20"/>
  <c r="BN2" i="20"/>
  <c r="BO2" i="20"/>
  <c r="BP2" i="20"/>
  <c r="BQ2" i="20"/>
  <c r="BR2" i="20"/>
  <c r="BS2" i="20"/>
  <c r="BT2" i="20"/>
  <c r="BU2" i="20"/>
  <c r="BV2" i="20"/>
  <c r="BW2" i="20"/>
  <c r="BX2" i="20"/>
  <c r="BY2" i="20"/>
  <c r="BZ2" i="20"/>
  <c r="CA2" i="20"/>
  <c r="CB2" i="20"/>
  <c r="CC2" i="20"/>
  <c r="CD2" i="20"/>
  <c r="CE2" i="20"/>
  <c r="CF2" i="20"/>
  <c r="CG2" i="20"/>
  <c r="CH2" i="20"/>
  <c r="CI2" i="20"/>
  <c r="CJ2" i="20"/>
  <c r="CK2" i="20"/>
  <c r="CL2" i="20"/>
  <c r="CM2" i="20"/>
  <c r="CN2" i="20"/>
  <c r="CO2" i="20"/>
  <c r="CP2" i="20"/>
  <c r="BI2" i="20"/>
  <c r="F2" i="20"/>
  <c r="G2" i="20"/>
  <c r="H2" i="20"/>
  <c r="I2" i="20"/>
  <c r="J2" i="20"/>
  <c r="K2" i="20"/>
  <c r="L2" i="20"/>
  <c r="M2" i="20"/>
  <c r="N2" i="20"/>
  <c r="O2" i="20"/>
  <c r="P2" i="20"/>
  <c r="Q2" i="20"/>
  <c r="R2" i="20"/>
  <c r="S2" i="20"/>
  <c r="T2" i="20"/>
  <c r="U2" i="20"/>
  <c r="V2" i="20"/>
  <c r="W2" i="20"/>
  <c r="X2" i="20"/>
  <c r="Y2" i="20"/>
  <c r="Z2" i="20"/>
  <c r="AA2" i="20"/>
  <c r="AB2" i="20"/>
  <c r="AC2" i="20"/>
  <c r="AD2" i="20"/>
  <c r="AE2" i="20"/>
  <c r="AF2" i="20"/>
  <c r="AG2" i="20"/>
  <c r="AH2" i="20"/>
  <c r="AI2" i="20"/>
  <c r="AJ2" i="20"/>
  <c r="AK2" i="20"/>
  <c r="AL2" i="20"/>
  <c r="AM2" i="20"/>
  <c r="AN2" i="20"/>
  <c r="AO2" i="20"/>
  <c r="AP2" i="20"/>
  <c r="AQ2" i="20"/>
  <c r="AR2" i="20"/>
  <c r="AS2" i="20"/>
  <c r="AT2" i="20"/>
  <c r="AU2" i="20"/>
  <c r="AV2" i="20"/>
  <c r="AW2" i="20"/>
  <c r="AX2" i="20"/>
  <c r="AY2" i="20"/>
  <c r="AZ2" i="20"/>
  <c r="BA2" i="20"/>
  <c r="BB2" i="20"/>
  <c r="BC2" i="20"/>
  <c r="BD2" i="20"/>
  <c r="BE2" i="20"/>
  <c r="BF2" i="20"/>
  <c r="BG2" i="20"/>
  <c r="BH2" i="20"/>
  <c r="E2" i="20"/>
  <c r="E4" i="20" s="1"/>
  <c r="F5" i="20" l="1"/>
  <c r="G4" i="20"/>
  <c r="H5" i="20" s="1"/>
  <c r="H8" i="20" s="1"/>
  <c r="E5" i="20"/>
  <c r="E8" i="20" s="1"/>
  <c r="G5" i="20"/>
  <c r="G8" i="20" s="1"/>
  <c r="I4" i="20"/>
  <c r="BW11" i="20"/>
  <c r="K4" i="20" l="1"/>
  <c r="I5" i="20"/>
  <c r="I8" i="20" s="1"/>
  <c r="J5" i="20"/>
  <c r="J8" i="20" s="1"/>
  <c r="Y282" i="25"/>
  <c r="X282" i="25"/>
  <c r="W282" i="25"/>
  <c r="V282" i="25"/>
  <c r="U282" i="25"/>
  <c r="T282" i="25"/>
  <c r="S282" i="25"/>
  <c r="R282" i="25"/>
  <c r="Q282" i="25"/>
  <c r="P282" i="25"/>
  <c r="O282" i="25"/>
  <c r="N282" i="25"/>
  <c r="M282" i="25"/>
  <c r="L282" i="25"/>
  <c r="K282" i="25"/>
  <c r="J282" i="25"/>
  <c r="I282" i="25"/>
  <c r="H282" i="25"/>
  <c r="G282" i="25"/>
  <c r="F282" i="25"/>
  <c r="BH282" i="25" s="1"/>
  <c r="E282" i="25"/>
  <c r="D282" i="25"/>
  <c r="Y281" i="25"/>
  <c r="X281" i="25"/>
  <c r="W281" i="25"/>
  <c r="V281" i="25"/>
  <c r="U281" i="25"/>
  <c r="T281" i="25"/>
  <c r="S281" i="25"/>
  <c r="R281" i="25"/>
  <c r="Q281" i="25"/>
  <c r="P281" i="25"/>
  <c r="O281" i="25"/>
  <c r="N281" i="25"/>
  <c r="M281" i="25"/>
  <c r="L281" i="25"/>
  <c r="K281" i="25"/>
  <c r="J281" i="25"/>
  <c r="I281" i="25"/>
  <c r="H281" i="25"/>
  <c r="G281" i="25"/>
  <c r="F281" i="25"/>
  <c r="BH281" i="25" s="1"/>
  <c r="E281" i="25"/>
  <c r="D281" i="25"/>
  <c r="Y280" i="25"/>
  <c r="X280" i="25"/>
  <c r="W280" i="25"/>
  <c r="V280" i="25"/>
  <c r="U280" i="25"/>
  <c r="T280" i="25"/>
  <c r="S280" i="25"/>
  <c r="R280" i="25"/>
  <c r="Q280" i="25"/>
  <c r="P280" i="25"/>
  <c r="O280" i="25"/>
  <c r="N280" i="25"/>
  <c r="M280" i="25"/>
  <c r="L280" i="25"/>
  <c r="K280" i="25"/>
  <c r="J280" i="25"/>
  <c r="I280" i="25"/>
  <c r="H280" i="25"/>
  <c r="G280" i="25"/>
  <c r="F280" i="25"/>
  <c r="BH280" i="25" s="1"/>
  <c r="E280" i="25"/>
  <c r="D280" i="25"/>
  <c r="Y279" i="25"/>
  <c r="X279" i="25"/>
  <c r="W279" i="25"/>
  <c r="V279" i="25"/>
  <c r="U279" i="25"/>
  <c r="T279" i="25"/>
  <c r="S279" i="25"/>
  <c r="R279" i="25"/>
  <c r="Q279" i="25"/>
  <c r="P279" i="25"/>
  <c r="O279" i="25"/>
  <c r="N279" i="25"/>
  <c r="M279" i="25"/>
  <c r="L279" i="25"/>
  <c r="K279" i="25"/>
  <c r="J279" i="25"/>
  <c r="I279" i="25"/>
  <c r="H279" i="25"/>
  <c r="G279" i="25"/>
  <c r="F279" i="25"/>
  <c r="BH279" i="25" s="1"/>
  <c r="E279" i="25"/>
  <c r="D279" i="25"/>
  <c r="Y278" i="25"/>
  <c r="X278" i="25"/>
  <c r="W278" i="25"/>
  <c r="V278" i="25"/>
  <c r="U278" i="25"/>
  <c r="T278" i="25"/>
  <c r="S278" i="25"/>
  <c r="R278" i="25"/>
  <c r="Q278" i="25"/>
  <c r="P278" i="25"/>
  <c r="O278" i="25"/>
  <c r="N278" i="25"/>
  <c r="M278" i="25"/>
  <c r="L278" i="25"/>
  <c r="K278" i="25"/>
  <c r="J278" i="25"/>
  <c r="I278" i="25"/>
  <c r="H278" i="25"/>
  <c r="G278" i="25"/>
  <c r="F278" i="25"/>
  <c r="BH278" i="25" s="1"/>
  <c r="E278" i="25"/>
  <c r="D278" i="25"/>
  <c r="Y277" i="25"/>
  <c r="X277" i="25"/>
  <c r="W277" i="25"/>
  <c r="V277" i="25"/>
  <c r="U277" i="25"/>
  <c r="T277" i="25"/>
  <c r="S277" i="25"/>
  <c r="R277" i="25"/>
  <c r="Q277" i="25"/>
  <c r="P277" i="25"/>
  <c r="O277" i="25"/>
  <c r="N277" i="25"/>
  <c r="M277" i="25"/>
  <c r="L277" i="25"/>
  <c r="K277" i="25"/>
  <c r="J277" i="25"/>
  <c r="I277" i="25"/>
  <c r="H277" i="25"/>
  <c r="G277" i="25"/>
  <c r="F277" i="25"/>
  <c r="E277" i="25"/>
  <c r="D277" i="25"/>
  <c r="Y276" i="25"/>
  <c r="X276" i="25"/>
  <c r="W276" i="25"/>
  <c r="V276" i="25"/>
  <c r="U276" i="25"/>
  <c r="T276" i="25"/>
  <c r="S276" i="25"/>
  <c r="R276" i="25"/>
  <c r="Q276" i="25"/>
  <c r="P276" i="25"/>
  <c r="O276" i="25"/>
  <c r="N276" i="25"/>
  <c r="M276" i="25"/>
  <c r="L276" i="25"/>
  <c r="K276" i="25"/>
  <c r="J276" i="25"/>
  <c r="I276" i="25"/>
  <c r="H276" i="25"/>
  <c r="G276" i="25"/>
  <c r="F276" i="25"/>
  <c r="BH276" i="25" s="1"/>
  <c r="E276" i="25"/>
  <c r="D276" i="25"/>
  <c r="Y275" i="25"/>
  <c r="X275" i="25"/>
  <c r="W275" i="25"/>
  <c r="V275" i="25"/>
  <c r="U275" i="25"/>
  <c r="T275" i="25"/>
  <c r="S275" i="25"/>
  <c r="R275" i="25"/>
  <c r="Q275" i="25"/>
  <c r="P275" i="25"/>
  <c r="O275" i="25"/>
  <c r="N275" i="25"/>
  <c r="M275" i="25"/>
  <c r="L275" i="25"/>
  <c r="K275" i="25"/>
  <c r="J275" i="25"/>
  <c r="I275" i="25"/>
  <c r="H275" i="25"/>
  <c r="G275" i="25"/>
  <c r="F275" i="25"/>
  <c r="E275" i="25"/>
  <c r="D275" i="25"/>
  <c r="Y274" i="25"/>
  <c r="X274" i="25"/>
  <c r="W274" i="25"/>
  <c r="V274" i="25"/>
  <c r="U274" i="25"/>
  <c r="T274" i="25"/>
  <c r="S274" i="25"/>
  <c r="R274" i="25"/>
  <c r="Q274" i="25"/>
  <c r="P274" i="25"/>
  <c r="O274" i="25"/>
  <c r="N274" i="25"/>
  <c r="M274" i="25"/>
  <c r="L274" i="25"/>
  <c r="K274" i="25"/>
  <c r="J274" i="25"/>
  <c r="I274" i="25"/>
  <c r="H274" i="25"/>
  <c r="G274" i="25"/>
  <c r="F274" i="25"/>
  <c r="E274" i="25"/>
  <c r="D274" i="25"/>
  <c r="Y273" i="25"/>
  <c r="X273" i="25"/>
  <c r="W273" i="25"/>
  <c r="V273" i="25"/>
  <c r="U273" i="25"/>
  <c r="T273" i="25"/>
  <c r="S273" i="25"/>
  <c r="R273" i="25"/>
  <c r="Q273" i="25"/>
  <c r="P273" i="25"/>
  <c r="O273" i="25"/>
  <c r="N273" i="25"/>
  <c r="M273" i="25"/>
  <c r="L273" i="25"/>
  <c r="K273" i="25"/>
  <c r="J273" i="25"/>
  <c r="I273" i="25"/>
  <c r="H273" i="25"/>
  <c r="G273" i="25"/>
  <c r="F273" i="25"/>
  <c r="E273" i="25"/>
  <c r="D273" i="25"/>
  <c r="Y272" i="25"/>
  <c r="X272" i="25"/>
  <c r="W272" i="25"/>
  <c r="V272" i="25"/>
  <c r="U272" i="25"/>
  <c r="T272" i="25"/>
  <c r="S272" i="25"/>
  <c r="R272" i="25"/>
  <c r="Q272" i="25"/>
  <c r="P272" i="25"/>
  <c r="O272" i="25"/>
  <c r="N272" i="25"/>
  <c r="M272" i="25"/>
  <c r="L272" i="25"/>
  <c r="K272" i="25"/>
  <c r="J272" i="25"/>
  <c r="I272" i="25"/>
  <c r="H272" i="25"/>
  <c r="G272" i="25"/>
  <c r="F272" i="25"/>
  <c r="E272" i="25"/>
  <c r="D272" i="25"/>
  <c r="Y271" i="25"/>
  <c r="X271" i="25"/>
  <c r="W271" i="25"/>
  <c r="V271" i="25"/>
  <c r="U271" i="25"/>
  <c r="T271" i="25"/>
  <c r="S271" i="25"/>
  <c r="R271" i="25"/>
  <c r="Q271" i="25"/>
  <c r="P271" i="25"/>
  <c r="O271" i="25"/>
  <c r="N271" i="25"/>
  <c r="M271" i="25"/>
  <c r="L271" i="25"/>
  <c r="K271" i="25"/>
  <c r="J271" i="25"/>
  <c r="I271" i="25"/>
  <c r="H271" i="25"/>
  <c r="G271" i="25"/>
  <c r="F271" i="25"/>
  <c r="E271" i="25"/>
  <c r="D271" i="25"/>
  <c r="Y270" i="25"/>
  <c r="X270" i="25"/>
  <c r="W270" i="25"/>
  <c r="V270" i="25"/>
  <c r="U270" i="25"/>
  <c r="T270" i="25"/>
  <c r="S270" i="25"/>
  <c r="R270" i="25"/>
  <c r="Q270" i="25"/>
  <c r="P270" i="25"/>
  <c r="O270" i="25"/>
  <c r="N270" i="25"/>
  <c r="M270" i="25"/>
  <c r="L270" i="25"/>
  <c r="K270" i="25"/>
  <c r="J270" i="25"/>
  <c r="I270" i="25"/>
  <c r="H270" i="25"/>
  <c r="G270" i="25"/>
  <c r="F270" i="25"/>
  <c r="BH270" i="25" s="1"/>
  <c r="E270" i="25"/>
  <c r="D270" i="25"/>
  <c r="Y269" i="25"/>
  <c r="X269" i="25"/>
  <c r="W269" i="25"/>
  <c r="V269" i="25"/>
  <c r="U269" i="25"/>
  <c r="T269" i="25"/>
  <c r="S269" i="25"/>
  <c r="R269" i="25"/>
  <c r="Q269" i="25"/>
  <c r="P269" i="25"/>
  <c r="O269" i="25"/>
  <c r="N269" i="25"/>
  <c r="M269" i="25"/>
  <c r="L269" i="25"/>
  <c r="K269" i="25"/>
  <c r="J269" i="25"/>
  <c r="I269" i="25"/>
  <c r="H269" i="25"/>
  <c r="G269" i="25"/>
  <c r="F269" i="25"/>
  <c r="BH269" i="25" s="1"/>
  <c r="E269" i="25"/>
  <c r="D269" i="25"/>
  <c r="Y268" i="25"/>
  <c r="X268" i="25"/>
  <c r="W268" i="25"/>
  <c r="V268" i="25"/>
  <c r="U268" i="25"/>
  <c r="T268" i="25"/>
  <c r="S268" i="25"/>
  <c r="R268" i="25"/>
  <c r="Q268" i="25"/>
  <c r="P268" i="25"/>
  <c r="O268" i="25"/>
  <c r="N268" i="25"/>
  <c r="M268" i="25"/>
  <c r="L268" i="25"/>
  <c r="K268" i="25"/>
  <c r="J268" i="25"/>
  <c r="I268" i="25"/>
  <c r="H268" i="25"/>
  <c r="G268" i="25"/>
  <c r="F268" i="25"/>
  <c r="BH268" i="25" s="1"/>
  <c r="E268" i="25"/>
  <c r="D268" i="25"/>
  <c r="Y267" i="25"/>
  <c r="X267" i="25"/>
  <c r="W267" i="25"/>
  <c r="V267" i="25"/>
  <c r="U267" i="25"/>
  <c r="T267" i="25"/>
  <c r="S267" i="25"/>
  <c r="R267" i="25"/>
  <c r="Q267" i="25"/>
  <c r="P267" i="25"/>
  <c r="O267" i="25"/>
  <c r="N267" i="25"/>
  <c r="M267" i="25"/>
  <c r="L267" i="25"/>
  <c r="K267" i="25"/>
  <c r="J267" i="25"/>
  <c r="I267" i="25"/>
  <c r="H267" i="25"/>
  <c r="G267" i="25"/>
  <c r="F267" i="25"/>
  <c r="BH267" i="25" s="1"/>
  <c r="E267" i="25"/>
  <c r="D267" i="25"/>
  <c r="Y266" i="25"/>
  <c r="X266" i="25"/>
  <c r="W266" i="25"/>
  <c r="V266" i="25"/>
  <c r="U266" i="25"/>
  <c r="T266" i="25"/>
  <c r="S266" i="25"/>
  <c r="R266" i="25"/>
  <c r="Q266" i="25"/>
  <c r="P266" i="25"/>
  <c r="O266" i="25"/>
  <c r="N266" i="25"/>
  <c r="M266" i="25"/>
  <c r="L266" i="25"/>
  <c r="K266" i="25"/>
  <c r="J266" i="25"/>
  <c r="I266" i="25"/>
  <c r="H266" i="25"/>
  <c r="G266" i="25"/>
  <c r="F266" i="25"/>
  <c r="BH266" i="25" s="1"/>
  <c r="E266" i="25"/>
  <c r="D266" i="25"/>
  <c r="Y265" i="25"/>
  <c r="X265" i="25"/>
  <c r="W265" i="25"/>
  <c r="V265" i="25"/>
  <c r="U265" i="25"/>
  <c r="T265" i="25"/>
  <c r="S265" i="25"/>
  <c r="R265" i="25"/>
  <c r="Q265" i="25"/>
  <c r="P265" i="25"/>
  <c r="O265" i="25"/>
  <c r="N265" i="25"/>
  <c r="M265" i="25"/>
  <c r="L265" i="25"/>
  <c r="K265" i="25"/>
  <c r="J265" i="25"/>
  <c r="I265" i="25"/>
  <c r="H265" i="25"/>
  <c r="G265" i="25"/>
  <c r="F265" i="25"/>
  <c r="E265" i="25"/>
  <c r="D265" i="25"/>
  <c r="Y264" i="25"/>
  <c r="X264" i="25"/>
  <c r="W264" i="25"/>
  <c r="V264" i="25"/>
  <c r="U264" i="25"/>
  <c r="T264" i="25"/>
  <c r="S264" i="25"/>
  <c r="R264" i="25"/>
  <c r="Q264" i="25"/>
  <c r="P264" i="25"/>
  <c r="O264" i="25"/>
  <c r="N264" i="25"/>
  <c r="M264" i="25"/>
  <c r="L264" i="25"/>
  <c r="K264" i="25"/>
  <c r="J264" i="25"/>
  <c r="I264" i="25"/>
  <c r="H264" i="25"/>
  <c r="G264" i="25"/>
  <c r="F264" i="25"/>
  <c r="E264" i="25"/>
  <c r="D264" i="25"/>
  <c r="Y263" i="25"/>
  <c r="X263" i="25"/>
  <c r="W263" i="25"/>
  <c r="V263" i="25"/>
  <c r="U263" i="25"/>
  <c r="T263" i="25"/>
  <c r="S263" i="25"/>
  <c r="R263" i="25"/>
  <c r="Q263" i="25"/>
  <c r="P263" i="25"/>
  <c r="O263" i="25"/>
  <c r="N263" i="25"/>
  <c r="M263" i="25"/>
  <c r="L263" i="25"/>
  <c r="K263" i="25"/>
  <c r="J263" i="25"/>
  <c r="I263" i="25"/>
  <c r="H263" i="25"/>
  <c r="G263" i="25"/>
  <c r="F263" i="25"/>
  <c r="E263" i="25"/>
  <c r="D263" i="25"/>
  <c r="Y262" i="25"/>
  <c r="X262" i="25"/>
  <c r="W262" i="25"/>
  <c r="V262" i="25"/>
  <c r="U262" i="25"/>
  <c r="T262" i="25"/>
  <c r="S262" i="25"/>
  <c r="R262" i="25"/>
  <c r="Q262" i="25"/>
  <c r="P262" i="25"/>
  <c r="O262" i="25"/>
  <c r="N262" i="25"/>
  <c r="M262" i="25"/>
  <c r="L262" i="25"/>
  <c r="K262" i="25"/>
  <c r="J262" i="25"/>
  <c r="I262" i="25"/>
  <c r="H262" i="25"/>
  <c r="G262" i="25"/>
  <c r="F262" i="25"/>
  <c r="E262" i="25"/>
  <c r="D262" i="25"/>
  <c r="Y261" i="25"/>
  <c r="X261" i="25"/>
  <c r="W261" i="25"/>
  <c r="V261" i="25"/>
  <c r="U261" i="25"/>
  <c r="T261" i="25"/>
  <c r="S261" i="25"/>
  <c r="R261" i="25"/>
  <c r="Q261" i="25"/>
  <c r="P261" i="25"/>
  <c r="O261" i="25"/>
  <c r="N261" i="25"/>
  <c r="M261" i="25"/>
  <c r="L261" i="25"/>
  <c r="K261" i="25"/>
  <c r="J261" i="25"/>
  <c r="I261" i="25"/>
  <c r="H261" i="25"/>
  <c r="G261" i="25"/>
  <c r="F261" i="25"/>
  <c r="E261" i="25"/>
  <c r="D261" i="25"/>
  <c r="Y260" i="25"/>
  <c r="X260" i="25"/>
  <c r="W260" i="25"/>
  <c r="V260" i="25"/>
  <c r="U260" i="25"/>
  <c r="T260" i="25"/>
  <c r="S260" i="25"/>
  <c r="R260" i="25"/>
  <c r="Q260" i="25"/>
  <c r="P260" i="25"/>
  <c r="O260" i="25"/>
  <c r="N260" i="25"/>
  <c r="M260" i="25"/>
  <c r="L260" i="25"/>
  <c r="K260" i="25"/>
  <c r="J260" i="25"/>
  <c r="I260" i="25"/>
  <c r="H260" i="25"/>
  <c r="G260" i="25"/>
  <c r="F260" i="25"/>
  <c r="E260" i="25"/>
  <c r="D260" i="25"/>
  <c r="Y259" i="25"/>
  <c r="X259" i="25"/>
  <c r="W259" i="25"/>
  <c r="V259" i="25"/>
  <c r="U259" i="25"/>
  <c r="T259" i="25"/>
  <c r="S259" i="25"/>
  <c r="R259" i="25"/>
  <c r="Q259" i="25"/>
  <c r="P259" i="25"/>
  <c r="O259" i="25"/>
  <c r="N259" i="25"/>
  <c r="M259" i="25"/>
  <c r="L259" i="25"/>
  <c r="K259" i="25"/>
  <c r="J259" i="25"/>
  <c r="I259" i="25"/>
  <c r="H259" i="25"/>
  <c r="G259" i="25"/>
  <c r="F259" i="25"/>
  <c r="E259" i="25"/>
  <c r="D259" i="25"/>
  <c r="Y258" i="25"/>
  <c r="X258" i="25"/>
  <c r="W258" i="25"/>
  <c r="V258" i="25"/>
  <c r="U258" i="25"/>
  <c r="T258" i="25"/>
  <c r="S258" i="25"/>
  <c r="R258" i="25"/>
  <c r="Q258" i="25"/>
  <c r="P258" i="25"/>
  <c r="O258" i="25"/>
  <c r="N258" i="25"/>
  <c r="M258" i="25"/>
  <c r="L258" i="25"/>
  <c r="K258" i="25"/>
  <c r="J258" i="25"/>
  <c r="I258" i="25"/>
  <c r="H258" i="25"/>
  <c r="G258" i="25"/>
  <c r="F258" i="25"/>
  <c r="E258" i="25"/>
  <c r="D258" i="25"/>
  <c r="Y257" i="25"/>
  <c r="X257" i="25"/>
  <c r="W257" i="25"/>
  <c r="V257" i="25"/>
  <c r="U257" i="25"/>
  <c r="T257" i="25"/>
  <c r="S257" i="25"/>
  <c r="R257" i="25"/>
  <c r="Q257" i="25"/>
  <c r="P257" i="25"/>
  <c r="O257" i="25"/>
  <c r="N257" i="25"/>
  <c r="M257" i="25"/>
  <c r="L257" i="25"/>
  <c r="K257" i="25"/>
  <c r="J257" i="25"/>
  <c r="I257" i="25"/>
  <c r="H257" i="25"/>
  <c r="G257" i="25"/>
  <c r="F257" i="25"/>
  <c r="E257" i="25"/>
  <c r="D257" i="25"/>
  <c r="Y256" i="25"/>
  <c r="X256" i="25"/>
  <c r="W256" i="25"/>
  <c r="V256" i="25"/>
  <c r="U256" i="25"/>
  <c r="T256" i="25"/>
  <c r="S256" i="25"/>
  <c r="R256" i="25"/>
  <c r="Q256" i="25"/>
  <c r="P256" i="25"/>
  <c r="O256" i="25"/>
  <c r="N256" i="25"/>
  <c r="M256" i="25"/>
  <c r="L256" i="25"/>
  <c r="K256" i="25"/>
  <c r="J256" i="25"/>
  <c r="I256" i="25"/>
  <c r="H256" i="25"/>
  <c r="G256" i="25"/>
  <c r="F256" i="25"/>
  <c r="E256" i="25"/>
  <c r="D256" i="25"/>
  <c r="Y255" i="25"/>
  <c r="X255" i="25"/>
  <c r="W255" i="25"/>
  <c r="V255" i="25"/>
  <c r="U255" i="25"/>
  <c r="T255" i="25"/>
  <c r="S255" i="25"/>
  <c r="R255" i="25"/>
  <c r="Q255" i="25"/>
  <c r="P255" i="25"/>
  <c r="O255" i="25"/>
  <c r="N255" i="25"/>
  <c r="M255" i="25"/>
  <c r="L255" i="25"/>
  <c r="K255" i="25"/>
  <c r="J255" i="25"/>
  <c r="I255" i="25"/>
  <c r="H255" i="25"/>
  <c r="G255" i="25"/>
  <c r="F255" i="25"/>
  <c r="BH255" i="25" s="1"/>
  <c r="E255" i="25"/>
  <c r="D255" i="25"/>
  <c r="Y254" i="25"/>
  <c r="X254" i="25"/>
  <c r="W254" i="25"/>
  <c r="V254" i="25"/>
  <c r="U254" i="25"/>
  <c r="T254" i="25"/>
  <c r="S254" i="25"/>
  <c r="R254" i="25"/>
  <c r="Q254" i="25"/>
  <c r="P254" i="25"/>
  <c r="O254" i="25"/>
  <c r="N254" i="25"/>
  <c r="M254" i="25"/>
  <c r="L254" i="25"/>
  <c r="K254" i="25"/>
  <c r="J254" i="25"/>
  <c r="I254" i="25"/>
  <c r="H254" i="25"/>
  <c r="G254" i="25"/>
  <c r="F254" i="25"/>
  <c r="BH254" i="25" s="1"/>
  <c r="E254" i="25"/>
  <c r="D254" i="25"/>
  <c r="Y253" i="25"/>
  <c r="X253" i="25"/>
  <c r="W253" i="25"/>
  <c r="V253" i="25"/>
  <c r="U253" i="25"/>
  <c r="T253" i="25"/>
  <c r="S253" i="25"/>
  <c r="R253" i="25"/>
  <c r="Q253" i="25"/>
  <c r="P253" i="25"/>
  <c r="O253" i="25"/>
  <c r="N253" i="25"/>
  <c r="M253" i="25"/>
  <c r="L253" i="25"/>
  <c r="K253" i="25"/>
  <c r="J253" i="25"/>
  <c r="I253" i="25"/>
  <c r="H253" i="25"/>
  <c r="G253" i="25"/>
  <c r="F253" i="25"/>
  <c r="BH253" i="25" s="1"/>
  <c r="E253" i="25"/>
  <c r="D253" i="25"/>
  <c r="Y252" i="25"/>
  <c r="X252" i="25"/>
  <c r="W252" i="25"/>
  <c r="V252" i="25"/>
  <c r="U252" i="25"/>
  <c r="T252" i="25"/>
  <c r="S252" i="25"/>
  <c r="R252" i="25"/>
  <c r="Q252" i="25"/>
  <c r="P252" i="25"/>
  <c r="O252" i="25"/>
  <c r="N252" i="25"/>
  <c r="M252" i="25"/>
  <c r="L252" i="25"/>
  <c r="K252" i="25"/>
  <c r="J252" i="25"/>
  <c r="I252" i="25"/>
  <c r="H252" i="25"/>
  <c r="G252" i="25"/>
  <c r="F252" i="25"/>
  <c r="BH252" i="25" s="1"/>
  <c r="E252" i="25"/>
  <c r="D252" i="25"/>
  <c r="Y251" i="25"/>
  <c r="X251" i="25"/>
  <c r="W251" i="25"/>
  <c r="V251" i="25"/>
  <c r="U251" i="25"/>
  <c r="T251" i="25"/>
  <c r="S251" i="25"/>
  <c r="R251" i="25"/>
  <c r="Q251" i="25"/>
  <c r="P251" i="25"/>
  <c r="O251" i="25"/>
  <c r="N251" i="25"/>
  <c r="M251" i="25"/>
  <c r="L251" i="25"/>
  <c r="K251" i="25"/>
  <c r="J251" i="25"/>
  <c r="I251" i="25"/>
  <c r="H251" i="25"/>
  <c r="G251" i="25"/>
  <c r="F251" i="25"/>
  <c r="BH251" i="25" s="1"/>
  <c r="E251" i="25"/>
  <c r="D251" i="25"/>
  <c r="Y250" i="25"/>
  <c r="X250" i="25"/>
  <c r="W250" i="25"/>
  <c r="V250" i="25"/>
  <c r="U250" i="25"/>
  <c r="T250" i="25"/>
  <c r="S250" i="25"/>
  <c r="R250" i="25"/>
  <c r="Q250" i="25"/>
  <c r="P250" i="25"/>
  <c r="O250" i="25"/>
  <c r="N250" i="25"/>
  <c r="M250" i="25"/>
  <c r="L250" i="25"/>
  <c r="K250" i="25"/>
  <c r="J250" i="25"/>
  <c r="I250" i="25"/>
  <c r="H250" i="25"/>
  <c r="G250" i="25"/>
  <c r="F250" i="25"/>
  <c r="BH250" i="25" s="1"/>
  <c r="E250" i="25"/>
  <c r="D250" i="25"/>
  <c r="Y249" i="25"/>
  <c r="X249" i="25"/>
  <c r="W249" i="25"/>
  <c r="V249" i="25"/>
  <c r="U249" i="25"/>
  <c r="T249" i="25"/>
  <c r="S249" i="25"/>
  <c r="R249" i="25"/>
  <c r="Q249" i="25"/>
  <c r="P249" i="25"/>
  <c r="O249" i="25"/>
  <c r="N249" i="25"/>
  <c r="M249" i="25"/>
  <c r="L249" i="25"/>
  <c r="K249" i="25"/>
  <c r="J249" i="25"/>
  <c r="I249" i="25"/>
  <c r="H249" i="25"/>
  <c r="G249" i="25"/>
  <c r="F249" i="25"/>
  <c r="BH249" i="25" s="1"/>
  <c r="E249" i="25"/>
  <c r="D249" i="25"/>
  <c r="Y248" i="25"/>
  <c r="X248" i="25"/>
  <c r="W248" i="25"/>
  <c r="V248" i="25"/>
  <c r="U248" i="25"/>
  <c r="T248" i="25"/>
  <c r="S248" i="25"/>
  <c r="R248" i="25"/>
  <c r="Q248" i="25"/>
  <c r="P248" i="25"/>
  <c r="O248" i="25"/>
  <c r="N248" i="25"/>
  <c r="M248" i="25"/>
  <c r="L248" i="25"/>
  <c r="K248" i="25"/>
  <c r="J248" i="25"/>
  <c r="I248" i="25"/>
  <c r="H248" i="25"/>
  <c r="G248" i="25"/>
  <c r="F248" i="25"/>
  <c r="BH248" i="25" s="1"/>
  <c r="E248" i="25"/>
  <c r="D248" i="25"/>
  <c r="Y247" i="25"/>
  <c r="X247" i="25"/>
  <c r="W247" i="25"/>
  <c r="V247" i="25"/>
  <c r="U247" i="25"/>
  <c r="T247" i="25"/>
  <c r="S247" i="25"/>
  <c r="R247" i="25"/>
  <c r="Q247" i="25"/>
  <c r="P247" i="25"/>
  <c r="O247" i="25"/>
  <c r="N247" i="25"/>
  <c r="M247" i="25"/>
  <c r="L247" i="25"/>
  <c r="K247" i="25"/>
  <c r="J247" i="25"/>
  <c r="I247" i="25"/>
  <c r="H247" i="25"/>
  <c r="G247" i="25"/>
  <c r="F247" i="25"/>
  <c r="BH247" i="25" s="1"/>
  <c r="E247" i="25"/>
  <c r="D247" i="25"/>
  <c r="Y246" i="25"/>
  <c r="X246" i="25"/>
  <c r="W246" i="25"/>
  <c r="V246" i="25"/>
  <c r="U246" i="25"/>
  <c r="T246" i="25"/>
  <c r="S246" i="25"/>
  <c r="R246" i="25"/>
  <c r="Q246" i="25"/>
  <c r="P246" i="25"/>
  <c r="O246" i="25"/>
  <c r="N246" i="25"/>
  <c r="M246" i="25"/>
  <c r="L246" i="25"/>
  <c r="K246" i="25"/>
  <c r="J246" i="25"/>
  <c r="I246" i="25"/>
  <c r="H246" i="25"/>
  <c r="G246" i="25"/>
  <c r="F246" i="25"/>
  <c r="BH246" i="25" s="1"/>
  <c r="E246" i="25"/>
  <c r="D246" i="25"/>
  <c r="Y245" i="25"/>
  <c r="X245" i="25"/>
  <c r="W245" i="25"/>
  <c r="V245" i="25"/>
  <c r="U245" i="25"/>
  <c r="T245" i="25"/>
  <c r="S245" i="25"/>
  <c r="R245" i="25"/>
  <c r="Q245" i="25"/>
  <c r="P245" i="25"/>
  <c r="O245" i="25"/>
  <c r="N245" i="25"/>
  <c r="M245" i="25"/>
  <c r="L245" i="25"/>
  <c r="K245" i="25"/>
  <c r="J245" i="25"/>
  <c r="I245" i="25"/>
  <c r="H245" i="25"/>
  <c r="G245" i="25"/>
  <c r="F245" i="25"/>
  <c r="BH245" i="25" s="1"/>
  <c r="E245" i="25"/>
  <c r="D245" i="25"/>
  <c r="Y244" i="25"/>
  <c r="X244" i="25"/>
  <c r="W244" i="25"/>
  <c r="V244" i="25"/>
  <c r="U244" i="25"/>
  <c r="T244" i="25"/>
  <c r="S244" i="25"/>
  <c r="R244" i="25"/>
  <c r="Q244" i="25"/>
  <c r="P244" i="25"/>
  <c r="O244" i="25"/>
  <c r="N244" i="25"/>
  <c r="M244" i="25"/>
  <c r="L244" i="25"/>
  <c r="K244" i="25"/>
  <c r="J244" i="25"/>
  <c r="I244" i="25"/>
  <c r="H244" i="25"/>
  <c r="G244" i="25"/>
  <c r="F244" i="25"/>
  <c r="BH244" i="25" s="1"/>
  <c r="E244" i="25"/>
  <c r="D244" i="25"/>
  <c r="Y243" i="25"/>
  <c r="X243" i="25"/>
  <c r="W243" i="25"/>
  <c r="V243" i="25"/>
  <c r="U243" i="25"/>
  <c r="T243" i="25"/>
  <c r="S243" i="25"/>
  <c r="R243" i="25"/>
  <c r="Q243" i="25"/>
  <c r="P243" i="25"/>
  <c r="O243" i="25"/>
  <c r="N243" i="25"/>
  <c r="M243" i="25"/>
  <c r="L243" i="25"/>
  <c r="K243" i="25"/>
  <c r="J243" i="25"/>
  <c r="I243" i="25"/>
  <c r="H243" i="25"/>
  <c r="G243" i="25"/>
  <c r="F243" i="25"/>
  <c r="BH243" i="25" s="1"/>
  <c r="E243" i="25"/>
  <c r="D243" i="25"/>
  <c r="Y242" i="25"/>
  <c r="X242" i="25"/>
  <c r="W242" i="25"/>
  <c r="V242" i="25"/>
  <c r="U242" i="25"/>
  <c r="T242" i="25"/>
  <c r="S242" i="25"/>
  <c r="R242" i="25"/>
  <c r="Q242" i="25"/>
  <c r="P242" i="25"/>
  <c r="O242" i="25"/>
  <c r="N242" i="25"/>
  <c r="M242" i="25"/>
  <c r="L242" i="25"/>
  <c r="K242" i="25"/>
  <c r="J242" i="25"/>
  <c r="I242" i="25"/>
  <c r="H242" i="25"/>
  <c r="G242" i="25"/>
  <c r="F242" i="25"/>
  <c r="BH242" i="25" s="1"/>
  <c r="E242" i="25"/>
  <c r="D242" i="25"/>
  <c r="Y241" i="25"/>
  <c r="X241" i="25"/>
  <c r="W241" i="25"/>
  <c r="V241" i="25"/>
  <c r="U241" i="25"/>
  <c r="T241" i="25"/>
  <c r="S241" i="25"/>
  <c r="R241" i="25"/>
  <c r="Q241" i="25"/>
  <c r="P241" i="25"/>
  <c r="O241" i="25"/>
  <c r="N241" i="25"/>
  <c r="M241" i="25"/>
  <c r="L241" i="25"/>
  <c r="K241" i="25"/>
  <c r="J241" i="25"/>
  <c r="I241" i="25"/>
  <c r="H241" i="25"/>
  <c r="G241" i="25"/>
  <c r="F241" i="25"/>
  <c r="BH241" i="25" s="1"/>
  <c r="E241" i="25"/>
  <c r="D241" i="25"/>
  <c r="Y240" i="25"/>
  <c r="X240" i="25"/>
  <c r="W240" i="25"/>
  <c r="V240" i="25"/>
  <c r="U240" i="25"/>
  <c r="T240" i="25"/>
  <c r="S240" i="25"/>
  <c r="R240" i="25"/>
  <c r="Q240" i="25"/>
  <c r="P240" i="25"/>
  <c r="O240" i="25"/>
  <c r="N240" i="25"/>
  <c r="M240" i="25"/>
  <c r="L240" i="25"/>
  <c r="K240" i="25"/>
  <c r="J240" i="25"/>
  <c r="I240" i="25"/>
  <c r="H240" i="25"/>
  <c r="G240" i="25"/>
  <c r="F240" i="25"/>
  <c r="BH240" i="25" s="1"/>
  <c r="E240" i="25"/>
  <c r="D240" i="25"/>
  <c r="Y239" i="25"/>
  <c r="X239" i="25"/>
  <c r="W239" i="25"/>
  <c r="V239" i="25"/>
  <c r="U239" i="25"/>
  <c r="T239" i="25"/>
  <c r="S239" i="25"/>
  <c r="R239" i="25"/>
  <c r="Q239" i="25"/>
  <c r="P239" i="25"/>
  <c r="O239" i="25"/>
  <c r="N239" i="25"/>
  <c r="M239" i="25"/>
  <c r="L239" i="25"/>
  <c r="K239" i="25"/>
  <c r="J239" i="25"/>
  <c r="I239" i="25"/>
  <c r="H239" i="25"/>
  <c r="G239" i="25"/>
  <c r="F239" i="25"/>
  <c r="BH239" i="25" s="1"/>
  <c r="E239" i="25"/>
  <c r="D239" i="25"/>
  <c r="Y238" i="25"/>
  <c r="X238" i="25"/>
  <c r="W238" i="25"/>
  <c r="V238" i="25"/>
  <c r="U238" i="25"/>
  <c r="T238" i="25"/>
  <c r="S238" i="25"/>
  <c r="R238" i="25"/>
  <c r="Q238" i="25"/>
  <c r="P238" i="25"/>
  <c r="O238" i="25"/>
  <c r="N238" i="25"/>
  <c r="M238" i="25"/>
  <c r="L238" i="25"/>
  <c r="K238" i="25"/>
  <c r="J238" i="25"/>
  <c r="I238" i="25"/>
  <c r="H238" i="25"/>
  <c r="G238" i="25"/>
  <c r="F238" i="25"/>
  <c r="BH238" i="25" s="1"/>
  <c r="E238" i="25"/>
  <c r="D238" i="25"/>
  <c r="Y237" i="25"/>
  <c r="X237" i="25"/>
  <c r="W237" i="25"/>
  <c r="V237" i="25"/>
  <c r="U237" i="25"/>
  <c r="T237" i="25"/>
  <c r="S237" i="25"/>
  <c r="R237" i="25"/>
  <c r="Q237" i="25"/>
  <c r="P237" i="25"/>
  <c r="O237" i="25"/>
  <c r="N237" i="25"/>
  <c r="M237" i="25"/>
  <c r="L237" i="25"/>
  <c r="K237" i="25"/>
  <c r="J237" i="25"/>
  <c r="I237" i="25"/>
  <c r="H237" i="25"/>
  <c r="G237" i="25"/>
  <c r="F237" i="25"/>
  <c r="E237" i="25"/>
  <c r="D237" i="25"/>
  <c r="Y236" i="25"/>
  <c r="X236" i="25"/>
  <c r="W236" i="25"/>
  <c r="V236" i="25"/>
  <c r="U236" i="25"/>
  <c r="T236" i="25"/>
  <c r="S236" i="25"/>
  <c r="R236" i="25"/>
  <c r="Q236" i="25"/>
  <c r="P236" i="25"/>
  <c r="O236" i="25"/>
  <c r="N236" i="25"/>
  <c r="M236" i="25"/>
  <c r="L236" i="25"/>
  <c r="K236" i="25"/>
  <c r="J236" i="25"/>
  <c r="I236" i="25"/>
  <c r="H236" i="25"/>
  <c r="G236" i="25"/>
  <c r="F236" i="25"/>
  <c r="E236" i="25"/>
  <c r="D236" i="25"/>
  <c r="Y235" i="25"/>
  <c r="X235" i="25"/>
  <c r="W235" i="25"/>
  <c r="V235" i="25"/>
  <c r="U235" i="25"/>
  <c r="T235" i="25"/>
  <c r="S235" i="25"/>
  <c r="R235" i="25"/>
  <c r="Q235" i="25"/>
  <c r="P235" i="25"/>
  <c r="O235" i="25"/>
  <c r="N235" i="25"/>
  <c r="M235" i="25"/>
  <c r="L235" i="25"/>
  <c r="K235" i="25"/>
  <c r="J235" i="25"/>
  <c r="I235" i="25"/>
  <c r="H235" i="25"/>
  <c r="G235" i="25"/>
  <c r="F235" i="25"/>
  <c r="E235" i="25"/>
  <c r="D235" i="25"/>
  <c r="Y234" i="25"/>
  <c r="X234" i="25"/>
  <c r="W234" i="25"/>
  <c r="V234" i="25"/>
  <c r="U234" i="25"/>
  <c r="T234" i="25"/>
  <c r="S234" i="25"/>
  <c r="R234" i="25"/>
  <c r="Q234" i="25"/>
  <c r="P234" i="25"/>
  <c r="O234" i="25"/>
  <c r="N234" i="25"/>
  <c r="M234" i="25"/>
  <c r="L234" i="25"/>
  <c r="K234" i="25"/>
  <c r="J234" i="25"/>
  <c r="I234" i="25"/>
  <c r="H234" i="25"/>
  <c r="G234" i="25"/>
  <c r="F234" i="25"/>
  <c r="E234" i="25"/>
  <c r="D234" i="25"/>
  <c r="Y233" i="25"/>
  <c r="X233" i="25"/>
  <c r="W233" i="25"/>
  <c r="V233" i="25"/>
  <c r="U233" i="25"/>
  <c r="T233" i="25"/>
  <c r="S233" i="25"/>
  <c r="R233" i="25"/>
  <c r="Q233" i="25"/>
  <c r="P233" i="25"/>
  <c r="O233" i="25"/>
  <c r="N233" i="25"/>
  <c r="M233" i="25"/>
  <c r="L233" i="25"/>
  <c r="K233" i="25"/>
  <c r="J233" i="25"/>
  <c r="I233" i="25"/>
  <c r="H233" i="25"/>
  <c r="G233" i="25"/>
  <c r="F233" i="25"/>
  <c r="E233" i="25"/>
  <c r="D233" i="25"/>
  <c r="Y232" i="25"/>
  <c r="X232" i="25"/>
  <c r="W232" i="25"/>
  <c r="V232" i="25"/>
  <c r="U232" i="25"/>
  <c r="T232" i="25"/>
  <c r="S232" i="25"/>
  <c r="R232" i="25"/>
  <c r="Q232" i="25"/>
  <c r="P232" i="25"/>
  <c r="O232" i="25"/>
  <c r="N232" i="25"/>
  <c r="M232" i="25"/>
  <c r="L232" i="25"/>
  <c r="K232" i="25"/>
  <c r="J232" i="25"/>
  <c r="I232" i="25"/>
  <c r="H232" i="25"/>
  <c r="G232" i="25"/>
  <c r="F232" i="25"/>
  <c r="E232" i="25"/>
  <c r="D232" i="25"/>
  <c r="Y231" i="25"/>
  <c r="X231" i="25"/>
  <c r="W231" i="25"/>
  <c r="V231" i="25"/>
  <c r="U231" i="25"/>
  <c r="T231" i="25"/>
  <c r="S231" i="25"/>
  <c r="R231" i="25"/>
  <c r="Q231" i="25"/>
  <c r="P231" i="25"/>
  <c r="O231" i="25"/>
  <c r="N231" i="25"/>
  <c r="M231" i="25"/>
  <c r="L231" i="25"/>
  <c r="K231" i="25"/>
  <c r="J231" i="25"/>
  <c r="I231" i="25"/>
  <c r="H231" i="25"/>
  <c r="G231" i="25"/>
  <c r="F231" i="25"/>
  <c r="E231" i="25"/>
  <c r="D231" i="25"/>
  <c r="Y230" i="25"/>
  <c r="X230" i="25"/>
  <c r="W230" i="25"/>
  <c r="V230" i="25"/>
  <c r="U230" i="25"/>
  <c r="T230" i="25"/>
  <c r="S230" i="25"/>
  <c r="R230" i="25"/>
  <c r="Q230" i="25"/>
  <c r="P230" i="25"/>
  <c r="O230" i="25"/>
  <c r="N230" i="25"/>
  <c r="M230" i="25"/>
  <c r="L230" i="25"/>
  <c r="K230" i="25"/>
  <c r="J230" i="25"/>
  <c r="I230" i="25"/>
  <c r="H230" i="25"/>
  <c r="G230" i="25"/>
  <c r="F230" i="25"/>
  <c r="E230" i="25"/>
  <c r="D230" i="25"/>
  <c r="Y229" i="25"/>
  <c r="X229" i="25"/>
  <c r="W229" i="25"/>
  <c r="V229" i="25"/>
  <c r="U229" i="25"/>
  <c r="T229" i="25"/>
  <c r="S229" i="25"/>
  <c r="R229" i="25"/>
  <c r="Q229" i="25"/>
  <c r="P229" i="25"/>
  <c r="O229" i="25"/>
  <c r="N229" i="25"/>
  <c r="M229" i="25"/>
  <c r="L229" i="25"/>
  <c r="K229" i="25"/>
  <c r="J229" i="25"/>
  <c r="I229" i="25"/>
  <c r="H229" i="25"/>
  <c r="G229" i="25"/>
  <c r="F229" i="25"/>
  <c r="E229" i="25"/>
  <c r="D229" i="25"/>
  <c r="Y228" i="25"/>
  <c r="X228" i="25"/>
  <c r="W228" i="25"/>
  <c r="V228" i="25"/>
  <c r="U228" i="25"/>
  <c r="T228" i="25"/>
  <c r="S228" i="25"/>
  <c r="R228" i="25"/>
  <c r="Q228" i="25"/>
  <c r="P228" i="25"/>
  <c r="O228" i="25"/>
  <c r="N228" i="25"/>
  <c r="M228" i="25"/>
  <c r="L228" i="25"/>
  <c r="K228" i="25"/>
  <c r="J228" i="25"/>
  <c r="I228" i="25"/>
  <c r="H228" i="25"/>
  <c r="G228" i="25"/>
  <c r="F228" i="25"/>
  <c r="E228" i="25"/>
  <c r="D228" i="25"/>
  <c r="Y227" i="25"/>
  <c r="X227" i="25"/>
  <c r="W227" i="25"/>
  <c r="V227" i="25"/>
  <c r="U227" i="25"/>
  <c r="T227" i="25"/>
  <c r="S227" i="25"/>
  <c r="R227" i="25"/>
  <c r="Q227" i="25"/>
  <c r="P227" i="25"/>
  <c r="O227" i="25"/>
  <c r="N227" i="25"/>
  <c r="M227" i="25"/>
  <c r="L227" i="25"/>
  <c r="K227" i="25"/>
  <c r="J227" i="25"/>
  <c r="I227" i="25"/>
  <c r="H227" i="25"/>
  <c r="G227" i="25"/>
  <c r="F227" i="25"/>
  <c r="E227" i="25"/>
  <c r="D227" i="25"/>
  <c r="Y226" i="25"/>
  <c r="X226" i="25"/>
  <c r="W226" i="25"/>
  <c r="V226" i="25"/>
  <c r="U226" i="25"/>
  <c r="T226" i="25"/>
  <c r="S226" i="25"/>
  <c r="R226" i="25"/>
  <c r="Q226" i="25"/>
  <c r="P226" i="25"/>
  <c r="O226" i="25"/>
  <c r="N226" i="25"/>
  <c r="M226" i="25"/>
  <c r="L226" i="25"/>
  <c r="K226" i="25"/>
  <c r="J226" i="25"/>
  <c r="I226" i="25"/>
  <c r="H226" i="25"/>
  <c r="G226" i="25"/>
  <c r="F226" i="25"/>
  <c r="E226" i="25"/>
  <c r="D226" i="25"/>
  <c r="Y225" i="25"/>
  <c r="X225" i="25"/>
  <c r="W225" i="25"/>
  <c r="V225" i="25"/>
  <c r="U225" i="25"/>
  <c r="T225" i="25"/>
  <c r="S225" i="25"/>
  <c r="R225" i="25"/>
  <c r="Q225" i="25"/>
  <c r="P225" i="25"/>
  <c r="O225" i="25"/>
  <c r="N225" i="25"/>
  <c r="M225" i="25"/>
  <c r="L225" i="25"/>
  <c r="K225" i="25"/>
  <c r="J225" i="25"/>
  <c r="I225" i="25"/>
  <c r="H225" i="25"/>
  <c r="G225" i="25"/>
  <c r="F225" i="25"/>
  <c r="E225" i="25"/>
  <c r="D225" i="25"/>
  <c r="Y224" i="25"/>
  <c r="X224" i="25"/>
  <c r="W224" i="25"/>
  <c r="V224" i="25"/>
  <c r="U224" i="25"/>
  <c r="T224" i="25"/>
  <c r="S224" i="25"/>
  <c r="R224" i="25"/>
  <c r="Q224" i="25"/>
  <c r="P224" i="25"/>
  <c r="O224" i="25"/>
  <c r="N224" i="25"/>
  <c r="M224" i="25"/>
  <c r="L224" i="25"/>
  <c r="K224" i="25"/>
  <c r="J224" i="25"/>
  <c r="I224" i="25"/>
  <c r="H224" i="25"/>
  <c r="G224" i="25"/>
  <c r="F224" i="25"/>
  <c r="E224" i="25"/>
  <c r="D224" i="25"/>
  <c r="Y223" i="25"/>
  <c r="X223" i="25"/>
  <c r="W223" i="25"/>
  <c r="V223" i="25"/>
  <c r="U223" i="25"/>
  <c r="T223" i="25"/>
  <c r="S223" i="25"/>
  <c r="R223" i="25"/>
  <c r="Q223" i="25"/>
  <c r="P223" i="25"/>
  <c r="O223" i="25"/>
  <c r="N223" i="25"/>
  <c r="M223" i="25"/>
  <c r="L223" i="25"/>
  <c r="K223" i="25"/>
  <c r="J223" i="25"/>
  <c r="I223" i="25"/>
  <c r="H223" i="25"/>
  <c r="G223" i="25"/>
  <c r="F223" i="25"/>
  <c r="E223" i="25"/>
  <c r="D223" i="25"/>
  <c r="Y222" i="25"/>
  <c r="X222" i="25"/>
  <c r="W222" i="25"/>
  <c r="V222" i="25"/>
  <c r="U222" i="25"/>
  <c r="T222" i="25"/>
  <c r="S222" i="25"/>
  <c r="R222" i="25"/>
  <c r="Q222" i="25"/>
  <c r="P222" i="25"/>
  <c r="O222" i="25"/>
  <c r="N222" i="25"/>
  <c r="M222" i="25"/>
  <c r="L222" i="25"/>
  <c r="K222" i="25"/>
  <c r="J222" i="25"/>
  <c r="I222" i="25"/>
  <c r="H222" i="25"/>
  <c r="G222" i="25"/>
  <c r="F222" i="25"/>
  <c r="E222" i="25"/>
  <c r="D222" i="25"/>
  <c r="Y221" i="25"/>
  <c r="X221" i="25"/>
  <c r="W221" i="25"/>
  <c r="V221" i="25"/>
  <c r="U221" i="25"/>
  <c r="T221" i="25"/>
  <c r="S221" i="25"/>
  <c r="R221" i="25"/>
  <c r="Q221" i="25"/>
  <c r="P221" i="25"/>
  <c r="O221" i="25"/>
  <c r="N221" i="25"/>
  <c r="M221" i="25"/>
  <c r="L221" i="25"/>
  <c r="K221" i="25"/>
  <c r="J221" i="25"/>
  <c r="I221" i="25"/>
  <c r="H221" i="25"/>
  <c r="G221" i="25"/>
  <c r="F221" i="25"/>
  <c r="E221" i="25"/>
  <c r="D221" i="25"/>
  <c r="Y220" i="25"/>
  <c r="X220" i="25"/>
  <c r="W220" i="25"/>
  <c r="V220" i="25"/>
  <c r="U220" i="25"/>
  <c r="T220" i="25"/>
  <c r="S220" i="25"/>
  <c r="R220" i="25"/>
  <c r="Q220" i="25"/>
  <c r="P220" i="25"/>
  <c r="O220" i="25"/>
  <c r="N220" i="25"/>
  <c r="M220" i="25"/>
  <c r="L220" i="25"/>
  <c r="K220" i="25"/>
  <c r="J220" i="25"/>
  <c r="I220" i="25"/>
  <c r="H220" i="25"/>
  <c r="G220" i="25"/>
  <c r="F220" i="25"/>
  <c r="E220" i="25"/>
  <c r="D220" i="25"/>
  <c r="Y219" i="25"/>
  <c r="X219" i="25"/>
  <c r="W219" i="25"/>
  <c r="V219" i="25"/>
  <c r="U219" i="25"/>
  <c r="T219" i="25"/>
  <c r="S219" i="25"/>
  <c r="R219" i="25"/>
  <c r="Q219" i="25"/>
  <c r="P219" i="25"/>
  <c r="O219" i="25"/>
  <c r="N219" i="25"/>
  <c r="M219" i="25"/>
  <c r="L219" i="25"/>
  <c r="K219" i="25"/>
  <c r="J219" i="25"/>
  <c r="I219" i="25"/>
  <c r="H219" i="25"/>
  <c r="G219" i="25"/>
  <c r="F219" i="25"/>
  <c r="E219" i="25"/>
  <c r="D219" i="25"/>
  <c r="Y218" i="25"/>
  <c r="X218" i="25"/>
  <c r="W218" i="25"/>
  <c r="V218" i="25"/>
  <c r="U218" i="25"/>
  <c r="T218" i="25"/>
  <c r="S218" i="25"/>
  <c r="R218" i="25"/>
  <c r="Q218" i="25"/>
  <c r="P218" i="25"/>
  <c r="O218" i="25"/>
  <c r="N218" i="25"/>
  <c r="M218" i="25"/>
  <c r="L218" i="25"/>
  <c r="K218" i="25"/>
  <c r="J218" i="25"/>
  <c r="I218" i="25"/>
  <c r="H218" i="25"/>
  <c r="G218" i="25"/>
  <c r="F218" i="25"/>
  <c r="E218" i="25"/>
  <c r="D218" i="25"/>
  <c r="Y217" i="25"/>
  <c r="X217" i="25"/>
  <c r="W217" i="25"/>
  <c r="V217" i="25"/>
  <c r="U217" i="25"/>
  <c r="T217" i="25"/>
  <c r="S217" i="25"/>
  <c r="R217" i="25"/>
  <c r="Q217" i="25"/>
  <c r="P217" i="25"/>
  <c r="O217" i="25"/>
  <c r="N217" i="25"/>
  <c r="M217" i="25"/>
  <c r="L217" i="25"/>
  <c r="K217" i="25"/>
  <c r="J217" i="25"/>
  <c r="I217" i="25"/>
  <c r="H217" i="25"/>
  <c r="G217" i="25"/>
  <c r="F217" i="25"/>
  <c r="E217" i="25"/>
  <c r="D217" i="25"/>
  <c r="Y216" i="25"/>
  <c r="X216" i="25"/>
  <c r="W216" i="25"/>
  <c r="V216" i="25"/>
  <c r="U216" i="25"/>
  <c r="T216" i="25"/>
  <c r="S216" i="25"/>
  <c r="R216" i="25"/>
  <c r="Q216" i="25"/>
  <c r="P216" i="25"/>
  <c r="O216" i="25"/>
  <c r="N216" i="25"/>
  <c r="M216" i="25"/>
  <c r="L216" i="25"/>
  <c r="K216" i="25"/>
  <c r="J216" i="25"/>
  <c r="I216" i="25"/>
  <c r="H216" i="25"/>
  <c r="G216" i="25"/>
  <c r="F216" i="25"/>
  <c r="E216" i="25"/>
  <c r="D216" i="25"/>
  <c r="Y215" i="25"/>
  <c r="X215" i="25"/>
  <c r="W215" i="25"/>
  <c r="V215" i="25"/>
  <c r="U215" i="25"/>
  <c r="T215" i="25"/>
  <c r="S215" i="25"/>
  <c r="R215" i="25"/>
  <c r="Q215" i="25"/>
  <c r="P215" i="25"/>
  <c r="O215" i="25"/>
  <c r="N215" i="25"/>
  <c r="M215" i="25"/>
  <c r="L215" i="25"/>
  <c r="K215" i="25"/>
  <c r="J215" i="25"/>
  <c r="I215" i="25"/>
  <c r="H215" i="25"/>
  <c r="G215" i="25"/>
  <c r="F215" i="25"/>
  <c r="E215" i="25"/>
  <c r="D215" i="25"/>
  <c r="Y214" i="25"/>
  <c r="X214" i="25"/>
  <c r="W214" i="25"/>
  <c r="V214" i="25"/>
  <c r="U214" i="25"/>
  <c r="T214" i="25"/>
  <c r="S214" i="25"/>
  <c r="R214" i="25"/>
  <c r="Q214" i="25"/>
  <c r="P214" i="25"/>
  <c r="O214" i="25"/>
  <c r="N214" i="25"/>
  <c r="M214" i="25"/>
  <c r="L214" i="25"/>
  <c r="K214" i="25"/>
  <c r="J214" i="25"/>
  <c r="I214" i="25"/>
  <c r="H214" i="25"/>
  <c r="G214" i="25"/>
  <c r="F214" i="25"/>
  <c r="E214" i="25"/>
  <c r="D214" i="25"/>
  <c r="Y213" i="25"/>
  <c r="X213" i="25"/>
  <c r="W213" i="25"/>
  <c r="V213" i="25"/>
  <c r="U213" i="25"/>
  <c r="T213" i="25"/>
  <c r="S213" i="25"/>
  <c r="R213" i="25"/>
  <c r="Q213" i="25"/>
  <c r="P213" i="25"/>
  <c r="O213" i="25"/>
  <c r="N213" i="25"/>
  <c r="M213" i="25"/>
  <c r="L213" i="25"/>
  <c r="K213" i="25"/>
  <c r="J213" i="25"/>
  <c r="I213" i="25"/>
  <c r="H213" i="25"/>
  <c r="G213" i="25"/>
  <c r="F213" i="25"/>
  <c r="E213" i="25"/>
  <c r="D213" i="25"/>
  <c r="Y212" i="25"/>
  <c r="X212" i="25"/>
  <c r="W212" i="25"/>
  <c r="V212" i="25"/>
  <c r="U212" i="25"/>
  <c r="T212" i="25"/>
  <c r="S212" i="25"/>
  <c r="R212" i="25"/>
  <c r="Q212" i="25"/>
  <c r="P212" i="25"/>
  <c r="O212" i="25"/>
  <c r="N212" i="25"/>
  <c r="M212" i="25"/>
  <c r="L212" i="25"/>
  <c r="K212" i="25"/>
  <c r="J212" i="25"/>
  <c r="I212" i="25"/>
  <c r="H212" i="25"/>
  <c r="G212" i="25"/>
  <c r="F212" i="25"/>
  <c r="E212" i="25"/>
  <c r="D212" i="25"/>
  <c r="Y211" i="25"/>
  <c r="X211" i="25"/>
  <c r="W211" i="25"/>
  <c r="V211" i="25"/>
  <c r="U211" i="25"/>
  <c r="T211" i="25"/>
  <c r="S211" i="25"/>
  <c r="R211" i="25"/>
  <c r="Q211" i="25"/>
  <c r="P211" i="25"/>
  <c r="O211" i="25"/>
  <c r="N211" i="25"/>
  <c r="M211" i="25"/>
  <c r="L211" i="25"/>
  <c r="K211" i="25"/>
  <c r="J211" i="25"/>
  <c r="I211" i="25"/>
  <c r="H211" i="25"/>
  <c r="G211" i="25"/>
  <c r="F211" i="25"/>
  <c r="E211" i="25"/>
  <c r="D211" i="25"/>
  <c r="Y210" i="25"/>
  <c r="X210" i="25"/>
  <c r="W210" i="25"/>
  <c r="V210" i="25"/>
  <c r="U210" i="25"/>
  <c r="T210" i="25"/>
  <c r="S210" i="25"/>
  <c r="R210" i="25"/>
  <c r="Q210" i="25"/>
  <c r="P210" i="25"/>
  <c r="O210" i="25"/>
  <c r="N210" i="25"/>
  <c r="M210" i="25"/>
  <c r="L210" i="25"/>
  <c r="K210" i="25"/>
  <c r="J210" i="25"/>
  <c r="I210" i="25"/>
  <c r="H210" i="25"/>
  <c r="G210" i="25"/>
  <c r="F210" i="25"/>
  <c r="E210" i="25"/>
  <c r="D210" i="25"/>
  <c r="Y209" i="25"/>
  <c r="X209" i="25"/>
  <c r="W209" i="25"/>
  <c r="V209" i="25"/>
  <c r="U209" i="25"/>
  <c r="T209" i="25"/>
  <c r="S209" i="25"/>
  <c r="R209" i="25"/>
  <c r="Q209" i="25"/>
  <c r="P209" i="25"/>
  <c r="O209" i="25"/>
  <c r="N209" i="25"/>
  <c r="M209" i="25"/>
  <c r="L209" i="25"/>
  <c r="K209" i="25"/>
  <c r="J209" i="25"/>
  <c r="I209" i="25"/>
  <c r="H209" i="25"/>
  <c r="G209" i="25"/>
  <c r="F209" i="25"/>
  <c r="E209" i="25"/>
  <c r="D209" i="25"/>
  <c r="Y208" i="25"/>
  <c r="X208" i="25"/>
  <c r="W208" i="25"/>
  <c r="V208" i="25"/>
  <c r="U208" i="25"/>
  <c r="T208" i="25"/>
  <c r="S208" i="25"/>
  <c r="R208" i="25"/>
  <c r="Q208" i="25"/>
  <c r="P208" i="25"/>
  <c r="O208" i="25"/>
  <c r="N208" i="25"/>
  <c r="M208" i="25"/>
  <c r="L208" i="25"/>
  <c r="K208" i="25"/>
  <c r="J208" i="25"/>
  <c r="I208" i="25"/>
  <c r="H208" i="25"/>
  <c r="G208" i="25"/>
  <c r="F208" i="25"/>
  <c r="E208" i="25"/>
  <c r="D208" i="25"/>
  <c r="Y207" i="25"/>
  <c r="X207" i="25"/>
  <c r="W207" i="25"/>
  <c r="V207" i="25"/>
  <c r="U207" i="25"/>
  <c r="T207" i="25"/>
  <c r="S207" i="25"/>
  <c r="R207" i="25"/>
  <c r="Q207" i="25"/>
  <c r="P207" i="25"/>
  <c r="O207" i="25"/>
  <c r="N207" i="25"/>
  <c r="M207" i="25"/>
  <c r="L207" i="25"/>
  <c r="K207" i="25"/>
  <c r="J207" i="25"/>
  <c r="I207" i="25"/>
  <c r="H207" i="25"/>
  <c r="G207" i="25"/>
  <c r="F207" i="25"/>
  <c r="E207" i="25"/>
  <c r="D207" i="25"/>
  <c r="Y206" i="25"/>
  <c r="X206" i="25"/>
  <c r="W206" i="25"/>
  <c r="V206" i="25"/>
  <c r="U206" i="25"/>
  <c r="T206" i="25"/>
  <c r="S206" i="25"/>
  <c r="R206" i="25"/>
  <c r="Q206" i="25"/>
  <c r="P206" i="25"/>
  <c r="O206" i="25"/>
  <c r="N206" i="25"/>
  <c r="M206" i="25"/>
  <c r="L206" i="25"/>
  <c r="K206" i="25"/>
  <c r="J206" i="25"/>
  <c r="I206" i="25"/>
  <c r="H206" i="25"/>
  <c r="G206" i="25"/>
  <c r="F206" i="25"/>
  <c r="E206" i="25"/>
  <c r="D206" i="25"/>
  <c r="Y205" i="25"/>
  <c r="X205" i="25"/>
  <c r="W205" i="25"/>
  <c r="V205" i="25"/>
  <c r="U205" i="25"/>
  <c r="T205" i="25"/>
  <c r="S205" i="25"/>
  <c r="R205" i="25"/>
  <c r="Q205" i="25"/>
  <c r="P205" i="25"/>
  <c r="O205" i="25"/>
  <c r="N205" i="25"/>
  <c r="M205" i="25"/>
  <c r="L205" i="25"/>
  <c r="K205" i="25"/>
  <c r="J205" i="25"/>
  <c r="I205" i="25"/>
  <c r="H205" i="25"/>
  <c r="G205" i="25"/>
  <c r="F205" i="25"/>
  <c r="E205" i="25"/>
  <c r="D205" i="25"/>
  <c r="Y204" i="25"/>
  <c r="X204" i="25"/>
  <c r="W204" i="25"/>
  <c r="V204" i="25"/>
  <c r="U204" i="25"/>
  <c r="T204" i="25"/>
  <c r="S204" i="25"/>
  <c r="R204" i="25"/>
  <c r="Q204" i="25"/>
  <c r="P204" i="25"/>
  <c r="O204" i="25"/>
  <c r="N204" i="25"/>
  <c r="M204" i="25"/>
  <c r="L204" i="25"/>
  <c r="K204" i="25"/>
  <c r="J204" i="25"/>
  <c r="I204" i="25"/>
  <c r="H204" i="25"/>
  <c r="G204" i="25"/>
  <c r="F204" i="25"/>
  <c r="E204" i="25"/>
  <c r="D204" i="25"/>
  <c r="Y203" i="25"/>
  <c r="X203" i="25"/>
  <c r="W203" i="25"/>
  <c r="V203" i="25"/>
  <c r="U203" i="25"/>
  <c r="T203" i="25"/>
  <c r="S203" i="25"/>
  <c r="R203" i="25"/>
  <c r="Q203" i="25"/>
  <c r="P203" i="25"/>
  <c r="O203" i="25"/>
  <c r="N203" i="25"/>
  <c r="M203" i="25"/>
  <c r="L203" i="25"/>
  <c r="K203" i="25"/>
  <c r="J203" i="25"/>
  <c r="I203" i="25"/>
  <c r="H203" i="25"/>
  <c r="G203" i="25"/>
  <c r="F203" i="25"/>
  <c r="E203" i="25"/>
  <c r="D203" i="25"/>
  <c r="Y202" i="25"/>
  <c r="X202" i="25"/>
  <c r="W202" i="25"/>
  <c r="V202" i="25"/>
  <c r="U202" i="25"/>
  <c r="T202" i="25"/>
  <c r="S202" i="25"/>
  <c r="R202" i="25"/>
  <c r="Q202" i="25"/>
  <c r="P202" i="25"/>
  <c r="O202" i="25"/>
  <c r="N202" i="25"/>
  <c r="M202" i="25"/>
  <c r="L202" i="25"/>
  <c r="K202" i="25"/>
  <c r="J202" i="25"/>
  <c r="I202" i="25"/>
  <c r="H202" i="25"/>
  <c r="G202" i="25"/>
  <c r="F202" i="25"/>
  <c r="E202" i="25"/>
  <c r="D202" i="25"/>
  <c r="Y201" i="25"/>
  <c r="X201" i="25"/>
  <c r="W201" i="25"/>
  <c r="V201" i="25"/>
  <c r="U201" i="25"/>
  <c r="T201" i="25"/>
  <c r="S201" i="25"/>
  <c r="R201" i="25"/>
  <c r="Q201" i="25"/>
  <c r="P201" i="25"/>
  <c r="O201" i="25"/>
  <c r="N201" i="25"/>
  <c r="M201" i="25"/>
  <c r="L201" i="25"/>
  <c r="K201" i="25"/>
  <c r="J201" i="25"/>
  <c r="I201" i="25"/>
  <c r="H201" i="25"/>
  <c r="G201" i="25"/>
  <c r="F201" i="25"/>
  <c r="E201" i="25"/>
  <c r="D201" i="25"/>
  <c r="Y200" i="25"/>
  <c r="X200" i="25"/>
  <c r="W200" i="25"/>
  <c r="V200" i="25"/>
  <c r="U200" i="25"/>
  <c r="T200" i="25"/>
  <c r="S200" i="25"/>
  <c r="R200" i="25"/>
  <c r="Q200" i="25"/>
  <c r="P200" i="25"/>
  <c r="O200" i="25"/>
  <c r="N200" i="25"/>
  <c r="M200" i="25"/>
  <c r="L200" i="25"/>
  <c r="K200" i="25"/>
  <c r="J200" i="25"/>
  <c r="I200" i="25"/>
  <c r="H200" i="25"/>
  <c r="G200" i="25"/>
  <c r="F200" i="25"/>
  <c r="E200" i="25"/>
  <c r="D200" i="25"/>
  <c r="Y199" i="25"/>
  <c r="X199" i="25"/>
  <c r="W199" i="25"/>
  <c r="V199" i="25"/>
  <c r="U199" i="25"/>
  <c r="T199" i="25"/>
  <c r="S199" i="25"/>
  <c r="R199" i="25"/>
  <c r="Q199" i="25"/>
  <c r="P199" i="25"/>
  <c r="O199" i="25"/>
  <c r="N199" i="25"/>
  <c r="M199" i="25"/>
  <c r="L199" i="25"/>
  <c r="K199" i="25"/>
  <c r="J199" i="25"/>
  <c r="I199" i="25"/>
  <c r="H199" i="25"/>
  <c r="G199" i="25"/>
  <c r="F199" i="25"/>
  <c r="E199" i="25"/>
  <c r="D199" i="25"/>
  <c r="Y198" i="25"/>
  <c r="X198" i="25"/>
  <c r="W198" i="25"/>
  <c r="V198" i="25"/>
  <c r="U198" i="25"/>
  <c r="T198" i="25"/>
  <c r="S198" i="25"/>
  <c r="R198" i="25"/>
  <c r="Q198" i="25"/>
  <c r="P198" i="25"/>
  <c r="O198" i="25"/>
  <c r="N198" i="25"/>
  <c r="M198" i="25"/>
  <c r="L198" i="25"/>
  <c r="K198" i="25"/>
  <c r="J198" i="25"/>
  <c r="I198" i="25"/>
  <c r="H198" i="25"/>
  <c r="G198" i="25"/>
  <c r="F198" i="25"/>
  <c r="E198" i="25"/>
  <c r="D198" i="25"/>
  <c r="Y197" i="25"/>
  <c r="X197" i="25"/>
  <c r="W197" i="25"/>
  <c r="V197" i="25"/>
  <c r="U197" i="25"/>
  <c r="T197" i="25"/>
  <c r="S197" i="25"/>
  <c r="R197" i="25"/>
  <c r="Q197" i="25"/>
  <c r="P197" i="25"/>
  <c r="O197" i="25"/>
  <c r="N197" i="25"/>
  <c r="M197" i="25"/>
  <c r="L197" i="25"/>
  <c r="K197" i="25"/>
  <c r="J197" i="25"/>
  <c r="I197" i="25"/>
  <c r="H197" i="25"/>
  <c r="G197" i="25"/>
  <c r="F197" i="25"/>
  <c r="E197" i="25"/>
  <c r="D197" i="25"/>
  <c r="Y196" i="25"/>
  <c r="X196" i="25"/>
  <c r="W196" i="25"/>
  <c r="V196" i="25"/>
  <c r="U196" i="25"/>
  <c r="T196" i="25"/>
  <c r="S196" i="25"/>
  <c r="R196" i="25"/>
  <c r="Q196" i="25"/>
  <c r="P196" i="25"/>
  <c r="O196" i="25"/>
  <c r="N196" i="25"/>
  <c r="M196" i="25"/>
  <c r="L196" i="25"/>
  <c r="K196" i="25"/>
  <c r="J196" i="25"/>
  <c r="I196" i="25"/>
  <c r="H196" i="25"/>
  <c r="G196" i="25"/>
  <c r="F196" i="25"/>
  <c r="E196" i="25"/>
  <c r="D196" i="25"/>
  <c r="Y195" i="25"/>
  <c r="X195" i="25"/>
  <c r="W195" i="25"/>
  <c r="V195" i="25"/>
  <c r="U195" i="25"/>
  <c r="T195" i="25"/>
  <c r="S195" i="25"/>
  <c r="R195" i="25"/>
  <c r="Q195" i="25"/>
  <c r="P195" i="25"/>
  <c r="O195" i="25"/>
  <c r="N195" i="25"/>
  <c r="M195" i="25"/>
  <c r="L195" i="25"/>
  <c r="K195" i="25"/>
  <c r="J195" i="25"/>
  <c r="I195" i="25"/>
  <c r="H195" i="25"/>
  <c r="G195" i="25"/>
  <c r="F195" i="25"/>
  <c r="E195" i="25"/>
  <c r="D195" i="25"/>
  <c r="Y194" i="25"/>
  <c r="X194" i="25"/>
  <c r="W194" i="25"/>
  <c r="V194" i="25"/>
  <c r="U194" i="25"/>
  <c r="T194" i="25"/>
  <c r="S194" i="25"/>
  <c r="R194" i="25"/>
  <c r="Q194" i="25"/>
  <c r="P194" i="25"/>
  <c r="O194" i="25"/>
  <c r="N194" i="25"/>
  <c r="M194" i="25"/>
  <c r="L194" i="25"/>
  <c r="K194" i="25"/>
  <c r="J194" i="25"/>
  <c r="I194" i="25"/>
  <c r="H194" i="25"/>
  <c r="G194" i="25"/>
  <c r="F194" i="25"/>
  <c r="E194" i="25"/>
  <c r="D194" i="25"/>
  <c r="Y193" i="25"/>
  <c r="X193" i="25"/>
  <c r="W193" i="25"/>
  <c r="V193" i="25"/>
  <c r="U193" i="25"/>
  <c r="T193" i="25"/>
  <c r="S193" i="25"/>
  <c r="R193" i="25"/>
  <c r="Q193" i="25"/>
  <c r="P193" i="25"/>
  <c r="O193" i="25"/>
  <c r="N193" i="25"/>
  <c r="M193" i="25"/>
  <c r="L193" i="25"/>
  <c r="K193" i="25"/>
  <c r="J193" i="25"/>
  <c r="I193" i="25"/>
  <c r="H193" i="25"/>
  <c r="G193" i="25"/>
  <c r="F193" i="25"/>
  <c r="E193" i="25"/>
  <c r="D193" i="25"/>
  <c r="Y192" i="25"/>
  <c r="X192" i="25"/>
  <c r="W192" i="25"/>
  <c r="V192" i="25"/>
  <c r="U192" i="25"/>
  <c r="T192" i="25"/>
  <c r="S192" i="25"/>
  <c r="R192" i="25"/>
  <c r="Q192" i="25"/>
  <c r="P192" i="25"/>
  <c r="O192" i="25"/>
  <c r="N192" i="25"/>
  <c r="M192" i="25"/>
  <c r="L192" i="25"/>
  <c r="K192" i="25"/>
  <c r="J192" i="25"/>
  <c r="I192" i="25"/>
  <c r="H192" i="25"/>
  <c r="G192" i="25"/>
  <c r="F192" i="25"/>
  <c r="E192" i="25"/>
  <c r="D192" i="25"/>
  <c r="Y191" i="25"/>
  <c r="X191" i="25"/>
  <c r="W191" i="25"/>
  <c r="V191" i="25"/>
  <c r="U191" i="25"/>
  <c r="T191" i="25"/>
  <c r="S191" i="25"/>
  <c r="R191" i="25"/>
  <c r="Q191" i="25"/>
  <c r="P191" i="25"/>
  <c r="O191" i="25"/>
  <c r="N191" i="25"/>
  <c r="M191" i="25"/>
  <c r="L191" i="25"/>
  <c r="K191" i="25"/>
  <c r="J191" i="25"/>
  <c r="I191" i="25"/>
  <c r="H191" i="25"/>
  <c r="G191" i="25"/>
  <c r="F191" i="25"/>
  <c r="E191" i="25"/>
  <c r="D191" i="25"/>
  <c r="Y190" i="25"/>
  <c r="X190" i="25"/>
  <c r="W190" i="25"/>
  <c r="V190" i="25"/>
  <c r="U190" i="25"/>
  <c r="T190" i="25"/>
  <c r="S190" i="25"/>
  <c r="R190" i="25"/>
  <c r="Q190" i="25"/>
  <c r="P190" i="25"/>
  <c r="O190" i="25"/>
  <c r="N190" i="25"/>
  <c r="M190" i="25"/>
  <c r="L190" i="25"/>
  <c r="K190" i="25"/>
  <c r="J190" i="25"/>
  <c r="I190" i="25"/>
  <c r="H190" i="25"/>
  <c r="G190" i="25"/>
  <c r="F190" i="25"/>
  <c r="E190" i="25"/>
  <c r="D190" i="25"/>
  <c r="Y189" i="25"/>
  <c r="X189" i="25"/>
  <c r="W189" i="25"/>
  <c r="V189" i="25"/>
  <c r="U189" i="25"/>
  <c r="T189" i="25"/>
  <c r="S189" i="25"/>
  <c r="R189" i="25"/>
  <c r="Q189" i="25"/>
  <c r="P189" i="25"/>
  <c r="O189" i="25"/>
  <c r="N189" i="25"/>
  <c r="M189" i="25"/>
  <c r="L189" i="25"/>
  <c r="K189" i="25"/>
  <c r="J189" i="25"/>
  <c r="I189" i="25"/>
  <c r="H189" i="25"/>
  <c r="G189" i="25"/>
  <c r="F189" i="25"/>
  <c r="E189" i="25"/>
  <c r="D189" i="25"/>
  <c r="Y188" i="25"/>
  <c r="X188" i="25"/>
  <c r="W188" i="25"/>
  <c r="V188" i="25"/>
  <c r="U188" i="25"/>
  <c r="T188" i="25"/>
  <c r="S188" i="25"/>
  <c r="R188" i="25"/>
  <c r="Q188" i="25"/>
  <c r="P188" i="25"/>
  <c r="O188" i="25"/>
  <c r="N188" i="25"/>
  <c r="M188" i="25"/>
  <c r="L188" i="25"/>
  <c r="K188" i="25"/>
  <c r="J188" i="25"/>
  <c r="I188" i="25"/>
  <c r="H188" i="25"/>
  <c r="G188" i="25"/>
  <c r="F188" i="25"/>
  <c r="E188" i="25"/>
  <c r="D188" i="25"/>
  <c r="Y187" i="25"/>
  <c r="X187" i="25"/>
  <c r="W187" i="25"/>
  <c r="V187" i="25"/>
  <c r="U187" i="25"/>
  <c r="T187" i="25"/>
  <c r="S187" i="25"/>
  <c r="R187" i="25"/>
  <c r="Q187" i="25"/>
  <c r="P187" i="25"/>
  <c r="O187" i="25"/>
  <c r="N187" i="25"/>
  <c r="M187" i="25"/>
  <c r="L187" i="25"/>
  <c r="K187" i="25"/>
  <c r="J187" i="25"/>
  <c r="I187" i="25"/>
  <c r="H187" i="25"/>
  <c r="G187" i="25"/>
  <c r="F187" i="25"/>
  <c r="E187" i="25"/>
  <c r="D187" i="25"/>
  <c r="Y186" i="25"/>
  <c r="X186" i="25"/>
  <c r="W186" i="25"/>
  <c r="V186" i="25"/>
  <c r="U186" i="25"/>
  <c r="T186" i="25"/>
  <c r="S186" i="25"/>
  <c r="R186" i="25"/>
  <c r="Q186" i="25"/>
  <c r="P186" i="25"/>
  <c r="O186" i="25"/>
  <c r="N186" i="25"/>
  <c r="M186" i="25"/>
  <c r="L186" i="25"/>
  <c r="K186" i="25"/>
  <c r="J186" i="25"/>
  <c r="I186" i="25"/>
  <c r="H186" i="25"/>
  <c r="G186" i="25"/>
  <c r="F186" i="25"/>
  <c r="E186" i="25"/>
  <c r="D186" i="25"/>
  <c r="Y185" i="25"/>
  <c r="X185" i="25"/>
  <c r="W185" i="25"/>
  <c r="V185" i="25"/>
  <c r="U185" i="25"/>
  <c r="T185" i="25"/>
  <c r="S185" i="25"/>
  <c r="R185" i="25"/>
  <c r="Q185" i="25"/>
  <c r="P185" i="25"/>
  <c r="O185" i="25"/>
  <c r="N185" i="25"/>
  <c r="M185" i="25"/>
  <c r="L185" i="25"/>
  <c r="K185" i="25"/>
  <c r="J185" i="25"/>
  <c r="I185" i="25"/>
  <c r="H185" i="25"/>
  <c r="G185" i="25"/>
  <c r="F185" i="25"/>
  <c r="E185" i="25"/>
  <c r="D185" i="25"/>
  <c r="Y184" i="25"/>
  <c r="X184" i="25"/>
  <c r="W184" i="25"/>
  <c r="V184" i="25"/>
  <c r="U184" i="25"/>
  <c r="T184" i="25"/>
  <c r="S184" i="25"/>
  <c r="R184" i="25"/>
  <c r="Q184" i="25"/>
  <c r="P184" i="25"/>
  <c r="O184" i="25"/>
  <c r="N184" i="25"/>
  <c r="M184" i="25"/>
  <c r="L184" i="25"/>
  <c r="K184" i="25"/>
  <c r="J184" i="25"/>
  <c r="I184" i="25"/>
  <c r="H184" i="25"/>
  <c r="G184" i="25"/>
  <c r="F184" i="25"/>
  <c r="E184" i="25"/>
  <c r="D184" i="25"/>
  <c r="Y183" i="25"/>
  <c r="X183" i="25"/>
  <c r="W183" i="25"/>
  <c r="V183" i="25"/>
  <c r="U183" i="25"/>
  <c r="T183" i="25"/>
  <c r="S183" i="25"/>
  <c r="R183" i="25"/>
  <c r="Q183" i="25"/>
  <c r="P183" i="25"/>
  <c r="O183" i="25"/>
  <c r="N183" i="25"/>
  <c r="M183" i="25"/>
  <c r="L183" i="25"/>
  <c r="K183" i="25"/>
  <c r="J183" i="25"/>
  <c r="I183" i="25"/>
  <c r="H183" i="25"/>
  <c r="G183" i="25"/>
  <c r="F183" i="25"/>
  <c r="E183" i="25"/>
  <c r="D183" i="25"/>
  <c r="Y182" i="25"/>
  <c r="X182" i="25"/>
  <c r="W182" i="25"/>
  <c r="V182" i="25"/>
  <c r="U182" i="25"/>
  <c r="T182" i="25"/>
  <c r="S182" i="25"/>
  <c r="R182" i="25"/>
  <c r="Q182" i="25"/>
  <c r="P182" i="25"/>
  <c r="O182" i="25"/>
  <c r="N182" i="25"/>
  <c r="M182" i="25"/>
  <c r="L182" i="25"/>
  <c r="K182" i="25"/>
  <c r="J182" i="25"/>
  <c r="I182" i="25"/>
  <c r="H182" i="25"/>
  <c r="G182" i="25"/>
  <c r="F182" i="25"/>
  <c r="E182" i="25"/>
  <c r="D182" i="25"/>
  <c r="Y181" i="25"/>
  <c r="X181" i="25"/>
  <c r="W181" i="25"/>
  <c r="V181" i="25"/>
  <c r="U181" i="25"/>
  <c r="T181" i="25"/>
  <c r="S181" i="25"/>
  <c r="R181" i="25"/>
  <c r="Q181" i="25"/>
  <c r="P181" i="25"/>
  <c r="O181" i="25"/>
  <c r="N181" i="25"/>
  <c r="M181" i="25"/>
  <c r="L181" i="25"/>
  <c r="K181" i="25"/>
  <c r="J181" i="25"/>
  <c r="I181" i="25"/>
  <c r="H181" i="25"/>
  <c r="G181" i="25"/>
  <c r="F181" i="25"/>
  <c r="E181" i="25"/>
  <c r="D181" i="25"/>
  <c r="Y180" i="25"/>
  <c r="X180" i="25"/>
  <c r="W180" i="25"/>
  <c r="V180" i="25"/>
  <c r="U180" i="25"/>
  <c r="T180" i="25"/>
  <c r="S180" i="25"/>
  <c r="R180" i="25"/>
  <c r="Q180" i="25"/>
  <c r="P180" i="25"/>
  <c r="O180" i="25"/>
  <c r="N180" i="25"/>
  <c r="M180" i="25"/>
  <c r="L180" i="25"/>
  <c r="K180" i="25"/>
  <c r="J180" i="25"/>
  <c r="I180" i="25"/>
  <c r="H180" i="25"/>
  <c r="G180" i="25"/>
  <c r="F180" i="25"/>
  <c r="E180" i="25"/>
  <c r="D180" i="25"/>
  <c r="Y179" i="25"/>
  <c r="X179" i="25"/>
  <c r="W179" i="25"/>
  <c r="V179" i="25"/>
  <c r="U179" i="25"/>
  <c r="T179" i="25"/>
  <c r="S179" i="25"/>
  <c r="R179" i="25"/>
  <c r="Q179" i="25"/>
  <c r="P179" i="25"/>
  <c r="O179" i="25"/>
  <c r="N179" i="25"/>
  <c r="M179" i="25"/>
  <c r="L179" i="25"/>
  <c r="K179" i="25"/>
  <c r="J179" i="25"/>
  <c r="I179" i="25"/>
  <c r="H179" i="25"/>
  <c r="G179" i="25"/>
  <c r="F179" i="25"/>
  <c r="E179" i="25"/>
  <c r="D179" i="25"/>
  <c r="Y178" i="25"/>
  <c r="X178" i="25"/>
  <c r="W178" i="25"/>
  <c r="V178" i="25"/>
  <c r="U178" i="25"/>
  <c r="T178" i="25"/>
  <c r="S178" i="25"/>
  <c r="R178" i="25"/>
  <c r="Q178" i="25"/>
  <c r="P178" i="25"/>
  <c r="O178" i="25"/>
  <c r="N178" i="25"/>
  <c r="M178" i="25"/>
  <c r="L178" i="25"/>
  <c r="K178" i="25"/>
  <c r="J178" i="25"/>
  <c r="I178" i="25"/>
  <c r="H178" i="25"/>
  <c r="G178" i="25"/>
  <c r="F178" i="25"/>
  <c r="E178" i="25"/>
  <c r="D178" i="25"/>
  <c r="Y177" i="25"/>
  <c r="X177" i="25"/>
  <c r="W177" i="25"/>
  <c r="V177" i="25"/>
  <c r="U177" i="25"/>
  <c r="T177" i="25"/>
  <c r="S177" i="25"/>
  <c r="R177" i="25"/>
  <c r="Q177" i="25"/>
  <c r="P177" i="25"/>
  <c r="O177" i="25"/>
  <c r="N177" i="25"/>
  <c r="M177" i="25"/>
  <c r="L177" i="25"/>
  <c r="K177" i="25"/>
  <c r="J177" i="25"/>
  <c r="I177" i="25"/>
  <c r="H177" i="25"/>
  <c r="G177" i="25"/>
  <c r="F177" i="25"/>
  <c r="E177" i="25"/>
  <c r="D177" i="25"/>
  <c r="Y176" i="25"/>
  <c r="X176" i="25"/>
  <c r="W176" i="25"/>
  <c r="V176" i="25"/>
  <c r="U176" i="25"/>
  <c r="T176" i="25"/>
  <c r="S176" i="25"/>
  <c r="R176" i="25"/>
  <c r="Q176" i="25"/>
  <c r="P176" i="25"/>
  <c r="O176" i="25"/>
  <c r="N176" i="25"/>
  <c r="M176" i="25"/>
  <c r="L176" i="25"/>
  <c r="K176" i="25"/>
  <c r="J176" i="25"/>
  <c r="I176" i="25"/>
  <c r="H176" i="25"/>
  <c r="G176" i="25"/>
  <c r="F176" i="25"/>
  <c r="E176" i="25"/>
  <c r="D176" i="25"/>
  <c r="Y175" i="25"/>
  <c r="X175" i="25"/>
  <c r="W175" i="25"/>
  <c r="V175" i="25"/>
  <c r="U175" i="25"/>
  <c r="T175" i="25"/>
  <c r="S175" i="25"/>
  <c r="R175" i="25"/>
  <c r="Q175" i="25"/>
  <c r="P175" i="25"/>
  <c r="O175" i="25"/>
  <c r="N175" i="25"/>
  <c r="M175" i="25"/>
  <c r="L175" i="25"/>
  <c r="K175" i="25"/>
  <c r="J175" i="25"/>
  <c r="I175" i="25"/>
  <c r="H175" i="25"/>
  <c r="G175" i="25"/>
  <c r="F175" i="25"/>
  <c r="E175" i="25"/>
  <c r="D175" i="25"/>
  <c r="Y174" i="25"/>
  <c r="X174" i="25"/>
  <c r="W174" i="25"/>
  <c r="V174" i="25"/>
  <c r="U174" i="25"/>
  <c r="T174" i="25"/>
  <c r="S174" i="25"/>
  <c r="R174" i="25"/>
  <c r="Q174" i="25"/>
  <c r="P174" i="25"/>
  <c r="O174" i="25"/>
  <c r="N174" i="25"/>
  <c r="M174" i="25"/>
  <c r="L174" i="25"/>
  <c r="K174" i="25"/>
  <c r="J174" i="25"/>
  <c r="I174" i="25"/>
  <c r="H174" i="25"/>
  <c r="G174" i="25"/>
  <c r="F174" i="25"/>
  <c r="E174" i="25"/>
  <c r="D174" i="25"/>
  <c r="Y173" i="25"/>
  <c r="X173" i="25"/>
  <c r="W173" i="25"/>
  <c r="V173" i="25"/>
  <c r="U173" i="25"/>
  <c r="T173" i="25"/>
  <c r="S173" i="25"/>
  <c r="R173" i="25"/>
  <c r="Q173" i="25"/>
  <c r="P173" i="25"/>
  <c r="O173" i="25"/>
  <c r="N173" i="25"/>
  <c r="M173" i="25"/>
  <c r="L173" i="25"/>
  <c r="K173" i="25"/>
  <c r="J173" i="25"/>
  <c r="I173" i="25"/>
  <c r="H173" i="25"/>
  <c r="G173" i="25"/>
  <c r="F173" i="25"/>
  <c r="E173" i="25"/>
  <c r="D173" i="25"/>
  <c r="Y172" i="25"/>
  <c r="X172" i="25"/>
  <c r="W172" i="25"/>
  <c r="V172" i="25"/>
  <c r="U172" i="25"/>
  <c r="T172" i="25"/>
  <c r="S172" i="25"/>
  <c r="R172" i="25"/>
  <c r="Q172" i="25"/>
  <c r="P172" i="25"/>
  <c r="O172" i="25"/>
  <c r="N172" i="25"/>
  <c r="M172" i="25"/>
  <c r="L172" i="25"/>
  <c r="K172" i="25"/>
  <c r="J172" i="25"/>
  <c r="I172" i="25"/>
  <c r="H172" i="25"/>
  <c r="G172" i="25"/>
  <c r="F172" i="25"/>
  <c r="E172" i="25"/>
  <c r="D172" i="25"/>
  <c r="Y171" i="25"/>
  <c r="X171" i="25"/>
  <c r="W171" i="25"/>
  <c r="V171" i="25"/>
  <c r="U171" i="25"/>
  <c r="T171" i="25"/>
  <c r="S171" i="25"/>
  <c r="R171" i="25"/>
  <c r="Q171" i="25"/>
  <c r="P171" i="25"/>
  <c r="O171" i="25"/>
  <c r="N171" i="25"/>
  <c r="M171" i="25"/>
  <c r="L171" i="25"/>
  <c r="K171" i="25"/>
  <c r="J171" i="25"/>
  <c r="I171" i="25"/>
  <c r="H171" i="25"/>
  <c r="G171" i="25"/>
  <c r="F171" i="25"/>
  <c r="E171" i="25"/>
  <c r="D171" i="25"/>
  <c r="Y170" i="25"/>
  <c r="X170" i="25"/>
  <c r="W170" i="25"/>
  <c r="V170" i="25"/>
  <c r="U170" i="25"/>
  <c r="T170" i="25"/>
  <c r="S170" i="25"/>
  <c r="R170" i="25"/>
  <c r="Q170" i="25"/>
  <c r="P170" i="25"/>
  <c r="O170" i="25"/>
  <c r="N170" i="25"/>
  <c r="M170" i="25"/>
  <c r="L170" i="25"/>
  <c r="K170" i="25"/>
  <c r="J170" i="25"/>
  <c r="I170" i="25"/>
  <c r="H170" i="25"/>
  <c r="G170" i="25"/>
  <c r="F170" i="25"/>
  <c r="E170" i="25"/>
  <c r="D170" i="25"/>
  <c r="Y169" i="25"/>
  <c r="X169" i="25"/>
  <c r="W169" i="25"/>
  <c r="V169" i="25"/>
  <c r="U169" i="25"/>
  <c r="T169" i="25"/>
  <c r="S169" i="25"/>
  <c r="R169" i="25"/>
  <c r="Q169" i="25"/>
  <c r="P169" i="25"/>
  <c r="O169" i="25"/>
  <c r="N169" i="25"/>
  <c r="M169" i="25"/>
  <c r="L169" i="25"/>
  <c r="K169" i="25"/>
  <c r="J169" i="25"/>
  <c r="I169" i="25"/>
  <c r="H169" i="25"/>
  <c r="G169" i="25"/>
  <c r="F169" i="25"/>
  <c r="E169" i="25"/>
  <c r="D169" i="25"/>
  <c r="Y168" i="25"/>
  <c r="X168" i="25"/>
  <c r="W168" i="25"/>
  <c r="V168" i="25"/>
  <c r="U168" i="25"/>
  <c r="T168" i="25"/>
  <c r="S168" i="25"/>
  <c r="R168" i="25"/>
  <c r="Q168" i="25"/>
  <c r="P168" i="25"/>
  <c r="O168" i="25"/>
  <c r="N168" i="25"/>
  <c r="M168" i="25"/>
  <c r="L168" i="25"/>
  <c r="K168" i="25"/>
  <c r="J168" i="25"/>
  <c r="I168" i="25"/>
  <c r="H168" i="25"/>
  <c r="G168" i="25"/>
  <c r="F168" i="25"/>
  <c r="E168" i="25"/>
  <c r="D168" i="25"/>
  <c r="Y167" i="25"/>
  <c r="X167" i="25"/>
  <c r="W167" i="25"/>
  <c r="V167" i="25"/>
  <c r="U167" i="25"/>
  <c r="T167" i="25"/>
  <c r="S167" i="25"/>
  <c r="R167" i="25"/>
  <c r="Q167" i="25"/>
  <c r="P167" i="25"/>
  <c r="O167" i="25"/>
  <c r="N167" i="25"/>
  <c r="M167" i="25"/>
  <c r="L167" i="25"/>
  <c r="K167" i="25"/>
  <c r="J167" i="25"/>
  <c r="I167" i="25"/>
  <c r="H167" i="25"/>
  <c r="G167" i="25"/>
  <c r="F167" i="25"/>
  <c r="E167" i="25"/>
  <c r="D167" i="25"/>
  <c r="Y166" i="25"/>
  <c r="X166" i="25"/>
  <c r="W166" i="25"/>
  <c r="V166" i="25"/>
  <c r="U166" i="25"/>
  <c r="T166" i="25"/>
  <c r="S166" i="25"/>
  <c r="R166" i="25"/>
  <c r="Q166" i="25"/>
  <c r="P166" i="25"/>
  <c r="O166" i="25"/>
  <c r="N166" i="25"/>
  <c r="M166" i="25"/>
  <c r="L166" i="25"/>
  <c r="K166" i="25"/>
  <c r="J166" i="25"/>
  <c r="I166" i="25"/>
  <c r="H166" i="25"/>
  <c r="G166" i="25"/>
  <c r="F166" i="25"/>
  <c r="E166" i="25"/>
  <c r="D166" i="25"/>
  <c r="Y165" i="25"/>
  <c r="X165" i="25"/>
  <c r="W165" i="25"/>
  <c r="V165" i="25"/>
  <c r="U165" i="25"/>
  <c r="T165" i="25"/>
  <c r="S165" i="25"/>
  <c r="R165" i="25"/>
  <c r="Q165" i="25"/>
  <c r="P165" i="25"/>
  <c r="O165" i="25"/>
  <c r="N165" i="25"/>
  <c r="M165" i="25"/>
  <c r="L165" i="25"/>
  <c r="K165" i="25"/>
  <c r="J165" i="25"/>
  <c r="I165" i="25"/>
  <c r="H165" i="25"/>
  <c r="G165" i="25"/>
  <c r="F165" i="25"/>
  <c r="E165" i="25"/>
  <c r="D165" i="25"/>
  <c r="Y164" i="25"/>
  <c r="X164" i="25"/>
  <c r="W164" i="25"/>
  <c r="V164" i="25"/>
  <c r="U164" i="25"/>
  <c r="T164" i="25"/>
  <c r="S164" i="25"/>
  <c r="R164" i="25"/>
  <c r="Q164" i="25"/>
  <c r="P164" i="25"/>
  <c r="O164" i="25"/>
  <c r="N164" i="25"/>
  <c r="M164" i="25"/>
  <c r="L164" i="25"/>
  <c r="K164" i="25"/>
  <c r="J164" i="25"/>
  <c r="I164" i="25"/>
  <c r="H164" i="25"/>
  <c r="G164" i="25"/>
  <c r="F164" i="25"/>
  <c r="E164" i="25"/>
  <c r="D164" i="25"/>
  <c r="Y163" i="25"/>
  <c r="X163" i="25"/>
  <c r="W163" i="25"/>
  <c r="V163" i="25"/>
  <c r="U163" i="25"/>
  <c r="T163" i="25"/>
  <c r="S163" i="25"/>
  <c r="R163" i="25"/>
  <c r="Q163" i="25"/>
  <c r="P163" i="25"/>
  <c r="O163" i="25"/>
  <c r="N163" i="25"/>
  <c r="M163" i="25"/>
  <c r="L163" i="25"/>
  <c r="K163" i="25"/>
  <c r="J163" i="25"/>
  <c r="I163" i="25"/>
  <c r="H163" i="25"/>
  <c r="G163" i="25"/>
  <c r="F163" i="25"/>
  <c r="E163" i="25"/>
  <c r="D163" i="25"/>
  <c r="Y162" i="25"/>
  <c r="X162" i="25"/>
  <c r="W162" i="25"/>
  <c r="V162" i="25"/>
  <c r="U162" i="25"/>
  <c r="T162" i="25"/>
  <c r="S162" i="25"/>
  <c r="R162" i="25"/>
  <c r="Q162" i="25"/>
  <c r="P162" i="25"/>
  <c r="O162" i="25"/>
  <c r="N162" i="25"/>
  <c r="M162" i="25"/>
  <c r="L162" i="25"/>
  <c r="K162" i="25"/>
  <c r="J162" i="25"/>
  <c r="I162" i="25"/>
  <c r="H162" i="25"/>
  <c r="G162" i="25"/>
  <c r="F162" i="25"/>
  <c r="E162" i="25"/>
  <c r="D162" i="25"/>
  <c r="Y161" i="25"/>
  <c r="X161" i="25"/>
  <c r="W161" i="25"/>
  <c r="V161" i="25"/>
  <c r="U161" i="25"/>
  <c r="T161" i="25"/>
  <c r="S161" i="25"/>
  <c r="R161" i="25"/>
  <c r="Q161" i="25"/>
  <c r="P161" i="25"/>
  <c r="O161" i="25"/>
  <c r="N161" i="25"/>
  <c r="M161" i="25"/>
  <c r="L161" i="25"/>
  <c r="K161" i="25"/>
  <c r="J161" i="25"/>
  <c r="I161" i="25"/>
  <c r="H161" i="25"/>
  <c r="G161" i="25"/>
  <c r="F161" i="25"/>
  <c r="E161" i="25"/>
  <c r="D161" i="25"/>
  <c r="Y160" i="25"/>
  <c r="X160" i="25"/>
  <c r="W160" i="25"/>
  <c r="V160" i="25"/>
  <c r="U160" i="25"/>
  <c r="T160" i="25"/>
  <c r="S160" i="25"/>
  <c r="R160" i="25"/>
  <c r="Q160" i="25"/>
  <c r="P160" i="25"/>
  <c r="O160" i="25"/>
  <c r="N160" i="25"/>
  <c r="M160" i="25"/>
  <c r="L160" i="25"/>
  <c r="K160" i="25"/>
  <c r="J160" i="25"/>
  <c r="I160" i="25"/>
  <c r="H160" i="25"/>
  <c r="G160" i="25"/>
  <c r="F160" i="25"/>
  <c r="E160" i="25"/>
  <c r="D160" i="25"/>
  <c r="Y159" i="25"/>
  <c r="X159" i="25"/>
  <c r="W159" i="25"/>
  <c r="V159" i="25"/>
  <c r="U159" i="25"/>
  <c r="T159" i="25"/>
  <c r="S159" i="25"/>
  <c r="R159" i="25"/>
  <c r="Q159" i="25"/>
  <c r="P159" i="25"/>
  <c r="O159" i="25"/>
  <c r="N159" i="25"/>
  <c r="M159" i="25"/>
  <c r="L159" i="25"/>
  <c r="K159" i="25"/>
  <c r="J159" i="25"/>
  <c r="I159" i="25"/>
  <c r="H159" i="25"/>
  <c r="G159" i="25"/>
  <c r="F159" i="25"/>
  <c r="E159" i="25"/>
  <c r="D159" i="25"/>
  <c r="Y158" i="25"/>
  <c r="X158" i="25"/>
  <c r="W158" i="25"/>
  <c r="V158" i="25"/>
  <c r="U158" i="25"/>
  <c r="T158" i="25"/>
  <c r="S158" i="25"/>
  <c r="R158" i="25"/>
  <c r="Q158" i="25"/>
  <c r="P158" i="25"/>
  <c r="O158" i="25"/>
  <c r="N158" i="25"/>
  <c r="M158" i="25"/>
  <c r="L158" i="25"/>
  <c r="K158" i="25"/>
  <c r="J158" i="25"/>
  <c r="I158" i="25"/>
  <c r="H158" i="25"/>
  <c r="G158" i="25"/>
  <c r="F158" i="25"/>
  <c r="E158" i="25"/>
  <c r="D158" i="25"/>
  <c r="Y157" i="25"/>
  <c r="X157" i="25"/>
  <c r="W157" i="25"/>
  <c r="V157" i="25"/>
  <c r="U157" i="25"/>
  <c r="T157" i="25"/>
  <c r="S157" i="25"/>
  <c r="R157" i="25"/>
  <c r="Q157" i="25"/>
  <c r="P157" i="25"/>
  <c r="O157" i="25"/>
  <c r="N157" i="25"/>
  <c r="M157" i="25"/>
  <c r="L157" i="25"/>
  <c r="K157" i="25"/>
  <c r="J157" i="25"/>
  <c r="I157" i="25"/>
  <c r="H157" i="25"/>
  <c r="G157" i="25"/>
  <c r="F157" i="25"/>
  <c r="E157" i="25"/>
  <c r="D157" i="25"/>
  <c r="Y156" i="25"/>
  <c r="X156" i="25"/>
  <c r="W156" i="25"/>
  <c r="V156" i="25"/>
  <c r="U156" i="25"/>
  <c r="T156" i="25"/>
  <c r="S156" i="25"/>
  <c r="R156" i="25"/>
  <c r="Q156" i="25"/>
  <c r="P156" i="25"/>
  <c r="O156" i="25"/>
  <c r="N156" i="25"/>
  <c r="M156" i="25"/>
  <c r="L156" i="25"/>
  <c r="K156" i="25"/>
  <c r="J156" i="25"/>
  <c r="I156" i="25"/>
  <c r="H156" i="25"/>
  <c r="G156" i="25"/>
  <c r="F156" i="25"/>
  <c r="E156" i="25"/>
  <c r="D156" i="25"/>
  <c r="Y155" i="25"/>
  <c r="X155" i="25"/>
  <c r="W155" i="25"/>
  <c r="V155" i="25"/>
  <c r="U155" i="25"/>
  <c r="T155" i="25"/>
  <c r="S155" i="25"/>
  <c r="R155" i="25"/>
  <c r="Q155" i="25"/>
  <c r="P155" i="25"/>
  <c r="O155" i="25"/>
  <c r="N155" i="25"/>
  <c r="M155" i="25"/>
  <c r="L155" i="25"/>
  <c r="K155" i="25"/>
  <c r="J155" i="25"/>
  <c r="I155" i="25"/>
  <c r="H155" i="25"/>
  <c r="G155" i="25"/>
  <c r="F155" i="25"/>
  <c r="E155" i="25"/>
  <c r="D155" i="25"/>
  <c r="Y154" i="25"/>
  <c r="X154" i="25"/>
  <c r="W154" i="25"/>
  <c r="V154" i="25"/>
  <c r="U154" i="25"/>
  <c r="T154" i="25"/>
  <c r="S154" i="25"/>
  <c r="R154" i="25"/>
  <c r="Q154" i="25"/>
  <c r="P154" i="25"/>
  <c r="O154" i="25"/>
  <c r="N154" i="25"/>
  <c r="M154" i="25"/>
  <c r="L154" i="25"/>
  <c r="K154" i="25"/>
  <c r="J154" i="25"/>
  <c r="I154" i="25"/>
  <c r="H154" i="25"/>
  <c r="G154" i="25"/>
  <c r="F154" i="25"/>
  <c r="E154" i="25"/>
  <c r="D154" i="25"/>
  <c r="Y153" i="25"/>
  <c r="X153" i="25"/>
  <c r="W153" i="25"/>
  <c r="V153" i="25"/>
  <c r="U153" i="25"/>
  <c r="T153" i="25"/>
  <c r="S153" i="25"/>
  <c r="R153" i="25"/>
  <c r="Q153" i="25"/>
  <c r="P153" i="25"/>
  <c r="O153" i="25"/>
  <c r="N153" i="25"/>
  <c r="M153" i="25"/>
  <c r="L153" i="25"/>
  <c r="K153" i="25"/>
  <c r="J153" i="25"/>
  <c r="I153" i="25"/>
  <c r="H153" i="25"/>
  <c r="G153" i="25"/>
  <c r="F153" i="25"/>
  <c r="E153" i="25"/>
  <c r="D153" i="25"/>
  <c r="Y152" i="25"/>
  <c r="X152" i="25"/>
  <c r="W152" i="25"/>
  <c r="V152" i="25"/>
  <c r="U152" i="25"/>
  <c r="T152" i="25"/>
  <c r="S152" i="25"/>
  <c r="R152" i="25"/>
  <c r="Q152" i="25"/>
  <c r="P152" i="25"/>
  <c r="O152" i="25"/>
  <c r="N152" i="25"/>
  <c r="M152" i="25"/>
  <c r="L152" i="25"/>
  <c r="K152" i="25"/>
  <c r="J152" i="25"/>
  <c r="I152" i="25"/>
  <c r="H152" i="25"/>
  <c r="G152" i="25"/>
  <c r="F152" i="25"/>
  <c r="E152" i="25"/>
  <c r="D152" i="25"/>
  <c r="Y151" i="25"/>
  <c r="X151" i="25"/>
  <c r="W151" i="25"/>
  <c r="V151" i="25"/>
  <c r="U151" i="25"/>
  <c r="T151" i="25"/>
  <c r="S151" i="25"/>
  <c r="R151" i="25"/>
  <c r="Q151" i="25"/>
  <c r="P151" i="25"/>
  <c r="O151" i="25"/>
  <c r="N151" i="25"/>
  <c r="M151" i="25"/>
  <c r="L151" i="25"/>
  <c r="K151" i="25"/>
  <c r="J151" i="25"/>
  <c r="I151" i="25"/>
  <c r="H151" i="25"/>
  <c r="G151" i="25"/>
  <c r="F151" i="25"/>
  <c r="E151" i="25"/>
  <c r="D151" i="25"/>
  <c r="Y150" i="25"/>
  <c r="X150" i="25"/>
  <c r="W150" i="25"/>
  <c r="V150" i="25"/>
  <c r="U150" i="25"/>
  <c r="T150" i="25"/>
  <c r="S150" i="25"/>
  <c r="R150" i="25"/>
  <c r="Q150" i="25"/>
  <c r="P150" i="25"/>
  <c r="O150" i="25"/>
  <c r="N150" i="25"/>
  <c r="M150" i="25"/>
  <c r="L150" i="25"/>
  <c r="K150" i="25"/>
  <c r="J150" i="25"/>
  <c r="I150" i="25"/>
  <c r="H150" i="25"/>
  <c r="G150" i="25"/>
  <c r="F150" i="25"/>
  <c r="E150" i="25"/>
  <c r="D150" i="25"/>
  <c r="Y149" i="25"/>
  <c r="X149" i="25"/>
  <c r="W149" i="25"/>
  <c r="V149" i="25"/>
  <c r="U149" i="25"/>
  <c r="T149" i="25"/>
  <c r="S149" i="25"/>
  <c r="R149" i="25"/>
  <c r="Q149" i="25"/>
  <c r="P149" i="25"/>
  <c r="O149" i="25"/>
  <c r="N149" i="25"/>
  <c r="M149" i="25"/>
  <c r="L149" i="25"/>
  <c r="K149" i="25"/>
  <c r="J149" i="25"/>
  <c r="I149" i="25"/>
  <c r="H149" i="25"/>
  <c r="G149" i="25"/>
  <c r="F149" i="25"/>
  <c r="E149" i="25"/>
  <c r="D149" i="25"/>
  <c r="Y148" i="25"/>
  <c r="X148" i="25"/>
  <c r="W148" i="25"/>
  <c r="V148" i="25"/>
  <c r="U148" i="25"/>
  <c r="T148" i="25"/>
  <c r="S148" i="25"/>
  <c r="R148" i="25"/>
  <c r="Q148" i="25"/>
  <c r="P148" i="25"/>
  <c r="O148" i="25"/>
  <c r="N148" i="25"/>
  <c r="M148" i="25"/>
  <c r="L148" i="25"/>
  <c r="K148" i="25"/>
  <c r="J148" i="25"/>
  <c r="I148" i="25"/>
  <c r="H148" i="25"/>
  <c r="G148" i="25"/>
  <c r="F148" i="25"/>
  <c r="E148" i="25"/>
  <c r="D148" i="25"/>
  <c r="Y147" i="25"/>
  <c r="X147" i="25"/>
  <c r="W147" i="25"/>
  <c r="V147" i="25"/>
  <c r="U147" i="25"/>
  <c r="T147" i="25"/>
  <c r="S147" i="25"/>
  <c r="R147" i="25"/>
  <c r="Q147" i="25"/>
  <c r="P147" i="25"/>
  <c r="O147" i="25"/>
  <c r="N147" i="25"/>
  <c r="M147" i="25"/>
  <c r="L147" i="25"/>
  <c r="K147" i="25"/>
  <c r="J147" i="25"/>
  <c r="I147" i="25"/>
  <c r="H147" i="25"/>
  <c r="G147" i="25"/>
  <c r="F147" i="25"/>
  <c r="E147" i="25"/>
  <c r="D147" i="25"/>
  <c r="Y146" i="25"/>
  <c r="X146" i="25"/>
  <c r="W146" i="25"/>
  <c r="V146" i="25"/>
  <c r="U146" i="25"/>
  <c r="T146" i="25"/>
  <c r="S146" i="25"/>
  <c r="R146" i="25"/>
  <c r="Q146" i="25"/>
  <c r="P146" i="25"/>
  <c r="O146" i="25"/>
  <c r="N146" i="25"/>
  <c r="M146" i="25"/>
  <c r="L146" i="25"/>
  <c r="K146" i="25"/>
  <c r="J146" i="25"/>
  <c r="I146" i="25"/>
  <c r="H146" i="25"/>
  <c r="G146" i="25"/>
  <c r="F146" i="25"/>
  <c r="E146" i="25"/>
  <c r="D146" i="25"/>
  <c r="Y145" i="25"/>
  <c r="X145" i="25"/>
  <c r="W145" i="25"/>
  <c r="V145" i="25"/>
  <c r="U145" i="25"/>
  <c r="T145" i="25"/>
  <c r="S145" i="25"/>
  <c r="R145" i="25"/>
  <c r="Q145" i="25"/>
  <c r="P145" i="25"/>
  <c r="O145" i="25"/>
  <c r="N145" i="25"/>
  <c r="M145" i="25"/>
  <c r="L145" i="25"/>
  <c r="K145" i="25"/>
  <c r="J145" i="25"/>
  <c r="I145" i="25"/>
  <c r="H145" i="25"/>
  <c r="G145" i="25"/>
  <c r="F145" i="25"/>
  <c r="E145" i="25"/>
  <c r="D145" i="25"/>
  <c r="Y144" i="25"/>
  <c r="X144" i="25"/>
  <c r="W144" i="25"/>
  <c r="V144" i="25"/>
  <c r="U144" i="25"/>
  <c r="T144" i="25"/>
  <c r="S144" i="25"/>
  <c r="R144" i="25"/>
  <c r="Q144" i="25"/>
  <c r="P144" i="25"/>
  <c r="O144" i="25"/>
  <c r="N144" i="25"/>
  <c r="M144" i="25"/>
  <c r="L144" i="25"/>
  <c r="K144" i="25"/>
  <c r="J144" i="25"/>
  <c r="I144" i="25"/>
  <c r="H144" i="25"/>
  <c r="G144" i="25"/>
  <c r="F144" i="25"/>
  <c r="E144" i="25"/>
  <c r="D144" i="25"/>
  <c r="Y143" i="25"/>
  <c r="X143" i="25"/>
  <c r="W143" i="25"/>
  <c r="V143" i="25"/>
  <c r="U143" i="25"/>
  <c r="T143" i="25"/>
  <c r="S143" i="25"/>
  <c r="R143" i="25"/>
  <c r="Q143" i="25"/>
  <c r="P143" i="25"/>
  <c r="O143" i="25"/>
  <c r="N143" i="25"/>
  <c r="M143" i="25"/>
  <c r="L143" i="25"/>
  <c r="K143" i="25"/>
  <c r="J143" i="25"/>
  <c r="I143" i="25"/>
  <c r="H143" i="25"/>
  <c r="G143" i="25"/>
  <c r="F143" i="25"/>
  <c r="E143" i="25"/>
  <c r="D143" i="25"/>
  <c r="Y142" i="25"/>
  <c r="X142" i="25"/>
  <c r="W142" i="25"/>
  <c r="V142" i="25"/>
  <c r="U142" i="25"/>
  <c r="T142" i="25"/>
  <c r="S142" i="25"/>
  <c r="R142" i="25"/>
  <c r="Q142" i="25"/>
  <c r="P142" i="25"/>
  <c r="O142" i="25"/>
  <c r="N142" i="25"/>
  <c r="M142" i="25"/>
  <c r="L142" i="25"/>
  <c r="K142" i="25"/>
  <c r="J142" i="25"/>
  <c r="I142" i="25"/>
  <c r="H142" i="25"/>
  <c r="G142" i="25"/>
  <c r="F142" i="25"/>
  <c r="E142" i="25"/>
  <c r="D142" i="25"/>
  <c r="Y141" i="25"/>
  <c r="X141" i="25"/>
  <c r="W141" i="25"/>
  <c r="V141" i="25"/>
  <c r="U141" i="25"/>
  <c r="T141" i="25"/>
  <c r="S141" i="25"/>
  <c r="R141" i="25"/>
  <c r="Q141" i="25"/>
  <c r="P141" i="25"/>
  <c r="O141" i="25"/>
  <c r="N141" i="25"/>
  <c r="M141" i="25"/>
  <c r="L141" i="25"/>
  <c r="K141" i="25"/>
  <c r="J141" i="25"/>
  <c r="I141" i="25"/>
  <c r="H141" i="25"/>
  <c r="G141" i="25"/>
  <c r="F141" i="25"/>
  <c r="E141" i="25"/>
  <c r="D141" i="25"/>
  <c r="Y140" i="25"/>
  <c r="X140" i="25"/>
  <c r="W140" i="25"/>
  <c r="V140" i="25"/>
  <c r="U140" i="25"/>
  <c r="T140" i="25"/>
  <c r="S140" i="25"/>
  <c r="R140" i="25"/>
  <c r="Q140" i="25"/>
  <c r="P140" i="25"/>
  <c r="O140" i="25"/>
  <c r="N140" i="25"/>
  <c r="M140" i="25"/>
  <c r="L140" i="25"/>
  <c r="K140" i="25"/>
  <c r="J140" i="25"/>
  <c r="I140" i="25"/>
  <c r="H140" i="25"/>
  <c r="G140" i="25"/>
  <c r="F140" i="25"/>
  <c r="E140" i="25"/>
  <c r="D140" i="25"/>
  <c r="Y139" i="25"/>
  <c r="X139" i="25"/>
  <c r="W139" i="25"/>
  <c r="V139" i="25"/>
  <c r="U139" i="25"/>
  <c r="T139" i="25"/>
  <c r="S139" i="25"/>
  <c r="R139" i="25"/>
  <c r="Q139" i="25"/>
  <c r="P139" i="25"/>
  <c r="O139" i="25"/>
  <c r="N139" i="25"/>
  <c r="M139" i="25"/>
  <c r="L139" i="25"/>
  <c r="K139" i="25"/>
  <c r="J139" i="25"/>
  <c r="I139" i="25"/>
  <c r="H139" i="25"/>
  <c r="G139" i="25"/>
  <c r="F139" i="25"/>
  <c r="E139" i="25"/>
  <c r="D139" i="25"/>
  <c r="Y138" i="25"/>
  <c r="X138" i="25"/>
  <c r="W138" i="25"/>
  <c r="V138" i="25"/>
  <c r="U138" i="25"/>
  <c r="T138" i="25"/>
  <c r="S138" i="25"/>
  <c r="R138" i="25"/>
  <c r="Q138" i="25"/>
  <c r="P138" i="25"/>
  <c r="O138" i="25"/>
  <c r="N138" i="25"/>
  <c r="M138" i="25"/>
  <c r="L138" i="25"/>
  <c r="K138" i="25"/>
  <c r="J138" i="25"/>
  <c r="I138" i="25"/>
  <c r="H138" i="25"/>
  <c r="G138" i="25"/>
  <c r="F138" i="25"/>
  <c r="E138" i="25"/>
  <c r="D138" i="25"/>
  <c r="Y137" i="25"/>
  <c r="X137" i="25"/>
  <c r="W137" i="25"/>
  <c r="V137" i="25"/>
  <c r="U137" i="25"/>
  <c r="T137" i="25"/>
  <c r="S137" i="25"/>
  <c r="R137" i="25"/>
  <c r="Q137" i="25"/>
  <c r="P137" i="25"/>
  <c r="O137" i="25"/>
  <c r="N137" i="25"/>
  <c r="M137" i="25"/>
  <c r="L137" i="25"/>
  <c r="K137" i="25"/>
  <c r="J137" i="25"/>
  <c r="I137" i="25"/>
  <c r="H137" i="25"/>
  <c r="G137" i="25"/>
  <c r="F137" i="25"/>
  <c r="E137" i="25"/>
  <c r="D137" i="25"/>
  <c r="Y136" i="25"/>
  <c r="X136" i="25"/>
  <c r="W136" i="25"/>
  <c r="V136" i="25"/>
  <c r="U136" i="25"/>
  <c r="T136" i="25"/>
  <c r="S136" i="25"/>
  <c r="R136" i="25"/>
  <c r="Q136" i="25"/>
  <c r="P136" i="25"/>
  <c r="O136" i="25"/>
  <c r="N136" i="25"/>
  <c r="M136" i="25"/>
  <c r="L136" i="25"/>
  <c r="K136" i="25"/>
  <c r="J136" i="25"/>
  <c r="I136" i="25"/>
  <c r="H136" i="25"/>
  <c r="G136" i="25"/>
  <c r="F136" i="25"/>
  <c r="E136" i="25"/>
  <c r="D136" i="25"/>
  <c r="Y135" i="25"/>
  <c r="X135" i="25"/>
  <c r="W135" i="25"/>
  <c r="V135" i="25"/>
  <c r="U135" i="25"/>
  <c r="T135" i="25"/>
  <c r="S135" i="25"/>
  <c r="R135" i="25"/>
  <c r="Q135" i="25"/>
  <c r="P135" i="25"/>
  <c r="O135" i="25"/>
  <c r="N135" i="25"/>
  <c r="M135" i="25"/>
  <c r="L135" i="25"/>
  <c r="K135" i="25"/>
  <c r="J135" i="25"/>
  <c r="I135" i="25"/>
  <c r="H135" i="25"/>
  <c r="G135" i="25"/>
  <c r="F135" i="25"/>
  <c r="E135" i="25"/>
  <c r="D135" i="25"/>
  <c r="Y134" i="25"/>
  <c r="X134" i="25"/>
  <c r="W134" i="25"/>
  <c r="V134" i="25"/>
  <c r="U134" i="25"/>
  <c r="T134" i="25"/>
  <c r="S134" i="25"/>
  <c r="R134" i="25"/>
  <c r="Q134" i="25"/>
  <c r="P134" i="25"/>
  <c r="O134" i="25"/>
  <c r="N134" i="25"/>
  <c r="M134" i="25"/>
  <c r="L134" i="25"/>
  <c r="K134" i="25"/>
  <c r="J134" i="25"/>
  <c r="I134" i="25"/>
  <c r="H134" i="25"/>
  <c r="G134" i="25"/>
  <c r="F134" i="25"/>
  <c r="E134" i="25"/>
  <c r="D134" i="25"/>
  <c r="Y133" i="25"/>
  <c r="X133" i="25"/>
  <c r="W133" i="25"/>
  <c r="V133" i="25"/>
  <c r="U133" i="25"/>
  <c r="T133" i="25"/>
  <c r="S133" i="25"/>
  <c r="R133" i="25"/>
  <c r="Q133" i="25"/>
  <c r="P133" i="25"/>
  <c r="O133" i="25"/>
  <c r="N133" i="25"/>
  <c r="M133" i="25"/>
  <c r="L133" i="25"/>
  <c r="K133" i="25"/>
  <c r="J133" i="25"/>
  <c r="I133" i="25"/>
  <c r="H133" i="25"/>
  <c r="G133" i="25"/>
  <c r="F133" i="25"/>
  <c r="E133" i="25"/>
  <c r="D133" i="25"/>
  <c r="Y132" i="25"/>
  <c r="X132" i="25"/>
  <c r="W132" i="25"/>
  <c r="V132" i="25"/>
  <c r="U132" i="25"/>
  <c r="T132" i="25"/>
  <c r="S132" i="25"/>
  <c r="R132" i="25"/>
  <c r="Q132" i="25"/>
  <c r="P132" i="25"/>
  <c r="O132" i="25"/>
  <c r="N132" i="25"/>
  <c r="M132" i="25"/>
  <c r="L132" i="25"/>
  <c r="K132" i="25"/>
  <c r="J132" i="25"/>
  <c r="I132" i="25"/>
  <c r="H132" i="25"/>
  <c r="G132" i="25"/>
  <c r="F132" i="25"/>
  <c r="E132" i="25"/>
  <c r="D132" i="25"/>
  <c r="Y131" i="25"/>
  <c r="X131" i="25"/>
  <c r="W131" i="25"/>
  <c r="V131" i="25"/>
  <c r="U131" i="25"/>
  <c r="T131" i="25"/>
  <c r="S131" i="25"/>
  <c r="R131" i="25"/>
  <c r="Q131" i="25"/>
  <c r="P131" i="25"/>
  <c r="O131" i="25"/>
  <c r="N131" i="25"/>
  <c r="M131" i="25"/>
  <c r="L131" i="25"/>
  <c r="K131" i="25"/>
  <c r="J131" i="25"/>
  <c r="I131" i="25"/>
  <c r="H131" i="25"/>
  <c r="G131" i="25"/>
  <c r="F131" i="25"/>
  <c r="E131" i="25"/>
  <c r="D131" i="25"/>
  <c r="Y130" i="25"/>
  <c r="X130" i="25"/>
  <c r="W130" i="25"/>
  <c r="V130" i="25"/>
  <c r="U130" i="25"/>
  <c r="T130" i="25"/>
  <c r="S130" i="25"/>
  <c r="R130" i="25"/>
  <c r="Q130" i="25"/>
  <c r="P130" i="25"/>
  <c r="O130" i="25"/>
  <c r="N130" i="25"/>
  <c r="M130" i="25"/>
  <c r="L130" i="25"/>
  <c r="K130" i="25"/>
  <c r="J130" i="25"/>
  <c r="I130" i="25"/>
  <c r="H130" i="25"/>
  <c r="G130" i="25"/>
  <c r="F130" i="25"/>
  <c r="E130" i="25"/>
  <c r="D130" i="25"/>
  <c r="Y129" i="25"/>
  <c r="X129" i="25"/>
  <c r="W129" i="25"/>
  <c r="V129" i="25"/>
  <c r="U129" i="25"/>
  <c r="T129" i="25"/>
  <c r="S129" i="25"/>
  <c r="R129" i="25"/>
  <c r="Q129" i="25"/>
  <c r="P129" i="25"/>
  <c r="O129" i="25"/>
  <c r="N129" i="25"/>
  <c r="M129" i="25"/>
  <c r="L129" i="25"/>
  <c r="K129" i="25"/>
  <c r="J129" i="25"/>
  <c r="I129" i="25"/>
  <c r="H129" i="25"/>
  <c r="G129" i="25"/>
  <c r="F129" i="25"/>
  <c r="E129" i="25"/>
  <c r="D129" i="25"/>
  <c r="Y128" i="25"/>
  <c r="X128" i="25"/>
  <c r="W128" i="25"/>
  <c r="V128" i="25"/>
  <c r="U128" i="25"/>
  <c r="T128" i="25"/>
  <c r="S128" i="25"/>
  <c r="R128" i="25"/>
  <c r="Q128" i="25"/>
  <c r="P128" i="25"/>
  <c r="O128" i="25"/>
  <c r="N128" i="25"/>
  <c r="M128" i="25"/>
  <c r="L128" i="25"/>
  <c r="K128" i="25"/>
  <c r="J128" i="25"/>
  <c r="I128" i="25"/>
  <c r="H128" i="25"/>
  <c r="G128" i="25"/>
  <c r="F128" i="25"/>
  <c r="E128" i="25"/>
  <c r="D128" i="25"/>
  <c r="Y127" i="25"/>
  <c r="X127" i="25"/>
  <c r="W127" i="25"/>
  <c r="V127" i="25"/>
  <c r="U127" i="25"/>
  <c r="T127" i="25"/>
  <c r="S127" i="25"/>
  <c r="R127" i="25"/>
  <c r="Q127" i="25"/>
  <c r="P127" i="25"/>
  <c r="O127" i="25"/>
  <c r="N127" i="25"/>
  <c r="M127" i="25"/>
  <c r="L127" i="25"/>
  <c r="K127" i="25"/>
  <c r="J127" i="25"/>
  <c r="I127" i="25"/>
  <c r="H127" i="25"/>
  <c r="G127" i="25"/>
  <c r="F127" i="25"/>
  <c r="E127" i="25"/>
  <c r="D127" i="25"/>
  <c r="Y126" i="25"/>
  <c r="X126" i="25"/>
  <c r="W126" i="25"/>
  <c r="V126" i="25"/>
  <c r="U126" i="25"/>
  <c r="T126" i="25"/>
  <c r="S126" i="25"/>
  <c r="R126" i="25"/>
  <c r="Q126" i="25"/>
  <c r="P126" i="25"/>
  <c r="O126" i="25"/>
  <c r="N126" i="25"/>
  <c r="M126" i="25"/>
  <c r="L126" i="25"/>
  <c r="K126" i="25"/>
  <c r="J126" i="25"/>
  <c r="I126" i="25"/>
  <c r="H126" i="25"/>
  <c r="G126" i="25"/>
  <c r="F126" i="25"/>
  <c r="E126" i="25"/>
  <c r="D126" i="25"/>
  <c r="Y125" i="25"/>
  <c r="X125" i="25"/>
  <c r="W125" i="25"/>
  <c r="V125" i="25"/>
  <c r="U125" i="25"/>
  <c r="T125" i="25"/>
  <c r="S125" i="25"/>
  <c r="R125" i="25"/>
  <c r="Q125" i="25"/>
  <c r="P125" i="25"/>
  <c r="O125" i="25"/>
  <c r="N125" i="25"/>
  <c r="M125" i="25"/>
  <c r="L125" i="25"/>
  <c r="K125" i="25"/>
  <c r="J125" i="25"/>
  <c r="I125" i="25"/>
  <c r="H125" i="25"/>
  <c r="G125" i="25"/>
  <c r="F125" i="25"/>
  <c r="E125" i="25"/>
  <c r="D125" i="25"/>
  <c r="Y124" i="25"/>
  <c r="X124" i="25"/>
  <c r="W124" i="25"/>
  <c r="V124" i="25"/>
  <c r="U124" i="25"/>
  <c r="T124" i="25"/>
  <c r="S124" i="25"/>
  <c r="R124" i="25"/>
  <c r="Q124" i="25"/>
  <c r="P124" i="25"/>
  <c r="O124" i="25"/>
  <c r="N124" i="25"/>
  <c r="M124" i="25"/>
  <c r="L124" i="25"/>
  <c r="K124" i="25"/>
  <c r="J124" i="25"/>
  <c r="I124" i="25"/>
  <c r="H124" i="25"/>
  <c r="G124" i="25"/>
  <c r="F124" i="25"/>
  <c r="E124" i="25"/>
  <c r="D124" i="25"/>
  <c r="Y123" i="25"/>
  <c r="X123" i="25"/>
  <c r="W123" i="25"/>
  <c r="V123" i="25"/>
  <c r="U123" i="25"/>
  <c r="T123" i="25"/>
  <c r="S123" i="25"/>
  <c r="R123" i="25"/>
  <c r="Q123" i="25"/>
  <c r="P123" i="25"/>
  <c r="O123" i="25"/>
  <c r="N123" i="25"/>
  <c r="M123" i="25"/>
  <c r="L123" i="25"/>
  <c r="K123" i="25"/>
  <c r="J123" i="25"/>
  <c r="I123" i="25"/>
  <c r="H123" i="25"/>
  <c r="G123" i="25"/>
  <c r="F123" i="25"/>
  <c r="E123" i="25"/>
  <c r="D123" i="25"/>
  <c r="Y122" i="25"/>
  <c r="X122" i="25"/>
  <c r="W122" i="25"/>
  <c r="V122" i="25"/>
  <c r="U122" i="25"/>
  <c r="T122" i="25"/>
  <c r="S122" i="25"/>
  <c r="R122" i="25"/>
  <c r="Q122" i="25"/>
  <c r="P122" i="25"/>
  <c r="O122" i="25"/>
  <c r="N122" i="25"/>
  <c r="M122" i="25"/>
  <c r="L122" i="25"/>
  <c r="K122" i="25"/>
  <c r="J122" i="25"/>
  <c r="I122" i="25"/>
  <c r="H122" i="25"/>
  <c r="G122" i="25"/>
  <c r="F122" i="25"/>
  <c r="E122" i="25"/>
  <c r="D122" i="25"/>
  <c r="Y121" i="25"/>
  <c r="X121" i="25"/>
  <c r="W121" i="25"/>
  <c r="V121" i="25"/>
  <c r="U121" i="25"/>
  <c r="T121" i="25"/>
  <c r="S121" i="25"/>
  <c r="R121" i="25"/>
  <c r="Q121" i="25"/>
  <c r="P121" i="25"/>
  <c r="O121" i="25"/>
  <c r="N121" i="25"/>
  <c r="M121" i="25"/>
  <c r="L121" i="25"/>
  <c r="K121" i="25"/>
  <c r="J121" i="25"/>
  <c r="I121" i="25"/>
  <c r="H121" i="25"/>
  <c r="G121" i="25"/>
  <c r="F121" i="25"/>
  <c r="E121" i="25"/>
  <c r="D121" i="25"/>
  <c r="Y120" i="25"/>
  <c r="X120" i="25"/>
  <c r="W120" i="25"/>
  <c r="V120" i="25"/>
  <c r="U120" i="25"/>
  <c r="T120" i="25"/>
  <c r="S120" i="25"/>
  <c r="R120" i="25"/>
  <c r="Q120" i="25"/>
  <c r="P120" i="25"/>
  <c r="O120" i="25"/>
  <c r="N120" i="25"/>
  <c r="M120" i="25"/>
  <c r="L120" i="25"/>
  <c r="K120" i="25"/>
  <c r="J120" i="25"/>
  <c r="I120" i="25"/>
  <c r="H120" i="25"/>
  <c r="G120" i="25"/>
  <c r="F120" i="25"/>
  <c r="E120" i="25"/>
  <c r="D120" i="25"/>
  <c r="Y119" i="25"/>
  <c r="X119" i="25"/>
  <c r="W119" i="25"/>
  <c r="V119" i="25"/>
  <c r="U119" i="25"/>
  <c r="T119" i="25"/>
  <c r="S119" i="25"/>
  <c r="R119" i="25"/>
  <c r="Q119" i="25"/>
  <c r="P119" i="25"/>
  <c r="O119" i="25"/>
  <c r="N119" i="25"/>
  <c r="M119" i="25"/>
  <c r="L119" i="25"/>
  <c r="K119" i="25"/>
  <c r="J119" i="25"/>
  <c r="I119" i="25"/>
  <c r="H119" i="25"/>
  <c r="G119" i="25"/>
  <c r="F119" i="25"/>
  <c r="E119" i="25"/>
  <c r="D119" i="25"/>
  <c r="Y118" i="25"/>
  <c r="X118" i="25"/>
  <c r="W118" i="25"/>
  <c r="V118" i="25"/>
  <c r="U118" i="25"/>
  <c r="T118" i="25"/>
  <c r="S118" i="25"/>
  <c r="R118" i="25"/>
  <c r="Q118" i="25"/>
  <c r="P118" i="25"/>
  <c r="O118" i="25"/>
  <c r="N118" i="25"/>
  <c r="M118" i="25"/>
  <c r="L118" i="25"/>
  <c r="K118" i="25"/>
  <c r="J118" i="25"/>
  <c r="I118" i="25"/>
  <c r="H118" i="25"/>
  <c r="G118" i="25"/>
  <c r="F118" i="25"/>
  <c r="E118" i="25"/>
  <c r="D118" i="25"/>
  <c r="Y117" i="25"/>
  <c r="X117" i="25"/>
  <c r="W117" i="25"/>
  <c r="V117" i="25"/>
  <c r="U117" i="25"/>
  <c r="T117" i="25"/>
  <c r="S117" i="25"/>
  <c r="R117" i="25"/>
  <c r="Q117" i="25"/>
  <c r="P117" i="25"/>
  <c r="O117" i="25"/>
  <c r="N117" i="25"/>
  <c r="M117" i="25"/>
  <c r="L117" i="25"/>
  <c r="K117" i="25"/>
  <c r="J117" i="25"/>
  <c r="I117" i="25"/>
  <c r="H117" i="25"/>
  <c r="G117" i="25"/>
  <c r="F117" i="25"/>
  <c r="E117" i="25"/>
  <c r="D117" i="25"/>
  <c r="Y116" i="25"/>
  <c r="X116" i="25"/>
  <c r="W116" i="25"/>
  <c r="V116" i="25"/>
  <c r="U116" i="25"/>
  <c r="T116" i="25"/>
  <c r="S116" i="25"/>
  <c r="R116" i="25"/>
  <c r="Q116" i="25"/>
  <c r="P116" i="25"/>
  <c r="O116" i="25"/>
  <c r="N116" i="25"/>
  <c r="M116" i="25"/>
  <c r="L116" i="25"/>
  <c r="K116" i="25"/>
  <c r="J116" i="25"/>
  <c r="I116" i="25"/>
  <c r="H116" i="25"/>
  <c r="G116" i="25"/>
  <c r="F116" i="25"/>
  <c r="E116" i="25"/>
  <c r="D116" i="25"/>
  <c r="Y115" i="25"/>
  <c r="X115" i="25"/>
  <c r="W115" i="25"/>
  <c r="V115" i="25"/>
  <c r="U115" i="25"/>
  <c r="T115" i="25"/>
  <c r="S115" i="25"/>
  <c r="R115" i="25"/>
  <c r="Q115" i="25"/>
  <c r="P115" i="25"/>
  <c r="O115" i="25"/>
  <c r="N115" i="25"/>
  <c r="M115" i="25"/>
  <c r="L115" i="25"/>
  <c r="K115" i="25"/>
  <c r="J115" i="25"/>
  <c r="I115" i="25"/>
  <c r="H115" i="25"/>
  <c r="G115" i="25"/>
  <c r="F115" i="25"/>
  <c r="E115" i="25"/>
  <c r="D115" i="25"/>
  <c r="Y114" i="25"/>
  <c r="X114" i="25"/>
  <c r="W114" i="25"/>
  <c r="V114" i="25"/>
  <c r="U114" i="25"/>
  <c r="T114" i="25"/>
  <c r="S114" i="25"/>
  <c r="R114" i="25"/>
  <c r="Q114" i="25"/>
  <c r="P114" i="25"/>
  <c r="O114" i="25"/>
  <c r="N114" i="25"/>
  <c r="M114" i="25"/>
  <c r="L114" i="25"/>
  <c r="K114" i="25"/>
  <c r="J114" i="25"/>
  <c r="I114" i="25"/>
  <c r="H114" i="25"/>
  <c r="G114" i="25"/>
  <c r="F114" i="25"/>
  <c r="E114" i="25"/>
  <c r="D114" i="25"/>
  <c r="Y113" i="25"/>
  <c r="X113" i="25"/>
  <c r="W113" i="25"/>
  <c r="V113" i="25"/>
  <c r="U113" i="25"/>
  <c r="T113" i="25"/>
  <c r="S113" i="25"/>
  <c r="R113" i="25"/>
  <c r="Q113" i="25"/>
  <c r="P113" i="25"/>
  <c r="O113" i="25"/>
  <c r="N113" i="25"/>
  <c r="M113" i="25"/>
  <c r="L113" i="25"/>
  <c r="K113" i="25"/>
  <c r="J113" i="25"/>
  <c r="I113" i="25"/>
  <c r="H113" i="25"/>
  <c r="G113" i="25"/>
  <c r="F113" i="25"/>
  <c r="E113" i="25"/>
  <c r="D113" i="25"/>
  <c r="Y112" i="25"/>
  <c r="X112" i="25"/>
  <c r="W112" i="25"/>
  <c r="V112" i="25"/>
  <c r="U112" i="25"/>
  <c r="T112" i="25"/>
  <c r="S112" i="25"/>
  <c r="R112" i="25"/>
  <c r="Q112" i="25"/>
  <c r="P112" i="25"/>
  <c r="O112" i="25"/>
  <c r="N112" i="25"/>
  <c r="M112" i="25"/>
  <c r="L112" i="25"/>
  <c r="K112" i="25"/>
  <c r="J112" i="25"/>
  <c r="I112" i="25"/>
  <c r="H112" i="25"/>
  <c r="G112" i="25"/>
  <c r="F112" i="25"/>
  <c r="E112" i="25"/>
  <c r="D112" i="25"/>
  <c r="Y111" i="25"/>
  <c r="X111" i="25"/>
  <c r="W111" i="25"/>
  <c r="V111" i="25"/>
  <c r="U111" i="25"/>
  <c r="T111" i="25"/>
  <c r="S111" i="25"/>
  <c r="R111" i="25"/>
  <c r="Q111" i="25"/>
  <c r="P111" i="25"/>
  <c r="O111" i="25"/>
  <c r="N111" i="25"/>
  <c r="M111" i="25"/>
  <c r="L111" i="25"/>
  <c r="K111" i="25"/>
  <c r="J111" i="25"/>
  <c r="I111" i="25"/>
  <c r="H111" i="25"/>
  <c r="G111" i="25"/>
  <c r="F111" i="25"/>
  <c r="E111" i="25"/>
  <c r="D111" i="25"/>
  <c r="Y110" i="25"/>
  <c r="X110" i="25"/>
  <c r="W110" i="25"/>
  <c r="V110" i="25"/>
  <c r="U110" i="25"/>
  <c r="T110" i="25"/>
  <c r="S110" i="25"/>
  <c r="R110" i="25"/>
  <c r="Q110" i="25"/>
  <c r="P110" i="25"/>
  <c r="O110" i="25"/>
  <c r="N110" i="25"/>
  <c r="M110" i="25"/>
  <c r="L110" i="25"/>
  <c r="K110" i="25"/>
  <c r="J110" i="25"/>
  <c r="I110" i="25"/>
  <c r="H110" i="25"/>
  <c r="G110" i="25"/>
  <c r="F110" i="25"/>
  <c r="E110" i="25"/>
  <c r="D110" i="25"/>
  <c r="Y109" i="25"/>
  <c r="X109" i="25"/>
  <c r="W109" i="25"/>
  <c r="V109" i="25"/>
  <c r="U109" i="25"/>
  <c r="T109" i="25"/>
  <c r="S109" i="25"/>
  <c r="R109" i="25"/>
  <c r="Q109" i="25"/>
  <c r="P109" i="25"/>
  <c r="O109" i="25"/>
  <c r="N109" i="25"/>
  <c r="M109" i="25"/>
  <c r="L109" i="25"/>
  <c r="K109" i="25"/>
  <c r="J109" i="25"/>
  <c r="I109" i="25"/>
  <c r="H109" i="25"/>
  <c r="G109" i="25"/>
  <c r="F109" i="25"/>
  <c r="E109" i="25"/>
  <c r="D109" i="25"/>
  <c r="Y108" i="25"/>
  <c r="X108" i="25"/>
  <c r="W108" i="25"/>
  <c r="V108" i="25"/>
  <c r="U108" i="25"/>
  <c r="T108" i="25"/>
  <c r="S108" i="25"/>
  <c r="R108" i="25"/>
  <c r="Q108" i="25"/>
  <c r="P108" i="25"/>
  <c r="O108" i="25"/>
  <c r="N108" i="25"/>
  <c r="M108" i="25"/>
  <c r="L108" i="25"/>
  <c r="K108" i="25"/>
  <c r="J108" i="25"/>
  <c r="I108" i="25"/>
  <c r="H108" i="25"/>
  <c r="G108" i="25"/>
  <c r="F108" i="25"/>
  <c r="E108" i="25"/>
  <c r="D108" i="25"/>
  <c r="Y107" i="25"/>
  <c r="X107" i="25"/>
  <c r="W107" i="25"/>
  <c r="V107" i="25"/>
  <c r="U107" i="25"/>
  <c r="T107" i="25"/>
  <c r="S107" i="25"/>
  <c r="R107" i="25"/>
  <c r="Q107" i="25"/>
  <c r="P107" i="25"/>
  <c r="O107" i="25"/>
  <c r="N107" i="25"/>
  <c r="M107" i="25"/>
  <c r="L107" i="25"/>
  <c r="K107" i="25"/>
  <c r="J107" i="25"/>
  <c r="I107" i="25"/>
  <c r="H107" i="25"/>
  <c r="G107" i="25"/>
  <c r="F107" i="25"/>
  <c r="E107" i="25"/>
  <c r="D107" i="25"/>
  <c r="Y106" i="25"/>
  <c r="X106" i="25"/>
  <c r="W106" i="25"/>
  <c r="V106" i="25"/>
  <c r="U106" i="25"/>
  <c r="T106" i="25"/>
  <c r="S106" i="25"/>
  <c r="R106" i="25"/>
  <c r="Q106" i="25"/>
  <c r="P106" i="25"/>
  <c r="O106" i="25"/>
  <c r="N106" i="25"/>
  <c r="M106" i="25"/>
  <c r="L106" i="25"/>
  <c r="K106" i="25"/>
  <c r="J106" i="25"/>
  <c r="I106" i="25"/>
  <c r="H106" i="25"/>
  <c r="G106" i="25"/>
  <c r="F106" i="25"/>
  <c r="E106" i="25"/>
  <c r="D106" i="25"/>
  <c r="Y105" i="25"/>
  <c r="X105" i="25"/>
  <c r="W105" i="25"/>
  <c r="V105" i="25"/>
  <c r="U105" i="25"/>
  <c r="T105" i="25"/>
  <c r="S105" i="25"/>
  <c r="R105" i="25"/>
  <c r="Q105" i="25"/>
  <c r="P105" i="25"/>
  <c r="O105" i="25"/>
  <c r="N105" i="25"/>
  <c r="M105" i="25"/>
  <c r="L105" i="25"/>
  <c r="K105" i="25"/>
  <c r="J105" i="25"/>
  <c r="I105" i="25"/>
  <c r="H105" i="25"/>
  <c r="G105" i="25"/>
  <c r="F105" i="25"/>
  <c r="E105" i="25"/>
  <c r="D105" i="25"/>
  <c r="Y104" i="25"/>
  <c r="X104" i="25"/>
  <c r="W104" i="25"/>
  <c r="V104" i="25"/>
  <c r="U104" i="25"/>
  <c r="T104" i="25"/>
  <c r="S104" i="25"/>
  <c r="R104" i="25"/>
  <c r="Q104" i="25"/>
  <c r="P104" i="25"/>
  <c r="O104" i="25"/>
  <c r="N104" i="25"/>
  <c r="M104" i="25"/>
  <c r="L104" i="25"/>
  <c r="K104" i="25"/>
  <c r="J104" i="25"/>
  <c r="I104" i="25"/>
  <c r="H104" i="25"/>
  <c r="G104" i="25"/>
  <c r="F104" i="25"/>
  <c r="E104" i="25"/>
  <c r="D104" i="25"/>
  <c r="Y103" i="25"/>
  <c r="X103" i="25"/>
  <c r="W103" i="25"/>
  <c r="V103" i="25"/>
  <c r="U103" i="25"/>
  <c r="T103" i="25"/>
  <c r="S103" i="25"/>
  <c r="R103" i="25"/>
  <c r="Q103" i="25"/>
  <c r="P103" i="25"/>
  <c r="O103" i="25"/>
  <c r="N103" i="25"/>
  <c r="M103" i="25"/>
  <c r="L103" i="25"/>
  <c r="K103" i="25"/>
  <c r="J103" i="25"/>
  <c r="I103" i="25"/>
  <c r="H103" i="25"/>
  <c r="G103" i="25"/>
  <c r="F103" i="25"/>
  <c r="E103" i="25"/>
  <c r="D103" i="25"/>
  <c r="Y102" i="25"/>
  <c r="X102" i="25"/>
  <c r="W102" i="25"/>
  <c r="V102" i="25"/>
  <c r="U102" i="25"/>
  <c r="T102" i="25"/>
  <c r="S102" i="25"/>
  <c r="R102" i="25"/>
  <c r="Q102" i="25"/>
  <c r="P102" i="25"/>
  <c r="O102" i="25"/>
  <c r="N102" i="25"/>
  <c r="M102" i="25"/>
  <c r="L102" i="25"/>
  <c r="K102" i="25"/>
  <c r="J102" i="25"/>
  <c r="I102" i="25"/>
  <c r="H102" i="25"/>
  <c r="G102" i="25"/>
  <c r="F102" i="25"/>
  <c r="E102" i="25"/>
  <c r="D102" i="25"/>
  <c r="Y101" i="25"/>
  <c r="X101" i="25"/>
  <c r="W101" i="25"/>
  <c r="V101" i="25"/>
  <c r="U101" i="25"/>
  <c r="T101" i="25"/>
  <c r="S101" i="25"/>
  <c r="R101" i="25"/>
  <c r="Q101" i="25"/>
  <c r="P101" i="25"/>
  <c r="O101" i="25"/>
  <c r="N101" i="25"/>
  <c r="M101" i="25"/>
  <c r="L101" i="25"/>
  <c r="K101" i="25"/>
  <c r="J101" i="25"/>
  <c r="I101" i="25"/>
  <c r="H101" i="25"/>
  <c r="G101" i="25"/>
  <c r="F101" i="25"/>
  <c r="E101" i="25"/>
  <c r="D101" i="25"/>
  <c r="Y100" i="25"/>
  <c r="X100" i="25"/>
  <c r="W100" i="25"/>
  <c r="V100" i="25"/>
  <c r="U100" i="25"/>
  <c r="T100" i="25"/>
  <c r="S100" i="25"/>
  <c r="R100" i="25"/>
  <c r="Q100" i="25"/>
  <c r="P100" i="25"/>
  <c r="O100" i="25"/>
  <c r="N100" i="25"/>
  <c r="M100" i="25"/>
  <c r="L100" i="25"/>
  <c r="K100" i="25"/>
  <c r="J100" i="25"/>
  <c r="I100" i="25"/>
  <c r="H100" i="25"/>
  <c r="G100" i="25"/>
  <c r="F100" i="25"/>
  <c r="E100" i="25"/>
  <c r="D100" i="25"/>
  <c r="Y99" i="25"/>
  <c r="X99" i="25"/>
  <c r="W99" i="25"/>
  <c r="V99" i="25"/>
  <c r="U99" i="25"/>
  <c r="T99" i="25"/>
  <c r="S99" i="25"/>
  <c r="R99" i="25"/>
  <c r="Q99" i="25"/>
  <c r="P99" i="25"/>
  <c r="O99" i="25"/>
  <c r="N99" i="25"/>
  <c r="M99" i="25"/>
  <c r="L99" i="25"/>
  <c r="K99" i="25"/>
  <c r="J99" i="25"/>
  <c r="I99" i="25"/>
  <c r="H99" i="25"/>
  <c r="G99" i="25"/>
  <c r="F99" i="25"/>
  <c r="E99" i="25"/>
  <c r="D99" i="25"/>
  <c r="Y98" i="25"/>
  <c r="X98" i="25"/>
  <c r="W98" i="25"/>
  <c r="V98" i="25"/>
  <c r="U98" i="25"/>
  <c r="T98" i="25"/>
  <c r="S98" i="25"/>
  <c r="R98" i="25"/>
  <c r="Q98" i="25"/>
  <c r="P98" i="25"/>
  <c r="O98" i="25"/>
  <c r="N98" i="25"/>
  <c r="M98" i="25"/>
  <c r="L98" i="25"/>
  <c r="K98" i="25"/>
  <c r="J98" i="25"/>
  <c r="I98" i="25"/>
  <c r="H98" i="25"/>
  <c r="G98" i="25"/>
  <c r="F98" i="25"/>
  <c r="E98" i="25"/>
  <c r="D98" i="25"/>
  <c r="Y97" i="25"/>
  <c r="X97" i="25"/>
  <c r="W97" i="25"/>
  <c r="V97" i="25"/>
  <c r="U97" i="25"/>
  <c r="T97" i="25"/>
  <c r="S97" i="25"/>
  <c r="R97" i="25"/>
  <c r="Q97" i="25"/>
  <c r="P97" i="25"/>
  <c r="O97" i="25"/>
  <c r="N97" i="25"/>
  <c r="M97" i="25"/>
  <c r="L97" i="25"/>
  <c r="K97" i="25"/>
  <c r="J97" i="25"/>
  <c r="I97" i="25"/>
  <c r="H97" i="25"/>
  <c r="G97" i="25"/>
  <c r="F97" i="25"/>
  <c r="E97" i="25"/>
  <c r="D97" i="25"/>
  <c r="Y96" i="25"/>
  <c r="X96" i="25"/>
  <c r="W96" i="25"/>
  <c r="V96" i="25"/>
  <c r="U96" i="25"/>
  <c r="T96" i="25"/>
  <c r="S96" i="25"/>
  <c r="R96" i="25"/>
  <c r="Q96" i="25"/>
  <c r="P96" i="25"/>
  <c r="O96" i="25"/>
  <c r="N96" i="25"/>
  <c r="M96" i="25"/>
  <c r="L96" i="25"/>
  <c r="K96" i="25"/>
  <c r="J96" i="25"/>
  <c r="I96" i="25"/>
  <c r="H96" i="25"/>
  <c r="G96" i="25"/>
  <c r="F96" i="25"/>
  <c r="E96" i="25"/>
  <c r="D96" i="25"/>
  <c r="Y95" i="25"/>
  <c r="X95" i="25"/>
  <c r="W95" i="25"/>
  <c r="V95" i="25"/>
  <c r="U95" i="25"/>
  <c r="T95" i="25"/>
  <c r="S95" i="25"/>
  <c r="R95" i="25"/>
  <c r="Q95" i="25"/>
  <c r="P95" i="25"/>
  <c r="O95" i="25"/>
  <c r="N95" i="25"/>
  <c r="M95" i="25"/>
  <c r="L95" i="25"/>
  <c r="K95" i="25"/>
  <c r="J95" i="25"/>
  <c r="I95" i="25"/>
  <c r="H95" i="25"/>
  <c r="G95" i="25"/>
  <c r="F95" i="25"/>
  <c r="E95" i="25"/>
  <c r="D95" i="25"/>
  <c r="Y94" i="25"/>
  <c r="X94" i="25"/>
  <c r="W94" i="25"/>
  <c r="V94" i="25"/>
  <c r="U94" i="25"/>
  <c r="T94" i="25"/>
  <c r="S94" i="25"/>
  <c r="R94" i="25"/>
  <c r="Q94" i="25"/>
  <c r="P94" i="25"/>
  <c r="O94" i="25"/>
  <c r="N94" i="25"/>
  <c r="M94" i="25"/>
  <c r="L94" i="25"/>
  <c r="K94" i="25"/>
  <c r="J94" i="25"/>
  <c r="I94" i="25"/>
  <c r="H94" i="25"/>
  <c r="G94" i="25"/>
  <c r="F94" i="25"/>
  <c r="E94" i="25"/>
  <c r="D94" i="25"/>
  <c r="Y93" i="25"/>
  <c r="X93" i="25"/>
  <c r="W93" i="25"/>
  <c r="V93" i="25"/>
  <c r="U93" i="25"/>
  <c r="T93" i="25"/>
  <c r="S93" i="25"/>
  <c r="R93" i="25"/>
  <c r="Q93" i="25"/>
  <c r="P93" i="25"/>
  <c r="O93" i="25"/>
  <c r="N93" i="25"/>
  <c r="M93" i="25"/>
  <c r="L93" i="25"/>
  <c r="K93" i="25"/>
  <c r="J93" i="25"/>
  <c r="I93" i="25"/>
  <c r="H93" i="25"/>
  <c r="G93" i="25"/>
  <c r="F93" i="25"/>
  <c r="E93" i="25"/>
  <c r="D93" i="25"/>
  <c r="Y92" i="25"/>
  <c r="X92" i="25"/>
  <c r="W92" i="25"/>
  <c r="V92" i="25"/>
  <c r="U92" i="25"/>
  <c r="T92" i="25"/>
  <c r="S92" i="25"/>
  <c r="R92" i="25"/>
  <c r="Q92" i="25"/>
  <c r="P92" i="25"/>
  <c r="O92" i="25"/>
  <c r="N92" i="25"/>
  <c r="M92" i="25"/>
  <c r="L92" i="25"/>
  <c r="K92" i="25"/>
  <c r="J92" i="25"/>
  <c r="I92" i="25"/>
  <c r="H92" i="25"/>
  <c r="G92" i="25"/>
  <c r="F92" i="25"/>
  <c r="E92" i="25"/>
  <c r="D92" i="25"/>
  <c r="Y91" i="25"/>
  <c r="X91" i="25"/>
  <c r="W91" i="25"/>
  <c r="V91" i="25"/>
  <c r="U91" i="25"/>
  <c r="T91" i="25"/>
  <c r="S91" i="25"/>
  <c r="R91" i="25"/>
  <c r="Q91" i="25"/>
  <c r="P91" i="25"/>
  <c r="O91" i="25"/>
  <c r="N91" i="25"/>
  <c r="M91" i="25"/>
  <c r="L91" i="25"/>
  <c r="K91" i="25"/>
  <c r="J91" i="25"/>
  <c r="I91" i="25"/>
  <c r="H91" i="25"/>
  <c r="G91" i="25"/>
  <c r="F91" i="25"/>
  <c r="E91" i="25"/>
  <c r="D91" i="25"/>
  <c r="Y90" i="25"/>
  <c r="X90" i="25"/>
  <c r="W90" i="25"/>
  <c r="V90" i="25"/>
  <c r="U90" i="25"/>
  <c r="T90" i="25"/>
  <c r="S90" i="25"/>
  <c r="R90" i="25"/>
  <c r="Q90" i="25"/>
  <c r="P90" i="25"/>
  <c r="O90" i="25"/>
  <c r="N90" i="25"/>
  <c r="M90" i="25"/>
  <c r="L90" i="25"/>
  <c r="K90" i="25"/>
  <c r="J90" i="25"/>
  <c r="I90" i="25"/>
  <c r="H90" i="25"/>
  <c r="G90" i="25"/>
  <c r="F90" i="25"/>
  <c r="E90" i="25"/>
  <c r="D90" i="25"/>
  <c r="Y89" i="25"/>
  <c r="X89" i="25"/>
  <c r="W89" i="25"/>
  <c r="V89" i="25"/>
  <c r="U89" i="25"/>
  <c r="T89" i="25"/>
  <c r="S89" i="25"/>
  <c r="R89" i="25"/>
  <c r="Q89" i="25"/>
  <c r="P89" i="25"/>
  <c r="O89" i="25"/>
  <c r="N89" i="25"/>
  <c r="M89" i="25"/>
  <c r="L89" i="25"/>
  <c r="K89" i="25"/>
  <c r="J89" i="25"/>
  <c r="I89" i="25"/>
  <c r="H89" i="25"/>
  <c r="G89" i="25"/>
  <c r="F89" i="25"/>
  <c r="E89" i="25"/>
  <c r="D89" i="25"/>
  <c r="Y88" i="25"/>
  <c r="X88" i="25"/>
  <c r="W88" i="25"/>
  <c r="V88" i="25"/>
  <c r="U88" i="25"/>
  <c r="T88" i="25"/>
  <c r="S88" i="25"/>
  <c r="R88" i="25"/>
  <c r="Q88" i="25"/>
  <c r="P88" i="25"/>
  <c r="O88" i="25"/>
  <c r="N88" i="25"/>
  <c r="M88" i="25"/>
  <c r="L88" i="25"/>
  <c r="K88" i="25"/>
  <c r="J88" i="25"/>
  <c r="I88" i="25"/>
  <c r="H88" i="25"/>
  <c r="G88" i="25"/>
  <c r="F88" i="25"/>
  <c r="E88" i="25"/>
  <c r="D88" i="25"/>
  <c r="Y87" i="25"/>
  <c r="X87" i="25"/>
  <c r="W87" i="25"/>
  <c r="V87" i="25"/>
  <c r="U87" i="25"/>
  <c r="T87" i="25"/>
  <c r="S87" i="25"/>
  <c r="R87" i="25"/>
  <c r="Q87" i="25"/>
  <c r="P87" i="25"/>
  <c r="O87" i="25"/>
  <c r="N87" i="25"/>
  <c r="M87" i="25"/>
  <c r="L87" i="25"/>
  <c r="K87" i="25"/>
  <c r="J87" i="25"/>
  <c r="I87" i="25"/>
  <c r="H87" i="25"/>
  <c r="G87" i="25"/>
  <c r="F87" i="25"/>
  <c r="E87" i="25"/>
  <c r="D87" i="25"/>
  <c r="Y86" i="25"/>
  <c r="X86" i="25"/>
  <c r="W86" i="25"/>
  <c r="V86" i="25"/>
  <c r="U86" i="25"/>
  <c r="T86" i="25"/>
  <c r="S86" i="25"/>
  <c r="R86" i="25"/>
  <c r="Q86" i="25"/>
  <c r="P86" i="25"/>
  <c r="O86" i="25"/>
  <c r="N86" i="25"/>
  <c r="M86" i="25"/>
  <c r="L86" i="25"/>
  <c r="K86" i="25"/>
  <c r="J86" i="25"/>
  <c r="I86" i="25"/>
  <c r="H86" i="25"/>
  <c r="G86" i="25"/>
  <c r="F86" i="25"/>
  <c r="E86" i="25"/>
  <c r="D86" i="25"/>
  <c r="Y85" i="25"/>
  <c r="X85" i="25"/>
  <c r="W85" i="25"/>
  <c r="V85" i="25"/>
  <c r="U85" i="25"/>
  <c r="T85" i="25"/>
  <c r="S85" i="25"/>
  <c r="R85" i="25"/>
  <c r="Q85" i="25"/>
  <c r="P85" i="25"/>
  <c r="O85" i="25"/>
  <c r="N85" i="25"/>
  <c r="M85" i="25"/>
  <c r="L85" i="25"/>
  <c r="K85" i="25"/>
  <c r="J85" i="25"/>
  <c r="I85" i="25"/>
  <c r="H85" i="25"/>
  <c r="G85" i="25"/>
  <c r="F85" i="25"/>
  <c r="E85" i="25"/>
  <c r="BC85" i="25" s="1"/>
  <c r="D85" i="25"/>
  <c r="Y84" i="25"/>
  <c r="X84" i="25"/>
  <c r="W84" i="25"/>
  <c r="V84" i="25"/>
  <c r="U84" i="25"/>
  <c r="T84" i="25"/>
  <c r="S84" i="25"/>
  <c r="R84" i="25"/>
  <c r="Q84" i="25"/>
  <c r="P84" i="25"/>
  <c r="O84" i="25"/>
  <c r="N84" i="25"/>
  <c r="M84" i="25"/>
  <c r="L84" i="25"/>
  <c r="K84" i="25"/>
  <c r="J84" i="25"/>
  <c r="I84" i="25"/>
  <c r="H84" i="25"/>
  <c r="G84" i="25"/>
  <c r="F84" i="25"/>
  <c r="E84" i="25"/>
  <c r="BC84" i="25" s="1"/>
  <c r="D84" i="25"/>
  <c r="Y83" i="25"/>
  <c r="X83" i="25"/>
  <c r="W83" i="25"/>
  <c r="V83" i="25"/>
  <c r="U83" i="25"/>
  <c r="T83" i="25"/>
  <c r="S83" i="25"/>
  <c r="R83" i="25"/>
  <c r="Q83" i="25"/>
  <c r="P83" i="25"/>
  <c r="O83" i="25"/>
  <c r="N83" i="25"/>
  <c r="M83" i="25"/>
  <c r="L83" i="25"/>
  <c r="K83" i="25"/>
  <c r="J83" i="25"/>
  <c r="I83" i="25"/>
  <c r="H83" i="25"/>
  <c r="G83" i="25"/>
  <c r="F83" i="25"/>
  <c r="E83" i="25"/>
  <c r="D83" i="25"/>
  <c r="Y82" i="25"/>
  <c r="X82" i="25"/>
  <c r="W82" i="25"/>
  <c r="V82" i="25"/>
  <c r="U82" i="25"/>
  <c r="T82" i="25"/>
  <c r="S82" i="25"/>
  <c r="R82" i="25"/>
  <c r="Q82" i="25"/>
  <c r="P82" i="25"/>
  <c r="O82" i="25"/>
  <c r="N82" i="25"/>
  <c r="M82" i="25"/>
  <c r="L82" i="25"/>
  <c r="K82" i="25"/>
  <c r="J82" i="25"/>
  <c r="I82" i="25"/>
  <c r="H82" i="25"/>
  <c r="G82" i="25"/>
  <c r="F82" i="25"/>
  <c r="E82" i="25"/>
  <c r="BC82" i="25" s="1"/>
  <c r="D82" i="25"/>
  <c r="Y81" i="25"/>
  <c r="X81" i="25"/>
  <c r="W81" i="25"/>
  <c r="V81" i="25"/>
  <c r="U81" i="25"/>
  <c r="T81" i="25"/>
  <c r="S81" i="25"/>
  <c r="R81" i="25"/>
  <c r="Q81" i="25"/>
  <c r="P81" i="25"/>
  <c r="O81" i="25"/>
  <c r="N81" i="25"/>
  <c r="M81" i="25"/>
  <c r="L81" i="25"/>
  <c r="K81" i="25"/>
  <c r="J81" i="25"/>
  <c r="I81" i="25"/>
  <c r="H81" i="25"/>
  <c r="G81" i="25"/>
  <c r="F81" i="25"/>
  <c r="E81" i="25"/>
  <c r="D81" i="25"/>
  <c r="Y80" i="25"/>
  <c r="X80" i="25"/>
  <c r="W80" i="25"/>
  <c r="V80" i="25"/>
  <c r="U80" i="25"/>
  <c r="T80" i="25"/>
  <c r="S80" i="25"/>
  <c r="R80" i="25"/>
  <c r="Q80" i="25"/>
  <c r="P80" i="25"/>
  <c r="O80" i="25"/>
  <c r="N80" i="25"/>
  <c r="M80" i="25"/>
  <c r="L80" i="25"/>
  <c r="K80" i="25"/>
  <c r="J80" i="25"/>
  <c r="I80" i="25"/>
  <c r="H80" i="25"/>
  <c r="G80" i="25"/>
  <c r="F80" i="25"/>
  <c r="E80" i="25"/>
  <c r="BC80" i="25" s="1"/>
  <c r="D80" i="25"/>
  <c r="Y79" i="25"/>
  <c r="X79" i="25"/>
  <c r="W79" i="25"/>
  <c r="V79" i="25"/>
  <c r="U79" i="25"/>
  <c r="T79" i="25"/>
  <c r="S79" i="25"/>
  <c r="R79" i="25"/>
  <c r="Q79" i="25"/>
  <c r="P79" i="25"/>
  <c r="O79" i="25"/>
  <c r="N79" i="25"/>
  <c r="M79" i="25"/>
  <c r="L79" i="25"/>
  <c r="K79" i="25"/>
  <c r="J79" i="25"/>
  <c r="I79" i="25"/>
  <c r="H79" i="25"/>
  <c r="G79" i="25"/>
  <c r="F79" i="25"/>
  <c r="E79" i="25"/>
  <c r="D79" i="25"/>
  <c r="Y78" i="25"/>
  <c r="X78" i="25"/>
  <c r="W78" i="25"/>
  <c r="V78" i="25"/>
  <c r="U78" i="25"/>
  <c r="T78" i="25"/>
  <c r="S78" i="25"/>
  <c r="R78" i="25"/>
  <c r="Q78" i="25"/>
  <c r="P78" i="25"/>
  <c r="O78" i="25"/>
  <c r="N78" i="25"/>
  <c r="M78" i="25"/>
  <c r="L78" i="25"/>
  <c r="K78" i="25"/>
  <c r="J78" i="25"/>
  <c r="I78" i="25"/>
  <c r="H78" i="25"/>
  <c r="G78" i="25"/>
  <c r="F78" i="25"/>
  <c r="BH78" i="25" s="1"/>
  <c r="E78" i="25"/>
  <c r="BC78" i="25" s="1"/>
  <c r="D78" i="25"/>
  <c r="Y77" i="25"/>
  <c r="X77" i="25"/>
  <c r="W77" i="25"/>
  <c r="V77" i="25"/>
  <c r="U77" i="25"/>
  <c r="T77" i="25"/>
  <c r="S77" i="25"/>
  <c r="R77" i="25"/>
  <c r="Q77" i="25"/>
  <c r="P77" i="25"/>
  <c r="O77" i="25"/>
  <c r="N77" i="25"/>
  <c r="M77" i="25"/>
  <c r="L77" i="25"/>
  <c r="K77" i="25"/>
  <c r="J77" i="25"/>
  <c r="I77" i="25"/>
  <c r="H77" i="25"/>
  <c r="G77" i="25"/>
  <c r="F77" i="25"/>
  <c r="E77" i="25"/>
  <c r="BC77" i="25" s="1"/>
  <c r="D77" i="25"/>
  <c r="Y76" i="25"/>
  <c r="X76" i="25"/>
  <c r="W76" i="25"/>
  <c r="V76" i="25"/>
  <c r="U76" i="25"/>
  <c r="T76" i="25"/>
  <c r="S76" i="25"/>
  <c r="R76" i="25"/>
  <c r="Q76" i="25"/>
  <c r="P76" i="25"/>
  <c r="O76" i="25"/>
  <c r="N76" i="25"/>
  <c r="M76" i="25"/>
  <c r="L76" i="25"/>
  <c r="K76" i="25"/>
  <c r="J76" i="25"/>
  <c r="I76" i="25"/>
  <c r="H76" i="25"/>
  <c r="G76" i="25"/>
  <c r="F76" i="25"/>
  <c r="E76" i="25"/>
  <c r="D76" i="25"/>
  <c r="Y75" i="25"/>
  <c r="X75" i="25"/>
  <c r="W75" i="25"/>
  <c r="V75" i="25"/>
  <c r="U75" i="25"/>
  <c r="T75" i="25"/>
  <c r="S75" i="25"/>
  <c r="R75" i="25"/>
  <c r="Q75" i="25"/>
  <c r="P75" i="25"/>
  <c r="O75" i="25"/>
  <c r="N75" i="25"/>
  <c r="M75" i="25"/>
  <c r="L75" i="25"/>
  <c r="K75" i="25"/>
  <c r="J75" i="25"/>
  <c r="I75" i="25"/>
  <c r="H75" i="25"/>
  <c r="G75" i="25"/>
  <c r="F75" i="25"/>
  <c r="E75" i="25"/>
  <c r="BC75" i="25" s="1"/>
  <c r="D75" i="25"/>
  <c r="Y74" i="25"/>
  <c r="X74" i="25"/>
  <c r="W74" i="25"/>
  <c r="V74" i="25"/>
  <c r="U74" i="25"/>
  <c r="T74" i="25"/>
  <c r="S74" i="25"/>
  <c r="R74" i="25"/>
  <c r="Q74" i="25"/>
  <c r="P74" i="25"/>
  <c r="O74" i="25"/>
  <c r="N74" i="25"/>
  <c r="M74" i="25"/>
  <c r="L74" i="25"/>
  <c r="K74" i="25"/>
  <c r="J74" i="25"/>
  <c r="I74" i="25"/>
  <c r="H74" i="25"/>
  <c r="G74" i="25"/>
  <c r="F74" i="25"/>
  <c r="E74" i="25"/>
  <c r="D74" i="25"/>
  <c r="Y73" i="25"/>
  <c r="X73" i="25"/>
  <c r="W73" i="25"/>
  <c r="V73" i="25"/>
  <c r="U73" i="25"/>
  <c r="T73" i="25"/>
  <c r="S73" i="25"/>
  <c r="R73" i="25"/>
  <c r="Q73" i="25"/>
  <c r="P73" i="25"/>
  <c r="O73" i="25"/>
  <c r="N73" i="25"/>
  <c r="M73" i="25"/>
  <c r="L73" i="25"/>
  <c r="K73" i="25"/>
  <c r="J73" i="25"/>
  <c r="I73" i="25"/>
  <c r="H73" i="25"/>
  <c r="G73" i="25"/>
  <c r="F73" i="25"/>
  <c r="E73" i="25"/>
  <c r="BC73" i="25" s="1"/>
  <c r="D73" i="25"/>
  <c r="Y72" i="25"/>
  <c r="X72" i="25"/>
  <c r="W72" i="25"/>
  <c r="V72" i="25"/>
  <c r="U72" i="25"/>
  <c r="T72" i="25"/>
  <c r="S72" i="25"/>
  <c r="R72" i="25"/>
  <c r="Q72" i="25"/>
  <c r="P72" i="25"/>
  <c r="O72" i="25"/>
  <c r="N72" i="25"/>
  <c r="M72" i="25"/>
  <c r="L72" i="25"/>
  <c r="K72" i="25"/>
  <c r="J72" i="25"/>
  <c r="I72" i="25"/>
  <c r="H72" i="25"/>
  <c r="G72" i="25"/>
  <c r="F72" i="25"/>
  <c r="E72" i="25"/>
  <c r="D72" i="25"/>
  <c r="Y71" i="25"/>
  <c r="X71" i="25"/>
  <c r="W71" i="25"/>
  <c r="V71" i="25"/>
  <c r="U71" i="25"/>
  <c r="T71" i="25"/>
  <c r="S71" i="25"/>
  <c r="R71" i="25"/>
  <c r="Q71" i="25"/>
  <c r="P71" i="25"/>
  <c r="O71" i="25"/>
  <c r="N71" i="25"/>
  <c r="M71" i="25"/>
  <c r="L71" i="25"/>
  <c r="K71" i="25"/>
  <c r="J71" i="25"/>
  <c r="I71" i="25"/>
  <c r="H71" i="25"/>
  <c r="G71" i="25"/>
  <c r="F71" i="25"/>
  <c r="E71" i="25"/>
  <c r="D71" i="25"/>
  <c r="Y70" i="25"/>
  <c r="X70" i="25"/>
  <c r="W70" i="25"/>
  <c r="V70" i="25"/>
  <c r="U70" i="25"/>
  <c r="T70" i="25"/>
  <c r="S70" i="25"/>
  <c r="R70" i="25"/>
  <c r="Q70" i="25"/>
  <c r="P70" i="25"/>
  <c r="O70" i="25"/>
  <c r="N70" i="25"/>
  <c r="M70" i="25"/>
  <c r="L70" i="25"/>
  <c r="K70" i="25"/>
  <c r="J70" i="25"/>
  <c r="I70" i="25"/>
  <c r="H70" i="25"/>
  <c r="G70" i="25"/>
  <c r="F70" i="25"/>
  <c r="BH70" i="25" s="1"/>
  <c r="E70" i="25"/>
  <c r="BC70" i="25" s="1"/>
  <c r="D70" i="25"/>
  <c r="Y69" i="25"/>
  <c r="X69" i="25"/>
  <c r="W69" i="25"/>
  <c r="V69" i="25"/>
  <c r="U69" i="25"/>
  <c r="T69" i="25"/>
  <c r="S69" i="25"/>
  <c r="R69" i="25"/>
  <c r="Q69" i="25"/>
  <c r="P69" i="25"/>
  <c r="O69" i="25"/>
  <c r="N69" i="25"/>
  <c r="M69" i="25"/>
  <c r="L69" i="25"/>
  <c r="K69" i="25"/>
  <c r="J69" i="25"/>
  <c r="I69" i="25"/>
  <c r="H69" i="25"/>
  <c r="G69" i="25"/>
  <c r="F69" i="25"/>
  <c r="E69" i="25"/>
  <c r="D69" i="25"/>
  <c r="Y68" i="25"/>
  <c r="X68" i="25"/>
  <c r="W68" i="25"/>
  <c r="V68" i="25"/>
  <c r="U68" i="25"/>
  <c r="T68" i="25"/>
  <c r="S68" i="25"/>
  <c r="R68" i="25"/>
  <c r="Q68" i="25"/>
  <c r="P68" i="25"/>
  <c r="O68" i="25"/>
  <c r="N68" i="25"/>
  <c r="M68" i="25"/>
  <c r="L68" i="25"/>
  <c r="K68" i="25"/>
  <c r="J68" i="25"/>
  <c r="I68" i="25"/>
  <c r="H68" i="25"/>
  <c r="G68" i="25"/>
  <c r="F68" i="25"/>
  <c r="E68" i="25"/>
  <c r="D68" i="25"/>
  <c r="Y67" i="25"/>
  <c r="X67" i="25"/>
  <c r="W67" i="25"/>
  <c r="V67" i="25"/>
  <c r="U67" i="25"/>
  <c r="T67" i="25"/>
  <c r="S67" i="25"/>
  <c r="R67" i="25"/>
  <c r="Q67" i="25"/>
  <c r="P67" i="25"/>
  <c r="O67" i="25"/>
  <c r="N67" i="25"/>
  <c r="M67" i="25"/>
  <c r="L67" i="25"/>
  <c r="K67" i="25"/>
  <c r="J67" i="25"/>
  <c r="I67" i="25"/>
  <c r="H67" i="25"/>
  <c r="G67" i="25"/>
  <c r="F67" i="25"/>
  <c r="BH67" i="25" s="1"/>
  <c r="E67" i="25"/>
  <c r="D67" i="25"/>
  <c r="Y66" i="25"/>
  <c r="X66" i="25"/>
  <c r="W66" i="25"/>
  <c r="V66" i="25"/>
  <c r="U66" i="25"/>
  <c r="T66" i="25"/>
  <c r="S66" i="25"/>
  <c r="R66" i="25"/>
  <c r="Q66" i="25"/>
  <c r="P66" i="25"/>
  <c r="O66" i="25"/>
  <c r="N66" i="25"/>
  <c r="M66" i="25"/>
  <c r="L66" i="25"/>
  <c r="K66" i="25"/>
  <c r="J66" i="25"/>
  <c r="I66" i="25"/>
  <c r="H66" i="25"/>
  <c r="G66" i="25"/>
  <c r="F66" i="25"/>
  <c r="E66" i="25"/>
  <c r="D66" i="25"/>
  <c r="Y65" i="25"/>
  <c r="X65" i="25"/>
  <c r="W65" i="25"/>
  <c r="V65" i="25"/>
  <c r="U65" i="25"/>
  <c r="T65" i="25"/>
  <c r="S65" i="25"/>
  <c r="R65" i="25"/>
  <c r="Q65" i="25"/>
  <c r="P65" i="25"/>
  <c r="O65" i="25"/>
  <c r="N65" i="25"/>
  <c r="M65" i="25"/>
  <c r="L65" i="25"/>
  <c r="K65" i="25"/>
  <c r="J65" i="25"/>
  <c r="I65" i="25"/>
  <c r="H65" i="25"/>
  <c r="G65" i="25"/>
  <c r="F65" i="25"/>
  <c r="E65" i="25"/>
  <c r="D65" i="25"/>
  <c r="Y64" i="25"/>
  <c r="X64" i="25"/>
  <c r="W64" i="25"/>
  <c r="V64" i="25"/>
  <c r="U64" i="25"/>
  <c r="T64" i="25"/>
  <c r="S64" i="25"/>
  <c r="R64" i="25"/>
  <c r="Q64" i="25"/>
  <c r="P64" i="25"/>
  <c r="O64" i="25"/>
  <c r="N64" i="25"/>
  <c r="M64" i="25"/>
  <c r="L64" i="25"/>
  <c r="K64" i="25"/>
  <c r="J64" i="25"/>
  <c r="I64" i="25"/>
  <c r="H64" i="25"/>
  <c r="G64" i="25"/>
  <c r="F64" i="25"/>
  <c r="BH64" i="25" s="1"/>
  <c r="E64" i="25"/>
  <c r="D64" i="25"/>
  <c r="Y63" i="25"/>
  <c r="X63" i="25"/>
  <c r="W63" i="25"/>
  <c r="V63" i="25"/>
  <c r="U63" i="25"/>
  <c r="T63" i="25"/>
  <c r="S63" i="25"/>
  <c r="R63" i="25"/>
  <c r="Q63" i="25"/>
  <c r="P63" i="25"/>
  <c r="O63" i="25"/>
  <c r="N63" i="25"/>
  <c r="M63" i="25"/>
  <c r="L63" i="25"/>
  <c r="K63" i="25"/>
  <c r="J63" i="25"/>
  <c r="I63" i="25"/>
  <c r="H63" i="25"/>
  <c r="G63" i="25"/>
  <c r="F63" i="25"/>
  <c r="E63" i="25"/>
  <c r="BC63" i="25" s="1"/>
  <c r="D63" i="25"/>
  <c r="Y62" i="25"/>
  <c r="X62" i="25"/>
  <c r="W62" i="25"/>
  <c r="V62" i="25"/>
  <c r="U62" i="25"/>
  <c r="T62" i="25"/>
  <c r="S62" i="25"/>
  <c r="R62" i="25"/>
  <c r="Q62" i="25"/>
  <c r="P62" i="25"/>
  <c r="O62" i="25"/>
  <c r="N62" i="25"/>
  <c r="M62" i="25"/>
  <c r="L62" i="25"/>
  <c r="K62" i="25"/>
  <c r="J62" i="25"/>
  <c r="I62" i="25"/>
  <c r="H62" i="25"/>
  <c r="G62" i="25"/>
  <c r="F62" i="25"/>
  <c r="E62" i="25"/>
  <c r="D62" i="25"/>
  <c r="Y61" i="25"/>
  <c r="X61" i="25"/>
  <c r="W61" i="25"/>
  <c r="V61" i="25"/>
  <c r="U61" i="25"/>
  <c r="T61" i="25"/>
  <c r="S61" i="25"/>
  <c r="R61" i="25"/>
  <c r="Q61" i="25"/>
  <c r="P61" i="25"/>
  <c r="O61" i="25"/>
  <c r="N61" i="25"/>
  <c r="M61" i="25"/>
  <c r="L61" i="25"/>
  <c r="K61" i="25"/>
  <c r="J61" i="25"/>
  <c r="I61" i="25"/>
  <c r="H61" i="25"/>
  <c r="G61" i="25"/>
  <c r="F61" i="25"/>
  <c r="E61" i="25"/>
  <c r="BC61" i="25" s="1"/>
  <c r="D61" i="25"/>
  <c r="Y60" i="25"/>
  <c r="X60" i="25"/>
  <c r="W60" i="25"/>
  <c r="V60" i="25"/>
  <c r="U60" i="25"/>
  <c r="T60" i="25"/>
  <c r="S60" i="25"/>
  <c r="R60" i="25"/>
  <c r="Q60" i="25"/>
  <c r="P60" i="25"/>
  <c r="O60" i="25"/>
  <c r="N60" i="25"/>
  <c r="M60" i="25"/>
  <c r="L60" i="25"/>
  <c r="K60" i="25"/>
  <c r="J60" i="25"/>
  <c r="I60" i="25"/>
  <c r="H60" i="25"/>
  <c r="G60" i="25"/>
  <c r="F60" i="25"/>
  <c r="BH60" i="25" s="1"/>
  <c r="E60" i="25"/>
  <c r="D60" i="25"/>
  <c r="Y59" i="25"/>
  <c r="X59" i="25"/>
  <c r="W59" i="25"/>
  <c r="V59" i="25"/>
  <c r="U59" i="25"/>
  <c r="T59" i="25"/>
  <c r="S59" i="25"/>
  <c r="R59" i="25"/>
  <c r="Q59" i="25"/>
  <c r="P59" i="25"/>
  <c r="O59" i="25"/>
  <c r="N59" i="25"/>
  <c r="M59" i="25"/>
  <c r="L59" i="25"/>
  <c r="K59" i="25"/>
  <c r="J59" i="25"/>
  <c r="I59" i="25"/>
  <c r="H59" i="25"/>
  <c r="G59" i="25"/>
  <c r="F59" i="25"/>
  <c r="E59" i="25"/>
  <c r="BC59" i="25" s="1"/>
  <c r="D59" i="25"/>
  <c r="Y58" i="25"/>
  <c r="X58" i="25"/>
  <c r="W58" i="25"/>
  <c r="V58" i="25"/>
  <c r="U58" i="25"/>
  <c r="T58" i="25"/>
  <c r="S58" i="25"/>
  <c r="R58" i="25"/>
  <c r="Q58" i="25"/>
  <c r="P58" i="25"/>
  <c r="O58" i="25"/>
  <c r="N58" i="25"/>
  <c r="M58" i="25"/>
  <c r="L58" i="25"/>
  <c r="K58" i="25"/>
  <c r="J58" i="25"/>
  <c r="I58" i="25"/>
  <c r="H58" i="25"/>
  <c r="G58" i="25"/>
  <c r="F58" i="25"/>
  <c r="E58" i="25"/>
  <c r="D58" i="25"/>
  <c r="Y57" i="25"/>
  <c r="X57" i="25"/>
  <c r="W57" i="25"/>
  <c r="V57" i="25"/>
  <c r="U57" i="25"/>
  <c r="T57" i="25"/>
  <c r="S57" i="25"/>
  <c r="R57" i="25"/>
  <c r="Q57" i="25"/>
  <c r="P57" i="25"/>
  <c r="O57" i="25"/>
  <c r="N57" i="25"/>
  <c r="M57" i="25"/>
  <c r="L57" i="25"/>
  <c r="K57" i="25"/>
  <c r="J57" i="25"/>
  <c r="I57" i="25"/>
  <c r="H57" i="25"/>
  <c r="G57" i="25"/>
  <c r="F57" i="25"/>
  <c r="E57" i="25"/>
  <c r="BC57" i="25" s="1"/>
  <c r="D57" i="25"/>
  <c r="Y56" i="25"/>
  <c r="X56" i="25"/>
  <c r="W56" i="25"/>
  <c r="V56" i="25"/>
  <c r="U56" i="25"/>
  <c r="T56" i="25"/>
  <c r="S56" i="25"/>
  <c r="R56" i="25"/>
  <c r="Q56" i="25"/>
  <c r="P56" i="25"/>
  <c r="O56" i="25"/>
  <c r="N56" i="25"/>
  <c r="M56" i="25"/>
  <c r="L56" i="25"/>
  <c r="K56" i="25"/>
  <c r="J56" i="25"/>
  <c r="I56" i="25"/>
  <c r="H56" i="25"/>
  <c r="G56" i="25"/>
  <c r="F56" i="25"/>
  <c r="BH56" i="25" s="1"/>
  <c r="E56" i="25"/>
  <c r="BC56" i="25" s="1"/>
  <c r="D56" i="25"/>
  <c r="Y55" i="25"/>
  <c r="X55" i="25"/>
  <c r="W55" i="25"/>
  <c r="V55" i="25"/>
  <c r="U55" i="25"/>
  <c r="T55" i="25"/>
  <c r="S55" i="25"/>
  <c r="R55" i="25"/>
  <c r="Q55" i="25"/>
  <c r="P55" i="25"/>
  <c r="O55" i="25"/>
  <c r="N55" i="25"/>
  <c r="M55" i="25"/>
  <c r="L55" i="25"/>
  <c r="K55" i="25"/>
  <c r="J55" i="25"/>
  <c r="I55" i="25"/>
  <c r="H55" i="25"/>
  <c r="G55" i="25"/>
  <c r="F55" i="25"/>
  <c r="E55" i="25"/>
  <c r="D55" i="25"/>
  <c r="Y54" i="25"/>
  <c r="X54" i="25"/>
  <c r="W54" i="25"/>
  <c r="V54" i="25"/>
  <c r="U54" i="25"/>
  <c r="T54" i="25"/>
  <c r="S54" i="25"/>
  <c r="R54" i="25"/>
  <c r="Q54" i="25"/>
  <c r="P54" i="25"/>
  <c r="O54" i="25"/>
  <c r="N54" i="25"/>
  <c r="M54" i="25"/>
  <c r="L54" i="25"/>
  <c r="K54" i="25"/>
  <c r="J54" i="25"/>
  <c r="I54" i="25"/>
  <c r="H54" i="25"/>
  <c r="G54" i="25"/>
  <c r="F54" i="25"/>
  <c r="E54" i="25"/>
  <c r="BC54" i="25" s="1"/>
  <c r="D54" i="25"/>
  <c r="Y53" i="25"/>
  <c r="X53" i="25"/>
  <c r="W53" i="25"/>
  <c r="V53" i="25"/>
  <c r="U53" i="25"/>
  <c r="T53" i="25"/>
  <c r="S53" i="25"/>
  <c r="R53" i="25"/>
  <c r="Q53" i="25"/>
  <c r="P53" i="25"/>
  <c r="O53" i="25"/>
  <c r="N53" i="25"/>
  <c r="M53" i="25"/>
  <c r="L53" i="25"/>
  <c r="K53" i="25"/>
  <c r="J53" i="25"/>
  <c r="I53" i="25"/>
  <c r="H53" i="25"/>
  <c r="G53" i="25"/>
  <c r="F53" i="25"/>
  <c r="E53" i="25"/>
  <c r="BC53" i="25" s="1"/>
  <c r="D53" i="25"/>
  <c r="Y52" i="25"/>
  <c r="X52" i="25"/>
  <c r="W52" i="25"/>
  <c r="V52" i="25"/>
  <c r="U52" i="25"/>
  <c r="T52" i="25"/>
  <c r="S52" i="25"/>
  <c r="R52" i="25"/>
  <c r="Q52" i="25"/>
  <c r="P52" i="25"/>
  <c r="O52" i="25"/>
  <c r="N52" i="25"/>
  <c r="M52" i="25"/>
  <c r="L52" i="25"/>
  <c r="K52" i="25"/>
  <c r="J52" i="25"/>
  <c r="I52" i="25"/>
  <c r="H52" i="25"/>
  <c r="G52" i="25"/>
  <c r="F52" i="25"/>
  <c r="E52" i="25"/>
  <c r="D52" i="25"/>
  <c r="Y51" i="25"/>
  <c r="X51" i="25"/>
  <c r="W51" i="25"/>
  <c r="V51" i="25"/>
  <c r="U51" i="25"/>
  <c r="T51" i="25"/>
  <c r="S51" i="25"/>
  <c r="R51" i="25"/>
  <c r="Q51" i="25"/>
  <c r="P51" i="25"/>
  <c r="O51" i="25"/>
  <c r="N51" i="25"/>
  <c r="M51" i="25"/>
  <c r="L51" i="25"/>
  <c r="K51" i="25"/>
  <c r="J51" i="25"/>
  <c r="I51" i="25"/>
  <c r="H51" i="25"/>
  <c r="G51" i="25"/>
  <c r="F51" i="25"/>
  <c r="E51" i="25"/>
  <c r="D51" i="25"/>
  <c r="Y50" i="25"/>
  <c r="X50" i="25"/>
  <c r="W50" i="25"/>
  <c r="V50" i="25"/>
  <c r="U50" i="25"/>
  <c r="T50" i="25"/>
  <c r="S50" i="25"/>
  <c r="R50" i="25"/>
  <c r="Q50" i="25"/>
  <c r="P50" i="25"/>
  <c r="O50" i="25"/>
  <c r="N50" i="25"/>
  <c r="M50" i="25"/>
  <c r="L50" i="25"/>
  <c r="K50" i="25"/>
  <c r="J50" i="25"/>
  <c r="I50" i="25"/>
  <c r="H50" i="25"/>
  <c r="G50" i="25"/>
  <c r="F50" i="25"/>
  <c r="E50" i="25"/>
  <c r="BC50" i="25" s="1"/>
  <c r="D50" i="25"/>
  <c r="Y49" i="25"/>
  <c r="X49" i="25"/>
  <c r="W49" i="25"/>
  <c r="V49" i="25"/>
  <c r="U49" i="25"/>
  <c r="T49" i="25"/>
  <c r="S49" i="25"/>
  <c r="R49" i="25"/>
  <c r="Q49" i="25"/>
  <c r="P49" i="25"/>
  <c r="O49" i="25"/>
  <c r="N49" i="25"/>
  <c r="M49" i="25"/>
  <c r="L49" i="25"/>
  <c r="K49" i="25"/>
  <c r="J49" i="25"/>
  <c r="I49" i="25"/>
  <c r="H49" i="25"/>
  <c r="G49" i="25"/>
  <c r="F49" i="25"/>
  <c r="E49" i="25"/>
  <c r="BC49" i="25" s="1"/>
  <c r="D49" i="25"/>
  <c r="Y48" i="25"/>
  <c r="X48" i="25"/>
  <c r="W48" i="25"/>
  <c r="V48" i="25"/>
  <c r="U48" i="25"/>
  <c r="T48" i="25"/>
  <c r="S48" i="25"/>
  <c r="R48" i="25"/>
  <c r="Q48" i="25"/>
  <c r="P48" i="25"/>
  <c r="O48" i="25"/>
  <c r="N48" i="25"/>
  <c r="M48" i="25"/>
  <c r="L48" i="25"/>
  <c r="K48" i="25"/>
  <c r="J48" i="25"/>
  <c r="I48" i="25"/>
  <c r="H48" i="25"/>
  <c r="G48" i="25"/>
  <c r="F48" i="25"/>
  <c r="E48" i="25"/>
  <c r="D48" i="25"/>
  <c r="Y47" i="25"/>
  <c r="X47" i="25"/>
  <c r="W47" i="25"/>
  <c r="V47" i="25"/>
  <c r="U47" i="25"/>
  <c r="T47" i="25"/>
  <c r="S47" i="25"/>
  <c r="R47" i="25"/>
  <c r="Q47" i="25"/>
  <c r="P47" i="25"/>
  <c r="O47" i="25"/>
  <c r="N47" i="25"/>
  <c r="M47" i="25"/>
  <c r="L47" i="25"/>
  <c r="K47" i="25"/>
  <c r="J47" i="25"/>
  <c r="I47" i="25"/>
  <c r="H47" i="25"/>
  <c r="G47" i="25"/>
  <c r="F47" i="25"/>
  <c r="E47" i="25"/>
  <c r="BC47" i="25" s="1"/>
  <c r="D47" i="25"/>
  <c r="Y46" i="25"/>
  <c r="X46" i="25"/>
  <c r="W46" i="25"/>
  <c r="V46" i="25"/>
  <c r="U46" i="25"/>
  <c r="T46" i="25"/>
  <c r="S46" i="25"/>
  <c r="R46" i="25"/>
  <c r="Q46" i="25"/>
  <c r="P46" i="25"/>
  <c r="O46" i="25"/>
  <c r="N46" i="25"/>
  <c r="M46" i="25"/>
  <c r="L46" i="25"/>
  <c r="K46" i="25"/>
  <c r="J46" i="25"/>
  <c r="I46" i="25"/>
  <c r="H46" i="25"/>
  <c r="G46" i="25"/>
  <c r="F46" i="25"/>
  <c r="E46" i="25"/>
  <c r="BC46" i="25" s="1"/>
  <c r="D46" i="25"/>
  <c r="Y45" i="25"/>
  <c r="X45" i="25"/>
  <c r="W45" i="25"/>
  <c r="V45" i="25"/>
  <c r="U45" i="25"/>
  <c r="T45" i="25"/>
  <c r="S45" i="25"/>
  <c r="R45" i="25"/>
  <c r="Q45" i="25"/>
  <c r="P45" i="25"/>
  <c r="O45" i="25"/>
  <c r="N45" i="25"/>
  <c r="M45" i="25"/>
  <c r="L45" i="25"/>
  <c r="K45" i="25"/>
  <c r="J45" i="25"/>
  <c r="I45" i="25"/>
  <c r="H45" i="25"/>
  <c r="G45" i="25"/>
  <c r="F45" i="25"/>
  <c r="E45" i="25"/>
  <c r="D45" i="25"/>
  <c r="Y44" i="25"/>
  <c r="X44" i="25"/>
  <c r="W44" i="25"/>
  <c r="V44" i="25"/>
  <c r="U44" i="25"/>
  <c r="T44" i="25"/>
  <c r="S44" i="25"/>
  <c r="R44" i="25"/>
  <c r="Q44" i="25"/>
  <c r="P44" i="25"/>
  <c r="O44" i="25"/>
  <c r="N44" i="25"/>
  <c r="M44" i="25"/>
  <c r="L44" i="25"/>
  <c r="K44" i="25"/>
  <c r="J44" i="25"/>
  <c r="I44" i="25"/>
  <c r="H44" i="25"/>
  <c r="G44" i="25"/>
  <c r="F44" i="25"/>
  <c r="E44" i="25"/>
  <c r="D44" i="25"/>
  <c r="Y43" i="25"/>
  <c r="X43" i="25"/>
  <c r="W43" i="25"/>
  <c r="V43" i="25"/>
  <c r="U43" i="25"/>
  <c r="T43" i="25"/>
  <c r="S43" i="25"/>
  <c r="R43" i="25"/>
  <c r="Q43" i="25"/>
  <c r="P43" i="25"/>
  <c r="O43" i="25"/>
  <c r="N43" i="25"/>
  <c r="M43" i="25"/>
  <c r="L43" i="25"/>
  <c r="K43" i="25"/>
  <c r="J43" i="25"/>
  <c r="I43" i="25"/>
  <c r="H43" i="25"/>
  <c r="G43" i="25"/>
  <c r="F43" i="25"/>
  <c r="E43" i="25"/>
  <c r="BC43" i="25" s="1"/>
  <c r="D43" i="25"/>
  <c r="Y42" i="25"/>
  <c r="X42" i="25"/>
  <c r="W42" i="25"/>
  <c r="V42" i="25"/>
  <c r="U42" i="25"/>
  <c r="T42" i="25"/>
  <c r="S42" i="25"/>
  <c r="R42" i="25"/>
  <c r="Q42" i="25"/>
  <c r="P42" i="25"/>
  <c r="O42" i="25"/>
  <c r="N42" i="25"/>
  <c r="M42" i="25"/>
  <c r="L42" i="25"/>
  <c r="K42" i="25"/>
  <c r="J42" i="25"/>
  <c r="I42" i="25"/>
  <c r="H42" i="25"/>
  <c r="G42" i="25"/>
  <c r="F42" i="25"/>
  <c r="E42" i="25"/>
  <c r="BC42" i="25" s="1"/>
  <c r="D42" i="25"/>
  <c r="Y41" i="25"/>
  <c r="X41" i="25"/>
  <c r="W41" i="25"/>
  <c r="V41" i="25"/>
  <c r="U41" i="25"/>
  <c r="T41" i="25"/>
  <c r="S41" i="25"/>
  <c r="R41" i="25"/>
  <c r="Q41" i="25"/>
  <c r="P41" i="25"/>
  <c r="O41" i="25"/>
  <c r="N41" i="25"/>
  <c r="M41" i="25"/>
  <c r="L41" i="25"/>
  <c r="K41" i="25"/>
  <c r="J41" i="25"/>
  <c r="I41" i="25"/>
  <c r="H41" i="25"/>
  <c r="G41" i="25"/>
  <c r="F41" i="25"/>
  <c r="E41" i="25"/>
  <c r="BC41" i="25" s="1"/>
  <c r="D41" i="25"/>
  <c r="Y40" i="25"/>
  <c r="X40" i="25"/>
  <c r="W40" i="25"/>
  <c r="V40" i="25"/>
  <c r="U40" i="25"/>
  <c r="T40" i="25"/>
  <c r="S40" i="25"/>
  <c r="R40" i="25"/>
  <c r="Q40" i="25"/>
  <c r="P40" i="25"/>
  <c r="O40" i="25"/>
  <c r="N40" i="25"/>
  <c r="M40" i="25"/>
  <c r="L40" i="25"/>
  <c r="K40" i="25"/>
  <c r="J40" i="25"/>
  <c r="I40" i="25"/>
  <c r="H40" i="25"/>
  <c r="G40" i="25"/>
  <c r="F40" i="25"/>
  <c r="E40" i="25"/>
  <c r="D40" i="25"/>
  <c r="Y39" i="25"/>
  <c r="X39" i="25"/>
  <c r="W39" i="25"/>
  <c r="V39" i="25"/>
  <c r="U39" i="25"/>
  <c r="T39" i="25"/>
  <c r="S39" i="25"/>
  <c r="R39" i="25"/>
  <c r="Q39" i="25"/>
  <c r="P39" i="25"/>
  <c r="O39" i="25"/>
  <c r="N39" i="25"/>
  <c r="M39" i="25"/>
  <c r="L39" i="25"/>
  <c r="K39" i="25"/>
  <c r="J39" i="25"/>
  <c r="I39" i="25"/>
  <c r="H39" i="25"/>
  <c r="G39" i="25"/>
  <c r="F39" i="25"/>
  <c r="E39" i="25"/>
  <c r="BC39" i="25" s="1"/>
  <c r="D39" i="25"/>
  <c r="Y38" i="25"/>
  <c r="X38" i="25"/>
  <c r="W38" i="25"/>
  <c r="V38" i="25"/>
  <c r="U38" i="25"/>
  <c r="T38" i="25"/>
  <c r="S38" i="25"/>
  <c r="R38" i="25"/>
  <c r="Q38" i="25"/>
  <c r="P38" i="25"/>
  <c r="O38" i="25"/>
  <c r="N38" i="25"/>
  <c r="M38" i="25"/>
  <c r="L38" i="25"/>
  <c r="K38" i="25"/>
  <c r="J38" i="25"/>
  <c r="I38" i="25"/>
  <c r="H38" i="25"/>
  <c r="G38" i="25"/>
  <c r="F38" i="25"/>
  <c r="E38" i="25"/>
  <c r="BC38" i="25" s="1"/>
  <c r="D38" i="25"/>
  <c r="Y37" i="25"/>
  <c r="X37" i="25"/>
  <c r="W37" i="25"/>
  <c r="V37" i="25"/>
  <c r="U37" i="25"/>
  <c r="T37" i="25"/>
  <c r="S37" i="25"/>
  <c r="R37" i="25"/>
  <c r="Q37" i="25"/>
  <c r="P37" i="25"/>
  <c r="O37" i="25"/>
  <c r="N37" i="25"/>
  <c r="M37" i="25"/>
  <c r="L37" i="25"/>
  <c r="K37" i="25"/>
  <c r="J37" i="25"/>
  <c r="I37" i="25"/>
  <c r="H37" i="25"/>
  <c r="G37" i="25"/>
  <c r="F37" i="25"/>
  <c r="E37" i="25"/>
  <c r="D37" i="25"/>
  <c r="Y36" i="25"/>
  <c r="X36" i="25"/>
  <c r="W36" i="25"/>
  <c r="V36" i="25"/>
  <c r="U36" i="25"/>
  <c r="T36" i="25"/>
  <c r="S36" i="25"/>
  <c r="R36" i="25"/>
  <c r="Q36" i="25"/>
  <c r="P36" i="25"/>
  <c r="O36" i="25"/>
  <c r="N36" i="25"/>
  <c r="M36" i="25"/>
  <c r="L36" i="25"/>
  <c r="K36" i="25"/>
  <c r="J36" i="25"/>
  <c r="I36" i="25"/>
  <c r="H36" i="25"/>
  <c r="G36" i="25"/>
  <c r="F36" i="25"/>
  <c r="E36" i="25"/>
  <c r="BC36" i="25" s="1"/>
  <c r="D36" i="25"/>
  <c r="Y35" i="25"/>
  <c r="X35" i="25"/>
  <c r="W35" i="25"/>
  <c r="V35" i="25"/>
  <c r="U35" i="25"/>
  <c r="T35" i="25"/>
  <c r="S35" i="25"/>
  <c r="R35" i="25"/>
  <c r="Q35" i="25"/>
  <c r="P35" i="25"/>
  <c r="O35" i="25"/>
  <c r="N35" i="25"/>
  <c r="M35" i="25"/>
  <c r="L35" i="25"/>
  <c r="K35" i="25"/>
  <c r="J35" i="25"/>
  <c r="I35" i="25"/>
  <c r="H35" i="25"/>
  <c r="G35" i="25"/>
  <c r="F35" i="25"/>
  <c r="E35" i="25"/>
  <c r="BC35" i="25" s="1"/>
  <c r="D35" i="25"/>
  <c r="Y34" i="25"/>
  <c r="X34" i="25"/>
  <c r="W34" i="25"/>
  <c r="V34" i="25"/>
  <c r="U34" i="25"/>
  <c r="T34" i="25"/>
  <c r="S34" i="25"/>
  <c r="R34" i="25"/>
  <c r="Q34" i="25"/>
  <c r="P34" i="25"/>
  <c r="O34" i="25"/>
  <c r="N34" i="25"/>
  <c r="M34" i="25"/>
  <c r="L34" i="25"/>
  <c r="K34" i="25"/>
  <c r="J34" i="25"/>
  <c r="I34" i="25"/>
  <c r="H34" i="25"/>
  <c r="G34" i="25"/>
  <c r="F34" i="25"/>
  <c r="E34" i="25"/>
  <c r="BC34" i="25" s="1"/>
  <c r="D34" i="25"/>
  <c r="Y33" i="25"/>
  <c r="X33" i="25"/>
  <c r="W33" i="25"/>
  <c r="V33" i="25"/>
  <c r="U33" i="25"/>
  <c r="T33" i="25"/>
  <c r="S33" i="25"/>
  <c r="R33" i="25"/>
  <c r="Q33" i="25"/>
  <c r="P33" i="25"/>
  <c r="O33" i="25"/>
  <c r="N33" i="25"/>
  <c r="M33" i="25"/>
  <c r="L33" i="25"/>
  <c r="K33" i="25"/>
  <c r="J33" i="25"/>
  <c r="I33" i="25"/>
  <c r="H33" i="25"/>
  <c r="G33" i="25"/>
  <c r="F33" i="25"/>
  <c r="E33" i="25"/>
  <c r="D33" i="25"/>
  <c r="Y32" i="25"/>
  <c r="X32" i="25"/>
  <c r="W32" i="25"/>
  <c r="V32" i="25"/>
  <c r="U32" i="25"/>
  <c r="T32" i="25"/>
  <c r="S32" i="25"/>
  <c r="R32" i="25"/>
  <c r="Q32" i="25"/>
  <c r="P32" i="25"/>
  <c r="O32" i="25"/>
  <c r="N32" i="25"/>
  <c r="M32" i="25"/>
  <c r="L32" i="25"/>
  <c r="K32" i="25"/>
  <c r="J32" i="25"/>
  <c r="I32" i="25"/>
  <c r="H32" i="25"/>
  <c r="G32" i="25"/>
  <c r="F32" i="25"/>
  <c r="E32" i="25"/>
  <c r="BC32" i="25" s="1"/>
  <c r="D32" i="25"/>
  <c r="Y31" i="25"/>
  <c r="X31" i="25"/>
  <c r="W31" i="25"/>
  <c r="V31" i="25"/>
  <c r="U31" i="25"/>
  <c r="T31" i="25"/>
  <c r="S31" i="25"/>
  <c r="R31" i="25"/>
  <c r="Q31" i="25"/>
  <c r="P31" i="25"/>
  <c r="O31" i="25"/>
  <c r="N31" i="25"/>
  <c r="M31" i="25"/>
  <c r="L31" i="25"/>
  <c r="K31" i="25"/>
  <c r="J31" i="25"/>
  <c r="I31" i="25"/>
  <c r="H31" i="25"/>
  <c r="G31" i="25"/>
  <c r="F31" i="25"/>
  <c r="BH31" i="25" s="1"/>
  <c r="E31" i="25"/>
  <c r="BC31" i="25" s="1"/>
  <c r="D31" i="25"/>
  <c r="Y30" i="25"/>
  <c r="X30" i="25"/>
  <c r="W30" i="25"/>
  <c r="V30" i="25"/>
  <c r="U30" i="25"/>
  <c r="T30" i="25"/>
  <c r="S30" i="25"/>
  <c r="R30" i="25"/>
  <c r="Q30" i="25"/>
  <c r="P30" i="25"/>
  <c r="O30" i="25"/>
  <c r="N30" i="25"/>
  <c r="M30" i="25"/>
  <c r="L30" i="25"/>
  <c r="K30" i="25"/>
  <c r="J30" i="25"/>
  <c r="I30" i="25"/>
  <c r="H30" i="25"/>
  <c r="G30" i="25"/>
  <c r="F30" i="25"/>
  <c r="E30" i="25"/>
  <c r="D30" i="25"/>
  <c r="Y29" i="25"/>
  <c r="X29" i="25"/>
  <c r="W29" i="25"/>
  <c r="V29" i="25"/>
  <c r="U29" i="25"/>
  <c r="T29" i="25"/>
  <c r="S29" i="25"/>
  <c r="R29" i="25"/>
  <c r="Q29" i="25"/>
  <c r="P29" i="25"/>
  <c r="O29" i="25"/>
  <c r="N29" i="25"/>
  <c r="M29" i="25"/>
  <c r="L29" i="25"/>
  <c r="K29" i="25"/>
  <c r="J29" i="25"/>
  <c r="I29" i="25"/>
  <c r="H29" i="25"/>
  <c r="G29" i="25"/>
  <c r="F29" i="25"/>
  <c r="E29" i="25"/>
  <c r="D29" i="25"/>
  <c r="Y28" i="25"/>
  <c r="X28" i="25"/>
  <c r="W28" i="25"/>
  <c r="V28" i="25"/>
  <c r="U28" i="25"/>
  <c r="T28" i="25"/>
  <c r="S28" i="25"/>
  <c r="R28" i="25"/>
  <c r="Q28" i="25"/>
  <c r="P28" i="25"/>
  <c r="O28" i="25"/>
  <c r="N28" i="25"/>
  <c r="M28" i="25"/>
  <c r="L28" i="25"/>
  <c r="K28" i="25"/>
  <c r="J28" i="25"/>
  <c r="I28" i="25"/>
  <c r="H28" i="25"/>
  <c r="G28" i="25"/>
  <c r="F28" i="25"/>
  <c r="E28" i="25"/>
  <c r="D28" i="25"/>
  <c r="Y27" i="25"/>
  <c r="X27" i="25"/>
  <c r="W27" i="25"/>
  <c r="V27" i="25"/>
  <c r="U27" i="25"/>
  <c r="T27" i="25"/>
  <c r="S27" i="25"/>
  <c r="R27" i="25"/>
  <c r="Q27" i="25"/>
  <c r="P27" i="25"/>
  <c r="O27" i="25"/>
  <c r="N27" i="25"/>
  <c r="M27" i="25"/>
  <c r="L27" i="25"/>
  <c r="K27" i="25"/>
  <c r="J27" i="25"/>
  <c r="I27" i="25"/>
  <c r="H27" i="25"/>
  <c r="G27" i="25"/>
  <c r="F27" i="25"/>
  <c r="E27" i="25"/>
  <c r="D27" i="25"/>
  <c r="Y26" i="25"/>
  <c r="X26" i="25"/>
  <c r="W26" i="25"/>
  <c r="V26" i="25"/>
  <c r="U26" i="25"/>
  <c r="T26" i="25"/>
  <c r="S26" i="25"/>
  <c r="R26" i="25"/>
  <c r="Q26" i="25"/>
  <c r="P26" i="25"/>
  <c r="O26" i="25"/>
  <c r="N26" i="25"/>
  <c r="M26" i="25"/>
  <c r="L26" i="25"/>
  <c r="K26" i="25"/>
  <c r="J26" i="25"/>
  <c r="I26" i="25"/>
  <c r="H26" i="25"/>
  <c r="G26" i="25"/>
  <c r="F26" i="25"/>
  <c r="E26" i="25"/>
  <c r="D26" i="25"/>
  <c r="Y25" i="25"/>
  <c r="X25" i="25"/>
  <c r="W25" i="25"/>
  <c r="V25" i="25"/>
  <c r="U25" i="25"/>
  <c r="T25" i="25"/>
  <c r="S25" i="25"/>
  <c r="R25" i="25"/>
  <c r="Q25" i="25"/>
  <c r="P25" i="25"/>
  <c r="O25" i="25"/>
  <c r="N25" i="25"/>
  <c r="M25" i="25"/>
  <c r="L25" i="25"/>
  <c r="K25" i="25"/>
  <c r="J25" i="25"/>
  <c r="I25" i="25"/>
  <c r="H25" i="25"/>
  <c r="G25" i="25"/>
  <c r="F25" i="25"/>
  <c r="E25" i="25"/>
  <c r="D25" i="25"/>
  <c r="Y24" i="25"/>
  <c r="X24" i="25"/>
  <c r="W24" i="25"/>
  <c r="V24" i="25"/>
  <c r="U24" i="25"/>
  <c r="T24" i="25"/>
  <c r="S24" i="25"/>
  <c r="R24" i="25"/>
  <c r="Q24" i="25"/>
  <c r="P24" i="25"/>
  <c r="O24" i="25"/>
  <c r="N24" i="25"/>
  <c r="M24" i="25"/>
  <c r="L24" i="25"/>
  <c r="K24" i="25"/>
  <c r="J24" i="25"/>
  <c r="I24" i="25"/>
  <c r="H24" i="25"/>
  <c r="G24" i="25"/>
  <c r="F24" i="25"/>
  <c r="E24" i="25"/>
  <c r="D24" i="25"/>
  <c r="Y23" i="25"/>
  <c r="X23" i="25"/>
  <c r="W23" i="25"/>
  <c r="V23" i="25"/>
  <c r="U23" i="25"/>
  <c r="T23" i="25"/>
  <c r="S23" i="25"/>
  <c r="R23" i="25"/>
  <c r="Q23" i="25"/>
  <c r="P23" i="25"/>
  <c r="O23" i="25"/>
  <c r="N23" i="25"/>
  <c r="M23" i="25"/>
  <c r="L23" i="25"/>
  <c r="K23" i="25"/>
  <c r="J23" i="25"/>
  <c r="I23" i="25"/>
  <c r="H23" i="25"/>
  <c r="G23" i="25"/>
  <c r="F23" i="25"/>
  <c r="E23" i="25"/>
  <c r="D23" i="25"/>
  <c r="Y22" i="25"/>
  <c r="X22" i="25"/>
  <c r="W22" i="25"/>
  <c r="V22" i="25"/>
  <c r="U22" i="25"/>
  <c r="T22" i="25"/>
  <c r="S22" i="25"/>
  <c r="R22" i="25"/>
  <c r="Q22" i="25"/>
  <c r="P22" i="25"/>
  <c r="O22" i="25"/>
  <c r="N22" i="25"/>
  <c r="M22" i="25"/>
  <c r="L22" i="25"/>
  <c r="K22" i="25"/>
  <c r="J22" i="25"/>
  <c r="I22" i="25"/>
  <c r="H22" i="25"/>
  <c r="G22" i="25"/>
  <c r="F22" i="25"/>
  <c r="E22" i="25"/>
  <c r="D22" i="25"/>
  <c r="Y21" i="25"/>
  <c r="X21" i="25"/>
  <c r="W21" i="25"/>
  <c r="V21" i="25"/>
  <c r="U21" i="25"/>
  <c r="T21" i="25"/>
  <c r="S21" i="25"/>
  <c r="R21" i="25"/>
  <c r="Q21" i="25"/>
  <c r="P21" i="25"/>
  <c r="O21" i="25"/>
  <c r="N21" i="25"/>
  <c r="M21" i="25"/>
  <c r="L21" i="25"/>
  <c r="K21" i="25"/>
  <c r="J21" i="25"/>
  <c r="I21" i="25"/>
  <c r="H21" i="25"/>
  <c r="G21" i="25"/>
  <c r="F21" i="25"/>
  <c r="E21" i="25"/>
  <c r="D21" i="25"/>
  <c r="Y20" i="25"/>
  <c r="X20" i="25"/>
  <c r="W20" i="25"/>
  <c r="V20" i="25"/>
  <c r="U20" i="25"/>
  <c r="T20" i="25"/>
  <c r="S20" i="25"/>
  <c r="R20" i="25"/>
  <c r="Q20" i="25"/>
  <c r="P20" i="25"/>
  <c r="O20" i="25"/>
  <c r="N20" i="25"/>
  <c r="M20" i="25"/>
  <c r="L20" i="25"/>
  <c r="K20" i="25"/>
  <c r="J20" i="25"/>
  <c r="I20" i="25"/>
  <c r="H20" i="25"/>
  <c r="G20" i="25"/>
  <c r="F20" i="25"/>
  <c r="E20" i="25"/>
  <c r="D20" i="25"/>
  <c r="Y19" i="25"/>
  <c r="X19" i="25"/>
  <c r="W19" i="25"/>
  <c r="V19" i="25"/>
  <c r="U19" i="25"/>
  <c r="T19" i="25"/>
  <c r="S19" i="25"/>
  <c r="R19" i="25"/>
  <c r="Q19" i="25"/>
  <c r="P19" i="25"/>
  <c r="O19" i="25"/>
  <c r="N19" i="25"/>
  <c r="M19" i="25"/>
  <c r="L19" i="25"/>
  <c r="K19" i="25"/>
  <c r="J19" i="25"/>
  <c r="I19" i="25"/>
  <c r="H19" i="25"/>
  <c r="G19" i="25"/>
  <c r="F19" i="25"/>
  <c r="E19" i="25"/>
  <c r="D19" i="25"/>
  <c r="Y18" i="25"/>
  <c r="X18" i="25"/>
  <c r="W18" i="25"/>
  <c r="V18" i="25"/>
  <c r="U18" i="25"/>
  <c r="T18" i="25"/>
  <c r="S18" i="25"/>
  <c r="R18" i="25"/>
  <c r="Q18" i="25"/>
  <c r="P18" i="25"/>
  <c r="O18" i="25"/>
  <c r="N18" i="25"/>
  <c r="M18" i="25"/>
  <c r="L18" i="25"/>
  <c r="K18" i="25"/>
  <c r="J18" i="25"/>
  <c r="I18" i="25"/>
  <c r="H18" i="25"/>
  <c r="G18" i="25"/>
  <c r="F18" i="25"/>
  <c r="E18" i="25"/>
  <c r="D18" i="25"/>
  <c r="Y17" i="25"/>
  <c r="X17" i="25"/>
  <c r="W17" i="25"/>
  <c r="V17" i="25"/>
  <c r="U17" i="25"/>
  <c r="T17" i="25"/>
  <c r="S17" i="25"/>
  <c r="R17" i="25"/>
  <c r="Q17" i="25"/>
  <c r="P17" i="25"/>
  <c r="O17" i="25"/>
  <c r="N17" i="25"/>
  <c r="M17" i="25"/>
  <c r="L17" i="25"/>
  <c r="K17" i="25"/>
  <c r="J17" i="25"/>
  <c r="I17" i="25"/>
  <c r="H17" i="25"/>
  <c r="G17" i="25"/>
  <c r="F17" i="25"/>
  <c r="E17" i="25"/>
  <c r="D17" i="25"/>
  <c r="Y16" i="25"/>
  <c r="X16" i="25"/>
  <c r="W16" i="25"/>
  <c r="V16" i="25"/>
  <c r="U16" i="25"/>
  <c r="T16" i="25"/>
  <c r="S16" i="25"/>
  <c r="R16" i="25"/>
  <c r="Q16" i="25"/>
  <c r="P16" i="25"/>
  <c r="O16" i="25"/>
  <c r="N16" i="25"/>
  <c r="M16" i="25"/>
  <c r="L16" i="25"/>
  <c r="K16" i="25"/>
  <c r="J16" i="25"/>
  <c r="I16" i="25"/>
  <c r="H16" i="25"/>
  <c r="G16" i="25"/>
  <c r="F16" i="25"/>
  <c r="E16" i="25"/>
  <c r="D16" i="25"/>
  <c r="Y15" i="25"/>
  <c r="X15" i="25"/>
  <c r="W15" i="25"/>
  <c r="V15" i="25"/>
  <c r="U15" i="25"/>
  <c r="T15" i="25"/>
  <c r="S15" i="25"/>
  <c r="R15" i="25"/>
  <c r="Q15" i="25"/>
  <c r="P15" i="25"/>
  <c r="O15" i="25"/>
  <c r="N15" i="25"/>
  <c r="M15" i="25"/>
  <c r="L15" i="25"/>
  <c r="K15" i="25"/>
  <c r="J15" i="25"/>
  <c r="I15" i="25"/>
  <c r="H15" i="25"/>
  <c r="G15" i="25"/>
  <c r="F15" i="25"/>
  <c r="E15" i="25"/>
  <c r="D15" i="25"/>
  <c r="Y14" i="25"/>
  <c r="X14" i="25"/>
  <c r="W14" i="25"/>
  <c r="V14" i="25"/>
  <c r="U14" i="25"/>
  <c r="T14" i="25"/>
  <c r="S14" i="25"/>
  <c r="R14" i="25"/>
  <c r="Q14" i="25"/>
  <c r="P14" i="25"/>
  <c r="O14" i="25"/>
  <c r="N14" i="25"/>
  <c r="M14" i="25"/>
  <c r="L14" i="25"/>
  <c r="K14" i="25"/>
  <c r="J14" i="25"/>
  <c r="I14" i="25"/>
  <c r="H14" i="25"/>
  <c r="G14" i="25"/>
  <c r="F14" i="25"/>
  <c r="E14" i="25"/>
  <c r="D14" i="25"/>
  <c r="Y13" i="25"/>
  <c r="X13" i="25"/>
  <c r="W13" i="25"/>
  <c r="V13" i="25"/>
  <c r="U13" i="25"/>
  <c r="T13" i="25"/>
  <c r="S13" i="25"/>
  <c r="R13" i="25"/>
  <c r="Q13" i="25"/>
  <c r="P13" i="25"/>
  <c r="O13" i="25"/>
  <c r="N13" i="25"/>
  <c r="M13" i="25"/>
  <c r="L13" i="25"/>
  <c r="K13" i="25"/>
  <c r="J13" i="25"/>
  <c r="I13" i="25"/>
  <c r="H13" i="25"/>
  <c r="G13" i="25"/>
  <c r="F13" i="25"/>
  <c r="E13" i="25"/>
  <c r="D13" i="25"/>
  <c r="Y12" i="25"/>
  <c r="X12" i="25"/>
  <c r="W12" i="25"/>
  <c r="V12" i="25"/>
  <c r="U12" i="25"/>
  <c r="T12" i="25"/>
  <c r="S12" i="25"/>
  <c r="R12" i="25"/>
  <c r="Q12" i="25"/>
  <c r="P12" i="25"/>
  <c r="O12" i="25"/>
  <c r="N12" i="25"/>
  <c r="M12" i="25"/>
  <c r="L12" i="25"/>
  <c r="K12" i="25"/>
  <c r="J12" i="25"/>
  <c r="I12" i="25"/>
  <c r="H12" i="25"/>
  <c r="G12" i="25"/>
  <c r="F12" i="25"/>
  <c r="E12" i="25"/>
  <c r="D12" i="25"/>
  <c r="Y11" i="25"/>
  <c r="X11" i="25"/>
  <c r="W11" i="25"/>
  <c r="V11" i="25"/>
  <c r="U11" i="25"/>
  <c r="T11" i="25"/>
  <c r="S11" i="25"/>
  <c r="R11" i="25"/>
  <c r="Q11" i="25"/>
  <c r="P11" i="25"/>
  <c r="O11" i="25"/>
  <c r="N11" i="25"/>
  <c r="M11" i="25"/>
  <c r="L11" i="25"/>
  <c r="K11" i="25"/>
  <c r="J11" i="25"/>
  <c r="I11" i="25"/>
  <c r="H11" i="25"/>
  <c r="G11" i="25"/>
  <c r="F11" i="25"/>
  <c r="E11" i="25"/>
  <c r="D11" i="25"/>
  <c r="Y10" i="25"/>
  <c r="X10" i="25"/>
  <c r="W10" i="25"/>
  <c r="V10" i="25"/>
  <c r="U10" i="25"/>
  <c r="T10" i="25"/>
  <c r="S10" i="25"/>
  <c r="R10" i="25"/>
  <c r="Q10" i="25"/>
  <c r="P10" i="25"/>
  <c r="O10" i="25"/>
  <c r="N10" i="25"/>
  <c r="M10" i="25"/>
  <c r="L10" i="25"/>
  <c r="K10" i="25"/>
  <c r="J10" i="25"/>
  <c r="I10" i="25"/>
  <c r="H10" i="25"/>
  <c r="G10" i="25"/>
  <c r="F10" i="25"/>
  <c r="E10" i="25"/>
  <c r="D10" i="25"/>
  <c r="Y9" i="25"/>
  <c r="X9" i="25"/>
  <c r="W9" i="25"/>
  <c r="V9" i="25"/>
  <c r="U9" i="25"/>
  <c r="T9" i="25"/>
  <c r="S9" i="25"/>
  <c r="R9" i="25"/>
  <c r="Q9" i="25"/>
  <c r="P9" i="25"/>
  <c r="O9" i="25"/>
  <c r="N9" i="25"/>
  <c r="M9" i="25"/>
  <c r="L9" i="25"/>
  <c r="K9" i="25"/>
  <c r="J9" i="25"/>
  <c r="I9" i="25"/>
  <c r="H9" i="25"/>
  <c r="G9" i="25"/>
  <c r="F9" i="25"/>
  <c r="E9" i="25"/>
  <c r="D9" i="25"/>
  <c r="Y8" i="25"/>
  <c r="X8" i="25"/>
  <c r="W8" i="25"/>
  <c r="V8" i="25"/>
  <c r="U8" i="25"/>
  <c r="T8" i="25"/>
  <c r="S8" i="25"/>
  <c r="R8" i="25"/>
  <c r="Q8" i="25"/>
  <c r="P8" i="25"/>
  <c r="O8" i="25"/>
  <c r="N8" i="25"/>
  <c r="M8" i="25"/>
  <c r="L8" i="25"/>
  <c r="K8" i="25"/>
  <c r="J8" i="25"/>
  <c r="I8" i="25"/>
  <c r="H8" i="25"/>
  <c r="G8" i="25"/>
  <c r="F8" i="25"/>
  <c r="E8" i="25"/>
  <c r="D8" i="25"/>
  <c r="Y7" i="25"/>
  <c r="X7" i="25"/>
  <c r="W7" i="25"/>
  <c r="V7" i="25"/>
  <c r="U7" i="25"/>
  <c r="T7" i="25"/>
  <c r="S7" i="25"/>
  <c r="R7" i="25"/>
  <c r="Q7" i="25"/>
  <c r="P7" i="25"/>
  <c r="O7" i="25"/>
  <c r="N7" i="25"/>
  <c r="M7" i="25"/>
  <c r="L7" i="25"/>
  <c r="K7" i="25"/>
  <c r="J7" i="25"/>
  <c r="I7" i="25"/>
  <c r="H7" i="25"/>
  <c r="G7" i="25"/>
  <c r="F7" i="25"/>
  <c r="E7" i="25"/>
  <c r="D7" i="25"/>
  <c r="Y6" i="25"/>
  <c r="X6" i="25"/>
  <c r="W6" i="25"/>
  <c r="V6" i="25"/>
  <c r="U6" i="25"/>
  <c r="T6" i="25"/>
  <c r="S6" i="25"/>
  <c r="R6" i="25"/>
  <c r="Q6" i="25"/>
  <c r="P6" i="25"/>
  <c r="O6" i="25"/>
  <c r="N6" i="25"/>
  <c r="M6" i="25"/>
  <c r="L6" i="25"/>
  <c r="K6" i="25"/>
  <c r="J6" i="25"/>
  <c r="I6" i="25"/>
  <c r="H6" i="25"/>
  <c r="G6" i="25"/>
  <c r="F6" i="25"/>
  <c r="E6" i="25"/>
  <c r="D6" i="25"/>
  <c r="Y5" i="25"/>
  <c r="X5" i="25"/>
  <c r="W5" i="25"/>
  <c r="V5" i="25"/>
  <c r="U5" i="25"/>
  <c r="T5" i="25"/>
  <c r="S5" i="25"/>
  <c r="R5" i="25"/>
  <c r="Q5" i="25"/>
  <c r="P5" i="25"/>
  <c r="O5" i="25"/>
  <c r="N5" i="25"/>
  <c r="M5" i="25"/>
  <c r="L5" i="25"/>
  <c r="K5" i="25"/>
  <c r="J5" i="25"/>
  <c r="I5" i="25"/>
  <c r="H5" i="25"/>
  <c r="G5" i="25"/>
  <c r="F5" i="25"/>
  <c r="E5" i="25"/>
  <c r="D5" i="25"/>
  <c r="Y4" i="25"/>
  <c r="X4" i="25"/>
  <c r="W4" i="25"/>
  <c r="V4" i="25"/>
  <c r="U4" i="25"/>
  <c r="T4" i="25"/>
  <c r="S4" i="25"/>
  <c r="R4" i="25"/>
  <c r="Q4" i="25"/>
  <c r="P4" i="25"/>
  <c r="O4" i="25"/>
  <c r="N4" i="25"/>
  <c r="M4" i="25"/>
  <c r="L4" i="25"/>
  <c r="K4" i="25"/>
  <c r="J4" i="25"/>
  <c r="I4" i="25"/>
  <c r="H4" i="25"/>
  <c r="G4" i="25"/>
  <c r="F4" i="25"/>
  <c r="E4" i="25"/>
  <c r="D4" i="25"/>
  <c r="Y3" i="25"/>
  <c r="X3" i="25"/>
  <c r="W3" i="25"/>
  <c r="V3" i="25"/>
  <c r="U3" i="25"/>
  <c r="T3" i="25"/>
  <c r="S3" i="25"/>
  <c r="R3" i="25"/>
  <c r="Q3" i="25"/>
  <c r="P3" i="25"/>
  <c r="O3" i="25"/>
  <c r="N3" i="25"/>
  <c r="M3" i="25"/>
  <c r="L3" i="25"/>
  <c r="K3" i="25"/>
  <c r="J3" i="25"/>
  <c r="I3" i="25"/>
  <c r="H3" i="25"/>
  <c r="G3" i="25"/>
  <c r="F3" i="25"/>
  <c r="E3" i="25"/>
  <c r="D3" i="25"/>
  <c r="M4" i="20" l="1"/>
  <c r="L5" i="20"/>
  <c r="L8" i="20" s="1"/>
  <c r="K5" i="20"/>
  <c r="K8" i="20" s="1"/>
  <c r="BH235" i="25"/>
  <c r="BC235" i="25"/>
  <c r="BH236" i="25"/>
  <c r="BC236" i="25"/>
  <c r="BH237" i="25"/>
  <c r="BH144" i="25"/>
  <c r="BH145" i="25"/>
  <c r="BC145" i="25"/>
  <c r="BH146" i="25"/>
  <c r="BC146" i="25"/>
  <c r="BH147" i="25"/>
  <c r="BC147" i="25"/>
  <c r="BH148" i="25"/>
  <c r="BC148" i="25"/>
  <c r="BH149" i="25"/>
  <c r="BC149" i="25"/>
  <c r="BH150" i="25"/>
  <c r="BC150" i="25"/>
  <c r="BH151" i="25"/>
  <c r="BC151" i="25"/>
  <c r="BH152" i="25"/>
  <c r="BC152" i="25"/>
  <c r="BH153" i="25"/>
  <c r="BC153" i="25"/>
  <c r="BH154" i="25"/>
  <c r="BC154" i="25"/>
  <c r="BH155" i="25"/>
  <c r="BC155" i="25"/>
  <c r="BH156" i="25"/>
  <c r="BC156" i="25"/>
  <c r="BH157" i="25"/>
  <c r="BC157" i="25"/>
  <c r="BH158" i="25"/>
  <c r="BC158" i="25"/>
  <c r="BH159" i="25"/>
  <c r="BC159" i="25"/>
  <c r="BH160" i="25"/>
  <c r="BC160" i="25"/>
  <c r="BH161" i="25"/>
  <c r="BC161" i="25"/>
  <c r="BH162" i="25"/>
  <c r="BC162" i="25"/>
  <c r="BH163" i="25"/>
  <c r="BC163" i="25"/>
  <c r="BH164" i="25"/>
  <c r="BC164" i="25"/>
  <c r="BH165" i="25"/>
  <c r="BC165" i="25"/>
  <c r="BH166" i="25"/>
  <c r="BC166" i="25"/>
  <c r="BH167" i="25"/>
  <c r="BC167" i="25"/>
  <c r="BH168" i="25"/>
  <c r="BC168" i="25"/>
  <c r="BH169" i="25"/>
  <c r="BC169" i="25"/>
  <c r="BH170" i="25"/>
  <c r="BC170" i="25"/>
  <c r="BH171" i="25"/>
  <c r="BC171" i="25"/>
  <c r="BH172" i="25"/>
  <c r="BC172" i="25"/>
  <c r="BH173" i="25"/>
  <c r="BC173" i="25"/>
  <c r="BH174" i="25"/>
  <c r="BC174" i="25"/>
  <c r="BH175" i="25"/>
  <c r="BC175" i="25"/>
  <c r="BH176" i="25"/>
  <c r="BC176" i="25"/>
  <c r="BH177" i="25"/>
  <c r="BC177" i="25"/>
  <c r="BH178" i="25"/>
  <c r="BC178" i="25"/>
  <c r="BH179" i="25"/>
  <c r="BC179" i="25"/>
  <c r="BH180" i="25"/>
  <c r="BC180" i="25"/>
  <c r="BH181" i="25"/>
  <c r="BC181" i="25"/>
  <c r="BH182" i="25"/>
  <c r="BC182" i="25"/>
  <c r="BH183" i="25"/>
  <c r="BC183" i="25"/>
  <c r="BH184" i="25"/>
  <c r="BC184" i="25"/>
  <c r="BH185" i="25"/>
  <c r="BC185" i="25"/>
  <c r="BH186" i="25"/>
  <c r="BC186" i="25"/>
  <c r="BH187" i="25"/>
  <c r="BC187" i="25"/>
  <c r="BH188" i="25"/>
  <c r="BC188" i="25"/>
  <c r="BH189" i="25"/>
  <c r="BC189" i="25"/>
  <c r="BH190" i="25"/>
  <c r="BC190" i="25"/>
  <c r="BH191" i="25"/>
  <c r="BC191" i="25"/>
  <c r="BH192" i="25"/>
  <c r="BC192" i="25"/>
  <c r="BH193" i="25"/>
  <c r="BC193" i="25"/>
  <c r="BH194" i="25"/>
  <c r="BC194" i="25"/>
  <c r="BH195" i="25"/>
  <c r="BC195" i="25"/>
  <c r="BH196" i="25"/>
  <c r="BC196" i="25"/>
  <c r="BH197" i="25"/>
  <c r="BC197" i="25"/>
  <c r="BH198" i="25"/>
  <c r="BC198" i="25"/>
  <c r="BH199" i="25"/>
  <c r="BC199" i="25"/>
  <c r="BH200" i="25"/>
  <c r="BC200" i="25"/>
  <c r="BH201" i="25"/>
  <c r="BC201" i="25"/>
  <c r="BH202" i="25"/>
  <c r="BC202" i="25"/>
  <c r="BH203" i="25"/>
  <c r="BC203" i="25"/>
  <c r="BH204" i="25"/>
  <c r="BC204" i="25"/>
  <c r="BH205" i="25"/>
  <c r="BC205" i="25"/>
  <c r="BH206" i="25"/>
  <c r="BC206" i="25"/>
  <c r="BH207" i="25"/>
  <c r="BC207" i="25"/>
  <c r="BH208" i="25"/>
  <c r="BC208" i="25"/>
  <c r="BH209" i="25"/>
  <c r="BC209" i="25"/>
  <c r="BH210" i="25"/>
  <c r="BC210" i="25"/>
  <c r="BH211" i="25"/>
  <c r="BC211" i="25"/>
  <c r="BH212" i="25"/>
  <c r="BC212" i="25"/>
  <c r="BH213" i="25"/>
  <c r="BC213" i="25"/>
  <c r="BH214" i="25"/>
  <c r="BC214" i="25"/>
  <c r="BH215" i="25"/>
  <c r="BC215" i="25"/>
  <c r="BH216" i="25"/>
  <c r="BC216" i="25"/>
  <c r="BH217" i="25"/>
  <c r="BC217" i="25"/>
  <c r="BH218" i="25"/>
  <c r="BC218" i="25"/>
  <c r="BH219" i="25"/>
  <c r="BC219" i="25"/>
  <c r="BH220" i="25"/>
  <c r="BC220" i="25"/>
  <c r="BH221" i="25"/>
  <c r="BC221" i="25"/>
  <c r="BH222" i="25"/>
  <c r="BC222" i="25"/>
  <c r="BH223" i="25"/>
  <c r="BC223" i="25"/>
  <c r="BH224" i="25"/>
  <c r="BC224" i="25"/>
  <c r="BH225" i="25"/>
  <c r="BC225" i="25"/>
  <c r="BH226" i="25"/>
  <c r="BC226" i="25"/>
  <c r="BH227" i="25"/>
  <c r="BC227" i="25"/>
  <c r="BH228" i="25"/>
  <c r="BC228" i="25"/>
  <c r="BH229" i="25"/>
  <c r="BC229" i="25"/>
  <c r="BH230" i="25"/>
  <c r="BC230" i="25"/>
  <c r="BH231" i="25"/>
  <c r="BC231" i="25"/>
  <c r="BH232" i="25"/>
  <c r="BC232" i="25"/>
  <c r="BH233" i="25"/>
  <c r="BC233" i="25"/>
  <c r="BH234" i="25"/>
  <c r="BC234" i="25"/>
  <c r="BC237" i="25"/>
  <c r="BC238" i="25"/>
  <c r="BH271" i="25"/>
  <c r="BH272" i="25"/>
  <c r="BH273" i="25"/>
  <c r="BH274" i="25"/>
  <c r="BH275" i="25"/>
  <c r="BH277" i="25"/>
  <c r="BC239" i="25"/>
  <c r="BC240" i="25"/>
  <c r="BC241" i="25"/>
  <c r="BC242" i="25"/>
  <c r="BC243" i="25"/>
  <c r="BC244" i="25"/>
  <c r="BC245" i="25"/>
  <c r="BC246" i="25"/>
  <c r="BC247" i="25"/>
  <c r="BC248" i="25"/>
  <c r="BC249" i="25"/>
  <c r="BC250" i="25"/>
  <c r="BC251" i="25"/>
  <c r="BC252" i="25"/>
  <c r="BC253" i="25"/>
  <c r="BC254" i="25"/>
  <c r="BC255" i="25"/>
  <c r="BH256" i="25"/>
  <c r="BC256" i="25"/>
  <c r="BH257" i="25"/>
  <c r="BC257" i="25"/>
  <c r="BH258" i="25"/>
  <c r="BC258" i="25"/>
  <c r="BH259" i="25"/>
  <c r="BC259" i="25"/>
  <c r="BH260" i="25"/>
  <c r="BH261" i="25"/>
  <c r="BH262" i="25"/>
  <c r="BH263" i="25"/>
  <c r="BH264" i="25"/>
  <c r="BH265" i="25"/>
  <c r="BH3" i="25"/>
  <c r="F8" i="20" s="1"/>
  <c r="BC4" i="25"/>
  <c r="BH4" i="25"/>
  <c r="BC5" i="25"/>
  <c r="BH5" i="25"/>
  <c r="BC6" i="25"/>
  <c r="BH6" i="25"/>
  <c r="BC7" i="25"/>
  <c r="BH7" i="25"/>
  <c r="BC8" i="25"/>
  <c r="BH8" i="25"/>
  <c r="BC9" i="25"/>
  <c r="BH9" i="25"/>
  <c r="BC10" i="25"/>
  <c r="BH10" i="25"/>
  <c r="BC11" i="25"/>
  <c r="BH11" i="25"/>
  <c r="BC12" i="25"/>
  <c r="BH12" i="25"/>
  <c r="BC13" i="25"/>
  <c r="BH13" i="25"/>
  <c r="BC14" i="25"/>
  <c r="BH14" i="25"/>
  <c r="BC15" i="25"/>
  <c r="BH15" i="25"/>
  <c r="BC16" i="25"/>
  <c r="BH16" i="25"/>
  <c r="BC17" i="25"/>
  <c r="BH17" i="25"/>
  <c r="BC18" i="25"/>
  <c r="BH18" i="25"/>
  <c r="BC19" i="25"/>
  <c r="BH19" i="25"/>
  <c r="BC20" i="25"/>
  <c r="BH20" i="25"/>
  <c r="BC21" i="25"/>
  <c r="BH21" i="25"/>
  <c r="BC22" i="25"/>
  <c r="BH22" i="25"/>
  <c r="BC23" i="25"/>
  <c r="BH23" i="25"/>
  <c r="BC24" i="25"/>
  <c r="BH24" i="25"/>
  <c r="BC25" i="25"/>
  <c r="BH25" i="25"/>
  <c r="BC26" i="25"/>
  <c r="BC27" i="25"/>
  <c r="BC28" i="25"/>
  <c r="BC29" i="25"/>
  <c r="BC30" i="25"/>
  <c r="BC33" i="25"/>
  <c r="BH57" i="25"/>
  <c r="BC58" i="25"/>
  <c r="BH58" i="25"/>
  <c r="BH59" i="25"/>
  <c r="BC60" i="25"/>
  <c r="BC65" i="25"/>
  <c r="BH65" i="25"/>
  <c r="BC66" i="25"/>
  <c r="BH66" i="25"/>
  <c r="BC67" i="25"/>
  <c r="BC71" i="25"/>
  <c r="BH71" i="25"/>
  <c r="BC72" i="25"/>
  <c r="BH72" i="25"/>
  <c r="BH73" i="25"/>
  <c r="BC74" i="25"/>
  <c r="BH74" i="25"/>
  <c r="BH75" i="25"/>
  <c r="BC76" i="25"/>
  <c r="BH76" i="25"/>
  <c r="BH77" i="25"/>
  <c r="BH26" i="25"/>
  <c r="BH27" i="25"/>
  <c r="BH28" i="25"/>
  <c r="BH29" i="25"/>
  <c r="BH30" i="25"/>
  <c r="BH32" i="25"/>
  <c r="BH33" i="25"/>
  <c r="BH34" i="25"/>
  <c r="BH35" i="25"/>
  <c r="BH36" i="25"/>
  <c r="BC37" i="25"/>
  <c r="BH37" i="25"/>
  <c r="BH38" i="25"/>
  <c r="BH39" i="25"/>
  <c r="BC40" i="25"/>
  <c r="BH40" i="25"/>
  <c r="BH41" i="25"/>
  <c r="BH42" i="25"/>
  <c r="BH43" i="25"/>
  <c r="BC44" i="25"/>
  <c r="BH44" i="25"/>
  <c r="BC45" i="25"/>
  <c r="BH45" i="25"/>
  <c r="BH46" i="25"/>
  <c r="BH47" i="25"/>
  <c r="BC48" i="25"/>
  <c r="BH48" i="25"/>
  <c r="BH49" i="25"/>
  <c r="BH50" i="25"/>
  <c r="BC51" i="25"/>
  <c r="BH51" i="25"/>
  <c r="BC52" i="25"/>
  <c r="BH52" i="25"/>
  <c r="BH53" i="25"/>
  <c r="BH54" i="25"/>
  <c r="BC55" i="25"/>
  <c r="BH55" i="25"/>
  <c r="BH61" i="25"/>
  <c r="BC62" i="25"/>
  <c r="BH62" i="25"/>
  <c r="BH63" i="25"/>
  <c r="BC64" i="25"/>
  <c r="BC68" i="25"/>
  <c r="BH68" i="25"/>
  <c r="BC69" i="25"/>
  <c r="BH69" i="25"/>
  <c r="BC79" i="25"/>
  <c r="BH79" i="25"/>
  <c r="BH80" i="25"/>
  <c r="BC81" i="25"/>
  <c r="BH81" i="25"/>
  <c r="BH82" i="25"/>
  <c r="BC83" i="25"/>
  <c r="BH83" i="25"/>
  <c r="BH84" i="25"/>
  <c r="BH85" i="25"/>
  <c r="BC86" i="25"/>
  <c r="BH86" i="25"/>
  <c r="BC87" i="25"/>
  <c r="BH87" i="25"/>
  <c r="BC88" i="25"/>
  <c r="BH88" i="25"/>
  <c r="BC89" i="25"/>
  <c r="BH89" i="25"/>
  <c r="BC90" i="25"/>
  <c r="BH90" i="25"/>
  <c r="BC91" i="25"/>
  <c r="BH91" i="25"/>
  <c r="BC92" i="25"/>
  <c r="BH92" i="25"/>
  <c r="BC93" i="25"/>
  <c r="BH93" i="25"/>
  <c r="BC94" i="25"/>
  <c r="BH94" i="25"/>
  <c r="BC95" i="25"/>
  <c r="BH95" i="25"/>
  <c r="BC96" i="25"/>
  <c r="BH96" i="25"/>
  <c r="BC97" i="25"/>
  <c r="BH97" i="25"/>
  <c r="BC98" i="25"/>
  <c r="BH98" i="25"/>
  <c r="BC99" i="25"/>
  <c r="BH99" i="25"/>
  <c r="BC100" i="25"/>
  <c r="BH100" i="25"/>
  <c r="BC101" i="25"/>
  <c r="BH101" i="25"/>
  <c r="BC260" i="25"/>
  <c r="BC261" i="25"/>
  <c r="BC262" i="25"/>
  <c r="BC263" i="25"/>
  <c r="BC264" i="25"/>
  <c r="BC265" i="25"/>
  <c r="BC266" i="25"/>
  <c r="BC267" i="25"/>
  <c r="BC268" i="25"/>
  <c r="BC269" i="25"/>
  <c r="BC270" i="25"/>
  <c r="BC271" i="25"/>
  <c r="BC272" i="25"/>
  <c r="BC273" i="25"/>
  <c r="BC274" i="25"/>
  <c r="BC275" i="25"/>
  <c r="BC276" i="25"/>
  <c r="BC277" i="25"/>
  <c r="BC278" i="25"/>
  <c r="BC279" i="25"/>
  <c r="BC280" i="25"/>
  <c r="BC281" i="25"/>
  <c r="BC282" i="25"/>
  <c r="BC102" i="25"/>
  <c r="BH102" i="25"/>
  <c r="BC103" i="25"/>
  <c r="BH103" i="25"/>
  <c r="BC104" i="25"/>
  <c r="BH104" i="25"/>
  <c r="BC105" i="25"/>
  <c r="BH105" i="25"/>
  <c r="BC106" i="25"/>
  <c r="BH106" i="25"/>
  <c r="BC107" i="25"/>
  <c r="BH107" i="25"/>
  <c r="BC108" i="25"/>
  <c r="BH108" i="25"/>
  <c r="BC109" i="25"/>
  <c r="BH109" i="25"/>
  <c r="BC110" i="25"/>
  <c r="BH110" i="25"/>
  <c r="BC111" i="25"/>
  <c r="BH111" i="25"/>
  <c r="BC112" i="25"/>
  <c r="BH112" i="25"/>
  <c r="BC113" i="25"/>
  <c r="BH113" i="25"/>
  <c r="BC114" i="25"/>
  <c r="BH114" i="25"/>
  <c r="BC115" i="25"/>
  <c r="BH115" i="25"/>
  <c r="BC116" i="25"/>
  <c r="BH116" i="25"/>
  <c r="BC117" i="25"/>
  <c r="BH117" i="25"/>
  <c r="BC118" i="25"/>
  <c r="BH118" i="25"/>
  <c r="BC119" i="25"/>
  <c r="BH119" i="25"/>
  <c r="BC120" i="25"/>
  <c r="BH120" i="25"/>
  <c r="BC121" i="25"/>
  <c r="BH121" i="25"/>
  <c r="BC122" i="25"/>
  <c r="BH122" i="25"/>
  <c r="BC123" i="25"/>
  <c r="BH123" i="25"/>
  <c r="BC124" i="25"/>
  <c r="BH124" i="25"/>
  <c r="BC125" i="25"/>
  <c r="BH125" i="25"/>
  <c r="BC126" i="25"/>
  <c r="BH126" i="25"/>
  <c r="BC127" i="25"/>
  <c r="BH127" i="25"/>
  <c r="BC128" i="25"/>
  <c r="BH128" i="25"/>
  <c r="BC129" i="25"/>
  <c r="BH129" i="25"/>
  <c r="BC130" i="25"/>
  <c r="BH130" i="25"/>
  <c r="BC131" i="25"/>
  <c r="BH131" i="25"/>
  <c r="BC132" i="25"/>
  <c r="BH132" i="25"/>
  <c r="BC133" i="25"/>
  <c r="BH133" i="25"/>
  <c r="BC134" i="25"/>
  <c r="BH134" i="25"/>
  <c r="BC135" i="25"/>
  <c r="BH135" i="25"/>
  <c r="BC136" i="25"/>
  <c r="BH136" i="25"/>
  <c r="BC137" i="25"/>
  <c r="BH137" i="25"/>
  <c r="BC138" i="25"/>
  <c r="BH138" i="25"/>
  <c r="BC139" i="25"/>
  <c r="BH139" i="25"/>
  <c r="BC140" i="25"/>
  <c r="BH140" i="25"/>
  <c r="BC141" i="25"/>
  <c r="BH141" i="25"/>
  <c r="BC142" i="25"/>
  <c r="BH142" i="25"/>
  <c r="BC143" i="25"/>
  <c r="BH143" i="25"/>
  <c r="BC144" i="25"/>
  <c r="E285" i="25"/>
  <c r="K285" i="25"/>
  <c r="O285" i="25"/>
  <c r="S285" i="25"/>
  <c r="U285" i="25"/>
  <c r="Y285" i="25"/>
  <c r="G285" i="25"/>
  <c r="I285" i="25"/>
  <c r="M285" i="25"/>
  <c r="Q285" i="25"/>
  <c r="W285" i="25"/>
  <c r="D285" i="25"/>
  <c r="F285" i="25"/>
  <c r="H285" i="25"/>
  <c r="J285" i="25"/>
  <c r="L285" i="25"/>
  <c r="N285" i="25"/>
  <c r="P285" i="25"/>
  <c r="R285" i="25"/>
  <c r="T285" i="25"/>
  <c r="V285" i="25"/>
  <c r="X285" i="25"/>
  <c r="BC3" i="25"/>
  <c r="L283" i="25"/>
  <c r="W283" i="25"/>
  <c r="U283" i="25"/>
  <c r="J283" i="25"/>
  <c r="G283" i="25"/>
  <c r="I283" i="25"/>
  <c r="S283" i="25"/>
  <c r="K283" i="25"/>
  <c r="P283" i="25"/>
  <c r="O283" i="25"/>
  <c r="M283" i="25"/>
  <c r="D283" i="25"/>
  <c r="F283" i="25"/>
  <c r="E283" i="25"/>
  <c r="V283" i="25"/>
  <c r="N283" i="25"/>
  <c r="Q283" i="25"/>
  <c r="R283" i="25"/>
  <c r="X283" i="25"/>
  <c r="Y283" i="25"/>
  <c r="H283" i="25"/>
  <c r="T283" i="25"/>
  <c r="O4" i="20" l="1"/>
  <c r="M5" i="20"/>
  <c r="M8" i="20" s="1"/>
  <c r="N5" i="20"/>
  <c r="N8" i="20" s="1"/>
  <c r="V284" i="25"/>
  <c r="R284" i="25"/>
  <c r="J284" i="25"/>
  <c r="W284" i="25"/>
  <c r="M284" i="25"/>
  <c r="G284" i="25"/>
  <c r="U284" i="25"/>
  <c r="O284" i="25"/>
  <c r="K284" i="25"/>
  <c r="E284" i="25"/>
  <c r="T284" i="25"/>
  <c r="H284" i="25"/>
  <c r="D284" i="25"/>
  <c r="Q284" i="25"/>
  <c r="I284" i="25"/>
  <c r="Y284" i="25"/>
  <c r="Q4" i="20" l="1"/>
  <c r="O5" i="20"/>
  <c r="O8" i="20" s="1"/>
  <c r="P5" i="20"/>
  <c r="P8" i="20" s="1"/>
  <c r="CK11" i="20"/>
  <c r="CY11" i="20" s="1"/>
  <c r="DM11" i="20" s="1"/>
  <c r="EA11" i="20" s="1"/>
  <c r="EO11" i="20" s="1"/>
  <c r="FC11" i="20" s="1"/>
  <c r="S4" i="20" l="1"/>
  <c r="Q5" i="20"/>
  <c r="Q8" i="20" s="1"/>
  <c r="R5" i="20"/>
  <c r="R8" i="20" s="1"/>
  <c r="U4" i="20" l="1"/>
  <c r="S5" i="20"/>
  <c r="S8" i="20" s="1"/>
  <c r="T5" i="20"/>
  <c r="T8" i="20" s="1"/>
  <c r="W4" i="20" l="1"/>
  <c r="U5" i="20"/>
  <c r="U8" i="20" s="1"/>
  <c r="V5" i="20"/>
  <c r="V8" i="20" s="1"/>
  <c r="Y4" i="20" l="1"/>
  <c r="W5" i="20"/>
  <c r="W8" i="20" s="1"/>
  <c r="X5" i="20"/>
  <c r="X8" i="20" s="1"/>
  <c r="AA4" i="20" l="1"/>
  <c r="Y5" i="20"/>
  <c r="Y8" i="20" s="1"/>
  <c r="Z5" i="20"/>
  <c r="Z8" i="20" s="1"/>
  <c r="AC4" i="20" l="1"/>
  <c r="AA5" i="20"/>
  <c r="AA8" i="20" s="1"/>
  <c r="AB5" i="20"/>
  <c r="AB8" i="20" s="1"/>
  <c r="AE4" i="20" l="1"/>
  <c r="AC5" i="20"/>
  <c r="AC8" i="20" s="1"/>
  <c r="AD5" i="20"/>
  <c r="AD8" i="20" s="1"/>
  <c r="AG4" i="20" l="1"/>
  <c r="AE5" i="20"/>
  <c r="AE8" i="20" s="1"/>
  <c r="AF5" i="20"/>
  <c r="AF8" i="20" s="1"/>
  <c r="AI4" i="20" l="1"/>
  <c r="AH5" i="20"/>
  <c r="AH8" i="20" s="1"/>
  <c r="AG5" i="20"/>
  <c r="AG8" i="20" s="1"/>
  <c r="AK4" i="20" l="1"/>
  <c r="AJ5" i="20"/>
  <c r="AJ8" i="20" s="1"/>
  <c r="AI5" i="20"/>
  <c r="AI8" i="20" s="1"/>
  <c r="AM4" i="20" l="1"/>
  <c r="AL5" i="20"/>
  <c r="AL8" i="20" s="1"/>
  <c r="AK5" i="20"/>
  <c r="AK8" i="20" s="1"/>
  <c r="AO4" i="20" l="1"/>
  <c r="AN5" i="20"/>
  <c r="AN8" i="20" s="1"/>
  <c r="AM5" i="20"/>
  <c r="AM8" i="20" s="1"/>
  <c r="AQ4" i="20" l="1"/>
  <c r="AP5" i="20"/>
  <c r="AP8" i="20" s="1"/>
  <c r="AO5" i="20"/>
  <c r="AO8" i="20" s="1"/>
  <c r="AS4" i="20" l="1"/>
  <c r="AR5" i="20"/>
  <c r="AR8" i="20" s="1"/>
  <c r="AQ5" i="20"/>
  <c r="AQ8" i="20" s="1"/>
  <c r="AU4" i="20" l="1"/>
  <c r="AT5" i="20"/>
  <c r="AT8" i="20" s="1"/>
  <c r="AS5" i="20"/>
  <c r="AS8" i="20" s="1"/>
  <c r="AW4" i="20" l="1"/>
  <c r="AV5" i="20"/>
  <c r="AV8" i="20" s="1"/>
  <c r="AU5" i="20"/>
  <c r="AU8" i="20" s="1"/>
  <c r="AY4" i="20" l="1"/>
  <c r="AX5" i="20"/>
  <c r="AX8" i="20" s="1"/>
  <c r="AW5" i="20"/>
  <c r="AW8" i="20" s="1"/>
  <c r="BA4" i="20" l="1"/>
  <c r="AZ5" i="20"/>
  <c r="AZ8" i="20" s="1"/>
  <c r="AY5" i="20"/>
  <c r="AY8" i="20" s="1"/>
  <c r="BC4" i="20" l="1"/>
  <c r="BB5" i="20"/>
  <c r="BB8" i="20" s="1"/>
  <c r="BA5" i="20"/>
  <c r="BA8" i="20" s="1"/>
  <c r="BE4" i="20" l="1"/>
  <c r="BD5" i="20"/>
  <c r="BD8" i="20" s="1"/>
  <c r="BC5" i="20"/>
  <c r="BC8" i="20" s="1"/>
  <c r="BG4" i="20" l="1"/>
  <c r="BF5" i="20"/>
  <c r="BF8" i="20" s="1"/>
  <c r="BE5" i="20"/>
  <c r="BE8" i="20" s="1"/>
  <c r="BI4" i="20" l="1"/>
  <c r="BH5" i="20"/>
  <c r="BH8" i="20" s="1"/>
  <c r="BG5" i="20"/>
  <c r="BG8" i="20" s="1"/>
  <c r="BK4" i="20" l="1"/>
  <c r="BJ5" i="20"/>
  <c r="BJ8" i="20" s="1"/>
  <c r="BI5" i="20"/>
  <c r="BI8" i="20" s="1"/>
  <c r="BM4" i="20" l="1"/>
  <c r="BL5" i="20"/>
  <c r="BL8" i="20" s="1"/>
  <c r="BK5" i="20"/>
  <c r="BK8" i="20" s="1"/>
  <c r="BO4" i="20" l="1"/>
  <c r="BN5" i="20"/>
  <c r="BN8" i="20" s="1"/>
  <c r="BM5" i="20"/>
  <c r="BM8" i="20" s="1"/>
  <c r="BQ4" i="20" l="1"/>
  <c r="BP5" i="20"/>
  <c r="BP8" i="20" s="1"/>
  <c r="BO5" i="20"/>
  <c r="BO8" i="20" s="1"/>
  <c r="BS4" i="20" l="1"/>
  <c r="BR5" i="20"/>
  <c r="BR8" i="20" s="1"/>
  <c r="BQ5" i="20"/>
  <c r="BQ8" i="20" s="1"/>
  <c r="BU4" i="20" l="1"/>
  <c r="BT5" i="20"/>
  <c r="BT8" i="20" s="1"/>
  <c r="BS5" i="20"/>
  <c r="BS8" i="20" s="1"/>
  <c r="BW4" i="20" l="1"/>
  <c r="BV5" i="20"/>
  <c r="BV8" i="20" s="1"/>
  <c r="BU5" i="20"/>
  <c r="BU8" i="20" s="1"/>
  <c r="BY4" i="20" l="1"/>
  <c r="BX5" i="20"/>
  <c r="BX8" i="20" s="1"/>
  <c r="BW5" i="20"/>
  <c r="BW8" i="20" s="1"/>
  <c r="CA4" i="20" l="1"/>
  <c r="BZ5" i="20"/>
  <c r="BZ8" i="20" s="1"/>
  <c r="BY5" i="20"/>
  <c r="BY8" i="20" s="1"/>
  <c r="CC4" i="20" l="1"/>
  <c r="CB5" i="20"/>
  <c r="CB8" i="20" s="1"/>
  <c r="CA5" i="20"/>
  <c r="CA8" i="20" s="1"/>
  <c r="CE4" i="20" l="1"/>
  <c r="CD5" i="20"/>
  <c r="CD8" i="20" s="1"/>
  <c r="CC5" i="20"/>
  <c r="CC8" i="20" s="1"/>
  <c r="CG4" i="20" l="1"/>
  <c r="CF5" i="20"/>
  <c r="CF8" i="20" s="1"/>
  <c r="CE5" i="20"/>
  <c r="CE8" i="20" s="1"/>
  <c r="CI4" i="20" l="1"/>
  <c r="CH5" i="20"/>
  <c r="CH8" i="20" s="1"/>
  <c r="CG5" i="20"/>
  <c r="CG8" i="20" s="1"/>
  <c r="CK4" i="20" l="1"/>
  <c r="CJ5" i="20"/>
  <c r="CJ8" i="20" s="1"/>
  <c r="CI5" i="20"/>
  <c r="CI8" i="20" s="1"/>
  <c r="CM4" i="20" l="1"/>
  <c r="CL5" i="20"/>
  <c r="CL8" i="20" s="1"/>
  <c r="CK5" i="20"/>
  <c r="CK8" i="20" s="1"/>
  <c r="CO4" i="20" l="1"/>
  <c r="CN5" i="20"/>
  <c r="CN8" i="20" s="1"/>
  <c r="CM5" i="20"/>
  <c r="CM8" i="20" s="1"/>
  <c r="CQ4" i="20" l="1"/>
  <c r="CP5" i="20"/>
  <c r="CP8" i="20" s="1"/>
  <c r="CO5" i="20"/>
  <c r="CO8" i="20" s="1"/>
  <c r="CS4" i="20" l="1"/>
  <c r="CR5" i="20"/>
  <c r="CR8" i="20" s="1"/>
  <c r="CQ5" i="20"/>
  <c r="CQ8" i="20" s="1"/>
  <c r="CU4" i="20" l="1"/>
  <c r="CT5" i="20"/>
  <c r="CT8" i="20" s="1"/>
  <c r="CS5" i="20"/>
  <c r="CS8" i="20" s="1"/>
  <c r="CW4" i="20" l="1"/>
  <c r="CV5" i="20"/>
  <c r="CV8" i="20" s="1"/>
  <c r="CU5" i="20"/>
  <c r="CU8" i="20" s="1"/>
  <c r="CY4" i="20" l="1"/>
  <c r="CX5" i="20"/>
  <c r="CX8" i="20" s="1"/>
  <c r="CW5" i="20"/>
  <c r="CW8" i="20" s="1"/>
  <c r="DA4" i="20" l="1"/>
  <c r="CZ5" i="20"/>
  <c r="CZ8" i="20" s="1"/>
  <c r="CY5" i="20"/>
  <c r="CY8" i="20" s="1"/>
  <c r="DC4" i="20" l="1"/>
  <c r="DB5" i="20"/>
  <c r="DB8" i="20" s="1"/>
  <c r="DA5" i="20"/>
  <c r="DA8" i="20" s="1"/>
  <c r="DE4" i="20" l="1"/>
  <c r="DD5" i="20"/>
  <c r="DD8" i="20" s="1"/>
  <c r="DC5" i="20"/>
  <c r="DC8" i="20" s="1"/>
  <c r="DG4" i="20" l="1"/>
  <c r="DF5" i="20"/>
  <c r="DF8" i="20" s="1"/>
  <c r="DE5" i="20"/>
  <c r="DE8" i="20" s="1"/>
  <c r="DI4" i="20" l="1"/>
  <c r="DH5" i="20"/>
  <c r="DH8" i="20" s="1"/>
  <c r="DG5" i="20"/>
  <c r="DG8" i="20" s="1"/>
  <c r="DK4" i="20" l="1"/>
  <c r="DJ5" i="20"/>
  <c r="DJ8" i="20" s="1"/>
  <c r="DI5" i="20"/>
  <c r="DI8" i="20" s="1"/>
  <c r="DM4" i="20" l="1"/>
  <c r="DL5" i="20"/>
  <c r="DL8" i="20" s="1"/>
  <c r="DK5" i="20"/>
  <c r="DK8" i="20" s="1"/>
  <c r="DO4" i="20" l="1"/>
  <c r="DN5" i="20"/>
  <c r="DN8" i="20" s="1"/>
  <c r="DM5" i="20"/>
  <c r="DM8" i="20" s="1"/>
  <c r="DQ4" i="20" l="1"/>
  <c r="DP5" i="20"/>
  <c r="DP8" i="20" s="1"/>
  <c r="DO5" i="20"/>
  <c r="DO8" i="20" s="1"/>
  <c r="DS4" i="20" l="1"/>
  <c r="DR5" i="20"/>
  <c r="DR8" i="20" s="1"/>
  <c r="DQ5" i="20"/>
  <c r="DQ8" i="20" s="1"/>
  <c r="DU4" i="20" l="1"/>
  <c r="DT5" i="20"/>
  <c r="DT8" i="20" s="1"/>
  <c r="DS5" i="20"/>
  <c r="DS8" i="20" s="1"/>
  <c r="DW4" i="20" l="1"/>
  <c r="DV5" i="20"/>
  <c r="DV8" i="20" s="1"/>
  <c r="DU5" i="20"/>
  <c r="DU8" i="20" s="1"/>
  <c r="DY4" i="20" l="1"/>
  <c r="DX5" i="20"/>
  <c r="DX8" i="20" s="1"/>
  <c r="DW5" i="20"/>
  <c r="DW8" i="20" s="1"/>
  <c r="EA4" i="20" l="1"/>
  <c r="DZ5" i="20"/>
  <c r="DZ8" i="20" s="1"/>
  <c r="DY5" i="20"/>
  <c r="DY8" i="20" s="1"/>
  <c r="EC4" i="20" l="1"/>
  <c r="EB5" i="20"/>
  <c r="EB8" i="20" s="1"/>
  <c r="EA5" i="20"/>
  <c r="EA8" i="20" s="1"/>
  <c r="EE4" i="20" l="1"/>
  <c r="ED5" i="20"/>
  <c r="ED8" i="20" s="1"/>
  <c r="EC5" i="20"/>
  <c r="EC8" i="20" s="1"/>
  <c r="EG4" i="20" l="1"/>
  <c r="EF5" i="20"/>
  <c r="EF8" i="20" s="1"/>
  <c r="EE5" i="20"/>
  <c r="EE8" i="20" s="1"/>
  <c r="EI4" i="20" l="1"/>
  <c r="EH5" i="20"/>
  <c r="EH8" i="20" s="1"/>
  <c r="EG5" i="20"/>
  <c r="EG8" i="20" s="1"/>
  <c r="EK4" i="20" l="1"/>
  <c r="EI5" i="20"/>
  <c r="EI8" i="20" s="1"/>
  <c r="EJ5" i="20"/>
  <c r="EJ8" i="20" s="1"/>
  <c r="EM4" i="20" l="1"/>
  <c r="EL5" i="20"/>
  <c r="EL8" i="20" s="1"/>
  <c r="EK5" i="20"/>
  <c r="EK8" i="20" s="1"/>
  <c r="EO4" i="20" l="1"/>
  <c r="EN5" i="20"/>
  <c r="EN8" i="20" s="1"/>
  <c r="EM5" i="20"/>
  <c r="EM8" i="20" s="1"/>
  <c r="EQ4" i="20" l="1"/>
  <c r="EP5" i="20"/>
  <c r="EP8" i="20" s="1"/>
  <c r="EO5" i="20"/>
  <c r="EO8" i="20" s="1"/>
  <c r="ES4" i="20" l="1"/>
  <c r="EQ5" i="20"/>
  <c r="EQ8" i="20" s="1"/>
  <c r="ER5" i="20"/>
  <c r="ER8" i="20" s="1"/>
  <c r="EU4" i="20" l="1"/>
  <c r="ET5" i="20"/>
  <c r="ET8" i="20" s="1"/>
  <c r="ES5" i="20"/>
  <c r="ES8" i="20" s="1"/>
  <c r="EW4" i="20" l="1"/>
  <c r="EU5" i="20"/>
  <c r="EU8" i="20" s="1"/>
  <c r="EV5" i="20"/>
  <c r="EV8" i="20" s="1"/>
  <c r="EY4" i="20" l="1"/>
  <c r="EX5" i="20"/>
  <c r="EX8" i="20" s="1"/>
  <c r="EW5" i="20"/>
  <c r="EW8" i="20" s="1"/>
  <c r="FA4" i="20" l="1"/>
  <c r="EY5" i="20"/>
  <c r="EY8" i="20" s="1"/>
  <c r="EZ5" i="20"/>
  <c r="EZ8" i="20" s="1"/>
  <c r="FC4" i="20" l="1"/>
  <c r="FB5" i="20"/>
  <c r="FB8" i="20" s="1"/>
  <c r="FA5" i="20"/>
  <c r="FA8" i="20" s="1"/>
  <c r="FE4" i="20" l="1"/>
  <c r="FC5" i="20"/>
  <c r="FC8" i="20" s="1"/>
  <c r="FD5" i="20"/>
  <c r="FD8" i="20" s="1"/>
  <c r="FG4" i="20" l="1"/>
  <c r="FF5" i="20"/>
  <c r="FF8" i="20" s="1"/>
  <c r="FE5" i="20"/>
  <c r="FE8" i="20" s="1"/>
  <c r="FI4" i="20" l="1"/>
  <c r="FG5" i="20"/>
  <c r="FG8" i="20" s="1"/>
  <c r="FH5" i="20"/>
  <c r="FH8" i="20" s="1"/>
  <c r="FK4" i="20" l="1"/>
  <c r="FJ5" i="20"/>
  <c r="FJ8" i="20" s="1"/>
  <c r="FI5" i="20"/>
  <c r="FI8" i="20" s="1"/>
  <c r="FM4" i="20" l="1"/>
  <c r="FK5" i="20"/>
  <c r="FK8" i="20" s="1"/>
  <c r="FL5" i="20"/>
  <c r="FL8" i="20" s="1"/>
  <c r="FO4" i="20" l="1"/>
  <c r="FN5" i="20"/>
  <c r="FN8" i="20" s="1"/>
  <c r="FM5" i="20"/>
  <c r="FM8" i="20" s="1"/>
  <c r="FQ4" i="20" l="1"/>
  <c r="FO5" i="20"/>
  <c r="FO8" i="20" s="1"/>
  <c r="FP5" i="20"/>
  <c r="FP8" i="20" s="1"/>
  <c r="FS4" i="20" l="1"/>
  <c r="FR5" i="20"/>
  <c r="FR8" i="20" s="1"/>
  <c r="FQ5" i="20"/>
  <c r="FQ8" i="20" s="1"/>
  <c r="FU4" i="20" l="1"/>
  <c r="FT5" i="20"/>
  <c r="FT8" i="20" s="1"/>
  <c r="FS5" i="20"/>
  <c r="FS8" i="20" s="1"/>
  <c r="FW4" i="20" l="1"/>
  <c r="FV5" i="20"/>
  <c r="FV8" i="20" s="1"/>
  <c r="FU5" i="20"/>
  <c r="FU8" i="20" s="1"/>
  <c r="FY4" i="20" l="1"/>
  <c r="FX5" i="20"/>
  <c r="FX8" i="20" s="1"/>
  <c r="FW5" i="20"/>
  <c r="FW8" i="20" s="1"/>
  <c r="GA4" i="20" l="1"/>
  <c r="FZ5" i="20"/>
  <c r="FZ8" i="20" s="1"/>
  <c r="FY5" i="20"/>
  <c r="FY8" i="20" s="1"/>
  <c r="GC4" i="20" l="1"/>
  <c r="GB5" i="20"/>
  <c r="GB8" i="20" s="1"/>
  <c r="GA5" i="20"/>
  <c r="GA8" i="20" s="1"/>
  <c r="GE4" i="20" l="1"/>
  <c r="GD5" i="20"/>
  <c r="GD8" i="20" s="1"/>
  <c r="GC5" i="20"/>
  <c r="GC8" i="20" s="1"/>
  <c r="GG4" i="20" l="1"/>
  <c r="GF5" i="20"/>
  <c r="GF8" i="20" s="1"/>
  <c r="GE5" i="20"/>
  <c r="GE8" i="20" s="1"/>
  <c r="GI4" i="20" l="1"/>
  <c r="GH5" i="20"/>
  <c r="GH8" i="20" s="1"/>
  <c r="GG5" i="20"/>
  <c r="GK4" i="20" l="1"/>
  <c r="GJ5" i="20"/>
  <c r="GJ8" i="20" s="1"/>
  <c r="GI5" i="20"/>
  <c r="GI8" i="20" s="1"/>
  <c r="GM4" i="20" l="1"/>
  <c r="GL5" i="20"/>
  <c r="GL8" i="20" s="1"/>
  <c r="GK5" i="20"/>
  <c r="GK8" i="20" s="1"/>
  <c r="GO4" i="20" l="1"/>
  <c r="GN5" i="20"/>
  <c r="GN8" i="20" s="1"/>
  <c r="GM5" i="20"/>
  <c r="GM8" i="20" s="1"/>
  <c r="GQ4" i="20" l="1"/>
  <c r="GP5" i="20"/>
  <c r="GP8" i="20" s="1"/>
  <c r="GO5" i="20"/>
  <c r="GO8" i="20" s="1"/>
  <c r="GS4" i="20" l="1"/>
  <c r="GR5" i="20"/>
  <c r="GR8" i="20" s="1"/>
  <c r="GQ5" i="20"/>
  <c r="GQ8" i="20" s="1"/>
  <c r="GU4" i="20" l="1"/>
  <c r="GT5" i="20"/>
  <c r="GT8" i="20" s="1"/>
  <c r="GS5" i="20"/>
  <c r="GS8" i="20" s="1"/>
  <c r="GW4" i="20" l="1"/>
  <c r="GV5" i="20"/>
  <c r="GV8" i="20" s="1"/>
  <c r="GU5" i="20"/>
  <c r="GU8" i="20" s="1"/>
  <c r="GY4" i="20" l="1"/>
  <c r="GX5" i="20"/>
  <c r="GX8" i="20" s="1"/>
  <c r="GW5" i="20"/>
  <c r="GW8" i="20" s="1"/>
  <c r="HA4" i="20" l="1"/>
  <c r="GZ5" i="20"/>
  <c r="GZ8" i="20" s="1"/>
  <c r="GY5" i="20"/>
  <c r="GY8" i="20" s="1"/>
  <c r="HC4" i="20" l="1"/>
  <c r="HB5" i="20"/>
  <c r="HB8" i="20" s="1"/>
  <c r="HA5" i="20"/>
  <c r="HA8" i="20" s="1"/>
  <c r="HE4" i="20" l="1"/>
  <c r="HD5" i="20"/>
  <c r="HD8" i="20" s="1"/>
  <c r="HC5" i="20"/>
  <c r="HC8" i="20" s="1"/>
  <c r="HG4" i="20" l="1"/>
  <c r="HF5" i="20"/>
  <c r="HF8" i="20" s="1"/>
  <c r="HE5" i="20"/>
  <c r="HE8" i="20" s="1"/>
  <c r="HI4" i="20" l="1"/>
  <c r="HH5" i="20"/>
  <c r="HH8" i="20" s="1"/>
  <c r="HG5" i="20"/>
  <c r="HG8" i="20" s="1"/>
  <c r="HK4" i="20" l="1"/>
  <c r="HJ5" i="20"/>
  <c r="HJ8" i="20" s="1"/>
  <c r="HI5" i="20"/>
  <c r="HI8" i="20" s="1"/>
  <c r="HM4" i="20" l="1"/>
  <c r="HL5" i="20"/>
  <c r="HL8" i="20" s="1"/>
  <c r="HK5" i="20"/>
  <c r="HK8" i="20" s="1"/>
  <c r="HO4" i="20" l="1"/>
  <c r="HN5" i="20"/>
  <c r="HN8" i="20" s="1"/>
  <c r="HM5" i="20"/>
  <c r="HM8" i="20" s="1"/>
  <c r="HQ4" i="20" l="1"/>
  <c r="HP5" i="20"/>
  <c r="HP8" i="20" s="1"/>
  <c r="HO5" i="20"/>
  <c r="HO8" i="20" s="1"/>
  <c r="HS4" i="20" l="1"/>
  <c r="HR5" i="20"/>
  <c r="HR8" i="20" s="1"/>
  <c r="HQ5" i="20"/>
  <c r="HQ8" i="20" s="1"/>
  <c r="HU4" i="20" l="1"/>
  <c r="HT5" i="20"/>
  <c r="HT8" i="20" s="1"/>
  <c r="HS5" i="20"/>
  <c r="HS8" i="20" s="1"/>
  <c r="HW4" i="20" l="1"/>
  <c r="HV5" i="20"/>
  <c r="HV8" i="20" s="1"/>
  <c r="HU5" i="20"/>
  <c r="HU8" i="20" s="1"/>
  <c r="HY4" i="20" l="1"/>
  <c r="HX5" i="20"/>
  <c r="HX8" i="20" s="1"/>
  <c r="HW5" i="20"/>
  <c r="HW8" i="20" s="1"/>
  <c r="IA4" i="20" l="1"/>
  <c r="HZ5" i="20"/>
  <c r="HZ8" i="20" s="1"/>
  <c r="HY5" i="20"/>
  <c r="HY8" i="20" s="1"/>
  <c r="IC4" i="20" l="1"/>
  <c r="IB5" i="20"/>
  <c r="IB8" i="20" s="1"/>
  <c r="IA5" i="20"/>
  <c r="IA8" i="20" s="1"/>
  <c r="IE4" i="20" l="1"/>
  <c r="ID5" i="20"/>
  <c r="ID8" i="20" s="1"/>
  <c r="IC5" i="20"/>
  <c r="IC8" i="20" s="1"/>
  <c r="IG4" i="20" l="1"/>
  <c r="IF5" i="20"/>
  <c r="IF8" i="20" s="1"/>
  <c r="IE5" i="20"/>
  <c r="IE8" i="20" s="1"/>
  <c r="II4" i="20" l="1"/>
  <c r="IH5" i="20"/>
  <c r="IH8" i="20" s="1"/>
  <c r="IG5" i="20"/>
  <c r="IG8" i="20" s="1"/>
  <c r="IK4" i="20" l="1"/>
  <c r="IJ5" i="20"/>
  <c r="II5" i="20"/>
  <c r="IM4" i="20" l="1"/>
  <c r="IL5" i="20"/>
  <c r="IK5" i="20"/>
  <c r="IN5" i="20" l="1"/>
  <c r="IM5" i="20"/>
</calcChain>
</file>

<file path=xl/sharedStrings.xml><?xml version="1.0" encoding="utf-8"?>
<sst xmlns="http://schemas.openxmlformats.org/spreadsheetml/2006/main" count="769" uniqueCount="143">
  <si>
    <t>L</t>
  </si>
  <si>
    <t>J</t>
  </si>
  <si>
    <t>V</t>
  </si>
  <si>
    <t>S</t>
  </si>
  <si>
    <t>D</t>
  </si>
  <si>
    <t>Lieu</t>
  </si>
  <si>
    <t>Compétitions</t>
  </si>
  <si>
    <t>Périodes</t>
  </si>
  <si>
    <t>Séance Volley</t>
  </si>
  <si>
    <t>Séance Muscu</t>
  </si>
  <si>
    <t>Séance Cardio</t>
  </si>
  <si>
    <t>Microcyle</t>
  </si>
  <si>
    <t>Mésocycle</t>
  </si>
  <si>
    <t>Macrocycle</t>
  </si>
  <si>
    <t>Musculation</t>
  </si>
  <si>
    <t>Repos</t>
  </si>
  <si>
    <t>Masse</t>
  </si>
  <si>
    <t>Puissance</t>
  </si>
  <si>
    <t>Intensité</t>
  </si>
  <si>
    <t>Intitulé</t>
  </si>
  <si>
    <t>Thème séance</t>
  </si>
  <si>
    <t>Contraste de charge</t>
  </si>
  <si>
    <t>Force</t>
  </si>
  <si>
    <t>Stato-dynamique</t>
  </si>
  <si>
    <t>Méthodes</t>
  </si>
  <si>
    <t>15/20 RM</t>
  </si>
  <si>
    <t>12RM</t>
  </si>
  <si>
    <t>10RM</t>
  </si>
  <si>
    <t>8RM</t>
  </si>
  <si>
    <t>6RM</t>
  </si>
  <si>
    <t>4RM</t>
  </si>
  <si>
    <t>3RM et -</t>
  </si>
  <si>
    <t>Explosivité en lourd</t>
  </si>
  <si>
    <t>Concentrique isolé</t>
  </si>
  <si>
    <t>Explosivité en léger</t>
  </si>
  <si>
    <t>Pliométrie</t>
  </si>
  <si>
    <t>Cardio2</t>
  </si>
  <si>
    <t>Récupération</t>
  </si>
  <si>
    <t>Date</t>
  </si>
  <si>
    <t>8h00 8h30</t>
  </si>
  <si>
    <t>08h30 09h00</t>
  </si>
  <si>
    <t>09h00 09h30</t>
  </si>
  <si>
    <t>09h30 10h00</t>
  </si>
  <si>
    <t>10h00 10h30</t>
  </si>
  <si>
    <t>10h30 11h00</t>
  </si>
  <si>
    <t>11h00 11h30</t>
  </si>
  <si>
    <t>11h30 12h00</t>
  </si>
  <si>
    <t>12h00 12h30</t>
  </si>
  <si>
    <t>12h30 13h00</t>
  </si>
  <si>
    <t>13h00 13h30</t>
  </si>
  <si>
    <t>13h30 14h00</t>
  </si>
  <si>
    <t>14h00 14h30</t>
  </si>
  <si>
    <t>14h30 15h00</t>
  </si>
  <si>
    <t>15h00 15h30</t>
  </si>
  <si>
    <t>15h30 16h00</t>
  </si>
  <si>
    <t>16h00 16h30</t>
  </si>
  <si>
    <t>16h30 17h00</t>
  </si>
  <si>
    <t>17h00 17h30</t>
  </si>
  <si>
    <t>17h30 18h00</t>
  </si>
  <si>
    <t>18h00 18h30</t>
  </si>
  <si>
    <t>18h30 19h00</t>
  </si>
  <si>
    <t>19h00 19h30</t>
  </si>
  <si>
    <t>19h30 20h00</t>
  </si>
  <si>
    <t>20h00 20h30</t>
  </si>
  <si>
    <t>20h30 21h00</t>
  </si>
  <si>
    <t>21h00 21h30</t>
  </si>
  <si>
    <t xml:space="preserve">21h30 22h00 </t>
  </si>
  <si>
    <t>Cycle</t>
  </si>
  <si>
    <t>Balnéo</t>
  </si>
  <si>
    <t>Décrassage</t>
  </si>
  <si>
    <t>Match Amical</t>
  </si>
  <si>
    <t>Match officiel domicile</t>
  </si>
  <si>
    <t>Match officiel Extérieur</t>
  </si>
  <si>
    <t>Volley / Muscu</t>
  </si>
  <si>
    <t>Vacances</t>
  </si>
  <si>
    <t>Vidéo</t>
  </si>
  <si>
    <t>Volley</t>
  </si>
  <si>
    <t>Voyage</t>
  </si>
  <si>
    <t>15RM</t>
  </si>
  <si>
    <t>Renforcement musculaire</t>
  </si>
  <si>
    <t>Ma</t>
  </si>
  <si>
    <t>Me</t>
  </si>
  <si>
    <t>Cardio matin</t>
  </si>
  <si>
    <t>Cardio après-midi</t>
  </si>
  <si>
    <t>Muscu + Cardio matin</t>
  </si>
  <si>
    <t>Musculation matin</t>
  </si>
  <si>
    <t>Musculation après-midi</t>
  </si>
  <si>
    <t>Volley / Muscu matin</t>
  </si>
  <si>
    <t>Volley / Muscu après-midi</t>
  </si>
  <si>
    <t>Volley matin</t>
  </si>
  <si>
    <t>Volley après-midi</t>
  </si>
  <si>
    <t>Muscu + Cardio après-midi</t>
  </si>
  <si>
    <t>Repos matin</t>
  </si>
  <si>
    <t>Repos après-midi</t>
  </si>
  <si>
    <t>Repos journée</t>
  </si>
  <si>
    <t>Matin</t>
  </si>
  <si>
    <t>Après-midi</t>
  </si>
  <si>
    <t>Adversaire</t>
  </si>
  <si>
    <t>Total saison</t>
  </si>
  <si>
    <t>Total sélection</t>
  </si>
  <si>
    <r>
      <t>Volley</t>
    </r>
    <r>
      <rPr>
        <b/>
        <sz val="9"/>
        <color rgb="FFFFFF00"/>
        <rFont val="Calibri"/>
        <family val="2"/>
        <scheme val="minor"/>
      </rPr>
      <t>2</t>
    </r>
  </si>
  <si>
    <r>
      <t>Musculation</t>
    </r>
    <r>
      <rPr>
        <b/>
        <sz val="9"/>
        <color rgb="FF0000FF"/>
        <rFont val="Calibri"/>
        <family val="2"/>
        <scheme val="minor"/>
      </rPr>
      <t>1</t>
    </r>
  </si>
  <si>
    <r>
      <t>Volley</t>
    </r>
    <r>
      <rPr>
        <b/>
        <sz val="9"/>
        <color rgb="FFFFFF00"/>
        <rFont val="Calibri"/>
        <family val="2"/>
        <scheme val="minor"/>
      </rPr>
      <t>1</t>
    </r>
  </si>
  <si>
    <r>
      <t>Musculation</t>
    </r>
    <r>
      <rPr>
        <b/>
        <sz val="9"/>
        <color rgb="FF0000FF"/>
        <rFont val="Calibri"/>
        <family val="2"/>
        <scheme val="minor"/>
      </rPr>
      <t>2</t>
    </r>
  </si>
  <si>
    <r>
      <t>Muscu + Cardio</t>
    </r>
    <r>
      <rPr>
        <b/>
        <sz val="9"/>
        <color rgb="FFCC66FF"/>
        <rFont val="Calibri"/>
        <family val="2"/>
        <scheme val="minor"/>
      </rPr>
      <t>1</t>
    </r>
  </si>
  <si>
    <t>Match officiel extérieur</t>
  </si>
  <si>
    <t>Match amical</t>
  </si>
  <si>
    <t>Volley2</t>
  </si>
  <si>
    <t>Volley1</t>
  </si>
  <si>
    <t>Volley / Muscu2</t>
  </si>
  <si>
    <t>Volley / Muscu1</t>
  </si>
  <si>
    <t>Musculation2</t>
  </si>
  <si>
    <t>Muscu + Cardio2</t>
  </si>
  <si>
    <t>Muscu + Cardio1</t>
  </si>
  <si>
    <t>Cardio1</t>
  </si>
  <si>
    <t>Total période</t>
  </si>
  <si>
    <t>Numéro</t>
  </si>
  <si>
    <t>Mois</t>
  </si>
  <si>
    <t>Août</t>
  </si>
  <si>
    <t>15/12RM</t>
  </si>
  <si>
    <t>12/10RM</t>
  </si>
  <si>
    <t>Septembre</t>
  </si>
  <si>
    <t>10/8RM</t>
  </si>
  <si>
    <t>8/6RM</t>
  </si>
  <si>
    <t>4/6RM</t>
  </si>
  <si>
    <t>Octobre</t>
  </si>
  <si>
    <t>Répétitions sous maximale entre 4 et 8 RM</t>
  </si>
  <si>
    <t>Explosivité en lourd/léger</t>
  </si>
  <si>
    <t>Contraste de charge - Concentrique isolé</t>
  </si>
  <si>
    <t>Novembre</t>
  </si>
  <si>
    <t>M</t>
  </si>
  <si>
    <t>Comp.</t>
  </si>
  <si>
    <t>LNV</t>
  </si>
  <si>
    <t>Extérieur</t>
  </si>
  <si>
    <t>Galatasaray</t>
  </si>
  <si>
    <t>CDF</t>
  </si>
  <si>
    <t>Domicile</t>
  </si>
  <si>
    <t>CEV</t>
  </si>
  <si>
    <t>CC</t>
  </si>
  <si>
    <t>Amical</t>
  </si>
  <si>
    <t>Transfert                          Renforcement Musculaire vers Masse</t>
  </si>
  <si>
    <t>Transfert                                Masse vers Pussance</t>
  </si>
  <si>
    <t>Transfert                              Pussance vers Force</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</si>
</sst>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3" formatCode="_-* #,##0.00\ _€_-;\-* #,##0.00\ _€_-;_-* &quot;-&quot;??\ _€_-;_-@_-"/>
    <numFmt numFmtId="164" formatCode="\+#0.00&quot; m/s&quot;;\-#0.00&quot; m/s&quot;"/>
    <numFmt numFmtId="165" formatCode="_-* #,##0\ _F_-;\-* #,##0\ _F_-;_-* &quot;-&quot;\ _F_-;_-@_-"/>
    <numFmt numFmtId="166" formatCode="_-* #,##0.00\ _F_-;\-* #,##0.00\ _F_-;_-* &quot;-&quot;??\ _F_-;_-@_-"/>
    <numFmt numFmtId="167" formatCode="_-* #,##0\ &quot;F&quot;_-;\-* #,##0\ &quot;F&quot;_-;_-* &quot;-&quot;\ &quot;F&quot;_-;_-@_-"/>
    <numFmt numFmtId="168" formatCode="_-* #,##0.00\ &quot;F&quot;_-;\-* #,##0.00\ &quot;F&quot;_-;_-* &quot;-&quot;??\ &quot;F&quot;_-;_-@_-"/>
    <numFmt numFmtId="169" formatCode="ddd\ dd/mm/yy"/>
    <numFmt numFmtId="170" formatCode="#,##0.00\ [$€];[Red]\-#,##0.00\ [$€]"/>
    <numFmt numFmtId="171" formatCode="#.##0\.00"/>
    <numFmt numFmtId="172" formatCode="000,000"/>
    <numFmt numFmtId="173" formatCode="[&lt;30000]#&quot;'&quot;#0&quot;''&quot;0;#&quot;'&quot;#0&quot;''&quot;00"/>
    <numFmt numFmtId="174" formatCode="\$#\.00"/>
    <numFmt numFmtId="175" formatCode="\$#\."/>
    <numFmt numFmtId="176" formatCode="\$#,##0\ ;\(\$#,##0\)"/>
    <numFmt numFmtId="177" formatCode="0&quot;.  &quot;"/>
    <numFmt numFmtId="178" formatCode="General_)&quot;Pts&quot;"/>
    <numFmt numFmtId="179" formatCode="[&gt;800]\ #0&quot;''&quot;00;#0&quot;''&quot;0"/>
    <numFmt numFmtId="180" formatCode="#0&quot;,&quot;00&quot; m&quot;"/>
    <numFmt numFmtId="181" formatCode="mmmm\ yyyy"/>
    <numFmt numFmtId="182" formatCode="[$-F800]dddd\,\ mmmm\ dd\,\ yyyy"/>
    <numFmt numFmtId="183" formatCode="dd"/>
    <numFmt numFmtId="184" formatCode="ddd"/>
  </numFmts>
  <fonts count="68" x14ac:knownFonts="1">
    <font>
      <sz val="11"/>
      <color theme="1"/>
      <name val="Calibri"/>
      <family val="2"/>
      <scheme val="minor"/>
    </font>
    <font>
      <sz val="11"/>
      <color theme="1"/>
      <name val="Calibri"/>
      <family val="2"/>
      <scheme val="minor"/>
    </font>
    <font>
      <u/>
      <sz val="9.9"/>
      <color theme="10"/>
      <name val="Calibri"/>
      <family val="2"/>
    </font>
    <font>
      <sz val="10"/>
      <name val="Arial"/>
      <family val="2"/>
    </font>
    <font>
      <sz val="10"/>
      <color indexed="8"/>
      <name val="Arial"/>
      <family val="2"/>
    </font>
    <font>
      <sz val="11"/>
      <color indexed="8"/>
      <name val="Calibri"/>
      <family val="2"/>
    </font>
    <font>
      <sz val="11"/>
      <color indexed="9"/>
      <name val="Calibri"/>
      <family val="2"/>
    </font>
    <font>
      <sz val="11"/>
      <color indexed="10"/>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2"/>
      <name val="Arial"/>
      <family val="2"/>
    </font>
    <font>
      <sz val="12"/>
      <name val="Arial"/>
      <family val="2"/>
    </font>
    <font>
      <b/>
      <sz val="11"/>
      <color indexed="56"/>
      <name val="Calibri"/>
      <family val="2"/>
    </font>
    <font>
      <b/>
      <sz val="1"/>
      <color indexed="8"/>
      <name val="Courier"/>
      <family val="3"/>
    </font>
    <font>
      <b/>
      <i/>
      <u/>
      <sz val="1"/>
      <color indexed="8"/>
      <name val="Courier"/>
      <family val="3"/>
    </font>
    <font>
      <sz val="18"/>
      <color indexed="22"/>
      <name val="Arial"/>
      <family val="2"/>
    </font>
    <font>
      <sz val="8"/>
      <color indexed="22"/>
      <name val="Arial"/>
      <family val="2"/>
    </font>
    <font>
      <sz val="11"/>
      <color indexed="62"/>
      <name val="Calibri"/>
      <family val="2"/>
    </font>
    <font>
      <sz val="10"/>
      <name val="MS Sans Serif"/>
      <family val="2"/>
    </font>
    <font>
      <i/>
      <sz val="11"/>
      <color indexed="23"/>
      <name val="Calibri"/>
      <family val="2"/>
    </font>
    <font>
      <sz val="1"/>
      <color indexed="8"/>
      <name val="Courier"/>
      <family val="3"/>
    </font>
    <font>
      <u/>
      <sz val="12.5"/>
      <color indexed="61"/>
      <name val="Arial"/>
      <family val="2"/>
    </font>
    <font>
      <b/>
      <sz val="15"/>
      <color indexed="56"/>
      <name val="Calibri"/>
      <family val="2"/>
    </font>
    <font>
      <b/>
      <sz val="13"/>
      <color indexed="56"/>
      <name val="Calibri"/>
      <family val="2"/>
    </font>
    <font>
      <u/>
      <sz val="12.5"/>
      <color indexed="12"/>
      <name val="Arial"/>
      <family val="2"/>
    </font>
    <font>
      <b/>
      <sz val="12"/>
      <name val="Arial"/>
      <family val="2"/>
    </font>
    <font>
      <u/>
      <sz val="11"/>
      <color theme="10"/>
      <name val="Calibri"/>
      <family val="2"/>
    </font>
    <font>
      <u/>
      <sz val="7"/>
      <color indexed="12"/>
      <name val="Arial"/>
      <family val="2"/>
    </font>
    <font>
      <u/>
      <sz val="8.25"/>
      <color theme="10"/>
      <name val="Calibri"/>
      <family val="2"/>
    </font>
    <font>
      <u/>
      <sz val="10"/>
      <color indexed="12"/>
      <name val="Arial"/>
      <family val="2"/>
    </font>
    <font>
      <b/>
      <sz val="12"/>
      <color indexed="12"/>
      <name val="Arial"/>
      <family val="2"/>
    </font>
    <font>
      <sz val="11"/>
      <color indexed="60"/>
      <name val="Calibri"/>
      <family val="2"/>
    </font>
    <font>
      <sz val="10"/>
      <name val="Times New Roman"/>
      <family val="1"/>
    </font>
    <font>
      <sz val="10"/>
      <name val="Verdana"/>
      <family val="2"/>
    </font>
    <font>
      <sz val="10"/>
      <name val="Tahoma"/>
      <family val="2"/>
    </font>
    <font>
      <sz val="12"/>
      <color theme="1"/>
      <name val="Calibri"/>
      <family val="2"/>
      <scheme val="minor"/>
    </font>
    <font>
      <b/>
      <sz val="11"/>
      <color indexed="63"/>
      <name val="Calibri"/>
      <family val="2"/>
    </font>
    <font>
      <sz val="10"/>
      <name val="Courier"/>
      <family val="3"/>
    </font>
    <font>
      <b/>
      <sz val="18"/>
      <color indexed="56"/>
      <name val="Cambria"/>
      <family val="2"/>
    </font>
    <font>
      <b/>
      <sz val="12"/>
      <color indexed="10"/>
      <name val="Arial"/>
      <family val="2"/>
    </font>
    <font>
      <sz val="10"/>
      <color indexed="24"/>
      <name val="Arial"/>
      <family val="2"/>
    </font>
    <font>
      <b/>
      <sz val="9"/>
      <color theme="1"/>
      <name val="Arial"/>
      <family val="2"/>
    </font>
    <font>
      <b/>
      <sz val="10"/>
      <name val="Arial"/>
      <family val="2"/>
    </font>
    <font>
      <b/>
      <sz val="9"/>
      <name val="Arial"/>
      <family val="2"/>
    </font>
    <font>
      <sz val="7"/>
      <name val="Arial"/>
      <family val="2"/>
    </font>
    <font>
      <sz val="9"/>
      <name val="Arial"/>
      <family val="2"/>
    </font>
    <font>
      <sz val="5"/>
      <name val="Arial"/>
      <family val="2"/>
    </font>
    <font>
      <b/>
      <sz val="8"/>
      <name val="Arial"/>
      <family val="2"/>
    </font>
    <font>
      <b/>
      <sz val="8"/>
      <color theme="0"/>
      <name val="Arial"/>
      <family val="2"/>
    </font>
    <font>
      <b/>
      <sz val="8"/>
      <color theme="1"/>
      <name val="Arial"/>
      <family val="2"/>
    </font>
    <font>
      <sz val="9"/>
      <color theme="1"/>
      <name val="Calibri"/>
      <family val="2"/>
      <scheme val="minor"/>
    </font>
    <font>
      <b/>
      <sz val="9"/>
      <color theme="0"/>
      <name val="Calibri"/>
      <family val="2"/>
      <scheme val="minor"/>
    </font>
    <font>
      <b/>
      <sz val="9"/>
      <name val="Calibri"/>
      <family val="2"/>
      <scheme val="minor"/>
    </font>
    <font>
      <sz val="9"/>
      <color theme="1"/>
      <name val="Calibri"/>
      <family val="2"/>
    </font>
    <font>
      <b/>
      <sz val="9"/>
      <color rgb="FF0000FF"/>
      <name val="Calibri"/>
      <family val="2"/>
      <scheme val="minor"/>
    </font>
    <font>
      <b/>
      <sz val="11"/>
      <name val="Calibri"/>
      <family val="2"/>
      <scheme val="minor"/>
    </font>
    <font>
      <b/>
      <sz val="11"/>
      <color theme="0"/>
      <name val="Calibri"/>
      <family val="2"/>
      <scheme val="minor"/>
    </font>
    <font>
      <b/>
      <sz val="11"/>
      <color theme="1"/>
      <name val="Calibri"/>
      <family val="2"/>
      <scheme val="minor"/>
    </font>
    <font>
      <b/>
      <sz val="9"/>
      <color rgb="FFFF0000"/>
      <name val="Calibri"/>
      <family val="2"/>
      <scheme val="minor"/>
    </font>
    <font>
      <b/>
      <sz val="9"/>
      <color rgb="FFFFFF00"/>
      <name val="Calibri"/>
      <family val="2"/>
      <scheme val="minor"/>
    </font>
    <font>
      <b/>
      <sz val="9"/>
      <color rgb="FFCC66FF"/>
      <name val="Calibri"/>
      <family val="2"/>
      <scheme val="minor"/>
    </font>
    <font>
      <b/>
      <sz val="9"/>
      <color theme="1"/>
      <name val="Calibri"/>
      <family val="2"/>
      <scheme val="minor"/>
    </font>
    <font>
      <b/>
      <sz val="16"/>
      <color rgb="FFFF0000"/>
      <name val="Calibri"/>
      <family val="2"/>
      <scheme val="minor"/>
    </font>
    <font>
      <sz val="4"/>
      <name val="Arial"/>
      <family val="2"/>
    </font>
    <font>
      <b/>
      <sz val="18"/>
      <color theme="1"/>
      <name val="Calibri"/>
      <family val="2"/>
      <scheme val="minor"/>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theme="4"/>
        <bgColor theme="4"/>
      </patternFill>
    </fill>
    <fill>
      <patternFill patternType="solid">
        <fgColor rgb="FFFFC00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bgColor indexed="64"/>
      </patternFill>
    </fill>
    <fill>
      <patternFill patternType="solid">
        <fgColor theme="1"/>
        <bgColor indexed="64"/>
      </patternFill>
    </fill>
    <fill>
      <patternFill patternType="solid">
        <fgColor theme="0" tint="-0.34998626667073579"/>
        <bgColor indexed="64"/>
      </patternFill>
    </fill>
    <fill>
      <patternFill patternType="solid">
        <fgColor rgb="FFFFFF00"/>
        <bgColor indexed="64"/>
      </patternFill>
    </fill>
    <fill>
      <patternFill patternType="solid">
        <fgColor rgb="FF00FF00"/>
        <bgColor indexed="64"/>
      </patternFill>
    </fill>
    <fill>
      <patternFill patternType="solid">
        <fgColor rgb="FFFFCCCC"/>
        <bgColor indexed="64"/>
      </patternFill>
    </fill>
    <fill>
      <patternFill patternType="solid">
        <fgColor rgb="FF00FFFF"/>
        <bgColor indexed="64"/>
      </patternFill>
    </fill>
    <fill>
      <patternFill patternType="solid">
        <fgColor rgb="FFCC0099"/>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rgb="FF66FF33"/>
        <bgColor indexed="64"/>
      </patternFill>
    </fill>
    <fill>
      <patternFill patternType="solid">
        <fgColor rgb="FFFF6600"/>
        <bgColor indexed="64"/>
      </patternFill>
    </fill>
    <fill>
      <patternFill patternType="solid">
        <fgColor rgb="FFFFFF99"/>
        <bgColor indexed="64"/>
      </patternFill>
    </fill>
    <fill>
      <patternFill patternType="solid">
        <fgColor rgb="FF7030A0"/>
        <bgColor indexed="64"/>
      </patternFill>
    </fill>
    <fill>
      <patternFill patternType="solid">
        <fgColor rgb="FFFFFF66"/>
        <bgColor indexed="64"/>
      </patternFill>
    </fill>
    <fill>
      <patternFill patternType="solid">
        <fgColor rgb="FFFF66CC"/>
        <bgColor indexed="64"/>
      </patternFill>
    </fill>
    <fill>
      <patternFill patternType="solid">
        <fgColor indexed="10"/>
        <bgColor indexed="64"/>
      </patternFill>
    </fill>
    <fill>
      <patternFill patternType="solid">
        <fgColor rgb="FFCC66FF"/>
        <bgColor indexed="64"/>
      </patternFill>
    </fill>
    <fill>
      <patternFill patternType="solid">
        <fgColor rgb="FF0000FF"/>
        <bgColor indexed="64"/>
      </patternFill>
    </fill>
    <fill>
      <patternFill patternType="solid">
        <fgColor rgb="FF99FFCC"/>
        <bgColor indexed="64"/>
      </patternFill>
    </fill>
    <fill>
      <patternFill patternType="solid">
        <fgColor indexed="13"/>
        <bgColor indexed="64"/>
      </patternFill>
    </fill>
    <fill>
      <patternFill patternType="solid">
        <fgColor theme="1" tint="0.14999847407452621"/>
        <bgColor indexed="64"/>
      </patternFill>
    </fill>
    <fill>
      <patternFill patternType="solid">
        <fgColor theme="1" tint="0.249977111117893"/>
        <bgColor indexed="64"/>
      </patternFill>
    </fill>
    <fill>
      <patternFill patternType="solid">
        <fgColor theme="1" tint="0.34998626667073579"/>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rgb="FF00CCFF"/>
        <bgColor indexed="64"/>
      </patternFill>
    </fill>
    <fill>
      <patternFill patternType="solid">
        <fgColor theme="3" tint="0.79998168889431442"/>
        <bgColor indexed="64"/>
      </patternFill>
    </fill>
  </fills>
  <borders count="103">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n">
        <color indexed="64"/>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auto="1"/>
      </right>
      <top style="medium">
        <color auto="1"/>
      </top>
      <bottom style="thin">
        <color auto="1"/>
      </bottom>
      <diagonal/>
    </border>
    <border>
      <left/>
      <right/>
      <top style="medium">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medium">
        <color indexed="64"/>
      </left>
      <right style="dotted">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top/>
      <bottom style="medium">
        <color auto="1"/>
      </bottom>
      <diagonal/>
    </border>
    <border>
      <left style="medium">
        <color indexed="64"/>
      </left>
      <right/>
      <top style="thin">
        <color auto="1"/>
      </top>
      <bottom/>
      <diagonal/>
    </border>
    <border>
      <left/>
      <right/>
      <top style="thin">
        <color auto="1"/>
      </top>
      <bottom/>
      <diagonal/>
    </border>
    <border>
      <left style="thin">
        <color indexed="64"/>
      </left>
      <right/>
      <top/>
      <bottom style="thin">
        <color indexed="64"/>
      </bottom>
      <diagonal/>
    </border>
    <border>
      <left style="thin">
        <color indexed="64"/>
      </left>
      <right/>
      <top style="thin">
        <color indexed="64"/>
      </top>
      <bottom/>
      <diagonal/>
    </border>
    <border>
      <left style="thin">
        <color auto="1"/>
      </left>
      <right style="medium">
        <color indexed="64"/>
      </right>
      <top style="thin">
        <color auto="1"/>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auto="1"/>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auto="1"/>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auto="1"/>
      </top>
      <bottom style="thin">
        <color auto="1"/>
      </bottom>
      <diagonal/>
    </border>
    <border>
      <left/>
      <right style="medium">
        <color indexed="64"/>
      </right>
      <top/>
      <bottom style="medium">
        <color auto="1"/>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rgb="FF000000"/>
      </top>
      <bottom/>
      <diagonal/>
    </border>
    <border>
      <left/>
      <right style="thin">
        <color indexed="64"/>
      </right>
      <top/>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dashed">
        <color auto="1"/>
      </right>
      <top style="medium">
        <color indexed="64"/>
      </top>
      <bottom style="medium">
        <color indexed="64"/>
      </bottom>
      <diagonal/>
    </border>
    <border>
      <left style="dashed">
        <color auto="1"/>
      </left>
      <right style="dashed">
        <color auto="1"/>
      </right>
      <top style="medium">
        <color indexed="64"/>
      </top>
      <bottom style="medium">
        <color indexed="64"/>
      </bottom>
      <diagonal/>
    </border>
    <border>
      <left style="dashed">
        <color auto="1"/>
      </left>
      <right style="medium">
        <color indexed="64"/>
      </right>
      <top style="medium">
        <color indexed="64"/>
      </top>
      <bottom style="medium">
        <color indexed="64"/>
      </bottom>
      <diagonal/>
    </border>
    <border>
      <left style="dashed">
        <color auto="1"/>
      </left>
      <right/>
      <top style="medium">
        <color indexed="64"/>
      </top>
      <bottom style="medium">
        <color indexed="64"/>
      </bottom>
      <diagonal/>
    </border>
    <border>
      <left style="dashed">
        <color auto="1"/>
      </left>
      <right style="thin">
        <color indexed="64"/>
      </right>
      <top style="medium">
        <color indexed="64"/>
      </top>
      <bottom style="medium">
        <color indexed="64"/>
      </bottom>
      <diagonal/>
    </border>
    <border>
      <left style="thin">
        <color indexed="64"/>
      </left>
      <right style="dashed">
        <color auto="1"/>
      </right>
      <top style="medium">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auto="1"/>
      </top>
      <bottom/>
      <diagonal/>
    </border>
  </borders>
  <cellStyleXfs count="317">
    <xf numFmtId="0" fontId="0" fillId="0" borderId="0"/>
    <xf numFmtId="0" fontId="2" fillId="0" borderId="0" applyNumberFormat="0" applyFill="0" applyBorder="0" applyAlignment="0" applyProtection="0">
      <alignment vertical="top"/>
      <protection locked="0"/>
    </xf>
    <xf numFmtId="0" fontId="3" fillId="0" borderId="0"/>
    <xf numFmtId="164" fontId="4" fillId="0" borderId="0">
      <alignment horizontal="center" vertical="center"/>
    </xf>
    <xf numFmtId="164" fontId="4" fillId="0" borderId="0">
      <alignment horizontal="center" vertical="center"/>
    </xf>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0" borderId="0" applyNumberFormat="0" applyFill="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0" fillId="20" borderId="7" applyNumberFormat="0" applyAlignment="0" applyProtection="0"/>
    <xf numFmtId="0" fontId="11" fillId="21" borderId="8" applyNumberFormat="0" applyAlignment="0" applyProtection="0"/>
    <xf numFmtId="0" fontId="12" fillId="0" borderId="9" applyNumberFormat="0" applyFill="0" applyAlignment="0" applyProtection="0"/>
    <xf numFmtId="0" fontId="12" fillId="0" borderId="9" applyNumberFormat="0" applyFill="0" applyAlignment="0" applyProtection="0"/>
    <xf numFmtId="0" fontId="11" fillId="21" borderId="8" applyNumberFormat="0" applyAlignment="0" applyProtection="0"/>
    <xf numFmtId="165" fontId="3" fillId="0" borderId="0" applyFont="0" applyFill="0" applyBorder="0" applyAlignment="0" applyProtection="0"/>
    <xf numFmtId="166" fontId="3" fillId="0" borderId="0" applyFont="0" applyFill="0" applyBorder="0" applyAlignment="0" applyProtection="0"/>
    <xf numFmtId="0" fontId="5" fillId="22" borderId="10" applyNumberFormat="0" applyFont="0" applyAlignment="0" applyProtection="0"/>
    <xf numFmtId="0" fontId="5" fillId="22" borderId="10" applyNumberFormat="0" applyFont="0" applyAlignment="0" applyProtection="0"/>
    <xf numFmtId="0" fontId="5" fillId="22" borderId="10" applyNumberFormat="0" applyFont="0" applyAlignment="0" applyProtection="0"/>
    <xf numFmtId="0" fontId="5" fillId="22" borderId="10" applyNumberFormat="0" applyFont="0" applyAlignment="0" applyProtection="0"/>
    <xf numFmtId="0" fontId="5" fillId="22" borderId="10" applyNumberFormat="0" applyFont="0" applyAlignment="0" applyProtection="0"/>
    <xf numFmtId="0" fontId="5" fillId="22" borderId="10" applyNumberFormat="0" applyFont="0" applyAlignment="0" applyProtection="0"/>
    <xf numFmtId="167" fontId="3" fillId="0" borderId="0" applyFont="0" applyFill="0" applyBorder="0" applyAlignment="0" applyProtection="0"/>
    <xf numFmtId="168" fontId="3" fillId="0" borderId="0" applyFont="0" applyFill="0" applyBorder="0" applyAlignment="0" applyProtection="0"/>
    <xf numFmtId="0" fontId="13" fillId="0" borderId="0" applyFont="0" applyFill="0" applyBorder="0" applyAlignment="0" applyProtection="0"/>
    <xf numFmtId="169" fontId="14" fillId="0" borderId="0" applyFill="0" applyBorder="0" applyProtection="0">
      <alignment horizontal="center" vertical="center"/>
    </xf>
    <xf numFmtId="169" fontId="14" fillId="0" borderId="0" applyFill="0" applyBorder="0" applyProtection="0">
      <alignment horizontal="center" vertical="center"/>
    </xf>
    <xf numFmtId="0" fontId="15" fillId="0" borderId="0" applyNumberFormat="0" applyFill="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6" fillId="0" borderId="0">
      <protection locked="0"/>
    </xf>
    <xf numFmtId="0" fontId="17" fillId="0" borderId="0">
      <protection locked="0"/>
    </xf>
    <xf numFmtId="0" fontId="18" fillId="0" borderId="0" applyNumberFormat="0" applyFill="0" applyBorder="0" applyAlignment="0" applyProtection="0"/>
    <xf numFmtId="0" fontId="19" fillId="0" borderId="0" applyNumberFormat="0" applyFill="0" applyBorder="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170" fontId="21" fillId="0" borderId="0" applyFont="0" applyFill="0" applyBorder="0" applyAlignment="0" applyProtection="0"/>
    <xf numFmtId="0" fontId="22" fillId="0" borderId="0" applyNumberFormat="0" applyFill="0" applyBorder="0" applyAlignment="0" applyProtection="0"/>
    <xf numFmtId="171" fontId="23" fillId="0" borderId="0">
      <protection locked="0"/>
    </xf>
    <xf numFmtId="3" fontId="13" fillId="0" borderId="0" applyFont="0" applyFill="0" applyBorder="0" applyAlignment="0" applyProtection="0"/>
    <xf numFmtId="0" fontId="24" fillId="0" borderId="0" applyNumberFormat="0" applyFill="0" applyBorder="0" applyAlignment="0" applyProtection="0">
      <alignment vertical="top"/>
      <protection locked="0"/>
    </xf>
    <xf numFmtId="0" fontId="9" fillId="4" borderId="0" applyNumberFormat="0" applyBorder="0" applyAlignment="0" applyProtection="0"/>
    <xf numFmtId="0" fontId="25" fillId="0" borderId="11" applyNumberFormat="0" applyFill="0" applyAlignment="0" applyProtection="0"/>
    <xf numFmtId="0" fontId="26" fillId="0" borderId="12"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0" applyNumberFormat="0" applyFill="0" applyBorder="0" applyAlignment="0" applyProtection="0"/>
    <xf numFmtId="0" fontId="27" fillId="0" borderId="0" applyNumberFormat="0" applyFill="0" applyBorder="0" applyAlignment="0" applyProtection="0">
      <alignment vertical="top"/>
      <protection locked="0"/>
    </xf>
    <xf numFmtId="0" fontId="8" fillId="3" borderId="0" applyNumberFormat="0" applyBorder="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20" fillId="7" borderId="7" applyNumberFormat="0" applyAlignment="0" applyProtection="0"/>
    <xf numFmtId="0" fontId="8" fillId="3" borderId="0" applyNumberFormat="0" applyBorder="0" applyAlignment="0" applyProtection="0"/>
    <xf numFmtId="172" fontId="28" fillId="0" borderId="14" applyFont="0" applyFill="0" applyBorder="0" applyAlignment="0" applyProtection="0">
      <alignment horizontal="center" vertical="center"/>
    </xf>
    <xf numFmtId="172" fontId="28" fillId="0" borderId="14" applyFont="0" applyFill="0" applyBorder="0" applyAlignment="0" applyProtection="0">
      <alignment horizontal="center" vertical="center"/>
    </xf>
    <xf numFmtId="0" fontId="29"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12" fillId="0" borderId="9" applyNumberFormat="0" applyFill="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73" fontId="33" fillId="0" borderId="0">
      <alignment vertical="center"/>
    </xf>
    <xf numFmtId="173" fontId="33" fillId="0" borderId="0">
      <alignment vertical="center"/>
    </xf>
    <xf numFmtId="174" fontId="23" fillId="0" borderId="0">
      <protection locked="0"/>
    </xf>
    <xf numFmtId="175" fontId="23" fillId="0" borderId="0">
      <protection locked="0"/>
    </xf>
    <xf numFmtId="168" fontId="3" fillId="0" borderId="0" applyFont="0" applyFill="0" applyBorder="0" applyAlignment="0" applyProtection="0"/>
    <xf numFmtId="176" fontId="13" fillId="0" borderId="0" applyFont="0" applyFill="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 fillId="0" borderId="0"/>
    <xf numFmtId="0" fontId="35" fillId="0" borderId="0">
      <alignment vertical="center"/>
    </xf>
    <xf numFmtId="0" fontId="3" fillId="0" borderId="0"/>
    <xf numFmtId="0" fontId="3" fillId="0" borderId="0"/>
    <xf numFmtId="0" fontId="3" fillId="0" borderId="0"/>
    <xf numFmtId="0" fontId="36" fillId="0" borderId="0"/>
    <xf numFmtId="0" fontId="3" fillId="0" borderId="0"/>
    <xf numFmtId="0" fontId="3" fillId="0" borderId="0"/>
    <xf numFmtId="0" fontId="37" fillId="0" borderId="0"/>
    <xf numFmtId="0" fontId="3" fillId="0" borderId="0"/>
    <xf numFmtId="0" fontId="3" fillId="0" borderId="0"/>
    <xf numFmtId="0" fontId="3" fillId="0" borderId="0"/>
    <xf numFmtId="0" fontId="3" fillId="0" borderId="0"/>
    <xf numFmtId="0" fontId="3" fillId="0" borderId="0">
      <alignment indent="3"/>
    </xf>
    <xf numFmtId="0" fontId="3" fillId="0" borderId="0"/>
    <xf numFmtId="0" fontId="3" fillId="0" borderId="0"/>
    <xf numFmtId="0" fontId="1" fillId="0" borderId="0"/>
    <xf numFmtId="0" fontId="1" fillId="0" borderId="0"/>
    <xf numFmtId="0" fontId="3" fillId="0" borderId="0"/>
    <xf numFmtId="0" fontId="3" fillId="0" borderId="0"/>
    <xf numFmtId="0" fontId="38" fillId="0" borderId="0"/>
    <xf numFmtId="0" fontId="3" fillId="0" borderId="0"/>
    <xf numFmtId="0" fontId="1" fillId="0" borderId="0"/>
    <xf numFmtId="0" fontId="3" fillId="0" borderId="0"/>
    <xf numFmtId="0" fontId="1" fillId="0" borderId="0"/>
    <xf numFmtId="0" fontId="21" fillId="0" borderId="0"/>
    <xf numFmtId="0" fontId="3" fillId="0" borderId="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3"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21" fillId="22" borderId="10" applyNumberFormat="0" applyFon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177" fontId="40" fillId="0" borderId="0" applyFont="0" applyFill="0" applyBorder="0" applyProtection="0">
      <alignment horizontal="right"/>
    </xf>
    <xf numFmtId="9" fontId="3" fillId="0" borderId="0" applyFont="0" applyFill="0" applyBorder="0" applyAlignment="0" applyProtection="0"/>
    <xf numFmtId="9" fontId="5" fillId="0" borderId="0" applyFont="0" applyFill="0" applyBorder="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9" fillId="4" borderId="0" applyNumberFormat="0" applyBorder="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39" fillId="20" borderId="15" applyNumberFormat="0" applyAlignment="0" applyProtection="0"/>
    <xf numFmtId="0" fontId="22" fillId="0" borderId="0" applyNumberFormat="0" applyFill="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25" fillId="0" borderId="11" applyNumberFormat="0" applyFill="0" applyAlignment="0" applyProtection="0"/>
    <xf numFmtId="0" fontId="26" fillId="0" borderId="12"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0" applyNumberFormat="0" applyFill="0" applyBorder="0" applyAlignment="0" applyProtection="0"/>
    <xf numFmtId="0" fontId="41" fillId="0" borderId="0" applyNumberFormat="0" applyFill="0" applyBorder="0" applyAlignment="0" applyProtection="0"/>
    <xf numFmtId="0" fontId="25" fillId="0" borderId="11" applyNumberFormat="0" applyFill="0" applyAlignment="0" applyProtection="0"/>
    <xf numFmtId="0" fontId="26" fillId="0" borderId="12"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15" fillId="0" borderId="13" applyNumberFormat="0" applyFill="0" applyAlignment="0" applyProtection="0"/>
    <xf numFmtId="0" fontId="41" fillId="0" borderId="0" applyNumberFormat="0" applyFill="0" applyBorder="0" applyAlignment="0" applyProtection="0"/>
    <xf numFmtId="0" fontId="13" fillId="0" borderId="16" applyNumberFormat="0" applyFont="0" applyFill="0" applyAlignment="0" applyProtection="0"/>
    <xf numFmtId="0" fontId="13" fillId="0" borderId="16" applyNumberFormat="0" applyFont="0" applyFill="0" applyAlignment="0" applyProtection="0"/>
    <xf numFmtId="178" fontId="42" fillId="0" borderId="0">
      <alignment horizontal="center"/>
    </xf>
    <xf numFmtId="178" fontId="42" fillId="0" borderId="0">
      <alignment horizontal="center"/>
    </xf>
    <xf numFmtId="0" fontId="11" fillId="21" borderId="8" applyNumberFormat="0" applyAlignment="0" applyProtection="0"/>
    <xf numFmtId="2" fontId="13" fillId="0" borderId="0" applyFont="0" applyFill="0" applyBorder="0" applyAlignment="0" applyProtection="0"/>
    <xf numFmtId="179" fontId="33" fillId="0" borderId="0">
      <alignment horizontal="center" vertical="center"/>
    </xf>
    <xf numFmtId="179" fontId="33" fillId="0" borderId="0">
      <alignment horizontal="center" vertical="center"/>
    </xf>
    <xf numFmtId="0" fontId="7" fillId="0" borderId="0" applyNumberFormat="0" applyFill="0" applyBorder="0" applyAlignment="0" applyProtection="0"/>
    <xf numFmtId="0" fontId="43" fillId="0" borderId="0" applyNumberFormat="0" applyFont="0" applyFill="0" applyBorder="0" applyAlignment="0" applyProtection="0"/>
    <xf numFmtId="180" fontId="33" fillId="0" borderId="0">
      <alignment vertical="center"/>
    </xf>
    <xf numFmtId="180" fontId="33" fillId="0" borderId="0">
      <alignment vertical="center"/>
    </xf>
    <xf numFmtId="0" fontId="23" fillId="0" borderId="0">
      <protection locked="0"/>
    </xf>
    <xf numFmtId="0" fontId="3" fillId="0" borderId="0"/>
  </cellStyleXfs>
  <cellXfs count="359">
    <xf numFmtId="0" fontId="0" fillId="0" borderId="0" xfId="0"/>
    <xf numFmtId="0" fontId="3" fillId="0" borderId="17" xfId="216" applyFont="1" applyBorder="1"/>
    <xf numFmtId="0" fontId="3" fillId="0" borderId="0" xfId="216" applyFont="1" applyBorder="1"/>
    <xf numFmtId="0" fontId="3" fillId="0" borderId="18" xfId="216" applyFont="1" applyBorder="1"/>
    <xf numFmtId="0" fontId="46" fillId="0" borderId="0" xfId="216" applyFont="1" applyBorder="1" applyAlignment="1">
      <alignment vertical="center"/>
    </xf>
    <xf numFmtId="0" fontId="49" fillId="0" borderId="39" xfId="216" applyFont="1" applyBorder="1" applyAlignment="1">
      <alignment horizontal="center" vertical="center"/>
    </xf>
    <xf numFmtId="0" fontId="49" fillId="0" borderId="40" xfId="216" applyFont="1" applyBorder="1" applyAlignment="1">
      <alignment horizontal="center" vertical="center"/>
    </xf>
    <xf numFmtId="0" fontId="49" fillId="0" borderId="41" xfId="216" applyFont="1" applyBorder="1" applyAlignment="1">
      <alignment horizontal="center" vertical="center"/>
    </xf>
    <xf numFmtId="0" fontId="49" fillId="0" borderId="42" xfId="216" applyFont="1" applyBorder="1" applyAlignment="1">
      <alignment horizontal="center" vertical="center"/>
    </xf>
    <xf numFmtId="0" fontId="49" fillId="0" borderId="43" xfId="216" applyFont="1" applyBorder="1" applyAlignment="1">
      <alignment horizontal="center" vertical="center"/>
    </xf>
    <xf numFmtId="0" fontId="49" fillId="0" borderId="44" xfId="216" applyFont="1" applyBorder="1" applyAlignment="1">
      <alignment horizontal="center" vertical="center"/>
    </xf>
    <xf numFmtId="0" fontId="49" fillId="0" borderId="45" xfId="216" applyFont="1" applyBorder="1" applyAlignment="1">
      <alignment horizontal="center" vertical="center"/>
    </xf>
    <xf numFmtId="0" fontId="49" fillId="0" borderId="46" xfId="216" applyFont="1" applyBorder="1" applyAlignment="1">
      <alignment horizontal="center" vertical="center"/>
    </xf>
    <xf numFmtId="0" fontId="49" fillId="0" borderId="47" xfId="216" applyFont="1" applyBorder="1" applyAlignment="1">
      <alignment horizontal="center" vertical="center"/>
    </xf>
    <xf numFmtId="0" fontId="49" fillId="0" borderId="48" xfId="216" applyFont="1" applyBorder="1" applyAlignment="1">
      <alignment horizontal="center" vertical="center"/>
    </xf>
    <xf numFmtId="0" fontId="46" fillId="0" borderId="0" xfId="216" applyFont="1"/>
    <xf numFmtId="0" fontId="3" fillId="0" borderId="0" xfId="216"/>
    <xf numFmtId="0" fontId="3" fillId="28" borderId="0" xfId="216" applyFill="1" applyBorder="1" applyAlignment="1">
      <alignment vertical="center"/>
    </xf>
    <xf numFmtId="0" fontId="50" fillId="28" borderId="0" xfId="216" applyFont="1" applyFill="1" applyBorder="1" applyAlignment="1">
      <alignment vertical="center" wrapText="1"/>
    </xf>
    <xf numFmtId="0" fontId="49" fillId="28" borderId="24" xfId="216" applyFont="1" applyFill="1" applyBorder="1" applyAlignment="1">
      <alignment horizontal="center" vertical="center"/>
    </xf>
    <xf numFmtId="0" fontId="49" fillId="28" borderId="22" xfId="216" applyFont="1" applyFill="1" applyBorder="1" applyAlignment="1">
      <alignment horizontal="center" vertical="center"/>
    </xf>
    <xf numFmtId="0" fontId="49" fillId="28" borderId="21" xfId="216" applyFont="1" applyFill="1" applyBorder="1" applyAlignment="1">
      <alignment horizontal="center" vertical="center"/>
    </xf>
    <xf numFmtId="0" fontId="49" fillId="28" borderId="56" xfId="216" applyFont="1" applyFill="1" applyBorder="1" applyAlignment="1">
      <alignment horizontal="center" vertical="center"/>
    </xf>
    <xf numFmtId="0" fontId="49" fillId="28" borderId="54" xfId="216" applyFont="1" applyFill="1" applyBorder="1" applyAlignment="1">
      <alignment horizontal="center" vertical="center"/>
    </xf>
    <xf numFmtId="0" fontId="49" fillId="28" borderId="53" xfId="216" applyFont="1" applyFill="1" applyBorder="1" applyAlignment="1">
      <alignment horizontal="center" vertical="center"/>
    </xf>
    <xf numFmtId="0" fontId="3" fillId="0" borderId="0" xfId="216" applyFont="1" applyAlignment="1">
      <alignment textRotation="90"/>
    </xf>
    <xf numFmtId="0" fontId="3" fillId="0" borderId="78" xfId="216" applyFont="1" applyBorder="1"/>
    <xf numFmtId="0" fontId="49" fillId="28" borderId="75" xfId="216" applyFont="1" applyFill="1" applyBorder="1" applyAlignment="1">
      <alignment horizontal="center" vertical="center"/>
    </xf>
    <xf numFmtId="0" fontId="48" fillId="0" borderId="5" xfId="216" applyFont="1" applyBorder="1" applyAlignment="1">
      <alignment vertical="center"/>
    </xf>
    <xf numFmtId="0" fontId="48" fillId="0" borderId="1" xfId="216" applyFont="1" applyBorder="1" applyAlignment="1">
      <alignment vertical="center"/>
    </xf>
    <xf numFmtId="0" fontId="46" fillId="36" borderId="54" xfId="216" applyFont="1" applyFill="1" applyBorder="1" applyAlignment="1">
      <alignment vertical="center"/>
    </xf>
    <xf numFmtId="0" fontId="46" fillId="37" borderId="26" xfId="216" applyFont="1" applyFill="1" applyBorder="1" applyAlignment="1">
      <alignment vertical="center"/>
    </xf>
    <xf numFmtId="0" fontId="46" fillId="37" borderId="29" xfId="216" applyFont="1" applyFill="1" applyBorder="1" applyAlignment="1">
      <alignment vertical="center"/>
    </xf>
    <xf numFmtId="0" fontId="49" fillId="28" borderId="29" xfId="216" applyFont="1" applyFill="1" applyBorder="1" applyAlignment="1">
      <alignment horizontal="center" vertical="center"/>
    </xf>
    <xf numFmtId="0" fontId="49" fillId="28" borderId="28" xfId="216" applyFont="1" applyFill="1" applyBorder="1" applyAlignment="1">
      <alignment horizontal="center" vertical="center"/>
    </xf>
    <xf numFmtId="0" fontId="49" fillId="28" borderId="27" xfId="216" applyFont="1" applyFill="1" applyBorder="1" applyAlignment="1">
      <alignment horizontal="center" vertical="center"/>
    </xf>
    <xf numFmtId="0" fontId="49" fillId="28" borderId="26" xfId="216" applyFont="1" applyFill="1" applyBorder="1" applyAlignment="1">
      <alignment horizontal="center" vertical="center"/>
    </xf>
    <xf numFmtId="0" fontId="46" fillId="28" borderId="60" xfId="216" applyNumberFormat="1" applyFont="1" applyFill="1" applyBorder="1" applyAlignment="1">
      <alignment horizontal="center" vertical="center" wrapText="1"/>
    </xf>
    <xf numFmtId="0" fontId="3" fillId="0" borderId="25" xfId="216" applyFont="1" applyBorder="1"/>
    <xf numFmtId="0" fontId="3" fillId="0" borderId="58" xfId="216" applyFont="1" applyBorder="1"/>
    <xf numFmtId="0" fontId="53" fillId="28" borderId="0" xfId="0" applyFont="1" applyFill="1" applyBorder="1" applyAlignment="1">
      <alignment horizontal="center" vertical="center"/>
    </xf>
    <xf numFmtId="1" fontId="53" fillId="28" borderId="0" xfId="0" applyNumberFormat="1" applyFont="1" applyFill="1" applyBorder="1" applyAlignment="1">
      <alignment horizontal="center" vertical="center"/>
    </xf>
    <xf numFmtId="0" fontId="53" fillId="28" borderId="0" xfId="0" applyFont="1" applyFill="1" applyBorder="1" applyAlignment="1">
      <alignment horizontal="center" vertical="center" wrapText="1"/>
    </xf>
    <xf numFmtId="1" fontId="53" fillId="0" borderId="0" xfId="0" applyNumberFormat="1" applyFont="1" applyAlignment="1">
      <alignment horizontal="center" vertical="center"/>
    </xf>
    <xf numFmtId="0" fontId="53" fillId="28" borderId="0" xfId="0" applyFont="1" applyFill="1" applyBorder="1" applyAlignment="1">
      <alignment vertical="center"/>
    </xf>
    <xf numFmtId="0" fontId="53" fillId="0" borderId="0" xfId="0" applyFont="1" applyAlignment="1">
      <alignment vertical="center"/>
    </xf>
    <xf numFmtId="1" fontId="54" fillId="24" borderId="5" xfId="0" applyNumberFormat="1" applyFont="1" applyFill="1" applyBorder="1" applyAlignment="1">
      <alignment horizontal="center" vertical="center"/>
    </xf>
    <xf numFmtId="0" fontId="54" fillId="24" borderId="5" xfId="0" applyFont="1" applyFill="1" applyBorder="1" applyAlignment="1">
      <alignment horizontal="center" vertical="center"/>
    </xf>
    <xf numFmtId="0" fontId="53" fillId="54" borderId="78" xfId="0" applyFont="1" applyFill="1" applyBorder="1" applyAlignment="1">
      <alignment horizontal="center" vertical="center"/>
    </xf>
    <xf numFmtId="182" fontId="53" fillId="28" borderId="17" xfId="0" applyNumberFormat="1" applyFont="1" applyFill="1" applyBorder="1" applyAlignment="1">
      <alignment horizontal="center" vertical="center"/>
    </xf>
    <xf numFmtId="0" fontId="53" fillId="28" borderId="17" xfId="0" applyFont="1" applyFill="1" applyBorder="1" applyAlignment="1">
      <alignment horizontal="center" vertical="center"/>
    </xf>
    <xf numFmtId="0" fontId="53" fillId="28" borderId="36" xfId="0" applyFont="1" applyFill="1" applyBorder="1" applyAlignment="1">
      <alignment horizontal="center" vertical="center"/>
    </xf>
    <xf numFmtId="0" fontId="53" fillId="28" borderId="37" xfId="0" applyFont="1" applyFill="1" applyBorder="1" applyAlignment="1">
      <alignment horizontal="center" vertical="center"/>
    </xf>
    <xf numFmtId="0" fontId="53" fillId="28" borderId="77" xfId="0" applyFont="1" applyFill="1" applyBorder="1" applyAlignment="1">
      <alignment vertical="center"/>
    </xf>
    <xf numFmtId="0" fontId="53" fillId="28" borderId="68" xfId="0" applyFont="1" applyFill="1" applyBorder="1" applyAlignment="1">
      <alignment vertical="center"/>
    </xf>
    <xf numFmtId="0" fontId="53" fillId="54" borderId="60" xfId="0" applyFont="1" applyFill="1" applyBorder="1" applyAlignment="1">
      <alignment horizontal="center" vertical="center"/>
    </xf>
    <xf numFmtId="182" fontId="53" fillId="28" borderId="59" xfId="0" applyNumberFormat="1" applyFont="1" applyFill="1" applyBorder="1" applyAlignment="1">
      <alignment horizontal="center" vertical="center"/>
    </xf>
    <xf numFmtId="0" fontId="53" fillId="28" borderId="59" xfId="0" applyFont="1" applyFill="1" applyBorder="1" applyAlignment="1">
      <alignment horizontal="center" vertical="center"/>
    </xf>
    <xf numFmtId="0" fontId="53" fillId="28" borderId="59" xfId="0" applyFont="1" applyFill="1" applyBorder="1" applyAlignment="1">
      <alignment vertical="center"/>
    </xf>
    <xf numFmtId="0" fontId="53" fillId="28" borderId="62" xfId="0" applyFont="1" applyFill="1" applyBorder="1" applyAlignment="1">
      <alignment vertical="center"/>
    </xf>
    <xf numFmtId="0" fontId="53" fillId="28" borderId="63" xfId="0" applyFont="1" applyFill="1" applyBorder="1" applyAlignment="1">
      <alignment vertical="center"/>
    </xf>
    <xf numFmtId="182" fontId="53" fillId="54" borderId="59" xfId="0" applyNumberFormat="1" applyFont="1" applyFill="1" applyBorder="1" applyAlignment="1">
      <alignment horizontal="center" vertical="center"/>
    </xf>
    <xf numFmtId="0" fontId="53" fillId="54" borderId="59" xfId="0" applyFont="1" applyFill="1" applyBorder="1" applyAlignment="1">
      <alignment horizontal="center" vertical="center"/>
    </xf>
    <xf numFmtId="0" fontId="53" fillId="28" borderId="35" xfId="0" applyFont="1" applyFill="1" applyBorder="1" applyAlignment="1">
      <alignment horizontal="center" vertical="center"/>
    </xf>
    <xf numFmtId="0" fontId="53" fillId="28" borderId="17" xfId="0" applyFont="1" applyFill="1" applyBorder="1" applyAlignment="1">
      <alignment vertical="center"/>
    </xf>
    <xf numFmtId="182" fontId="53" fillId="25" borderId="59" xfId="0" applyNumberFormat="1" applyFont="1" applyFill="1" applyBorder="1" applyAlignment="1">
      <alignment horizontal="center" vertical="center"/>
    </xf>
    <xf numFmtId="0" fontId="53" fillId="28" borderId="26" xfId="0" applyFont="1" applyFill="1" applyBorder="1" applyAlignment="1">
      <alignment vertical="center"/>
    </xf>
    <xf numFmtId="0" fontId="53" fillId="28" borderId="28" xfId="0" applyFont="1" applyFill="1" applyBorder="1" applyAlignment="1">
      <alignment vertical="center"/>
    </xf>
    <xf numFmtId="0" fontId="53" fillId="28" borderId="51" xfId="0" applyFont="1" applyFill="1" applyBorder="1" applyAlignment="1">
      <alignment vertical="center"/>
    </xf>
    <xf numFmtId="0" fontId="53" fillId="28" borderId="18" xfId="0" applyFont="1" applyFill="1" applyBorder="1" applyAlignment="1">
      <alignment vertical="center"/>
    </xf>
    <xf numFmtId="0" fontId="53" fillId="28" borderId="83" xfId="0" applyFont="1" applyFill="1" applyBorder="1" applyAlignment="1">
      <alignment vertical="center"/>
    </xf>
    <xf numFmtId="0" fontId="53" fillId="28" borderId="66" xfId="0" applyFont="1" applyFill="1" applyBorder="1" applyAlignment="1">
      <alignment vertical="center"/>
    </xf>
    <xf numFmtId="0" fontId="53" fillId="54" borderId="26" xfId="0" applyFont="1" applyFill="1" applyBorder="1" applyAlignment="1">
      <alignment horizontal="center" vertical="center"/>
    </xf>
    <xf numFmtId="0" fontId="53" fillId="28" borderId="60" xfId="0" applyFont="1" applyFill="1" applyBorder="1" applyAlignment="1">
      <alignment horizontal="center" vertical="center"/>
    </xf>
    <xf numFmtId="0" fontId="53" fillId="28" borderId="78" xfId="0" applyFont="1" applyFill="1" applyBorder="1" applyAlignment="1">
      <alignment horizontal="center" vertical="center"/>
    </xf>
    <xf numFmtId="182" fontId="53" fillId="25" borderId="17" xfId="0" applyNumberFormat="1" applyFont="1" applyFill="1" applyBorder="1" applyAlignment="1">
      <alignment horizontal="center" vertical="center"/>
    </xf>
    <xf numFmtId="0" fontId="53" fillId="0" borderId="0" xfId="0" applyFont="1" applyAlignment="1">
      <alignment horizontal="center" vertical="center"/>
    </xf>
    <xf numFmtId="0" fontId="55" fillId="33" borderId="63" xfId="2" applyNumberFormat="1" applyFont="1" applyFill="1" applyBorder="1" applyAlignment="1">
      <alignment horizontal="center" vertical="center" wrapText="1"/>
    </xf>
    <xf numFmtId="0" fontId="53" fillId="28" borderId="72" xfId="0" applyFont="1" applyFill="1" applyBorder="1" applyAlignment="1">
      <alignment horizontal="center" vertical="center"/>
    </xf>
    <xf numFmtId="0" fontId="53" fillId="28" borderId="80" xfId="0" applyFont="1" applyFill="1" applyBorder="1" applyAlignment="1">
      <alignment horizontal="center" vertical="center"/>
    </xf>
    <xf numFmtId="0" fontId="53" fillId="28" borderId="73" xfId="0" applyFont="1" applyFill="1" applyBorder="1" applyAlignment="1">
      <alignment horizontal="center" vertical="center"/>
    </xf>
    <xf numFmtId="0" fontId="53" fillId="28" borderId="50" xfId="0" applyFont="1" applyFill="1" applyBorder="1" applyAlignment="1">
      <alignment horizontal="center" vertical="center"/>
    </xf>
    <xf numFmtId="0" fontId="53" fillId="28" borderId="51" xfId="0" applyFont="1" applyFill="1" applyBorder="1" applyAlignment="1">
      <alignment horizontal="center" vertical="center"/>
    </xf>
    <xf numFmtId="0" fontId="53" fillId="28" borderId="49" xfId="0" applyFont="1" applyFill="1" applyBorder="1" applyAlignment="1">
      <alignment horizontal="center" vertical="center"/>
    </xf>
    <xf numFmtId="0" fontId="53" fillId="28" borderId="22" xfId="0" applyFont="1" applyFill="1" applyBorder="1" applyAlignment="1">
      <alignment horizontal="center" vertical="center"/>
    </xf>
    <xf numFmtId="0" fontId="53" fillId="28" borderId="53" xfId="0" applyFont="1" applyFill="1" applyBorder="1" applyAlignment="1">
      <alignment horizontal="center" vertical="center"/>
    </xf>
    <xf numFmtId="0" fontId="53" fillId="28" borderId="28" xfId="0" applyFont="1" applyFill="1" applyBorder="1" applyAlignment="1">
      <alignment horizontal="center" vertical="center"/>
    </xf>
    <xf numFmtId="0" fontId="53" fillId="0" borderId="0" xfId="0" applyFont="1" applyFill="1" applyBorder="1" applyAlignment="1">
      <alignment vertical="center"/>
    </xf>
    <xf numFmtId="1" fontId="59" fillId="26" borderId="50" xfId="0" applyNumberFormat="1" applyFont="1" applyFill="1" applyBorder="1" applyAlignment="1">
      <alignment horizontal="center" vertical="center"/>
    </xf>
    <xf numFmtId="1" fontId="60" fillId="31" borderId="73" xfId="0" applyNumberFormat="1" applyFont="1" applyFill="1" applyBorder="1" applyAlignment="1">
      <alignment horizontal="center" vertical="center"/>
    </xf>
    <xf numFmtId="0" fontId="0" fillId="28" borderId="76" xfId="0" applyNumberFormat="1" applyFont="1" applyFill="1" applyBorder="1" applyAlignment="1">
      <alignment horizontal="center" vertical="center"/>
    </xf>
    <xf numFmtId="182" fontId="53" fillId="28" borderId="60" xfId="0" applyNumberFormat="1" applyFont="1" applyFill="1" applyBorder="1" applyAlignment="1">
      <alignment horizontal="center" vertical="center"/>
    </xf>
    <xf numFmtId="0" fontId="53" fillId="28" borderId="27" xfId="0" applyFont="1" applyFill="1" applyBorder="1" applyAlignment="1">
      <alignment horizontal="center" vertical="center"/>
    </xf>
    <xf numFmtId="0" fontId="53" fillId="28" borderId="75" xfId="0" applyFont="1" applyFill="1" applyBorder="1" applyAlignment="1">
      <alignment horizontal="center" vertical="center"/>
    </xf>
    <xf numFmtId="0" fontId="53" fillId="28" borderId="21" xfId="0" applyFont="1" applyFill="1" applyBorder="1" applyAlignment="1">
      <alignment horizontal="center" vertical="center"/>
    </xf>
    <xf numFmtId="0" fontId="55" fillId="0" borderId="0" xfId="2" applyNumberFormat="1" applyFont="1" applyFill="1" applyBorder="1" applyAlignment="1">
      <alignment horizontal="center" vertical="center" wrapText="1"/>
    </xf>
    <xf numFmtId="0" fontId="55" fillId="0" borderId="0" xfId="2" applyNumberFormat="1" applyFont="1" applyFill="1" applyBorder="1" applyAlignment="1">
      <alignment horizontal="center" vertical="center"/>
    </xf>
    <xf numFmtId="182" fontId="53" fillId="54" borderId="64" xfId="0" applyNumberFormat="1" applyFont="1" applyFill="1" applyBorder="1" applyAlignment="1">
      <alignment horizontal="center" vertical="center"/>
    </xf>
    <xf numFmtId="182" fontId="53" fillId="28" borderId="67" xfId="0" applyNumberFormat="1" applyFont="1" applyFill="1" applyBorder="1" applyAlignment="1">
      <alignment horizontal="center" vertical="center"/>
    </xf>
    <xf numFmtId="182" fontId="53" fillId="28" borderId="65" xfId="0" applyNumberFormat="1" applyFont="1" applyFill="1" applyBorder="1" applyAlignment="1">
      <alignment horizontal="center" vertical="center"/>
    </xf>
    <xf numFmtId="0" fontId="54" fillId="0" borderId="0" xfId="0" applyFont="1" applyFill="1" applyBorder="1" applyAlignment="1">
      <alignment horizontal="center" vertical="center" wrapText="1"/>
    </xf>
    <xf numFmtId="0" fontId="54" fillId="24" borderId="30" xfId="0" applyFont="1" applyFill="1" applyBorder="1" applyAlignment="1">
      <alignment horizontal="center" vertical="center" wrapText="1"/>
    </xf>
    <xf numFmtId="0" fontId="54" fillId="24" borderId="71" xfId="0" applyFont="1" applyFill="1" applyBorder="1" applyAlignment="1">
      <alignment horizontal="center" vertical="center" wrapText="1"/>
    </xf>
    <xf numFmtId="0" fontId="54" fillId="24" borderId="5" xfId="0" applyFont="1" applyFill="1" applyBorder="1" applyAlignment="1">
      <alignment horizontal="center" vertical="center" wrapText="1"/>
    </xf>
    <xf numFmtId="0" fontId="55" fillId="30" borderId="68" xfId="2" applyNumberFormat="1" applyFont="1" applyFill="1" applyBorder="1" applyAlignment="1">
      <alignment horizontal="center" vertical="center" wrapText="1"/>
    </xf>
    <xf numFmtId="0" fontId="55" fillId="48" borderId="68" xfId="215" applyNumberFormat="1" applyFont="1" applyFill="1" applyBorder="1" applyAlignment="1">
      <alignment horizontal="center" vertical="center" wrapText="1"/>
    </xf>
    <xf numFmtId="0" fontId="55" fillId="53" borderId="68" xfId="2" applyNumberFormat="1" applyFont="1" applyFill="1" applyBorder="1" applyAlignment="1">
      <alignment horizontal="center" vertical="center" wrapText="1"/>
    </xf>
    <xf numFmtId="0" fontId="55" fillId="47" borderId="68" xfId="2" applyNumberFormat="1" applyFont="1" applyFill="1" applyBorder="1" applyAlignment="1">
      <alignment horizontal="center" vertical="center" wrapText="1"/>
    </xf>
    <xf numFmtId="0" fontId="55" fillId="33" borderId="68" xfId="2" applyNumberFormat="1" applyFont="1" applyFill="1" applyBorder="1" applyAlignment="1">
      <alignment horizontal="center" vertical="center" wrapText="1"/>
    </xf>
    <xf numFmtId="0" fontId="55" fillId="32" borderId="68" xfId="2" applyNumberFormat="1" applyFont="1" applyFill="1" applyBorder="1" applyAlignment="1">
      <alignment horizontal="center" vertical="center" wrapText="1"/>
    </xf>
    <xf numFmtId="0" fontId="54" fillId="35" borderId="68" xfId="215" applyNumberFormat="1" applyFont="1" applyFill="1" applyBorder="1" applyAlignment="1">
      <alignment horizontal="center" vertical="center" wrapText="1"/>
    </xf>
    <xf numFmtId="0" fontId="54" fillId="46" borderId="68" xfId="2" applyNumberFormat="1" applyFont="1" applyFill="1" applyBorder="1" applyAlignment="1">
      <alignment horizontal="center" vertical="center" wrapText="1"/>
    </xf>
    <xf numFmtId="0" fontId="54" fillId="45" borderId="68" xfId="2" applyNumberFormat="1" applyFont="1" applyFill="1" applyBorder="1" applyAlignment="1">
      <alignment horizontal="center" vertical="center" wrapText="1"/>
    </xf>
    <xf numFmtId="0" fontId="54" fillId="39" borderId="68" xfId="215" applyNumberFormat="1" applyFont="1" applyFill="1" applyBorder="1" applyAlignment="1">
      <alignment horizontal="center" vertical="center" wrapText="1"/>
    </xf>
    <xf numFmtId="0" fontId="55" fillId="44" borderId="68" xfId="215" applyNumberFormat="1" applyFont="1" applyFill="1" applyBorder="1" applyAlignment="1">
      <alignment horizontal="center" vertical="center" wrapText="1"/>
    </xf>
    <xf numFmtId="0" fontId="55" fillId="43" borderId="68" xfId="215" applyNumberFormat="1" applyFont="1" applyFill="1" applyBorder="1" applyAlignment="1">
      <alignment horizontal="center" vertical="center" wrapText="1"/>
    </xf>
    <xf numFmtId="0" fontId="55" fillId="40" borderId="68" xfId="215" applyNumberFormat="1" applyFont="1" applyFill="1" applyBorder="1" applyAlignment="1">
      <alignment horizontal="center" vertical="center" wrapText="1"/>
    </xf>
    <xf numFmtId="0" fontId="54" fillId="41" borderId="68" xfId="2" applyNumberFormat="1" applyFont="1" applyFill="1" applyBorder="1" applyAlignment="1">
      <alignment horizontal="center" vertical="center" wrapText="1"/>
    </xf>
    <xf numFmtId="0" fontId="55" fillId="34" borderId="65" xfId="2" applyNumberFormat="1" applyFont="1" applyFill="1" applyBorder="1" applyAlignment="1">
      <alignment horizontal="center" vertical="center" wrapText="1"/>
    </xf>
    <xf numFmtId="0" fontId="55" fillId="30" borderId="30" xfId="2" applyNumberFormat="1" applyFont="1" applyFill="1" applyBorder="1" applyAlignment="1">
      <alignment horizontal="center" vertical="center" wrapText="1"/>
    </xf>
    <xf numFmtId="0" fontId="55" fillId="48" borderId="30" xfId="215" applyNumberFormat="1" applyFont="1" applyFill="1" applyBorder="1" applyAlignment="1">
      <alignment horizontal="center" vertical="center" wrapText="1"/>
    </xf>
    <xf numFmtId="0" fontId="55" fillId="47" borderId="30" xfId="2" applyNumberFormat="1" applyFont="1" applyFill="1" applyBorder="1" applyAlignment="1">
      <alignment horizontal="center" vertical="center" wrapText="1"/>
    </xf>
    <xf numFmtId="0" fontId="55" fillId="33" borderId="30" xfId="2" applyNumberFormat="1" applyFont="1" applyFill="1" applyBorder="1" applyAlignment="1">
      <alignment horizontal="center" vertical="center" wrapText="1"/>
    </xf>
    <xf numFmtId="0" fontId="54" fillId="35" borderId="30" xfId="215" applyNumberFormat="1" applyFont="1" applyFill="1" applyBorder="1" applyAlignment="1">
      <alignment horizontal="center" vertical="center" wrapText="1"/>
    </xf>
    <xf numFmtId="0" fontId="54" fillId="46" borderId="30" xfId="2" applyNumberFormat="1" applyFont="1" applyFill="1" applyBorder="1" applyAlignment="1">
      <alignment horizontal="center" vertical="center" wrapText="1"/>
    </xf>
    <xf numFmtId="0" fontId="54" fillId="39" borderId="30" xfId="215" applyNumberFormat="1" applyFont="1" applyFill="1" applyBorder="1" applyAlignment="1">
      <alignment horizontal="center" vertical="center" wrapText="1"/>
    </xf>
    <xf numFmtId="0" fontId="55" fillId="44" borderId="30" xfId="215" applyNumberFormat="1" applyFont="1" applyFill="1" applyBorder="1" applyAlignment="1">
      <alignment horizontal="center" vertical="center" wrapText="1"/>
    </xf>
    <xf numFmtId="0" fontId="55" fillId="43" borderId="30" xfId="215" applyNumberFormat="1" applyFont="1" applyFill="1" applyBorder="1" applyAlignment="1">
      <alignment horizontal="center" vertical="center" wrapText="1"/>
    </xf>
    <xf numFmtId="0" fontId="55" fillId="40" borderId="69" xfId="215" applyNumberFormat="1" applyFont="1" applyFill="1" applyBorder="1" applyAlignment="1">
      <alignment horizontal="center" vertical="center" wrapText="1"/>
    </xf>
    <xf numFmtId="0" fontId="55" fillId="30" borderId="6" xfId="2" applyNumberFormat="1" applyFont="1" applyFill="1" applyBorder="1" applyAlignment="1">
      <alignment horizontal="center" vertical="center" wrapText="1"/>
    </xf>
    <xf numFmtId="0" fontId="55" fillId="48" borderId="6" xfId="215" applyNumberFormat="1" applyFont="1" applyFill="1" applyBorder="1" applyAlignment="1">
      <alignment horizontal="center" vertical="center" wrapText="1"/>
    </xf>
    <xf numFmtId="0" fontId="55" fillId="53" borderId="6" xfId="2" applyNumberFormat="1" applyFont="1" applyFill="1" applyBorder="1" applyAlignment="1">
      <alignment horizontal="center" vertical="center" wrapText="1"/>
    </xf>
    <xf numFmtId="0" fontId="55" fillId="47" borderId="6" xfId="2" applyNumberFormat="1" applyFont="1" applyFill="1" applyBorder="1" applyAlignment="1">
      <alignment horizontal="center" vertical="center" wrapText="1"/>
    </xf>
    <xf numFmtId="0" fontId="55" fillId="32" borderId="6" xfId="2" applyNumberFormat="1" applyFont="1" applyFill="1" applyBorder="1" applyAlignment="1">
      <alignment horizontal="center" vertical="center" wrapText="1"/>
    </xf>
    <xf numFmtId="0" fontId="54" fillId="35" borderId="6" xfId="215" applyNumberFormat="1" applyFont="1" applyFill="1" applyBorder="1" applyAlignment="1">
      <alignment horizontal="center" vertical="center" wrapText="1"/>
    </xf>
    <xf numFmtId="0" fontId="54" fillId="46" borderId="6" xfId="2" applyNumberFormat="1" applyFont="1" applyFill="1" applyBorder="1" applyAlignment="1">
      <alignment horizontal="center" vertical="center" wrapText="1"/>
    </xf>
    <xf numFmtId="0" fontId="54" fillId="45" borderId="6" xfId="2" applyNumberFormat="1" applyFont="1" applyFill="1" applyBorder="1" applyAlignment="1">
      <alignment horizontal="center" vertical="center" wrapText="1"/>
    </xf>
    <xf numFmtId="0" fontId="54" fillId="39" borderId="6" xfId="215" applyNumberFormat="1" applyFont="1" applyFill="1" applyBorder="1" applyAlignment="1">
      <alignment horizontal="center" vertical="center" wrapText="1"/>
    </xf>
    <xf numFmtId="0" fontId="55" fillId="44" borderId="6" xfId="215" applyNumberFormat="1" applyFont="1" applyFill="1" applyBorder="1" applyAlignment="1">
      <alignment horizontal="center" vertical="center" wrapText="1"/>
    </xf>
    <xf numFmtId="0" fontId="55" fillId="43" borderId="6" xfId="215" applyNumberFormat="1" applyFont="1" applyFill="1" applyBorder="1" applyAlignment="1">
      <alignment horizontal="center" vertical="center" wrapText="1"/>
    </xf>
    <xf numFmtId="0" fontId="55" fillId="42" borderId="6" xfId="215" applyNumberFormat="1" applyFont="1" applyFill="1" applyBorder="1" applyAlignment="1">
      <alignment horizontal="center" vertical="center" wrapText="1"/>
    </xf>
    <xf numFmtId="0" fontId="54" fillId="41" borderId="6" xfId="2" applyNumberFormat="1" applyFont="1" applyFill="1" applyBorder="1" applyAlignment="1">
      <alignment horizontal="center" vertical="center" wrapText="1"/>
    </xf>
    <xf numFmtId="0" fontId="55" fillId="34" borderId="6" xfId="2" applyNumberFormat="1" applyFont="1" applyFill="1" applyBorder="1" applyAlignment="1">
      <alignment horizontal="center" vertical="center" wrapText="1"/>
    </xf>
    <xf numFmtId="0" fontId="0" fillId="0" borderId="0" xfId="0" applyFill="1" applyBorder="1" applyAlignment="1">
      <alignment horizontal="left"/>
    </xf>
    <xf numFmtId="3" fontId="0" fillId="0" borderId="0" xfId="0" applyNumberFormat="1" applyFill="1" applyBorder="1"/>
    <xf numFmtId="1" fontId="60" fillId="31" borderId="72" xfId="0" applyNumberFormat="1" applyFont="1" applyFill="1" applyBorder="1" applyAlignment="1">
      <alignment horizontal="center" vertical="center"/>
    </xf>
    <xf numFmtId="1" fontId="60" fillId="31" borderId="75" xfId="0" applyNumberFormat="1" applyFont="1" applyFill="1" applyBorder="1" applyAlignment="1">
      <alignment horizontal="center" vertical="center"/>
    </xf>
    <xf numFmtId="1" fontId="59" fillId="26" borderId="27" xfId="0" applyNumberFormat="1" applyFont="1" applyFill="1" applyBorder="1" applyAlignment="1">
      <alignment horizontal="center" vertical="center"/>
    </xf>
    <xf numFmtId="1" fontId="59" fillId="26" borderId="51" xfId="0" applyNumberFormat="1" applyFont="1" applyFill="1" applyBorder="1" applyAlignment="1">
      <alignment horizontal="center" vertical="center"/>
    </xf>
    <xf numFmtId="0" fontId="64" fillId="31" borderId="73" xfId="0" applyFont="1" applyFill="1" applyBorder="1" applyAlignment="1">
      <alignment horizontal="center" vertical="center"/>
    </xf>
    <xf numFmtId="0" fontId="54" fillId="26" borderId="49" xfId="0" applyFont="1" applyFill="1" applyBorder="1" applyAlignment="1">
      <alignment horizontal="center" vertical="center"/>
    </xf>
    <xf numFmtId="0" fontId="54" fillId="26" borderId="50" xfId="0" applyFont="1" applyFill="1" applyBorder="1" applyAlignment="1">
      <alignment horizontal="center" vertical="center"/>
    </xf>
    <xf numFmtId="0" fontId="54" fillId="26" borderId="51" xfId="0" applyFont="1" applyFill="1" applyBorder="1" applyAlignment="1">
      <alignment horizontal="center" vertical="center"/>
    </xf>
    <xf numFmtId="0" fontId="65" fillId="0" borderId="77" xfId="0" applyFont="1" applyBorder="1" applyAlignment="1">
      <alignment horizontal="center" vertical="center"/>
    </xf>
    <xf numFmtId="0" fontId="65" fillId="0" borderId="83" xfId="0" applyFont="1" applyBorder="1" applyAlignment="1">
      <alignment horizontal="center" vertical="center"/>
    </xf>
    <xf numFmtId="0" fontId="65" fillId="0" borderId="32" xfId="0" applyFont="1" applyBorder="1" applyAlignment="1">
      <alignment horizontal="center" vertical="center"/>
    </xf>
    <xf numFmtId="0" fontId="44" fillId="0" borderId="25" xfId="1" applyFont="1" applyBorder="1" applyAlignment="1" applyProtection="1">
      <alignment horizontal="center" vertical="center"/>
    </xf>
    <xf numFmtId="0" fontId="44" fillId="0" borderId="81" xfId="1" applyFont="1" applyBorder="1" applyAlignment="1" applyProtection="1">
      <alignment horizontal="center" vertical="center"/>
    </xf>
    <xf numFmtId="0" fontId="46" fillId="28" borderId="84" xfId="216" applyNumberFormat="1" applyFont="1" applyFill="1" applyBorder="1" applyAlignment="1">
      <alignment horizontal="center" vertical="center" wrapText="1"/>
    </xf>
    <xf numFmtId="181" fontId="45" fillId="0" borderId="17" xfId="216" applyNumberFormat="1" applyFont="1" applyBorder="1" applyAlignment="1">
      <alignment horizontal="center" vertical="center"/>
    </xf>
    <xf numFmtId="181" fontId="45" fillId="0" borderId="78" xfId="216" applyNumberFormat="1" applyFont="1" applyBorder="1" applyAlignment="1">
      <alignment horizontal="center" vertical="center"/>
    </xf>
    <xf numFmtId="183" fontId="47" fillId="28" borderId="25" xfId="216" applyNumberFormat="1" applyFont="1" applyFill="1" applyBorder="1" applyAlignment="1">
      <alignment horizontal="center" vertical="center"/>
    </xf>
    <xf numFmtId="183" fontId="47" fillId="28" borderId="58" xfId="216" applyNumberFormat="1" applyFont="1" applyFill="1" applyBorder="1" applyAlignment="1">
      <alignment horizontal="center" vertical="center"/>
    </xf>
    <xf numFmtId="0" fontId="49" fillId="0" borderId="38" xfId="216" applyFont="1" applyBorder="1" applyAlignment="1">
      <alignment horizontal="center" vertical="center"/>
    </xf>
    <xf numFmtId="0" fontId="49" fillId="0" borderId="86" xfId="216" applyFont="1" applyBorder="1" applyAlignment="1">
      <alignment horizontal="center" vertical="center"/>
    </xf>
    <xf numFmtId="0" fontId="49" fillId="0" borderId="87" xfId="216" applyFont="1" applyBorder="1" applyAlignment="1">
      <alignment horizontal="center" vertical="center"/>
    </xf>
    <xf numFmtId="0" fontId="49" fillId="0" borderId="88" xfId="216" applyFont="1" applyBorder="1" applyAlignment="1">
      <alignment horizontal="center" vertical="center"/>
    </xf>
    <xf numFmtId="0" fontId="56" fillId="28" borderId="89" xfId="0" applyNumberFormat="1" applyFont="1" applyFill="1" applyBorder="1" applyAlignment="1">
      <alignment vertical="center"/>
    </xf>
    <xf numFmtId="0" fontId="56" fillId="28" borderId="90" xfId="0" applyNumberFormat="1" applyFont="1" applyFill="1" applyBorder="1" applyAlignment="1">
      <alignment vertical="center"/>
    </xf>
    <xf numFmtId="0" fontId="56" fillId="28" borderId="91" xfId="0" applyNumberFormat="1" applyFont="1" applyFill="1" applyBorder="1" applyAlignment="1">
      <alignment vertical="center"/>
    </xf>
    <xf numFmtId="0" fontId="56" fillId="28" borderId="92" xfId="0" applyNumberFormat="1" applyFont="1" applyFill="1" applyBorder="1" applyAlignment="1">
      <alignment vertical="center"/>
    </xf>
    <xf numFmtId="0" fontId="56" fillId="28" borderId="93" xfId="0" applyNumberFormat="1" applyFont="1" applyFill="1" applyBorder="1" applyAlignment="1">
      <alignment vertical="center"/>
    </xf>
    <xf numFmtId="0" fontId="56" fillId="28" borderId="94" xfId="0" applyNumberFormat="1" applyFont="1" applyFill="1" applyBorder="1" applyAlignment="1">
      <alignment vertical="center"/>
    </xf>
    <xf numFmtId="183" fontId="66" fillId="28" borderId="25" xfId="216" applyNumberFormat="1" applyFont="1" applyFill="1" applyBorder="1" applyAlignment="1">
      <alignment horizontal="center" vertical="center"/>
    </xf>
    <xf numFmtId="183" fontId="66" fillId="28" borderId="58" xfId="216" applyNumberFormat="1" applyFont="1" applyFill="1" applyBorder="1" applyAlignment="1">
      <alignment horizontal="center" vertical="center"/>
    </xf>
    <xf numFmtId="0" fontId="58" fillId="28" borderId="81" xfId="0" applyFont="1" applyFill="1" applyBorder="1" applyAlignment="1">
      <alignment horizontal="center" vertical="center"/>
    </xf>
    <xf numFmtId="0" fontId="58" fillId="28" borderId="55" xfId="0" applyFont="1" applyFill="1" applyBorder="1" applyAlignment="1">
      <alignment horizontal="center" vertical="center"/>
    </xf>
    <xf numFmtId="0" fontId="58" fillId="28" borderId="25" xfId="0" applyFont="1" applyFill="1" applyBorder="1" applyAlignment="1">
      <alignment horizontal="center" vertical="center"/>
    </xf>
    <xf numFmtId="0" fontId="67" fillId="0" borderId="69" xfId="0" applyFont="1" applyBorder="1" applyAlignment="1">
      <alignment horizontal="center" vertical="center"/>
    </xf>
    <xf numFmtId="0" fontId="67" fillId="0" borderId="2" xfId="0" applyFont="1" applyBorder="1" applyAlignment="1">
      <alignment horizontal="center" vertical="center"/>
    </xf>
    <xf numFmtId="0" fontId="67" fillId="0" borderId="30" xfId="0" applyFont="1" applyBorder="1" applyAlignment="1">
      <alignment horizontal="center" vertical="center"/>
    </xf>
    <xf numFmtId="0" fontId="61" fillId="28" borderId="95" xfId="0" applyFont="1" applyFill="1" applyBorder="1" applyAlignment="1">
      <alignment horizontal="center" vertical="center"/>
    </xf>
    <xf numFmtId="0" fontId="61" fillId="28" borderId="96" xfId="0" applyFont="1" applyFill="1" applyBorder="1" applyAlignment="1">
      <alignment horizontal="center" vertical="center"/>
    </xf>
    <xf numFmtId="0" fontId="61" fillId="28" borderId="97" xfId="0" applyFont="1" applyFill="1" applyBorder="1" applyAlignment="1">
      <alignment horizontal="center" vertical="center"/>
    </xf>
    <xf numFmtId="0" fontId="61" fillId="28" borderId="98" xfId="0" applyFont="1" applyFill="1" applyBorder="1" applyAlignment="1">
      <alignment horizontal="center" vertical="center"/>
    </xf>
    <xf numFmtId="0" fontId="61" fillId="28" borderId="99" xfId="0" applyFont="1" applyFill="1" applyBorder="1" applyAlignment="1">
      <alignment horizontal="center" vertical="center"/>
    </xf>
    <xf numFmtId="0" fontId="61" fillId="28" borderId="56" xfId="0" applyFont="1" applyFill="1" applyBorder="1" applyAlignment="1">
      <alignment horizontal="center" vertical="center"/>
    </xf>
    <xf numFmtId="0" fontId="61" fillId="28" borderId="100" xfId="0" applyFont="1" applyFill="1" applyBorder="1" applyAlignment="1">
      <alignment horizontal="center" vertical="center"/>
    </xf>
    <xf numFmtId="0" fontId="61" fillId="28" borderId="64" xfId="0" applyFont="1" applyFill="1" applyBorder="1" applyAlignment="1">
      <alignment horizontal="center" vertical="center"/>
    </xf>
    <xf numFmtId="0" fontId="61" fillId="28" borderId="26" xfId="0" applyFont="1" applyFill="1" applyBorder="1" applyAlignment="1">
      <alignment horizontal="center" vertical="center"/>
    </xf>
    <xf numFmtId="0" fontId="61" fillId="28" borderId="67" xfId="0" applyFont="1" applyFill="1" applyBorder="1" applyAlignment="1">
      <alignment horizontal="center" vertical="center"/>
    </xf>
    <xf numFmtId="0" fontId="61" fillId="28" borderId="14" xfId="0" applyFont="1" applyFill="1" applyBorder="1" applyAlignment="1">
      <alignment horizontal="center" vertical="center"/>
    </xf>
    <xf numFmtId="0" fontId="61" fillId="28" borderId="101" xfId="0" applyFont="1" applyFill="1" applyBorder="1" applyAlignment="1">
      <alignment horizontal="center" vertical="center"/>
    </xf>
    <xf numFmtId="0" fontId="61" fillId="28" borderId="54" xfId="0" applyFont="1" applyFill="1" applyBorder="1" applyAlignment="1">
      <alignment horizontal="center" vertical="center"/>
    </xf>
    <xf numFmtId="0" fontId="61" fillId="28" borderId="29" xfId="0" applyFont="1" applyFill="1" applyBorder="1" applyAlignment="1">
      <alignment horizontal="center" vertical="center"/>
    </xf>
    <xf numFmtId="0" fontId="61" fillId="28" borderId="102" xfId="0" applyFont="1" applyFill="1" applyBorder="1" applyAlignment="1">
      <alignment horizontal="center" vertical="center"/>
    </xf>
    <xf numFmtId="0" fontId="61" fillId="28" borderId="59" xfId="0" applyFont="1" applyFill="1" applyBorder="1" applyAlignment="1">
      <alignment horizontal="center" vertical="center"/>
    </xf>
    <xf numFmtId="0" fontId="65" fillId="0" borderId="65" xfId="0" applyFont="1" applyBorder="1" applyAlignment="1">
      <alignment horizontal="center" vertical="center"/>
    </xf>
    <xf numFmtId="0" fontId="65" fillId="0" borderId="3" xfId="0" applyFont="1" applyBorder="1" applyAlignment="1">
      <alignment horizontal="center" vertical="center"/>
    </xf>
    <xf numFmtId="0" fontId="65" fillId="0" borderId="55" xfId="0" applyFont="1" applyBorder="1" applyAlignment="1">
      <alignment horizontal="center" vertical="center"/>
    </xf>
    <xf numFmtId="0" fontId="65" fillId="0" borderId="68" xfId="0" applyFont="1" applyBorder="1" applyAlignment="1">
      <alignment horizontal="center" vertical="center"/>
    </xf>
    <xf numFmtId="0" fontId="65" fillId="0" borderId="66" xfId="0" applyFont="1" applyBorder="1" applyAlignment="1">
      <alignment horizontal="center" vertical="center"/>
    </xf>
    <xf numFmtId="0" fontId="65" fillId="0" borderId="70" xfId="0" applyFont="1" applyBorder="1" applyAlignment="1">
      <alignment horizontal="center" vertical="center"/>
    </xf>
    <xf numFmtId="0" fontId="65" fillId="0" borderId="79" xfId="0" applyFont="1" applyBorder="1" applyAlignment="1">
      <alignment horizontal="center" vertical="center" wrapText="1"/>
    </xf>
    <xf numFmtId="0" fontId="65" fillId="0" borderId="19" xfId="0" applyFont="1" applyBorder="1" applyAlignment="1">
      <alignment horizontal="center" vertical="center" wrapText="1"/>
    </xf>
    <xf numFmtId="0" fontId="65" fillId="0" borderId="81" xfId="0" applyFont="1" applyBorder="1" applyAlignment="1">
      <alignment horizontal="center" vertical="center" wrapText="1"/>
    </xf>
    <xf numFmtId="0" fontId="65" fillId="0" borderId="68" xfId="0" applyFont="1" applyBorder="1" applyAlignment="1">
      <alignment horizontal="center" vertical="center" wrapText="1"/>
    </xf>
    <xf numFmtId="0" fontId="65" fillId="0" borderId="66" xfId="0" applyFont="1" applyBorder="1" applyAlignment="1">
      <alignment horizontal="center" vertical="center" wrapText="1"/>
    </xf>
    <xf numFmtId="0" fontId="65" fillId="0" borderId="70" xfId="0" applyFont="1" applyBorder="1" applyAlignment="1">
      <alignment horizontal="center" vertical="center" wrapText="1"/>
    </xf>
    <xf numFmtId="0" fontId="65" fillId="0" borderId="65" xfId="0" applyFont="1" applyBorder="1" applyAlignment="1">
      <alignment horizontal="center" vertical="center" wrapText="1"/>
    </xf>
    <xf numFmtId="0" fontId="65" fillId="0" borderId="3" xfId="0" applyFont="1" applyBorder="1" applyAlignment="1">
      <alignment horizontal="center" vertical="center" wrapText="1"/>
    </xf>
    <xf numFmtId="0" fontId="65" fillId="0" borderId="55" xfId="0" applyFont="1" applyBorder="1" applyAlignment="1">
      <alignment horizontal="center" vertical="center" wrapText="1"/>
    </xf>
    <xf numFmtId="0" fontId="58" fillId="28" borderId="5" xfId="2" applyNumberFormat="1" applyFont="1" applyFill="1" applyBorder="1" applyAlignment="1">
      <alignment horizontal="center" vertical="center" wrapText="1"/>
    </xf>
    <xf numFmtId="0" fontId="58" fillId="28" borderId="1" xfId="2" applyNumberFormat="1" applyFont="1" applyFill="1" applyBorder="1" applyAlignment="1">
      <alignment horizontal="center" vertical="center" wrapText="1"/>
    </xf>
    <xf numFmtId="0" fontId="58" fillId="28" borderId="31" xfId="2" applyNumberFormat="1" applyFont="1" applyFill="1" applyBorder="1" applyAlignment="1">
      <alignment horizontal="center" vertical="center" wrapText="1"/>
    </xf>
    <xf numFmtId="0" fontId="58" fillId="28" borderId="71" xfId="2" applyNumberFormat="1" applyFont="1" applyFill="1" applyBorder="1" applyAlignment="1">
      <alignment horizontal="center" vertical="center" wrapText="1"/>
    </xf>
    <xf numFmtId="0" fontId="56" fillId="28" borderId="35" xfId="0" applyNumberFormat="1" applyFont="1" applyFill="1" applyBorder="1" applyAlignment="1">
      <alignment horizontal="center" vertical="center"/>
    </xf>
    <xf numFmtId="0" fontId="56" fillId="28" borderId="36" xfId="0" applyNumberFormat="1" applyFont="1" applyFill="1" applyBorder="1" applyAlignment="1">
      <alignment horizontal="center" vertical="center"/>
    </xf>
    <xf numFmtId="0" fontId="56" fillId="28" borderId="22" xfId="0" applyNumberFormat="1" applyFont="1" applyFill="1" applyBorder="1" applyAlignment="1">
      <alignment horizontal="center" vertical="center"/>
    </xf>
    <xf numFmtId="0" fontId="56" fillId="28" borderId="80" xfId="0" applyNumberFormat="1" applyFont="1" applyFill="1" applyBorder="1" applyAlignment="1">
      <alignment horizontal="center" vertical="center"/>
    </xf>
    <xf numFmtId="0" fontId="56" fillId="28" borderId="72" xfId="0" applyNumberFormat="1" applyFont="1" applyFill="1" applyBorder="1" applyAlignment="1">
      <alignment horizontal="center" vertical="center"/>
    </xf>
    <xf numFmtId="0" fontId="56" fillId="28" borderId="53" xfId="0" applyNumberFormat="1" applyFont="1" applyFill="1" applyBorder="1" applyAlignment="1">
      <alignment horizontal="center" vertical="center"/>
    </xf>
    <xf numFmtId="0" fontId="56" fillId="28" borderId="73" xfId="0" applyNumberFormat="1" applyFont="1" applyFill="1" applyBorder="1" applyAlignment="1">
      <alignment horizontal="center" vertical="center"/>
    </xf>
    <xf numFmtId="0" fontId="56" fillId="28" borderId="49" xfId="0" applyNumberFormat="1" applyFont="1" applyFill="1" applyBorder="1" applyAlignment="1">
      <alignment horizontal="center" vertical="center"/>
    </xf>
    <xf numFmtId="0" fontId="56" fillId="28" borderId="50" xfId="0" applyNumberFormat="1" applyFont="1" applyFill="1" applyBorder="1" applyAlignment="1">
      <alignment horizontal="center" vertical="center"/>
    </xf>
    <xf numFmtId="0" fontId="56" fillId="28" borderId="28" xfId="0" applyNumberFormat="1" applyFont="1" applyFill="1" applyBorder="1" applyAlignment="1">
      <alignment horizontal="center" vertical="center"/>
    </xf>
    <xf numFmtId="0" fontId="56" fillId="28" borderId="51" xfId="0" applyNumberFormat="1" applyFont="1" applyFill="1" applyBorder="1" applyAlignment="1">
      <alignment horizontal="center" vertical="center"/>
    </xf>
    <xf numFmtId="0" fontId="56" fillId="28" borderId="37" xfId="0" applyNumberFormat="1" applyFont="1" applyFill="1" applyBorder="1" applyAlignment="1">
      <alignment horizontal="center" vertical="center"/>
    </xf>
    <xf numFmtId="0" fontId="55" fillId="32" borderId="35" xfId="2" applyNumberFormat="1" applyFont="1" applyFill="1" applyBorder="1" applyAlignment="1">
      <alignment horizontal="center" vertical="center"/>
    </xf>
    <xf numFmtId="0" fontId="55" fillId="32" borderId="36" xfId="2" applyNumberFormat="1" applyFont="1" applyFill="1" applyBorder="1" applyAlignment="1">
      <alignment horizontal="center" vertical="center"/>
    </xf>
    <xf numFmtId="0" fontId="54" fillId="46" borderId="36" xfId="2" applyNumberFormat="1" applyFont="1" applyFill="1" applyBorder="1" applyAlignment="1">
      <alignment horizontal="center" vertical="center"/>
    </xf>
    <xf numFmtId="0" fontId="55" fillId="48" borderId="36" xfId="215" applyNumberFormat="1" applyFont="1" applyFill="1" applyBorder="1" applyAlignment="1">
      <alignment horizontal="center" vertical="center" wrapText="1"/>
    </xf>
    <xf numFmtId="0" fontId="55" fillId="32" borderId="37" xfId="2" applyNumberFormat="1" applyFont="1" applyFill="1" applyBorder="1" applyAlignment="1">
      <alignment horizontal="center" vertical="center"/>
    </xf>
    <xf numFmtId="0" fontId="56" fillId="28" borderId="20" xfId="0" applyNumberFormat="1" applyFont="1" applyFill="1" applyBorder="1" applyAlignment="1">
      <alignment horizontal="center" vertical="center"/>
    </xf>
    <xf numFmtId="0" fontId="56" fillId="28" borderId="24" xfId="0" applyNumberFormat="1" applyFont="1" applyFill="1" applyBorder="1" applyAlignment="1">
      <alignment horizontal="center" vertical="center"/>
    </xf>
    <xf numFmtId="0" fontId="56" fillId="28" borderId="21" xfId="0" applyNumberFormat="1" applyFont="1" applyFill="1" applyBorder="1" applyAlignment="1">
      <alignment horizontal="center" vertical="center"/>
    </xf>
    <xf numFmtId="0" fontId="56" fillId="28" borderId="23" xfId="0" applyNumberFormat="1" applyFont="1" applyFill="1" applyBorder="1" applyAlignment="1">
      <alignment horizontal="center" vertical="center"/>
    </xf>
    <xf numFmtId="0" fontId="55" fillId="32" borderId="80" xfId="2" applyNumberFormat="1" applyFont="1" applyFill="1" applyBorder="1" applyAlignment="1">
      <alignment horizontal="center" vertical="center"/>
    </xf>
    <xf numFmtId="0" fontId="55" fillId="32" borderId="72" xfId="2" applyNumberFormat="1" applyFont="1" applyFill="1" applyBorder="1" applyAlignment="1">
      <alignment horizontal="center" vertical="center"/>
    </xf>
    <xf numFmtId="0" fontId="54" fillId="46" borderId="72" xfId="2" applyNumberFormat="1" applyFont="1" applyFill="1" applyBorder="1" applyAlignment="1">
      <alignment horizontal="center" vertical="center"/>
    </xf>
    <xf numFmtId="0" fontId="55" fillId="48" borderId="72" xfId="215" applyNumberFormat="1" applyFont="1" applyFill="1" applyBorder="1" applyAlignment="1">
      <alignment horizontal="center" vertical="center" wrapText="1"/>
    </xf>
    <xf numFmtId="0" fontId="55" fillId="32" borderId="73" xfId="2" applyNumberFormat="1" applyFont="1" applyFill="1" applyBorder="1" applyAlignment="1">
      <alignment horizontal="center" vertical="center"/>
    </xf>
    <xf numFmtId="0" fontId="54" fillId="45" borderId="72" xfId="2" applyNumberFormat="1" applyFont="1" applyFill="1" applyBorder="1" applyAlignment="1">
      <alignment horizontal="center" vertical="center" wrapText="1"/>
    </xf>
    <xf numFmtId="0" fontId="55" fillId="33" borderId="80" xfId="2" applyNumberFormat="1" applyFont="1" applyFill="1" applyBorder="1" applyAlignment="1">
      <alignment horizontal="center" vertical="center" wrapText="1"/>
    </xf>
    <xf numFmtId="0" fontId="55" fillId="33" borderId="72" xfId="2" applyNumberFormat="1" applyFont="1" applyFill="1" applyBorder="1" applyAlignment="1">
      <alignment horizontal="center" vertical="center" wrapText="1"/>
    </xf>
    <xf numFmtId="0" fontId="55" fillId="33" borderId="73" xfId="2" applyNumberFormat="1" applyFont="1" applyFill="1" applyBorder="1" applyAlignment="1">
      <alignment horizontal="center" vertical="center" wrapText="1"/>
    </xf>
    <xf numFmtId="0" fontId="55" fillId="33" borderId="49" xfId="2" applyNumberFormat="1" applyFont="1" applyFill="1" applyBorder="1" applyAlignment="1">
      <alignment horizontal="center" vertical="center" wrapText="1"/>
    </xf>
    <xf numFmtId="0" fontId="55" fillId="33" borderId="50" xfId="2" applyNumberFormat="1" applyFont="1" applyFill="1" applyBorder="1" applyAlignment="1">
      <alignment horizontal="center" vertical="center" wrapText="1"/>
    </xf>
    <xf numFmtId="0" fontId="55" fillId="33" borderId="51" xfId="2" applyNumberFormat="1" applyFont="1" applyFill="1" applyBorder="1" applyAlignment="1">
      <alignment horizontal="center" vertical="center" wrapText="1"/>
    </xf>
    <xf numFmtId="0" fontId="55" fillId="33" borderId="35" xfId="2" applyNumberFormat="1" applyFont="1" applyFill="1" applyBorder="1" applyAlignment="1">
      <alignment horizontal="center" vertical="center" wrapText="1"/>
    </xf>
    <xf numFmtId="0" fontId="55" fillId="33" borderId="36" xfId="2" applyNumberFormat="1" applyFont="1" applyFill="1" applyBorder="1" applyAlignment="1">
      <alignment horizontal="center" vertical="center" wrapText="1"/>
    </xf>
    <xf numFmtId="0" fontId="55" fillId="43" borderId="72" xfId="215" applyNumberFormat="1" applyFont="1" applyFill="1" applyBorder="1" applyAlignment="1">
      <alignment horizontal="center" vertical="center" wrapText="1"/>
    </xf>
    <xf numFmtId="0" fontId="55" fillId="42" borderId="72" xfId="215" applyNumberFormat="1" applyFont="1" applyFill="1" applyBorder="1" applyAlignment="1">
      <alignment horizontal="center" vertical="center" wrapText="1"/>
    </xf>
    <xf numFmtId="0" fontId="55" fillId="44" borderId="72" xfId="215" applyNumberFormat="1" applyFont="1" applyFill="1" applyBorder="1" applyAlignment="1">
      <alignment horizontal="center" vertical="center" wrapText="1"/>
    </xf>
    <xf numFmtId="1" fontId="60" fillId="31" borderId="72" xfId="0" applyNumberFormat="1" applyFont="1" applyFill="1" applyBorder="1" applyAlignment="1">
      <alignment horizontal="center" vertical="center"/>
    </xf>
    <xf numFmtId="0" fontId="0" fillId="0" borderId="0" xfId="0" applyFill="1" applyBorder="1" applyAlignment="1">
      <alignment horizontal="center"/>
    </xf>
    <xf numFmtId="0" fontId="53" fillId="29" borderId="17" xfId="0" applyFont="1" applyFill="1" applyBorder="1" applyAlignment="1">
      <alignment horizontal="center" vertical="center"/>
    </xf>
    <xf numFmtId="0" fontId="53" fillId="29" borderId="78" xfId="0" applyFont="1" applyFill="1" applyBorder="1" applyAlignment="1">
      <alignment horizontal="center" vertical="center"/>
    </xf>
    <xf numFmtId="0" fontId="53" fillId="29" borderId="18" xfId="0" applyFont="1" applyFill="1" applyBorder="1" applyAlignment="1">
      <alignment horizontal="center" vertical="center"/>
    </xf>
    <xf numFmtId="0" fontId="53" fillId="29" borderId="0" xfId="0" applyFont="1" applyFill="1" applyAlignment="1">
      <alignment horizontal="center" vertical="center"/>
    </xf>
    <xf numFmtId="0" fontId="56" fillId="29" borderId="78" xfId="0" applyNumberFormat="1" applyFont="1" applyFill="1" applyBorder="1" applyAlignment="1">
      <alignment horizontal="center" vertical="center"/>
    </xf>
    <xf numFmtId="0" fontId="56" fillId="29" borderId="0" xfId="0" applyNumberFormat="1" applyFont="1" applyFill="1" applyAlignment="1">
      <alignment horizontal="center" vertical="center"/>
    </xf>
    <xf numFmtId="1" fontId="60" fillId="31" borderId="53" xfId="0" applyNumberFormat="1" applyFont="1" applyFill="1" applyBorder="1" applyAlignment="1">
      <alignment horizontal="center" vertical="center"/>
    </xf>
    <xf numFmtId="1" fontId="60" fillId="31" borderId="75" xfId="0" applyNumberFormat="1" applyFont="1" applyFill="1" applyBorder="1" applyAlignment="1">
      <alignment horizontal="center" vertical="center"/>
    </xf>
    <xf numFmtId="0" fontId="65" fillId="0" borderId="17" xfId="0" applyFont="1" applyBorder="1" applyAlignment="1">
      <alignment horizontal="center" vertical="center"/>
    </xf>
    <xf numFmtId="0" fontId="65" fillId="0" borderId="18" xfId="0" applyFont="1" applyBorder="1" applyAlignment="1">
      <alignment horizontal="center" vertical="center"/>
    </xf>
    <xf numFmtId="0" fontId="65" fillId="0" borderId="25" xfId="0" applyFont="1" applyBorder="1" applyAlignment="1">
      <alignment horizontal="center" vertical="center"/>
    </xf>
    <xf numFmtId="0" fontId="65" fillId="0" borderId="17" xfId="0" quotePrefix="1" applyFont="1" applyBorder="1" applyAlignment="1">
      <alignment horizontal="center" vertical="center"/>
    </xf>
    <xf numFmtId="0" fontId="52" fillId="38" borderId="75" xfId="0" applyFont="1" applyFill="1" applyBorder="1" applyAlignment="1">
      <alignment horizontal="center" vertical="center"/>
    </xf>
    <xf numFmtId="0" fontId="52" fillId="38" borderId="53" xfId="0" applyFont="1" applyFill="1" applyBorder="1" applyAlignment="1">
      <alignment horizontal="center" vertical="center"/>
    </xf>
    <xf numFmtId="0" fontId="48" fillId="28" borderId="32" xfId="216" applyFont="1" applyFill="1" applyBorder="1" applyAlignment="1">
      <alignment horizontal="center" vertical="center" wrapText="1"/>
    </xf>
    <xf numFmtId="0" fontId="48" fillId="28" borderId="33" xfId="216" applyFont="1" applyFill="1" applyBorder="1" applyAlignment="1">
      <alignment horizontal="center" vertical="center" wrapText="1"/>
    </xf>
    <xf numFmtId="0" fontId="48" fillId="28" borderId="34" xfId="216" applyFont="1" applyFill="1" applyBorder="1" applyAlignment="1">
      <alignment horizontal="center" vertical="center" wrapText="1"/>
    </xf>
    <xf numFmtId="0" fontId="48" fillId="28" borderId="25" xfId="216" applyFont="1" applyFill="1" applyBorder="1" applyAlignment="1">
      <alignment horizontal="center" vertical="center" wrapText="1"/>
    </xf>
    <xf numFmtId="183" fontId="47" fillId="28" borderId="50" xfId="216" applyNumberFormat="1" applyFont="1" applyFill="1" applyBorder="1" applyAlignment="1">
      <alignment horizontal="center" vertical="center"/>
    </xf>
    <xf numFmtId="0" fontId="47" fillId="28" borderId="50" xfId="216" applyFont="1" applyFill="1" applyBorder="1" applyAlignment="1">
      <alignment horizontal="center" vertical="center"/>
    </xf>
    <xf numFmtId="184" fontId="47" fillId="28" borderId="49" xfId="216" applyNumberFormat="1" applyFont="1" applyFill="1" applyBorder="1" applyAlignment="1">
      <alignment horizontal="center" vertical="center"/>
    </xf>
    <xf numFmtId="184" fontId="47" fillId="28" borderId="50" xfId="216" applyNumberFormat="1" applyFont="1" applyFill="1" applyBorder="1" applyAlignment="1">
      <alignment horizontal="center" vertical="center"/>
    </xf>
    <xf numFmtId="0" fontId="47" fillId="0" borderId="35" xfId="216" applyFont="1" applyBorder="1" applyAlignment="1">
      <alignment horizontal="center" vertical="center"/>
    </xf>
    <xf numFmtId="0" fontId="47" fillId="0" borderId="36" xfId="216" applyFont="1" applyBorder="1" applyAlignment="1">
      <alignment horizontal="center" vertical="center"/>
    </xf>
    <xf numFmtId="0" fontId="47" fillId="55" borderId="36" xfId="216" applyFont="1" applyFill="1" applyBorder="1" applyAlignment="1">
      <alignment horizontal="center" vertical="center"/>
    </xf>
    <xf numFmtId="0" fontId="47" fillId="55" borderId="37" xfId="216" applyFont="1" applyFill="1" applyBorder="1" applyAlignment="1">
      <alignment horizontal="center" vertical="center"/>
    </xf>
    <xf numFmtId="0" fontId="44" fillId="0" borderId="17" xfId="1" applyFont="1" applyBorder="1" applyAlignment="1" applyProtection="1">
      <alignment horizontal="center" vertical="center"/>
    </xf>
    <xf numFmtId="0" fontId="44" fillId="0" borderId="79" xfId="1" applyFont="1" applyBorder="1" applyAlignment="1" applyProtection="1">
      <alignment horizontal="center" vertical="center"/>
    </xf>
    <xf numFmtId="0" fontId="44" fillId="0" borderId="18" xfId="1" applyFont="1" applyBorder="1" applyAlignment="1" applyProtection="1">
      <alignment horizontal="center" vertical="center"/>
    </xf>
    <xf numFmtId="0" fontId="44" fillId="0" borderId="19" xfId="1" applyFont="1" applyBorder="1" applyAlignment="1" applyProtection="1">
      <alignment horizontal="center" vertical="center"/>
    </xf>
    <xf numFmtId="0" fontId="44" fillId="0" borderId="25" xfId="1" applyFont="1" applyBorder="1" applyAlignment="1" applyProtection="1">
      <alignment horizontal="center" vertical="center"/>
    </xf>
    <xf numFmtId="0" fontId="44" fillId="0" borderId="81" xfId="1" applyFont="1" applyBorder="1" applyAlignment="1" applyProtection="1">
      <alignment horizontal="center" vertical="center"/>
    </xf>
    <xf numFmtId="181" fontId="45" fillId="0" borderId="5" xfId="216" applyNumberFormat="1" applyFont="1" applyBorder="1" applyAlignment="1">
      <alignment horizontal="center" vertical="center"/>
    </xf>
    <xf numFmtId="181" fontId="45" fillId="0" borderId="1" xfId="216" applyNumberFormat="1" applyFont="1" applyBorder="1" applyAlignment="1">
      <alignment horizontal="center" vertical="center"/>
    </xf>
    <xf numFmtId="181" fontId="45" fillId="0" borderId="2" xfId="216" applyNumberFormat="1" applyFont="1" applyBorder="1" applyAlignment="1">
      <alignment horizontal="center" vertical="center"/>
    </xf>
    <xf numFmtId="183" fontId="47" fillId="28" borderId="49" xfId="216" applyNumberFormat="1" applyFont="1" applyFill="1" applyBorder="1" applyAlignment="1">
      <alignment horizontal="center" vertical="center"/>
    </xf>
    <xf numFmtId="0" fontId="48" fillId="28" borderId="83" xfId="216" applyFont="1" applyFill="1" applyBorder="1" applyAlignment="1">
      <alignment horizontal="center" vertical="center" wrapText="1"/>
    </xf>
    <xf numFmtId="0" fontId="48" fillId="28" borderId="85" xfId="216" applyFont="1" applyFill="1" applyBorder="1" applyAlignment="1">
      <alignment horizontal="center" vertical="center" wrapText="1"/>
    </xf>
    <xf numFmtId="0" fontId="46" fillId="0" borderId="5" xfId="216" applyFont="1" applyFill="1" applyBorder="1" applyAlignment="1">
      <alignment horizontal="center" vertical="center" wrapText="1"/>
    </xf>
    <xf numFmtId="0" fontId="46" fillId="0" borderId="2" xfId="216" applyFont="1" applyFill="1" applyBorder="1" applyAlignment="1">
      <alignment horizontal="center" vertical="center" wrapText="1"/>
    </xf>
    <xf numFmtId="0" fontId="48" fillId="28" borderId="18" xfId="216" applyFont="1" applyFill="1" applyBorder="1" applyAlignment="1">
      <alignment horizontal="center" vertical="center" wrapText="1"/>
    </xf>
    <xf numFmtId="0" fontId="48" fillId="28" borderId="19" xfId="216" applyFont="1" applyFill="1" applyBorder="1" applyAlignment="1">
      <alignment horizontal="center" vertical="center" wrapText="1"/>
    </xf>
    <xf numFmtId="1" fontId="46" fillId="27" borderId="22" xfId="216" applyNumberFormat="1" applyFont="1" applyFill="1" applyBorder="1" applyAlignment="1">
      <alignment horizontal="center" vertical="center"/>
    </xf>
    <xf numFmtId="1" fontId="46" fillId="27" borderId="24" xfId="216" applyNumberFormat="1" applyFont="1" applyFill="1" applyBorder="1" applyAlignment="1">
      <alignment horizontal="center" vertical="center"/>
    </xf>
    <xf numFmtId="1" fontId="46" fillId="27" borderId="21" xfId="216" applyNumberFormat="1" applyFont="1" applyFill="1" applyBorder="1" applyAlignment="1">
      <alignment horizontal="center" vertical="center"/>
    </xf>
    <xf numFmtId="0" fontId="46" fillId="0" borderId="17" xfId="216" applyFont="1" applyBorder="1" applyAlignment="1">
      <alignment horizontal="center" vertical="center"/>
    </xf>
    <xf numFmtId="0" fontId="46" fillId="0" borderId="18" xfId="216" applyFont="1" applyBorder="1" applyAlignment="1">
      <alignment horizontal="center" vertical="center"/>
    </xf>
    <xf numFmtId="0" fontId="46" fillId="0" borderId="3" xfId="216" applyFont="1" applyBorder="1" applyAlignment="1">
      <alignment horizontal="center" vertical="center"/>
    </xf>
    <xf numFmtId="0" fontId="46" fillId="0" borderId="55" xfId="216" applyFont="1" applyBorder="1" applyAlignment="1">
      <alignment horizontal="center" vertical="center"/>
    </xf>
    <xf numFmtId="0" fontId="46" fillId="0" borderId="35" xfId="216" applyFont="1" applyBorder="1" applyAlignment="1">
      <alignment horizontal="center" vertical="center"/>
    </xf>
    <xf numFmtId="0" fontId="46" fillId="0" borderId="36" xfId="216" applyFont="1" applyBorder="1" applyAlignment="1">
      <alignment horizontal="center" vertical="center"/>
    </xf>
    <xf numFmtId="0" fontId="46" fillId="0" borderId="22" xfId="216" applyFont="1" applyBorder="1" applyAlignment="1">
      <alignment horizontal="center" vertical="center"/>
    </xf>
    <xf numFmtId="0" fontId="46" fillId="0" borderId="74" xfId="216" applyFont="1" applyBorder="1" applyAlignment="1">
      <alignment horizontal="center" vertical="center"/>
    </xf>
    <xf numFmtId="0" fontId="46" fillId="0" borderId="72" xfId="216" applyFont="1" applyBorder="1" applyAlignment="1">
      <alignment horizontal="center" vertical="center"/>
    </xf>
    <xf numFmtId="0" fontId="46" fillId="0" borderId="53" xfId="216" applyFont="1" applyBorder="1" applyAlignment="1">
      <alignment horizontal="center" vertical="center"/>
    </xf>
    <xf numFmtId="0" fontId="46" fillId="28" borderId="49" xfId="216" applyFont="1" applyFill="1" applyBorder="1" applyAlignment="1">
      <alignment horizontal="center" vertical="center"/>
    </xf>
    <xf numFmtId="0" fontId="46" fillId="28" borderId="50" xfId="216" applyFont="1" applyFill="1" applyBorder="1" applyAlignment="1">
      <alignment horizontal="center" vertical="center"/>
    </xf>
    <xf numFmtId="0" fontId="46" fillId="28" borderId="28" xfId="216" applyFont="1" applyFill="1" applyBorder="1" applyAlignment="1">
      <alignment horizontal="center" vertical="center"/>
    </xf>
    <xf numFmtId="1" fontId="46" fillId="27" borderId="57" xfId="216" applyNumberFormat="1" applyFont="1" applyFill="1" applyBorder="1" applyAlignment="1">
      <alignment horizontal="center" vertical="center"/>
    </xf>
    <xf numFmtId="1" fontId="46" fillId="27" borderId="52" xfId="216" applyNumberFormat="1" applyFont="1" applyFill="1" applyBorder="1" applyAlignment="1">
      <alignment horizontal="center" vertical="center"/>
    </xf>
    <xf numFmtId="1" fontId="46" fillId="27" borderId="4" xfId="216" applyNumberFormat="1" applyFont="1" applyFill="1" applyBorder="1" applyAlignment="1">
      <alignment horizontal="center" vertical="center"/>
    </xf>
    <xf numFmtId="0" fontId="46" fillId="28" borderId="27" xfId="216" applyFont="1" applyFill="1" applyBorder="1" applyAlignment="1">
      <alignment horizontal="center" vertical="center"/>
    </xf>
    <xf numFmtId="0" fontId="52" fillId="34" borderId="75" xfId="0" applyFont="1" applyFill="1" applyBorder="1" applyAlignment="1">
      <alignment horizontal="center" vertical="center"/>
    </xf>
    <xf numFmtId="0" fontId="52" fillId="34" borderId="53" xfId="0" applyFont="1" applyFill="1" applyBorder="1" applyAlignment="1">
      <alignment horizontal="center" vertical="center"/>
    </xf>
    <xf numFmtId="0" fontId="52" fillId="53" borderId="82" xfId="0" applyFont="1" applyFill="1" applyBorder="1" applyAlignment="1">
      <alignment horizontal="center" vertical="center"/>
    </xf>
    <xf numFmtId="0" fontId="52" fillId="53" borderId="62" xfId="0" applyFont="1" applyFill="1" applyBorder="1" applyAlignment="1">
      <alignment horizontal="center" vertical="center"/>
    </xf>
    <xf numFmtId="0" fontId="46" fillId="0" borderId="65" xfId="216" applyFont="1" applyBorder="1" applyAlignment="1">
      <alignment horizontal="center" vertical="center" textRotation="255" wrapText="1"/>
    </xf>
    <xf numFmtId="0" fontId="46" fillId="0" borderId="3" xfId="216" applyFont="1" applyBorder="1" applyAlignment="1">
      <alignment horizontal="center" vertical="center" textRotation="255" wrapText="1"/>
    </xf>
    <xf numFmtId="0" fontId="52" fillId="31" borderId="75" xfId="0" applyFont="1" applyFill="1" applyBorder="1" applyAlignment="1">
      <alignment horizontal="center" vertical="center"/>
    </xf>
    <xf numFmtId="0" fontId="52" fillId="31" borderId="53" xfId="0" applyFont="1" applyFill="1" applyBorder="1" applyAlignment="1">
      <alignment horizontal="center" vertical="center"/>
    </xf>
    <xf numFmtId="0" fontId="52" fillId="25" borderId="75" xfId="0" applyFont="1" applyFill="1" applyBorder="1" applyAlignment="1">
      <alignment horizontal="center" vertical="center"/>
    </xf>
    <xf numFmtId="0" fontId="52" fillId="25" borderId="53" xfId="0" applyFont="1" applyFill="1" applyBorder="1" applyAlignment="1">
      <alignment horizontal="center" vertical="center"/>
    </xf>
    <xf numFmtId="0" fontId="51" fillId="39" borderId="75" xfId="0" applyFont="1" applyFill="1" applyBorder="1" applyAlignment="1">
      <alignment horizontal="center" vertical="center"/>
    </xf>
    <xf numFmtId="0" fontId="51" fillId="39" borderId="53" xfId="0" applyFont="1" applyFill="1" applyBorder="1" applyAlignment="1">
      <alignment horizontal="center" vertical="center"/>
    </xf>
    <xf numFmtId="0" fontId="51" fillId="26" borderId="75" xfId="0" applyFont="1" applyFill="1" applyBorder="1" applyAlignment="1">
      <alignment horizontal="center" vertical="center"/>
    </xf>
    <xf numFmtId="0" fontId="51" fillId="26" borderId="53" xfId="0" applyFont="1" applyFill="1" applyBorder="1" applyAlignment="1">
      <alignment horizontal="center" vertical="center"/>
    </xf>
    <xf numFmtId="0" fontId="51" fillId="29" borderId="75" xfId="0" applyFont="1" applyFill="1" applyBorder="1" applyAlignment="1">
      <alignment horizontal="center" vertical="center"/>
    </xf>
    <xf numFmtId="0" fontId="51" fillId="29" borderId="53" xfId="0" applyFont="1" applyFill="1" applyBorder="1" applyAlignment="1">
      <alignment horizontal="center" vertical="center"/>
    </xf>
    <xf numFmtId="0" fontId="51" fillId="49" borderId="75" xfId="0" applyFont="1" applyFill="1" applyBorder="1" applyAlignment="1">
      <alignment horizontal="center" vertical="center"/>
    </xf>
    <xf numFmtId="0" fontId="51" fillId="49" borderId="53" xfId="0" applyFont="1" applyFill="1" applyBorder="1" applyAlignment="1">
      <alignment horizontal="center" vertical="center"/>
    </xf>
    <xf numFmtId="0" fontId="51" fillId="50" borderId="75" xfId="0" applyFont="1" applyFill="1" applyBorder="1" applyAlignment="1">
      <alignment horizontal="center" vertical="center"/>
    </xf>
    <xf numFmtId="0" fontId="51" fillId="50" borderId="53" xfId="0" applyFont="1" applyFill="1" applyBorder="1" applyAlignment="1">
      <alignment horizontal="center" vertical="center"/>
    </xf>
    <xf numFmtId="0" fontId="48" fillId="0" borderId="1" xfId="216" applyFont="1" applyBorder="1" applyAlignment="1">
      <alignment horizontal="center" vertical="center"/>
    </xf>
    <xf numFmtId="0" fontId="51" fillId="51" borderId="75" xfId="0" applyFont="1" applyFill="1" applyBorder="1" applyAlignment="1">
      <alignment horizontal="center" vertical="center"/>
    </xf>
    <xf numFmtId="0" fontId="51" fillId="51" borderId="53" xfId="0" applyFont="1" applyFill="1" applyBorder="1" applyAlignment="1">
      <alignment horizontal="center" vertical="center"/>
    </xf>
    <xf numFmtId="0" fontId="51" fillId="52" borderId="75" xfId="0" applyFont="1" applyFill="1" applyBorder="1" applyAlignment="1">
      <alignment horizontal="center" vertical="center"/>
    </xf>
    <xf numFmtId="0" fontId="51" fillId="52" borderId="53" xfId="0" applyFont="1" applyFill="1" applyBorder="1" applyAlignment="1">
      <alignment horizontal="center" vertical="center"/>
    </xf>
    <xf numFmtId="0" fontId="51" fillId="30" borderId="75" xfId="0" applyFont="1" applyFill="1" applyBorder="1" applyAlignment="1">
      <alignment horizontal="center" vertical="center"/>
    </xf>
    <xf numFmtId="0" fontId="51" fillId="30" borderId="53" xfId="0" applyFont="1" applyFill="1" applyBorder="1" applyAlignment="1">
      <alignment horizontal="center" vertical="center"/>
    </xf>
    <xf numFmtId="0" fontId="46" fillId="0" borderId="5" xfId="216" applyFont="1" applyBorder="1" applyAlignment="1">
      <alignment horizontal="center" vertical="center"/>
    </xf>
    <xf numFmtId="0" fontId="46" fillId="0" borderId="2" xfId="216" applyFont="1" applyBorder="1" applyAlignment="1">
      <alignment horizontal="center" vertical="center"/>
    </xf>
    <xf numFmtId="0" fontId="46" fillId="0" borderId="18" xfId="216" applyFont="1" applyBorder="1" applyAlignment="1">
      <alignment horizontal="center" vertical="center" wrapText="1"/>
    </xf>
    <xf numFmtId="0" fontId="46" fillId="0" borderId="19" xfId="216" applyFont="1" applyBorder="1" applyAlignment="1">
      <alignment horizontal="center" vertical="center" wrapText="1"/>
    </xf>
    <xf numFmtId="0" fontId="46" fillId="0" borderId="17" xfId="216" applyFont="1" applyBorder="1" applyAlignment="1">
      <alignment horizontal="center" vertical="center" wrapText="1"/>
    </xf>
    <xf numFmtId="0" fontId="46" fillId="0" borderId="79" xfId="216" applyFont="1" applyBorder="1" applyAlignment="1">
      <alignment horizontal="center" vertical="center" wrapText="1"/>
    </xf>
    <xf numFmtId="0" fontId="46" fillId="28" borderId="52" xfId="216" applyFont="1" applyFill="1" applyBorder="1" applyAlignment="1">
      <alignment horizontal="center" vertical="center"/>
    </xf>
    <xf numFmtId="0" fontId="46" fillId="28" borderId="4" xfId="216" applyFont="1" applyFill="1" applyBorder="1" applyAlignment="1">
      <alignment horizontal="center" vertical="center"/>
    </xf>
    <xf numFmtId="0" fontId="46" fillId="28" borderId="61" xfId="216" applyFont="1" applyFill="1" applyBorder="1" applyAlignment="1">
      <alignment horizontal="center" vertical="center"/>
    </xf>
    <xf numFmtId="181" fontId="45" fillId="0" borderId="18" xfId="216" applyNumberFormat="1" applyFont="1" applyBorder="1" applyAlignment="1">
      <alignment horizontal="center" vertical="center"/>
    </xf>
    <xf numFmtId="181" fontId="45" fillId="0" borderId="0" xfId="216" applyNumberFormat="1" applyFont="1" applyBorder="1" applyAlignment="1">
      <alignment horizontal="center" vertical="center"/>
    </xf>
    <xf numFmtId="181" fontId="45" fillId="0" borderId="19" xfId="216" applyNumberFormat="1" applyFont="1" applyBorder="1" applyAlignment="1">
      <alignment horizontal="center" vertical="center"/>
    </xf>
    <xf numFmtId="0" fontId="46" fillId="36" borderId="56" xfId="216" applyFont="1" applyFill="1" applyBorder="1" applyAlignment="1">
      <alignment horizontal="center" vertical="center"/>
    </xf>
    <xf numFmtId="0" fontId="46" fillId="36" borderId="54" xfId="216" applyFont="1" applyFill="1" applyBorder="1" applyAlignment="1">
      <alignment horizontal="center" vertical="center"/>
    </xf>
  </cellXfs>
  <cellStyles count="317">
    <cellStyle name="- XX,xx m/s" xfId="3"/>
    <cellStyle name="- XX,xx m/s 2" xfId="4"/>
    <cellStyle name="20 % - Accent1 2" xfId="5"/>
    <cellStyle name="20 % - Accent2 2" xfId="6"/>
    <cellStyle name="20 % - Accent3 2" xfId="7"/>
    <cellStyle name="20 % - Accent4 2" xfId="8"/>
    <cellStyle name="20 % - Accent5 2" xfId="9"/>
    <cellStyle name="20 % - Accent6 2" xfId="10"/>
    <cellStyle name="20% - Accent1" xfId="11"/>
    <cellStyle name="20% - Accent2" xfId="12"/>
    <cellStyle name="20% - Accent3" xfId="13"/>
    <cellStyle name="20% - Accent4" xfId="14"/>
    <cellStyle name="20% - Accent5" xfId="15"/>
    <cellStyle name="20% - Accent6" xfId="16"/>
    <cellStyle name="20% - Énfasis1" xfId="17"/>
    <cellStyle name="20% - Énfasis2" xfId="18"/>
    <cellStyle name="20% - Énfasis3" xfId="19"/>
    <cellStyle name="20% - Énfasis4" xfId="20"/>
    <cellStyle name="20% - Énfasis5" xfId="21"/>
    <cellStyle name="20% - Énfasis6" xfId="22"/>
    <cellStyle name="40 % - Accent1 2" xfId="23"/>
    <cellStyle name="40 % - Accent2 2" xfId="24"/>
    <cellStyle name="40 % - Accent3 2" xfId="25"/>
    <cellStyle name="40 % - Accent4 2" xfId="26"/>
    <cellStyle name="40 % - Accent5 2" xfId="27"/>
    <cellStyle name="40 % - Accent6 2" xfId="28"/>
    <cellStyle name="40% - Accent1" xfId="29"/>
    <cellStyle name="40% - Accent2" xfId="30"/>
    <cellStyle name="40% - Accent3" xfId="31"/>
    <cellStyle name="40% - Accent4" xfId="32"/>
    <cellStyle name="40% - Accent5" xfId="33"/>
    <cellStyle name="40% - Accent6" xfId="34"/>
    <cellStyle name="40% - Énfasis1" xfId="35"/>
    <cellStyle name="40% - Énfasis2" xfId="36"/>
    <cellStyle name="40% - Énfasis3" xfId="37"/>
    <cellStyle name="40% - Énfasis4" xfId="38"/>
    <cellStyle name="40% - Énfasis5" xfId="39"/>
    <cellStyle name="40% - Énfasis6" xfId="40"/>
    <cellStyle name="60 % - Accent1 2" xfId="41"/>
    <cellStyle name="60 % - Accent2 2" xfId="42"/>
    <cellStyle name="60 % - Accent3 2" xfId="43"/>
    <cellStyle name="60 % - Accent4 2" xfId="44"/>
    <cellStyle name="60 % - Accent5 2" xfId="45"/>
    <cellStyle name="60 % - Accent6 2" xfId="46"/>
    <cellStyle name="60% - Accent1" xfId="47"/>
    <cellStyle name="60% - Accent2" xfId="48"/>
    <cellStyle name="60% - Accent3" xfId="49"/>
    <cellStyle name="60% - Accent4" xfId="50"/>
    <cellStyle name="60% - Accent5" xfId="51"/>
    <cellStyle name="60% - Accent6" xfId="52"/>
    <cellStyle name="60% - Énfasis1" xfId="53"/>
    <cellStyle name="60% - Énfasis2" xfId="54"/>
    <cellStyle name="60% - Énfasis3" xfId="55"/>
    <cellStyle name="60% - Énfasis4" xfId="56"/>
    <cellStyle name="60% - Énfasis5" xfId="57"/>
    <cellStyle name="60% - Énfasis6" xfId="58"/>
    <cellStyle name="Accent1 2" xfId="59"/>
    <cellStyle name="Accent2 2" xfId="60"/>
    <cellStyle name="Accent3 2" xfId="61"/>
    <cellStyle name="Accent4 2" xfId="62"/>
    <cellStyle name="Accent5 2" xfId="63"/>
    <cellStyle name="Accent6 2" xfId="64"/>
    <cellStyle name="Avertissement 2" xfId="65"/>
    <cellStyle name="Bad" xfId="66"/>
    <cellStyle name="Buena" xfId="67"/>
    <cellStyle name="Calcul 2" xfId="68"/>
    <cellStyle name="Calcul 2 2" xfId="69"/>
    <cellStyle name="Calcul 2 3" xfId="70"/>
    <cellStyle name="Calcul 2 4" xfId="71"/>
    <cellStyle name="Calcul 2 5" xfId="72"/>
    <cellStyle name="Calcul 2 6" xfId="73"/>
    <cellStyle name="Calculation" xfId="74"/>
    <cellStyle name="Calculation 2" xfId="75"/>
    <cellStyle name="Calculation 2 2" xfId="76"/>
    <cellStyle name="Calculation 2 3" xfId="77"/>
    <cellStyle name="Calculation 2 4" xfId="78"/>
    <cellStyle name="Calculation 2 5" xfId="79"/>
    <cellStyle name="Calculation 2 6" xfId="80"/>
    <cellStyle name="Calculation 3" xfId="81"/>
    <cellStyle name="Calculation 4" xfId="82"/>
    <cellStyle name="Calculation 5" xfId="83"/>
    <cellStyle name="Calculation 6" xfId="84"/>
    <cellStyle name="Calculation 7" xfId="85"/>
    <cellStyle name="Cálculo" xfId="86"/>
    <cellStyle name="Cálculo 2" xfId="87"/>
    <cellStyle name="Cálculo 2 2" xfId="88"/>
    <cellStyle name="Cálculo 2 3" xfId="89"/>
    <cellStyle name="Cálculo 2 4" xfId="90"/>
    <cellStyle name="Cálculo 2 5" xfId="91"/>
    <cellStyle name="Cálculo 2 6" xfId="92"/>
    <cellStyle name="Cálculo 3" xfId="93"/>
    <cellStyle name="Cálculo 4" xfId="94"/>
    <cellStyle name="Cálculo 5" xfId="95"/>
    <cellStyle name="Cálculo 6" xfId="96"/>
    <cellStyle name="Cálculo 7" xfId="97"/>
    <cellStyle name="Celda de comprobación" xfId="98"/>
    <cellStyle name="Celda vinculada" xfId="99"/>
    <cellStyle name="Cellule liée 2" xfId="100"/>
    <cellStyle name="Check Cell" xfId="101"/>
    <cellStyle name="Comma [0]_fall06meso6FTCmeso1(1).xls" xfId="102"/>
    <cellStyle name="Comma_fall06meso6FTCmeso1(1).xls" xfId="103"/>
    <cellStyle name="Commentaire 2" xfId="104"/>
    <cellStyle name="Commentaire 2 2" xfId="105"/>
    <cellStyle name="Commentaire 2 3" xfId="106"/>
    <cellStyle name="Commentaire 2 4" xfId="107"/>
    <cellStyle name="Commentaire 2 5" xfId="108"/>
    <cellStyle name="Commentaire 2 6" xfId="109"/>
    <cellStyle name="Currency [0]_fall06meso6FTCmeso1(1).xls" xfId="110"/>
    <cellStyle name="Currency_fall06meso6FTCmeso1(1).xls" xfId="111"/>
    <cellStyle name="Date" xfId="112"/>
    <cellStyle name="DATE1" xfId="113"/>
    <cellStyle name="DATE1 2" xfId="114"/>
    <cellStyle name="Encabezado 4" xfId="115"/>
    <cellStyle name="Énfasis1" xfId="116"/>
    <cellStyle name="Énfasis2" xfId="117"/>
    <cellStyle name="Énfasis3" xfId="118"/>
    <cellStyle name="Énfasis4" xfId="119"/>
    <cellStyle name="Énfasis5" xfId="120"/>
    <cellStyle name="Énfasis6" xfId="121"/>
    <cellStyle name="En-tˆte 1" xfId="122"/>
    <cellStyle name="En-tˆte 2" xfId="123"/>
    <cellStyle name="En-tête 1" xfId="124"/>
    <cellStyle name="En-tête 2" xfId="125"/>
    <cellStyle name="Entrada" xfId="126"/>
    <cellStyle name="Entrada 2" xfId="127"/>
    <cellStyle name="Entrada 2 2" xfId="128"/>
    <cellStyle name="Entrada 2 3" xfId="129"/>
    <cellStyle name="Entrada 2 4" xfId="130"/>
    <cellStyle name="Entrada 2 5" xfId="131"/>
    <cellStyle name="Entrada 2 6" xfId="132"/>
    <cellStyle name="Entrada 3" xfId="133"/>
    <cellStyle name="Entrada 4" xfId="134"/>
    <cellStyle name="Entrada 5" xfId="135"/>
    <cellStyle name="Entrada 6" xfId="136"/>
    <cellStyle name="Entrada 7" xfId="137"/>
    <cellStyle name="Entrée 2" xfId="138"/>
    <cellStyle name="Entrée 2 2" xfId="139"/>
    <cellStyle name="Entrée 2 3" xfId="140"/>
    <cellStyle name="Entrée 2 4" xfId="141"/>
    <cellStyle name="Entrée 2 5" xfId="142"/>
    <cellStyle name="Entrée 2 6" xfId="143"/>
    <cellStyle name="Euro" xfId="144"/>
    <cellStyle name="Explanatory Text" xfId="145"/>
    <cellStyle name="Financier" xfId="146"/>
    <cellStyle name="Financier0" xfId="147"/>
    <cellStyle name="Followed Hyperlink_Modèles Muscu R.Veillette 6 &amp; 9 exos.xls" xfId="148"/>
    <cellStyle name="Good" xfId="149"/>
    <cellStyle name="Heading 1" xfId="150"/>
    <cellStyle name="Heading 2" xfId="151"/>
    <cellStyle name="Heading 3" xfId="152"/>
    <cellStyle name="Heading 3 2" xfId="153"/>
    <cellStyle name="Heading 3 2 2" xfId="154"/>
    <cellStyle name="Heading 3 3" xfId="155"/>
    <cellStyle name="Heading 4" xfId="156"/>
    <cellStyle name="Hyperlink_Modèles Muscu R.Veillette 6 &amp; 9 exos.xls" xfId="157"/>
    <cellStyle name="Incorrecto" xfId="158"/>
    <cellStyle name="Input" xfId="159"/>
    <cellStyle name="Input 2" xfId="160"/>
    <cellStyle name="Input 2 2" xfId="161"/>
    <cellStyle name="Input 2 3" xfId="162"/>
    <cellStyle name="Input 2 4" xfId="163"/>
    <cellStyle name="Input 2 5" xfId="164"/>
    <cellStyle name="Input 2 6" xfId="165"/>
    <cellStyle name="Input 3" xfId="166"/>
    <cellStyle name="Input 4" xfId="167"/>
    <cellStyle name="Input 5" xfId="168"/>
    <cellStyle name="Input 6" xfId="169"/>
    <cellStyle name="Input 7" xfId="170"/>
    <cellStyle name="Insatisfaisant 2" xfId="171"/>
    <cellStyle name="Licence" xfId="172"/>
    <cellStyle name="Licence 2" xfId="173"/>
    <cellStyle name="Lien hypertexte 2" xfId="174"/>
    <cellStyle name="Lien hypertexte 3" xfId="175"/>
    <cellStyle name="Lien hypertexte 4" xfId="1"/>
    <cellStyle name="Lien hypertexte 5" xfId="176"/>
    <cellStyle name="Lien hypertexte 6" xfId="177"/>
    <cellStyle name="Linked Cell" xfId="178"/>
    <cellStyle name="Milliers 2" xfId="179"/>
    <cellStyle name="Milliers 2 2" xfId="180"/>
    <cellStyle name="Milliers 3" xfId="181"/>
    <cellStyle name="Min'Sec&quot;00" xfId="182"/>
    <cellStyle name="Min'Sec&quot;00 2" xfId="183"/>
    <cellStyle name="Mon‚taire" xfId="184"/>
    <cellStyle name="Mon‚taire0" xfId="185"/>
    <cellStyle name="Monétaire 2" xfId="186"/>
    <cellStyle name="Monétaire0" xfId="187"/>
    <cellStyle name="Neutral" xfId="188"/>
    <cellStyle name="Neutre 2" xfId="189"/>
    <cellStyle name="Normal" xfId="0" builtinId="0"/>
    <cellStyle name="Normal 10" xfId="190"/>
    <cellStyle name="Normal 11" xfId="191"/>
    <cellStyle name="Normal 12" xfId="192"/>
    <cellStyle name="Normal 13" xfId="193"/>
    <cellStyle name="Normal 13 2" xfId="194"/>
    <cellStyle name="Normal 14" xfId="195"/>
    <cellStyle name="Normal 15" xfId="316"/>
    <cellStyle name="Normal 2" xfId="2"/>
    <cellStyle name="Normal 2 2" xfId="196"/>
    <cellStyle name="Normal 2 2 2" xfId="197"/>
    <cellStyle name="Normal 2 3" xfId="198"/>
    <cellStyle name="Normal 2 4" xfId="199"/>
    <cellStyle name="Normal 2_Arago 11" xfId="200"/>
    <cellStyle name="Normal 3" xfId="201"/>
    <cellStyle name="Normal 3 2" xfId="202"/>
    <cellStyle name="Normal 3 3" xfId="203"/>
    <cellStyle name="Normal 4" xfId="204"/>
    <cellStyle name="Normal 4 2" xfId="205"/>
    <cellStyle name="Normal 4 2 2" xfId="206"/>
    <cellStyle name="Normal 5" xfId="207"/>
    <cellStyle name="Normal 6" xfId="208"/>
    <cellStyle name="Normal 6 2" xfId="209"/>
    <cellStyle name="Normal 7" xfId="210"/>
    <cellStyle name="Normal 8" xfId="211"/>
    <cellStyle name="Normal 8 2" xfId="212"/>
    <cellStyle name="Normal 9" xfId="213"/>
    <cellStyle name="Normal 9 2" xfId="214"/>
    <cellStyle name="Normal_ASC-2000" xfId="215"/>
    <cellStyle name="Normal_planif niv 4 tâche 2.xls" xfId="216"/>
    <cellStyle name="Notas" xfId="217"/>
    <cellStyle name="Notas 2" xfId="218"/>
    <cellStyle name="Notas 2 2" xfId="219"/>
    <cellStyle name="Notas 2 3" xfId="220"/>
    <cellStyle name="Notas 2 4" xfId="221"/>
    <cellStyle name="Notas 2 5" xfId="222"/>
    <cellStyle name="Notas 2 6" xfId="223"/>
    <cellStyle name="Notas 3" xfId="224"/>
    <cellStyle name="Notas 3 2" xfId="225"/>
    <cellStyle name="Notas 3 3" xfId="226"/>
    <cellStyle name="Notas 3 4" xfId="227"/>
    <cellStyle name="Notas 3 5" xfId="228"/>
    <cellStyle name="Notas 4" xfId="229"/>
    <cellStyle name="Notas 5" xfId="230"/>
    <cellStyle name="Notas 6" xfId="231"/>
    <cellStyle name="Notas 7" xfId="232"/>
    <cellStyle name="Note" xfId="233"/>
    <cellStyle name="Note 2" xfId="234"/>
    <cellStyle name="Note 2 2" xfId="235"/>
    <cellStyle name="Note 2 3" xfId="236"/>
    <cellStyle name="Note 2 4" xfId="237"/>
    <cellStyle name="Note 2 5" xfId="238"/>
    <cellStyle name="Note 2 6" xfId="239"/>
    <cellStyle name="Note 3" xfId="240"/>
    <cellStyle name="Note 4" xfId="241"/>
    <cellStyle name="Note 5" xfId="242"/>
    <cellStyle name="Note 6" xfId="243"/>
    <cellStyle name="Note 7" xfId="244"/>
    <cellStyle name="Output" xfId="245"/>
    <cellStyle name="Output 2" xfId="246"/>
    <cellStyle name="Output 2 2" xfId="247"/>
    <cellStyle name="Output 2 3" xfId="248"/>
    <cellStyle name="Output 2 4" xfId="249"/>
    <cellStyle name="Output 2 5" xfId="250"/>
    <cellStyle name="Output 2 6" xfId="251"/>
    <cellStyle name="Output 2 7" xfId="252"/>
    <cellStyle name="Output 3" xfId="253"/>
    <cellStyle name="Output 4" xfId="254"/>
    <cellStyle name="Output 5" xfId="255"/>
    <cellStyle name="Output 6" xfId="256"/>
    <cellStyle name="Output 7" xfId="257"/>
    <cellStyle name="Output 8" xfId="258"/>
    <cellStyle name="Place" xfId="259"/>
    <cellStyle name="Pourcentage 2" xfId="260"/>
    <cellStyle name="Pourcentage 2 2" xfId="261"/>
    <cellStyle name="Salida" xfId="262"/>
    <cellStyle name="Salida 2" xfId="263"/>
    <cellStyle name="Salida 2 2" xfId="264"/>
    <cellStyle name="Salida 2 3" xfId="265"/>
    <cellStyle name="Salida 2 4" xfId="266"/>
    <cellStyle name="Salida 2 5" xfId="267"/>
    <cellStyle name="Salida 2 6" xfId="268"/>
    <cellStyle name="Salida 2 7" xfId="269"/>
    <cellStyle name="Salida 3" xfId="270"/>
    <cellStyle name="Salida 4" xfId="271"/>
    <cellStyle name="Salida 5" xfId="272"/>
    <cellStyle name="Salida 6" xfId="273"/>
    <cellStyle name="Salida 7" xfId="274"/>
    <cellStyle name="Salida 8" xfId="275"/>
    <cellStyle name="Satisfaisant 2" xfId="276"/>
    <cellStyle name="Sortie 2" xfId="277"/>
    <cellStyle name="Sortie 2 2" xfId="278"/>
    <cellStyle name="Sortie 2 3" xfId="279"/>
    <cellStyle name="Sortie 2 4" xfId="280"/>
    <cellStyle name="Sortie 2 5" xfId="281"/>
    <cellStyle name="Sortie 2 6" xfId="282"/>
    <cellStyle name="Sortie 2 7" xfId="283"/>
    <cellStyle name="Texte explicatif 2" xfId="284"/>
    <cellStyle name="Texto de advertencia" xfId="285"/>
    <cellStyle name="Texto explicativo" xfId="286"/>
    <cellStyle name="Title" xfId="287"/>
    <cellStyle name="Titre 1" xfId="288"/>
    <cellStyle name="Titre 2" xfId="289"/>
    <cellStyle name="Titre 1 2" xfId="290"/>
    <cellStyle name="Titre 2 2" xfId="291"/>
    <cellStyle name="Titre 3 2" xfId="292"/>
    <cellStyle name="Titre 3 2 2" xfId="293"/>
    <cellStyle name="Titre 4 2" xfId="294"/>
    <cellStyle name="Título" xfId="295"/>
    <cellStyle name="Título 1" xfId="296"/>
    <cellStyle name="Título 2" xfId="297"/>
    <cellStyle name="Título 3" xfId="298"/>
    <cellStyle name="Título 3 2" xfId="299"/>
    <cellStyle name="Título 3 2 2" xfId="300"/>
    <cellStyle name="Título 3 3" xfId="301"/>
    <cellStyle name="Título_Bozetto 10" xfId="302"/>
    <cellStyle name="Total 2" xfId="303"/>
    <cellStyle name="Total 2 2" xfId="304"/>
    <cellStyle name="TOTAL en  Pts" xfId="305"/>
    <cellStyle name="TOTAL en  Pts 2" xfId="306"/>
    <cellStyle name="Vérification 2" xfId="307"/>
    <cellStyle name="Virgule fixe" xfId="308"/>
    <cellStyle name="vitesse" xfId="309"/>
    <cellStyle name="vitesse 2" xfId="310"/>
    <cellStyle name="Warning Text" xfId="311"/>
    <cellStyle name="xx" xfId="312"/>
    <cellStyle name="XX,xx m" xfId="313"/>
    <cellStyle name="XX,xx m 2" xfId="314"/>
    <cellStyle name="Xx_AAFVTI" xfId="315"/>
  </cellStyles>
  <dxfs count="371">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ill>
        <patternFill>
          <bgColor theme="8" tint="0.59996337778862885"/>
        </patternFill>
      </fill>
    </dxf>
    <dxf>
      <font>
        <b/>
        <i val="0"/>
        <strike val="0"/>
        <condense val="0"/>
        <extend val="0"/>
        <outline val="0"/>
        <shadow val="0"/>
        <u val="none"/>
        <vertAlign val="baseline"/>
        <sz val="9"/>
        <color rgb="FFFF000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medium">
          <color indexed="64"/>
        </left>
        <right/>
        <top style="thin">
          <color auto="1"/>
        </top>
        <bottom style="thin">
          <color auto="1"/>
        </bottom>
      </border>
    </dxf>
    <dxf>
      <font>
        <b/>
        <i val="0"/>
        <strike val="0"/>
        <condense val="0"/>
        <extend val="0"/>
        <outline val="0"/>
        <shadow val="0"/>
        <u val="none"/>
        <vertAlign val="baseline"/>
        <sz val="9"/>
        <color rgb="FFFF000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font>
        <b/>
        <i val="0"/>
        <strike val="0"/>
        <condense val="0"/>
        <extend val="0"/>
        <outline val="0"/>
        <shadow val="0"/>
        <u val="none"/>
        <vertAlign val="baseline"/>
        <sz val="9"/>
        <color rgb="FFFF000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ill>
        <patternFill patternType="solid">
          <fgColor indexed="64"/>
          <bgColor theme="0"/>
        </patternFill>
      </fill>
    </dxf>
    <dxf>
      <border outline="0">
        <bottom style="medium">
          <color indexed="64"/>
        </bottom>
      </border>
    </dxf>
    <dxf>
      <font>
        <b/>
        <i val="0"/>
        <strike val="0"/>
        <condense val="0"/>
        <extend val="0"/>
        <outline val="0"/>
        <shadow val="0"/>
        <u val="none"/>
        <vertAlign val="baseline"/>
        <sz val="11"/>
        <color auto="1"/>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9"/>
        <name val="Calibri"/>
        <scheme val="none"/>
      </font>
      <numFmt numFmtId="0" formatCode="General"/>
    </dxf>
    <dxf>
      <font>
        <strike val="0"/>
        <outline val="0"/>
        <shadow val="0"/>
        <u val="none"/>
        <vertAlign val="baseline"/>
        <sz val="9"/>
        <name val="Calibri"/>
        <scheme val="none"/>
      </font>
      <numFmt numFmtId="0" formatCode="General"/>
    </dxf>
    <dxf>
      <font>
        <strike val="0"/>
        <outline val="0"/>
        <shadow val="0"/>
        <u val="none"/>
        <vertAlign val="baseline"/>
        <sz val="9"/>
        <name val="Calibri"/>
        <scheme val="none"/>
      </font>
      <numFmt numFmtId="0" formatCode="General"/>
    </dxf>
    <dxf>
      <font>
        <strike val="0"/>
        <outline val="0"/>
        <shadow val="0"/>
        <u val="none"/>
        <vertAlign val="baseline"/>
        <sz val="9"/>
        <name val="Calibri"/>
        <scheme val="none"/>
      </font>
      <numFmt numFmtId="0" formatCode="General"/>
    </dxf>
    <dxf>
      <font>
        <strike val="0"/>
        <outline val="0"/>
        <shadow val="0"/>
        <u val="none"/>
        <vertAlign val="baseline"/>
        <sz val="9"/>
        <name val="Calibri"/>
        <scheme val="none"/>
      </font>
      <numFmt numFmtId="0" formatCode="General"/>
    </dxf>
    <dxf>
      <font>
        <strike val="0"/>
        <outline val="0"/>
        <shadow val="0"/>
        <u val="none"/>
        <vertAlign val="baseline"/>
        <sz val="9"/>
        <name val="Calibri"/>
        <scheme val="minor"/>
      </font>
      <numFmt numFmtId="0" formatCode="General"/>
    </dxf>
    <dxf>
      <font>
        <b val="0"/>
        <i val="0"/>
        <strike val="0"/>
        <condense val="0"/>
        <extend val="0"/>
        <outline val="0"/>
        <shadow val="0"/>
        <u val="none"/>
        <vertAlign val="baseline"/>
        <sz val="9"/>
        <color theme="1"/>
        <name val="Calibri"/>
        <scheme val="minor"/>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indexed="64"/>
        </right>
        <top/>
        <bottom style="medium">
          <color indexed="64"/>
        </bottom>
        <vertical/>
        <horizontal/>
      </border>
    </dxf>
    <dxf>
      <font>
        <b val="0"/>
        <i val="0"/>
        <strike val="0"/>
        <condense val="0"/>
        <extend val="0"/>
        <outline val="0"/>
        <shadow val="0"/>
        <u val="none"/>
        <vertAlign val="baseline"/>
        <sz val="9"/>
        <color theme="1"/>
        <name val="Calibri"/>
        <scheme val="minor"/>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indexed="64"/>
        </right>
        <top/>
        <bottom style="medium">
          <color indexed="64"/>
        </bottom>
        <vertical/>
        <horizontal/>
      </border>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strike val="0"/>
        <outline val="0"/>
        <shadow val="0"/>
        <u val="none"/>
        <vertAlign val="baseline"/>
        <sz val="9"/>
        <name val="Calibri"/>
        <scheme val="minor"/>
      </font>
      <numFmt numFmtId="0" formatCode="General"/>
    </dxf>
    <dxf>
      <font>
        <b val="0"/>
        <i val="0"/>
        <strike val="0"/>
        <condense val="0"/>
        <extend val="0"/>
        <outline val="0"/>
        <shadow val="0"/>
        <u val="none"/>
        <vertAlign val="baseline"/>
        <sz val="9"/>
        <color theme="1"/>
        <name val="Calibri"/>
        <scheme val="minor"/>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top style="thin">
          <color indexed="64"/>
        </top>
        <bottom/>
      </border>
    </dxf>
    <dxf>
      <font>
        <b val="0"/>
        <i val="0"/>
        <strike val="0"/>
        <condense val="0"/>
        <extend val="0"/>
        <outline val="0"/>
        <shadow val="0"/>
        <u val="none"/>
        <vertAlign val="baseline"/>
        <sz val="9"/>
        <color theme="1"/>
        <name val="Calibri"/>
        <scheme val="minor"/>
      </font>
      <numFmt numFmtId="182" formatCode="[$-F800]dddd\,\ mmmm\ dd\,\ yyyy"/>
      <fill>
        <patternFill patternType="solid">
          <fgColor indexed="64"/>
          <bgColor theme="0"/>
        </patternFill>
      </fill>
      <alignment horizontal="center" vertical="center" textRotation="0" wrapText="0" indent="0" justifyLastLine="0" shrinkToFit="0" readingOrder="0"/>
      <border diagonalUp="0" diagonalDown="0" outline="0">
        <left style="medium">
          <color indexed="64"/>
        </left>
        <right/>
        <top style="thin">
          <color indexed="64"/>
        </top>
        <bottom/>
      </border>
    </dxf>
    <dxf>
      <font>
        <b val="0"/>
        <i val="0"/>
        <strike val="0"/>
        <condense val="0"/>
        <extend val="0"/>
        <outline val="0"/>
        <shadow val="0"/>
        <u val="none"/>
        <vertAlign val="baseline"/>
        <sz val="9"/>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top style="thin">
          <color auto="1"/>
        </top>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border>
    </dxf>
    <dxf>
      <border outline="0">
        <left style="medium">
          <color rgb="FF000000"/>
        </left>
        <bottom style="medium">
          <color rgb="FF000000"/>
        </bottom>
      </border>
    </dxf>
    <dxf>
      <font>
        <strike val="0"/>
        <outline val="0"/>
        <shadow val="0"/>
        <u val="none"/>
        <vertAlign val="baseline"/>
        <sz val="9"/>
        <name val="Calibri"/>
        <scheme val="none"/>
      </font>
    </dxf>
    <dxf>
      <font>
        <strike val="0"/>
        <outline val="0"/>
        <shadow val="0"/>
        <u val="none"/>
        <vertAlign val="baseline"/>
        <sz val="9"/>
        <name val="Calibri"/>
        <scheme val="minor"/>
      </font>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FFCCCC"/>
      </font>
      <fill>
        <patternFill>
          <bgColor rgb="FFFFCCCC"/>
        </patternFill>
      </fill>
    </dxf>
    <dxf>
      <font>
        <color rgb="FF0000FF"/>
      </font>
      <fill>
        <patternFill>
          <bgColor rgb="FF0000FF"/>
        </patternFill>
      </fill>
    </dxf>
    <dxf>
      <font>
        <color rgb="FFFFFF99"/>
      </font>
      <fill>
        <patternFill>
          <bgColor rgb="FFFFFF99"/>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rgb="FF0000FF"/>
      </font>
      <fill>
        <patternFill>
          <bgColor rgb="FF0000FF"/>
        </patternFill>
      </fill>
    </dxf>
    <dxf>
      <font>
        <color rgb="FFFF66CC"/>
      </font>
      <fill>
        <patternFill>
          <bgColor rgb="FFFF66CC"/>
        </patternFill>
      </fill>
    </dxf>
    <dxf>
      <font>
        <color rgb="FFFF0000"/>
      </font>
      <fill>
        <patternFill>
          <bgColor rgb="FFFF0000"/>
        </patternFill>
      </fill>
    </dxf>
    <dxf>
      <font>
        <color rgb="FFFF6600"/>
      </font>
      <fill>
        <patternFill>
          <bgColor rgb="FFFF6600"/>
        </patternFill>
      </fill>
    </dxf>
    <dxf>
      <font>
        <color rgb="FF0000FF"/>
      </font>
      <fill>
        <patternFill>
          <bgColor rgb="FF0000FF"/>
        </patternFill>
      </fill>
    </dxf>
    <dxf>
      <font>
        <color rgb="FF0000FF"/>
      </font>
      <fill>
        <patternFill>
          <bgColor rgb="FF0000FF"/>
        </patternFill>
      </fill>
    </dxf>
    <dxf>
      <font>
        <color rgb="FFCC0099"/>
      </font>
      <fill>
        <patternFill>
          <bgColor rgb="FFCC0099"/>
        </patternFill>
      </fill>
    </dxf>
    <dxf>
      <font>
        <color rgb="FFFFCCCC"/>
      </font>
      <fill>
        <patternFill>
          <bgColor rgb="FFFFCCCC"/>
        </patternFill>
      </fill>
    </dxf>
    <dxf>
      <font>
        <color rgb="FF99FFCC"/>
      </font>
      <fill>
        <patternFill>
          <bgColor rgb="FF99FF99"/>
        </patternFill>
      </fill>
    </dxf>
    <dxf>
      <font>
        <color rgb="FFFFFF00"/>
      </font>
      <fill>
        <patternFill>
          <bgColor rgb="FFFFFF00"/>
        </patternFill>
      </fill>
    </dxf>
    <dxf>
      <font>
        <color theme="0" tint="-0.499984740745262"/>
      </font>
      <fill>
        <patternFill>
          <bgColor theme="0" tint="-0.499984740745262"/>
        </patternFill>
      </fill>
    </dxf>
    <dxf>
      <font>
        <color theme="0"/>
      </font>
      <fill>
        <patternFill>
          <fgColor theme="0"/>
        </patternFill>
      </fill>
    </dxf>
    <dxf>
      <font>
        <color rgb="FF0000FF"/>
      </font>
      <fill>
        <patternFill>
          <bgColor rgb="FF0000FF"/>
        </patternFill>
      </fill>
    </dxf>
    <dxf>
      <font>
        <color rgb="FFFFCCCC"/>
      </font>
      <fill>
        <patternFill>
          <bgColor rgb="FFFFCCCC"/>
        </patternFill>
      </fill>
    </dxf>
    <dxf>
      <font>
        <color rgb="FFFFCCCC"/>
      </font>
      <fill>
        <patternFill>
          <bgColor rgb="FFFFCCCC"/>
        </patternFill>
      </fill>
    </dxf>
    <dxf>
      <font>
        <color rgb="FFFFFF00"/>
      </font>
      <fill>
        <patternFill>
          <bgColor rgb="FFFFFF00"/>
        </patternFill>
      </fill>
    </dxf>
    <dxf>
      <font>
        <color theme="0" tint="-0.14996795556505021"/>
      </font>
      <fill>
        <patternFill>
          <bgColor theme="0" tint="-0.14996795556505021"/>
        </patternFill>
      </fill>
    </dxf>
    <dxf>
      <font>
        <color theme="0" tint="-0.34998626667073579"/>
      </font>
      <fill>
        <patternFill>
          <bgColor theme="0" tint="-0.34998626667073579"/>
        </patternFill>
      </fill>
    </dxf>
    <dxf>
      <font>
        <color rgb="FFFFFF66"/>
      </font>
      <fill>
        <patternFill>
          <bgColor rgb="FFFFFF00"/>
        </patternFill>
      </fill>
    </dxf>
    <dxf>
      <font>
        <color rgb="FF99FFCC"/>
      </font>
      <fill>
        <patternFill>
          <bgColor rgb="FF99FFCC"/>
        </patternFill>
      </fill>
    </dxf>
    <dxf>
      <font>
        <color rgb="FFFFCCCC"/>
      </font>
      <fill>
        <patternFill>
          <bgColor rgb="FFFFCCCC"/>
        </patternFill>
      </fill>
    </dxf>
    <dxf>
      <font>
        <color rgb="FF00FF00"/>
      </font>
      <fill>
        <patternFill>
          <bgColor rgb="FF00FF00"/>
        </patternFill>
      </fill>
    </dxf>
    <dxf>
      <font>
        <color rgb="FFCC0099"/>
      </font>
      <fill>
        <patternFill>
          <bgColor rgb="FFCC0099"/>
        </patternFill>
      </fill>
    </dxf>
    <dxf>
      <font>
        <color rgb="FFCC66FF"/>
      </font>
      <fill>
        <patternFill>
          <bgColor rgb="FFCC66FF"/>
        </patternFill>
      </fill>
    </dxf>
    <dxf>
      <font>
        <color rgb="FFCC0099"/>
      </font>
      <fill>
        <patternFill>
          <bgColor rgb="FFCC0099"/>
        </patternFill>
      </fill>
    </dxf>
    <dxf>
      <font>
        <color rgb="FF0000FF"/>
      </font>
      <fill>
        <patternFill>
          <bgColor rgb="FF0000FF"/>
        </patternFill>
      </fill>
    </dxf>
    <dxf>
      <font>
        <color theme="0"/>
      </font>
    </dxf>
    <dxf>
      <font>
        <color rgb="FFCC66FF"/>
      </font>
      <fill>
        <patternFill>
          <bgColor rgb="FFCC66FF"/>
        </patternFill>
      </fill>
    </dxf>
    <dxf>
      <font>
        <color rgb="FFFF6600"/>
      </font>
      <fill>
        <patternFill>
          <bgColor rgb="FFFF6600"/>
        </patternFill>
      </fill>
    </dxf>
    <dxf>
      <font>
        <color rgb="FFFF0000"/>
      </font>
      <fill>
        <patternFill>
          <bgColor rgb="FFFF0000"/>
        </patternFill>
      </fill>
    </dxf>
    <dxf>
      <font>
        <color rgb="FFFF66CC"/>
      </font>
      <fill>
        <patternFill>
          <bgColor rgb="FFFF66CC"/>
        </patternFill>
      </fill>
    </dxf>
    <dxf>
      <font>
        <color rgb="FFFFFF99"/>
      </font>
      <fill>
        <patternFill>
          <bgColor rgb="FFFFFF99"/>
        </patternFill>
      </fill>
    </dxf>
    <dxf>
      <font>
        <color rgb="FF7030A0"/>
      </font>
      <fill>
        <patternFill>
          <bgColor rgb="FF7030A0"/>
        </patternFill>
      </fill>
    </dxf>
    <dxf>
      <font>
        <color rgb="FF7030A0"/>
      </font>
      <fill>
        <patternFill>
          <bgColor rgb="FF7030A0"/>
        </patternFill>
      </fill>
    </dxf>
    <dxf>
      <font>
        <color rgb="FF00FFFF"/>
      </font>
      <fill>
        <patternFill>
          <bgColor rgb="FF00FFFF"/>
        </patternFill>
      </fill>
    </dxf>
  </dxfs>
  <tableStyles count="0" defaultTableStyle="TableStyleMedium2" defaultPivotStyle="PivotStyleLight16"/>
  <colors>
    <mruColors>
      <color rgb="FF0000FF"/>
      <color rgb="FFFFFF66"/>
      <color rgb="FFFFFF99"/>
      <color rgb="FF99FF99"/>
      <color rgb="FFCCFFCC"/>
      <color rgb="FF99FFCC"/>
      <color rgb="FFFFCCCC"/>
      <color rgb="FFCC0099"/>
      <color rgb="FF990099"/>
      <color rgb="FFFF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Planning annuel horaire'!BC1:CA1"/><Relationship Id="rId2" Type="http://schemas.openxmlformats.org/officeDocument/2006/relationships/hyperlink" Target="#'Planning annuel horaire'!D1:Y1"/><Relationship Id="rId1" Type="http://schemas.openxmlformats.org/officeDocument/2006/relationships/hyperlink" Target="#'Planning annuel horaire'!Z1:BA1"/></Relationships>
</file>

<file path=xl/drawings/_rels/drawing2.xml.rels><?xml version="1.0" encoding="UTF-8" standalone="yes"?>
<Relationships xmlns="http://schemas.openxmlformats.org/package/2006/relationships"><Relationship Id="rId8" Type="http://schemas.openxmlformats.org/officeDocument/2006/relationships/hyperlink" Target="#'Plan annuel'!E2:CN2"/><Relationship Id="rId3" Type="http://schemas.openxmlformats.org/officeDocument/2006/relationships/hyperlink" Target="#'Plan annuel'!OS2:SA2"/><Relationship Id="rId7" Type="http://schemas.openxmlformats.org/officeDocument/2006/relationships/hyperlink" Target="#'Plan annuel'!DC2:GK2"/><Relationship Id="rId2" Type="http://schemas.openxmlformats.org/officeDocument/2006/relationships/hyperlink" Target="#'Plan annuel'!MO2:PW2"/><Relationship Id="rId1" Type="http://schemas.openxmlformats.org/officeDocument/2006/relationships/hyperlink" Target="#'Plan annuel'!KE2:NM2"/><Relationship Id="rId6" Type="http://schemas.openxmlformats.org/officeDocument/2006/relationships/hyperlink" Target="#'Plan annuel'!FM2:IU2"/><Relationship Id="rId5" Type="http://schemas.openxmlformats.org/officeDocument/2006/relationships/hyperlink" Target="#'Plan annuel'!TM2:WV2"/><Relationship Id="rId10" Type="http://schemas.openxmlformats.org/officeDocument/2006/relationships/hyperlink" Target="#'Plan annuel'!HU2:LC2"/><Relationship Id="rId4" Type="http://schemas.openxmlformats.org/officeDocument/2006/relationships/hyperlink" Target="#'Plan annuel'!RC2:UK2"/><Relationship Id="rId9" Type="http://schemas.openxmlformats.org/officeDocument/2006/relationships/hyperlink" Target="#'Plan annuel'!AU2:ED2"/></Relationships>
</file>

<file path=xl/drawings/drawing1.xml><?xml version="1.0" encoding="utf-8"?>
<xdr:wsDr xmlns:xdr="http://schemas.openxmlformats.org/drawingml/2006/spreadsheetDrawing" xmlns:a="http://schemas.openxmlformats.org/drawingml/2006/main">
  <xdr:twoCellAnchor>
    <xdr:from>
      <xdr:col>2</xdr:col>
      <xdr:colOff>228600</xdr:colOff>
      <xdr:row>0</xdr:row>
      <xdr:rowOff>47625</xdr:rowOff>
    </xdr:from>
    <xdr:to>
      <xdr:col>2</xdr:col>
      <xdr:colOff>840600</xdr:colOff>
      <xdr:row>0</xdr:row>
      <xdr:rowOff>263625</xdr:rowOff>
    </xdr:to>
    <xdr:sp macro="" textlink="">
      <xdr:nvSpPr>
        <xdr:cNvPr id="2" name="Rectangle à coins arrondis 1">
          <a:hlinkClick xmlns:r="http://schemas.openxmlformats.org/officeDocument/2006/relationships" r:id="rId1"/>
        </xdr:cNvPr>
        <xdr:cNvSpPr/>
      </xdr:nvSpPr>
      <xdr:spPr>
        <a:xfrm>
          <a:off x="742950" y="47625"/>
          <a:ext cx="612000" cy="216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a:t>Heures</a:t>
          </a:r>
        </a:p>
      </xdr:txBody>
    </xdr:sp>
    <xdr:clientData/>
  </xdr:twoCellAnchor>
  <xdr:twoCellAnchor>
    <xdr:from>
      <xdr:col>0</xdr:col>
      <xdr:colOff>47625</xdr:colOff>
      <xdr:row>0</xdr:row>
      <xdr:rowOff>47625</xdr:rowOff>
    </xdr:from>
    <xdr:to>
      <xdr:col>2</xdr:col>
      <xdr:colOff>145275</xdr:colOff>
      <xdr:row>0</xdr:row>
      <xdr:rowOff>263625</xdr:rowOff>
    </xdr:to>
    <xdr:sp macro="" textlink="">
      <xdr:nvSpPr>
        <xdr:cNvPr id="3" name="Rectangle à coins arrondis 2">
          <a:hlinkClick xmlns:r="http://schemas.openxmlformats.org/officeDocument/2006/relationships" r:id="rId2"/>
        </xdr:cNvPr>
        <xdr:cNvSpPr/>
      </xdr:nvSpPr>
      <xdr:spPr>
        <a:xfrm>
          <a:off x="47625" y="47625"/>
          <a:ext cx="612000" cy="216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a:t>Thème</a:t>
          </a:r>
        </a:p>
      </xdr:txBody>
    </xdr:sp>
    <xdr:clientData/>
  </xdr:twoCellAnchor>
  <xdr:twoCellAnchor>
    <xdr:from>
      <xdr:col>2</xdr:col>
      <xdr:colOff>923925</xdr:colOff>
      <xdr:row>0</xdr:row>
      <xdr:rowOff>47625</xdr:rowOff>
    </xdr:from>
    <xdr:to>
      <xdr:col>2</xdr:col>
      <xdr:colOff>1535925</xdr:colOff>
      <xdr:row>0</xdr:row>
      <xdr:rowOff>263625</xdr:rowOff>
    </xdr:to>
    <xdr:sp macro="" textlink="">
      <xdr:nvSpPr>
        <xdr:cNvPr id="4" name="Rectangle à coins arrondis 3">
          <a:hlinkClick xmlns:r="http://schemas.openxmlformats.org/officeDocument/2006/relationships" r:id="rId3"/>
        </xdr:cNvPr>
        <xdr:cNvSpPr/>
      </xdr:nvSpPr>
      <xdr:spPr>
        <a:xfrm>
          <a:off x="1438275" y="47625"/>
          <a:ext cx="612000" cy="216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a:t>Récap</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42335</xdr:colOff>
      <xdr:row>2</xdr:row>
      <xdr:rowOff>3171</xdr:rowOff>
    </xdr:from>
    <xdr:to>
      <xdr:col>0</xdr:col>
      <xdr:colOff>562840</xdr:colOff>
      <xdr:row>2</xdr:row>
      <xdr:rowOff>147171</xdr:rowOff>
    </xdr:to>
    <xdr:sp macro="[0]!Mésocycle" textlink="">
      <xdr:nvSpPr>
        <xdr:cNvPr id="2" name="Rectangle 1"/>
        <xdr:cNvSpPr/>
      </xdr:nvSpPr>
      <xdr:spPr>
        <a:xfrm>
          <a:off x="42335" y="212721"/>
          <a:ext cx="520505" cy="144000"/>
        </a:xfrm>
        <a:prstGeom prst="rect">
          <a:avLst/>
        </a:prstGeom>
        <a:solidFill>
          <a:srgbClr val="FFFF00"/>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a:solidFill>
                <a:sysClr val="windowText" lastClr="000000"/>
              </a:solidFill>
            </a:rPr>
            <a:t>Méso</a:t>
          </a:r>
        </a:p>
      </xdr:txBody>
    </xdr:sp>
    <xdr:clientData/>
  </xdr:twoCellAnchor>
  <xdr:twoCellAnchor>
    <xdr:from>
      <xdr:col>0</xdr:col>
      <xdr:colOff>42336</xdr:colOff>
      <xdr:row>0</xdr:row>
      <xdr:rowOff>31743</xdr:rowOff>
    </xdr:from>
    <xdr:to>
      <xdr:col>0</xdr:col>
      <xdr:colOff>562841</xdr:colOff>
      <xdr:row>0</xdr:row>
      <xdr:rowOff>175743</xdr:rowOff>
    </xdr:to>
    <xdr:sp macro="[0]!Microcycle" textlink="">
      <xdr:nvSpPr>
        <xdr:cNvPr id="3" name="Rectangle 2"/>
        <xdr:cNvSpPr/>
      </xdr:nvSpPr>
      <xdr:spPr>
        <a:xfrm>
          <a:off x="42336" y="31743"/>
          <a:ext cx="520505" cy="144000"/>
        </a:xfrm>
        <a:prstGeom prst="rect">
          <a:avLst/>
        </a:prstGeom>
        <a:solidFill>
          <a:srgbClr val="FF0000"/>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a:t>Micro</a:t>
          </a:r>
        </a:p>
      </xdr:txBody>
    </xdr:sp>
    <xdr:clientData/>
  </xdr:twoCellAnchor>
  <xdr:twoCellAnchor>
    <xdr:from>
      <xdr:col>0</xdr:col>
      <xdr:colOff>41179</xdr:colOff>
      <xdr:row>3</xdr:row>
      <xdr:rowOff>5749</xdr:rowOff>
    </xdr:from>
    <xdr:to>
      <xdr:col>0</xdr:col>
      <xdr:colOff>563075</xdr:colOff>
      <xdr:row>3</xdr:row>
      <xdr:rowOff>149749</xdr:rowOff>
    </xdr:to>
    <xdr:sp macro="[0]!Macrocycle" textlink="">
      <xdr:nvSpPr>
        <xdr:cNvPr id="4" name="Rectangle 3"/>
        <xdr:cNvSpPr/>
      </xdr:nvSpPr>
      <xdr:spPr>
        <a:xfrm>
          <a:off x="41179" y="396274"/>
          <a:ext cx="521896" cy="144000"/>
        </a:xfrm>
        <a:prstGeom prst="rect">
          <a:avLst/>
        </a:prstGeom>
        <a:solidFill>
          <a:srgbClr val="00FF00"/>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a:solidFill>
                <a:sysClr val="windowText" lastClr="000000"/>
              </a:solidFill>
            </a:rPr>
            <a:t>Macro</a:t>
          </a:r>
        </a:p>
      </xdr:txBody>
    </xdr:sp>
    <xdr:clientData/>
  </xdr:twoCellAnchor>
  <xdr:twoCellAnchor>
    <xdr:from>
      <xdr:col>0</xdr:col>
      <xdr:colOff>1331311</xdr:colOff>
      <xdr:row>0</xdr:row>
      <xdr:rowOff>25123</xdr:rowOff>
    </xdr:from>
    <xdr:to>
      <xdr:col>1</xdr:col>
      <xdr:colOff>295155</xdr:colOff>
      <xdr:row>0</xdr:row>
      <xdr:rowOff>169123</xdr:rowOff>
    </xdr:to>
    <xdr:sp macro="[0]!Compétition" textlink="">
      <xdr:nvSpPr>
        <xdr:cNvPr id="5" name="Rectangle 4"/>
        <xdr:cNvSpPr/>
      </xdr:nvSpPr>
      <xdr:spPr>
        <a:xfrm>
          <a:off x="1331311" y="25123"/>
          <a:ext cx="468794" cy="144000"/>
        </a:xfrm>
        <a:prstGeom prst="rect">
          <a:avLst/>
        </a:prstGeom>
        <a:solidFill>
          <a:srgbClr val="FF6600"/>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000"/>
            <a:t>Comp.</a:t>
          </a:r>
        </a:p>
      </xdr:txBody>
    </xdr:sp>
    <xdr:clientData/>
  </xdr:twoCellAnchor>
  <xdr:twoCellAnchor>
    <xdr:from>
      <xdr:col>2</xdr:col>
      <xdr:colOff>50124</xdr:colOff>
      <xdr:row>0</xdr:row>
      <xdr:rowOff>205155</xdr:rowOff>
    </xdr:from>
    <xdr:to>
      <xdr:col>2</xdr:col>
      <xdr:colOff>271096</xdr:colOff>
      <xdr:row>3</xdr:row>
      <xdr:rowOff>153866</xdr:rowOff>
    </xdr:to>
    <xdr:sp macro="[0]!planningannuel2" textlink="">
      <xdr:nvSpPr>
        <xdr:cNvPr id="6" name="Rectangle 5"/>
        <xdr:cNvSpPr/>
      </xdr:nvSpPr>
      <xdr:spPr>
        <a:xfrm>
          <a:off x="2336124" y="205155"/>
          <a:ext cx="220972" cy="337038"/>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Tout</a:t>
          </a:r>
        </a:p>
        <a:p>
          <a:pPr algn="ctr"/>
          <a:endParaRPr lang="fr-FR" sz="1100"/>
        </a:p>
      </xdr:txBody>
    </xdr:sp>
    <xdr:clientData/>
  </xdr:twoCellAnchor>
  <xdr:twoCellAnchor>
    <xdr:from>
      <xdr:col>0</xdr:col>
      <xdr:colOff>1330781</xdr:colOff>
      <xdr:row>2</xdr:row>
      <xdr:rowOff>7938</xdr:rowOff>
    </xdr:from>
    <xdr:to>
      <xdr:col>1</xdr:col>
      <xdr:colOff>40801</xdr:colOff>
      <xdr:row>2</xdr:row>
      <xdr:rowOff>151938</xdr:rowOff>
    </xdr:to>
    <xdr:sp macro="[0]!ZOOM50" textlink="">
      <xdr:nvSpPr>
        <xdr:cNvPr id="8" name="Rectangle à coins arrondis 7"/>
        <xdr:cNvSpPr/>
      </xdr:nvSpPr>
      <xdr:spPr>
        <a:xfrm>
          <a:off x="1330781" y="217488"/>
          <a:ext cx="214970" cy="144000"/>
        </a:xfrm>
        <a:prstGeom prst="roundRect">
          <a:avLst/>
        </a:prstGeom>
        <a:solidFill>
          <a:srgbClr val="2000FF"/>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a:t>P</a:t>
          </a:r>
        </a:p>
      </xdr:txBody>
    </xdr:sp>
    <xdr:clientData/>
  </xdr:twoCellAnchor>
  <xdr:twoCellAnchor>
    <xdr:from>
      <xdr:col>0</xdr:col>
      <xdr:colOff>1333049</xdr:colOff>
      <xdr:row>3</xdr:row>
      <xdr:rowOff>17117</xdr:rowOff>
    </xdr:from>
    <xdr:to>
      <xdr:col>1</xdr:col>
      <xdr:colOff>43069</xdr:colOff>
      <xdr:row>3</xdr:row>
      <xdr:rowOff>161117</xdr:rowOff>
    </xdr:to>
    <xdr:sp macro="[0]!ZOOM110" textlink="">
      <xdr:nvSpPr>
        <xdr:cNvPr id="9" name="Rectangle à coins arrondis 8"/>
        <xdr:cNvSpPr/>
      </xdr:nvSpPr>
      <xdr:spPr>
        <a:xfrm>
          <a:off x="1333049" y="407642"/>
          <a:ext cx="214970" cy="144000"/>
        </a:xfrm>
        <a:prstGeom prst="roundRect">
          <a:avLst/>
        </a:prstGeom>
        <a:solidFill>
          <a:srgbClr val="2000FF"/>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00"/>
            <a:t>G</a:t>
          </a:r>
        </a:p>
      </xdr:txBody>
    </xdr:sp>
    <xdr:clientData/>
  </xdr:twoCellAnchor>
  <xdr:twoCellAnchor editAs="absolute">
    <xdr:from>
      <xdr:col>0</xdr:col>
      <xdr:colOff>602065</xdr:colOff>
      <xdr:row>1</xdr:row>
      <xdr:rowOff>13177</xdr:rowOff>
    </xdr:from>
    <xdr:to>
      <xdr:col>0</xdr:col>
      <xdr:colOff>1286065</xdr:colOff>
      <xdr:row>1</xdr:row>
      <xdr:rowOff>157177</xdr:rowOff>
    </xdr:to>
    <xdr:sp macro="[0]!Séance" textlink="">
      <xdr:nvSpPr>
        <xdr:cNvPr id="10" name="Rectangle 9"/>
        <xdr:cNvSpPr/>
      </xdr:nvSpPr>
      <xdr:spPr>
        <a:xfrm>
          <a:off x="602065" y="222727"/>
          <a:ext cx="684000" cy="144000"/>
        </a:xfrm>
        <a:prstGeom prst="rect">
          <a:avLst/>
        </a:prstGeom>
        <a:solidFill>
          <a:srgbClr val="FF99CC"/>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a:r>
            <a:rPr lang="fr-FR" sz="900">
              <a:solidFill>
                <a:schemeClr val="lt1"/>
              </a:solidFill>
              <a:latin typeface="+mn-lt"/>
              <a:ea typeface="+mn-ea"/>
              <a:cs typeface="+mn-cs"/>
            </a:rPr>
            <a:t>Séances</a:t>
          </a:r>
        </a:p>
      </xdr:txBody>
    </xdr:sp>
    <xdr:clientData/>
  </xdr:twoCellAnchor>
  <xdr:twoCellAnchor>
    <xdr:from>
      <xdr:col>1</xdr:col>
      <xdr:colOff>75631</xdr:colOff>
      <xdr:row>2</xdr:row>
      <xdr:rowOff>11906</xdr:rowOff>
    </xdr:from>
    <xdr:to>
      <xdr:col>1</xdr:col>
      <xdr:colOff>291631</xdr:colOff>
      <xdr:row>2</xdr:row>
      <xdr:rowOff>155906</xdr:rowOff>
    </xdr:to>
    <xdr:sp macro="[0]!ZOOM90" textlink="">
      <xdr:nvSpPr>
        <xdr:cNvPr id="11" name="Rectangle à coins arrondis 10"/>
        <xdr:cNvSpPr/>
      </xdr:nvSpPr>
      <xdr:spPr>
        <a:xfrm>
          <a:off x="1580581" y="221456"/>
          <a:ext cx="216000" cy="144000"/>
        </a:xfrm>
        <a:prstGeom prst="roundRect">
          <a:avLst/>
        </a:prstGeom>
        <a:solidFill>
          <a:srgbClr val="2000FF"/>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00"/>
            <a:t>M</a:t>
          </a:r>
        </a:p>
      </xdr:txBody>
    </xdr:sp>
    <xdr:clientData/>
  </xdr:twoCellAnchor>
  <xdr:twoCellAnchor>
    <xdr:from>
      <xdr:col>0</xdr:col>
      <xdr:colOff>606426</xdr:colOff>
      <xdr:row>0</xdr:row>
      <xdr:rowOff>31965</xdr:rowOff>
    </xdr:from>
    <xdr:to>
      <xdr:col>0</xdr:col>
      <xdr:colOff>1290426</xdr:colOff>
      <xdr:row>0</xdr:row>
      <xdr:rowOff>175965</xdr:rowOff>
    </xdr:to>
    <xdr:sp macro="[0]!Méthodes" textlink="">
      <xdr:nvSpPr>
        <xdr:cNvPr id="12" name="Rectangle 11"/>
        <xdr:cNvSpPr/>
      </xdr:nvSpPr>
      <xdr:spPr>
        <a:xfrm>
          <a:off x="606426" y="31965"/>
          <a:ext cx="684000" cy="144000"/>
        </a:xfrm>
        <a:prstGeom prst="rect">
          <a:avLst/>
        </a:prstGeom>
        <a:solidFill>
          <a:srgbClr val="CC0099"/>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00"/>
            <a:t>Méthodes</a:t>
          </a:r>
        </a:p>
      </xdr:txBody>
    </xdr:sp>
    <xdr:clientData/>
  </xdr:twoCellAnchor>
  <xdr:twoCellAnchor>
    <xdr:from>
      <xdr:col>0</xdr:col>
      <xdr:colOff>597476</xdr:colOff>
      <xdr:row>3</xdr:row>
      <xdr:rowOff>17317</xdr:rowOff>
    </xdr:from>
    <xdr:to>
      <xdr:col>0</xdr:col>
      <xdr:colOff>1281476</xdr:colOff>
      <xdr:row>3</xdr:row>
      <xdr:rowOff>161317</xdr:rowOff>
    </xdr:to>
    <xdr:sp macro="[0]!Jours" textlink="">
      <xdr:nvSpPr>
        <xdr:cNvPr id="18" name="Rectangle 17"/>
        <xdr:cNvSpPr/>
      </xdr:nvSpPr>
      <xdr:spPr>
        <a:xfrm>
          <a:off x="597476" y="407842"/>
          <a:ext cx="684000" cy="144000"/>
        </a:xfrm>
        <a:prstGeom prst="rect">
          <a:avLst/>
        </a:prstGeom>
        <a:solidFill>
          <a:srgbClr val="92D050"/>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a:r>
            <a:rPr lang="fr-FR" sz="900">
              <a:solidFill>
                <a:schemeClr val="lt1"/>
              </a:solidFill>
              <a:latin typeface="+mn-lt"/>
              <a:ea typeface="+mn-ea"/>
              <a:cs typeface="+mn-cs"/>
            </a:rPr>
            <a:t>Dates</a:t>
          </a:r>
        </a:p>
      </xdr:txBody>
    </xdr:sp>
    <xdr:clientData/>
  </xdr:twoCellAnchor>
  <xdr:twoCellAnchor>
    <xdr:from>
      <xdr:col>1</xdr:col>
      <xdr:colOff>75064</xdr:colOff>
      <xdr:row>3</xdr:row>
      <xdr:rowOff>19684</xdr:rowOff>
    </xdr:from>
    <xdr:to>
      <xdr:col>1</xdr:col>
      <xdr:colOff>291064</xdr:colOff>
      <xdr:row>3</xdr:row>
      <xdr:rowOff>163684</xdr:rowOff>
    </xdr:to>
    <xdr:sp macro="[0]!ZOOM140" textlink="">
      <xdr:nvSpPr>
        <xdr:cNvPr id="19" name="Rectangle à coins arrondis 18"/>
        <xdr:cNvSpPr/>
      </xdr:nvSpPr>
      <xdr:spPr>
        <a:xfrm>
          <a:off x="1580014" y="410209"/>
          <a:ext cx="216000" cy="144000"/>
        </a:xfrm>
        <a:prstGeom prst="roundRect">
          <a:avLst/>
        </a:prstGeom>
        <a:solidFill>
          <a:srgbClr val="2000FF"/>
        </a:solid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900"/>
            <a:t>TG</a:t>
          </a:r>
        </a:p>
      </xdr:txBody>
    </xdr:sp>
    <xdr:clientData/>
  </xdr:twoCellAnchor>
  <xdr:twoCellAnchor>
    <xdr:from>
      <xdr:col>2</xdr:col>
      <xdr:colOff>715995</xdr:colOff>
      <xdr:row>2</xdr:row>
      <xdr:rowOff>17153</xdr:rowOff>
    </xdr:from>
    <xdr:to>
      <xdr:col>3</xdr:col>
      <xdr:colOff>325303</xdr:colOff>
      <xdr:row>2</xdr:row>
      <xdr:rowOff>161153</xdr:rowOff>
    </xdr:to>
    <xdr:sp macro="" textlink="">
      <xdr:nvSpPr>
        <xdr:cNvPr id="23" name="Rectangle à coins arrondis 22">
          <a:hlinkClick xmlns:r="http://schemas.openxmlformats.org/officeDocument/2006/relationships" r:id="rId1"/>
        </xdr:cNvPr>
        <xdr:cNvSpPr/>
      </xdr:nvSpPr>
      <xdr:spPr>
        <a:xfrm>
          <a:off x="3001995" y="225970"/>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1</a:t>
          </a:r>
        </a:p>
      </xdr:txBody>
    </xdr:sp>
    <xdr:clientData/>
  </xdr:twoCellAnchor>
  <xdr:twoCellAnchor>
    <xdr:from>
      <xdr:col>3</xdr:col>
      <xdr:colOff>365408</xdr:colOff>
      <xdr:row>2</xdr:row>
      <xdr:rowOff>9827</xdr:rowOff>
    </xdr:from>
    <xdr:to>
      <xdr:col>3</xdr:col>
      <xdr:colOff>703385</xdr:colOff>
      <xdr:row>2</xdr:row>
      <xdr:rowOff>170089</xdr:rowOff>
    </xdr:to>
    <xdr:sp macro="" textlink="">
      <xdr:nvSpPr>
        <xdr:cNvPr id="24" name="Rectangle à coins arrondis 23">
          <a:hlinkClick xmlns:r="http://schemas.openxmlformats.org/officeDocument/2006/relationships" r:id="rId2"/>
        </xdr:cNvPr>
        <xdr:cNvSpPr/>
      </xdr:nvSpPr>
      <xdr:spPr>
        <a:xfrm>
          <a:off x="3384100" y="218644"/>
          <a:ext cx="337977" cy="160262"/>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2</a:t>
          </a:r>
        </a:p>
      </xdr:txBody>
    </xdr:sp>
    <xdr:clientData/>
  </xdr:twoCellAnchor>
  <xdr:twoCellAnchor>
    <xdr:from>
      <xdr:col>2</xdr:col>
      <xdr:colOff>330293</xdr:colOff>
      <xdr:row>3</xdr:row>
      <xdr:rowOff>9828</xdr:rowOff>
    </xdr:from>
    <xdr:to>
      <xdr:col>2</xdr:col>
      <xdr:colOff>672293</xdr:colOff>
      <xdr:row>3</xdr:row>
      <xdr:rowOff>153828</xdr:rowOff>
    </xdr:to>
    <xdr:sp macro="" textlink="">
      <xdr:nvSpPr>
        <xdr:cNvPr id="25" name="Rectangle à coins arrondis 24">
          <a:hlinkClick xmlns:r="http://schemas.openxmlformats.org/officeDocument/2006/relationships" r:id="rId3"/>
        </xdr:cNvPr>
        <xdr:cNvSpPr/>
      </xdr:nvSpPr>
      <xdr:spPr>
        <a:xfrm>
          <a:off x="2616293" y="398155"/>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3</a:t>
          </a:r>
        </a:p>
      </xdr:txBody>
    </xdr:sp>
    <xdr:clientData/>
  </xdr:twoCellAnchor>
  <xdr:twoCellAnchor>
    <xdr:from>
      <xdr:col>2</xdr:col>
      <xdr:colOff>725048</xdr:colOff>
      <xdr:row>3</xdr:row>
      <xdr:rowOff>13491</xdr:rowOff>
    </xdr:from>
    <xdr:to>
      <xdr:col>3</xdr:col>
      <xdr:colOff>334356</xdr:colOff>
      <xdr:row>3</xdr:row>
      <xdr:rowOff>157491</xdr:rowOff>
    </xdr:to>
    <xdr:sp macro="" textlink="">
      <xdr:nvSpPr>
        <xdr:cNvPr id="26" name="Rectangle à coins arrondis 25">
          <a:hlinkClick xmlns:r="http://schemas.openxmlformats.org/officeDocument/2006/relationships" r:id="rId4"/>
        </xdr:cNvPr>
        <xdr:cNvSpPr/>
      </xdr:nvSpPr>
      <xdr:spPr>
        <a:xfrm>
          <a:off x="3011048" y="401818"/>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4</a:t>
          </a:r>
        </a:p>
      </xdr:txBody>
    </xdr:sp>
    <xdr:clientData/>
  </xdr:twoCellAnchor>
  <xdr:twoCellAnchor>
    <xdr:from>
      <xdr:col>3</xdr:col>
      <xdr:colOff>370888</xdr:colOff>
      <xdr:row>3</xdr:row>
      <xdr:rowOff>23098</xdr:rowOff>
    </xdr:from>
    <xdr:to>
      <xdr:col>3</xdr:col>
      <xdr:colOff>712888</xdr:colOff>
      <xdr:row>3</xdr:row>
      <xdr:rowOff>167098</xdr:rowOff>
    </xdr:to>
    <xdr:sp macro="" textlink="">
      <xdr:nvSpPr>
        <xdr:cNvPr id="27" name="Rectangle à coins arrondis 26">
          <a:hlinkClick xmlns:r="http://schemas.openxmlformats.org/officeDocument/2006/relationships" r:id="rId5"/>
        </xdr:cNvPr>
        <xdr:cNvSpPr/>
      </xdr:nvSpPr>
      <xdr:spPr>
        <a:xfrm>
          <a:off x="3389580" y="411425"/>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5</a:t>
          </a:r>
        </a:p>
      </xdr:txBody>
    </xdr:sp>
    <xdr:clientData/>
  </xdr:twoCellAnchor>
  <xdr:twoCellAnchor>
    <xdr:from>
      <xdr:col>3</xdr:col>
      <xdr:colOff>359976</xdr:colOff>
      <xdr:row>0</xdr:row>
      <xdr:rowOff>35657</xdr:rowOff>
    </xdr:from>
    <xdr:to>
      <xdr:col>3</xdr:col>
      <xdr:colOff>701976</xdr:colOff>
      <xdr:row>0</xdr:row>
      <xdr:rowOff>179657</xdr:rowOff>
    </xdr:to>
    <xdr:sp macro="" textlink="">
      <xdr:nvSpPr>
        <xdr:cNvPr id="28" name="Rectangle à coins arrondis 27">
          <a:hlinkClick xmlns:r="http://schemas.openxmlformats.org/officeDocument/2006/relationships" r:id="rId6"/>
        </xdr:cNvPr>
        <xdr:cNvSpPr/>
      </xdr:nvSpPr>
      <xdr:spPr>
        <a:xfrm>
          <a:off x="3378668" y="35657"/>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11</a:t>
          </a:r>
        </a:p>
      </xdr:txBody>
    </xdr:sp>
    <xdr:clientData/>
  </xdr:twoCellAnchor>
  <xdr:twoCellAnchor>
    <xdr:from>
      <xdr:col>2</xdr:col>
      <xdr:colOff>714235</xdr:colOff>
      <xdr:row>0</xdr:row>
      <xdr:rowOff>37228</xdr:rowOff>
    </xdr:from>
    <xdr:to>
      <xdr:col>3</xdr:col>
      <xdr:colOff>323543</xdr:colOff>
      <xdr:row>0</xdr:row>
      <xdr:rowOff>181228</xdr:rowOff>
    </xdr:to>
    <xdr:sp macro="" textlink="">
      <xdr:nvSpPr>
        <xdr:cNvPr id="29" name="Rectangle à coins arrondis 28">
          <a:hlinkClick xmlns:r="http://schemas.openxmlformats.org/officeDocument/2006/relationships" r:id="rId7"/>
        </xdr:cNvPr>
        <xdr:cNvSpPr/>
      </xdr:nvSpPr>
      <xdr:spPr>
        <a:xfrm>
          <a:off x="3000235" y="37228"/>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10</a:t>
          </a:r>
        </a:p>
      </xdr:txBody>
    </xdr:sp>
    <xdr:clientData/>
  </xdr:twoCellAnchor>
  <xdr:twoCellAnchor>
    <xdr:from>
      <xdr:col>2</xdr:col>
      <xdr:colOff>31939</xdr:colOff>
      <xdr:row>0</xdr:row>
      <xdr:rowOff>26762</xdr:rowOff>
    </xdr:from>
    <xdr:to>
      <xdr:col>2</xdr:col>
      <xdr:colOff>285750</xdr:colOff>
      <xdr:row>0</xdr:row>
      <xdr:rowOff>163286</xdr:rowOff>
    </xdr:to>
    <xdr:sp macro="" textlink="">
      <xdr:nvSpPr>
        <xdr:cNvPr id="30" name="Rectangle à coins arrondis 29">
          <a:hlinkClick xmlns:r="http://schemas.openxmlformats.org/officeDocument/2006/relationships" r:id="rId8"/>
        </xdr:cNvPr>
        <xdr:cNvSpPr/>
      </xdr:nvSpPr>
      <xdr:spPr>
        <a:xfrm>
          <a:off x="2317939" y="26762"/>
          <a:ext cx="253811" cy="136524"/>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8</a:t>
          </a:r>
        </a:p>
      </xdr:txBody>
    </xdr:sp>
    <xdr:clientData/>
  </xdr:twoCellAnchor>
  <xdr:twoCellAnchor>
    <xdr:from>
      <xdr:col>2</xdr:col>
      <xdr:colOff>327417</xdr:colOff>
      <xdr:row>0</xdr:row>
      <xdr:rowOff>37345</xdr:rowOff>
    </xdr:from>
    <xdr:to>
      <xdr:col>2</xdr:col>
      <xdr:colOff>669417</xdr:colOff>
      <xdr:row>0</xdr:row>
      <xdr:rowOff>181345</xdr:rowOff>
    </xdr:to>
    <xdr:sp macro="" textlink="">
      <xdr:nvSpPr>
        <xdr:cNvPr id="31" name="Rectangle à coins arrondis 30">
          <a:hlinkClick xmlns:r="http://schemas.openxmlformats.org/officeDocument/2006/relationships" r:id="rId9"/>
        </xdr:cNvPr>
        <xdr:cNvSpPr/>
      </xdr:nvSpPr>
      <xdr:spPr>
        <a:xfrm>
          <a:off x="2613417" y="37345"/>
          <a:ext cx="342000"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9</a:t>
          </a:r>
        </a:p>
      </xdr:txBody>
    </xdr:sp>
    <xdr:clientData/>
  </xdr:twoCellAnchor>
  <xdr:twoCellAnchor>
    <xdr:from>
      <xdr:col>2</xdr:col>
      <xdr:colOff>330250</xdr:colOff>
      <xdr:row>2</xdr:row>
      <xdr:rowOff>12212</xdr:rowOff>
    </xdr:from>
    <xdr:to>
      <xdr:col>2</xdr:col>
      <xdr:colOff>670156</xdr:colOff>
      <xdr:row>2</xdr:row>
      <xdr:rowOff>156212</xdr:rowOff>
    </xdr:to>
    <xdr:sp macro="" textlink="">
      <xdr:nvSpPr>
        <xdr:cNvPr id="51" name="Rectangle à coins arrondis 50">
          <a:hlinkClick xmlns:r="http://schemas.openxmlformats.org/officeDocument/2006/relationships" r:id="rId10"/>
        </xdr:cNvPr>
        <xdr:cNvSpPr/>
      </xdr:nvSpPr>
      <xdr:spPr>
        <a:xfrm>
          <a:off x="2616250" y="221029"/>
          <a:ext cx="339906" cy="144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ysClr val="windowText" lastClr="000000"/>
              </a:solidFill>
            </a:rPr>
            <a:t>12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TEMP/As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a/Dropbox/L&#233;a/Pp/acer%20(c)/a%20sur%20L''ordinateur%20de%20l''Adjoint%20(10.0.0.12)/Creps2002/autres/sn/sn2003-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p\acer%20(c)\a%20sur%20L''ordinateur%20de%20l''Adjoint%20(10.0.0.12)\Creps2002\autres\sn\sn2003-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ortable/AppData/Roaming/Microsoft/Excel/WINDOWS/TEMP/Asc.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ulien/AppData/Roaming/Microsoft/Excel/WINDOWS/TEMP/As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A/lib&#233;ral/FFVB/envb1/Prog-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lib&#233;ral\FFVB\envb1\Prog-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grozzochercheclan/Documents/P&#244;le/2013/Entra&#238;nement/Travail/A%20classer/La%20Puissance%20Maximale%20A&#233;robie/ENDUR_X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ea/Dropbox/L&#233;a/Js4/acerdata%20(d)/A/Srvhb/DOCUME~1/JS/LOCALS~1/Temp/Rar$DI03.860/DOCUME~1/JS/LOCALS~1/Temp/Rar$DI05.531/Outils/Srvhb-1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s4\acerdata%20(d)\A\Srvhb\DOCUME~1\JS\LOCALS~1\Temp\Rar$DI03.860\DOCUME~1\JS\LOCALS~1\Temp\Rar$DI05.531\Outils\Srvhb-1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Lea/Dropbox/L&#233;a/Js3/d/Users/philippeblain/Documents/EQDF/Envb9/Asc"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s3\d\Users\philippeblain\Documents\EQDF\Envb9\Asc"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WINDOWS\TEMP\Asc.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ropbox/L&#233;a/L&#233;a.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Julien/Pr&#233;paration%20Physique%20-%20Planification%20-%20Entra&#238;nement/Tableaux%20,%20Sch&#233;mas%20et%20Exercices/Feuilles%20Vides/Feuilles%20Remplies/Paris%20Volley%20Saison%202003-2004/ENVB4/S&#233;ances/G&#233;n&#233;ral/F&#233;vrier%202004/29%20F&#233;vrier%202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Julien/AppData/Roaming/Microsoft/Excel/Boulouris/CNVB/Poids/Feuilles%20Remplies/Paris%20Volley%20Saison%202003-2004/ENVB4/S&#233;ances/G&#233;n&#233;ral/F&#233;vrier%202004/29%20F&#233;vrier%20200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FRANCE\WINDOWS\TEMP\TENJE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Julien/AppData/Roaming/Microsoft/Excel/FRANCE/WINDOWS/TEMP/TENJE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00%20-%20jujubercy%20-%20Atteindre%20V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Exemple%20choix%20exercices%20d&#233;but.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Lea/Dropbox/L&#233;a/Js4/acerdata%20(d)/A/Srvhb/DOCUME~1/JS/LOCALS~1/Temp/Rar$DI03.860/DOCUME~1/JS/LOCALS~1/Temp/Rar$DI05.531/Srvhb-1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s4\acerdata%20(d)\A\Srvhb\DOCUME~1\JS\LOCALS~1\Temp\Rar$DI03.860\DOCUME~1\JS\LOCALS~1\Temp\Rar$DI05.531\Srvhb-1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92.168.0.2\julien(C)\A\CONTENUS\JSRMP.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WINDOWS\TEMP\TENJE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Julien/AppData/Roaming/Microsoft/Excel/WINDOWS/TEMP/TENJE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Lea/Dropbox/L&#233;a/Js4/acerdata%20(d)/A/Srvhb/DOCUME~1/JS/LOCALS~1/Temp/Rar$DI03.860/DOCUME~1/Jean/LOCALS~1/Temp/R&#233;pertoire%20temporaire%201%20pour%20Jean-claude%2010.xls.zip/AA-Sauve/A/Saison%201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s4\acerdata%20(d)\A\Srvhb\DOCUME~1\JS\LOCALS~1\Temp\Rar$DI03.860\DOCUME~1\Jean\LOCALS~1\Temp\R&#233;pertoire%20temporaire%201%20pour%20Jean-claude%2010.xls.zip\AA-Sauve\A\Saison%20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ain"/>
      <sheetName val="dom"/>
      <sheetName val="marek"/>
      <sheetName val="paco"/>
      <sheetName val="sergei"/>
      <sheetName val="mésos"/>
      <sheetName val="FORCE"/>
      <sheetName val="PHYSIO"/>
      <sheetName val="Bosco"/>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me indiv"/>
      <sheetName val="Energetique"/>
      <sheetName val="Force"/>
      <sheetName val="vitesse"/>
      <sheetName val="Général"/>
      <sheetName val="détail indiv"/>
      <sheetName val="suivi"/>
      <sheetName val="gainages"/>
      <sheetName val="Engergetique 2"/>
      <sheetName val="renforcement"/>
      <sheetName val="Séa"/>
    </sheetNames>
    <sheetDataSet>
      <sheetData sheetId="0" refreshError="1">
        <row r="9">
          <cell r="I9" t="str">
            <v>CAE10</v>
          </cell>
        </row>
      </sheetData>
      <sheetData sheetId="1" refreshError="1">
        <row r="19">
          <cell r="F19" t="str">
            <v>CAE7</v>
          </cell>
        </row>
      </sheetData>
      <sheetData sheetId="2" refreshError="1">
        <row r="2">
          <cell r="F2" t="str">
            <v>RM5</v>
          </cell>
        </row>
        <row r="30">
          <cell r="F30" t="str">
            <v>RM6</v>
          </cell>
        </row>
        <row r="56">
          <cell r="F56" t="str">
            <v>PTI10</v>
          </cell>
        </row>
        <row r="109">
          <cell r="F109" t="str">
            <v>PTS3</v>
          </cell>
        </row>
        <row r="141">
          <cell r="F141" t="str">
            <v>PTS4</v>
          </cell>
        </row>
      </sheetData>
      <sheetData sheetId="3" refreshError="1">
        <row r="2">
          <cell r="F2" t="str">
            <v>VF1</v>
          </cell>
        </row>
        <row r="25">
          <cell r="F25" t="str">
            <v>VF2</v>
          </cell>
        </row>
        <row r="48">
          <cell r="F48" t="str">
            <v>VF3</v>
          </cell>
        </row>
        <row r="88">
          <cell r="F88" t="str">
            <v>VH1</v>
          </cell>
        </row>
      </sheetData>
      <sheetData sheetId="4" refreshError="1"/>
      <sheetData sheetId="5" refreshError="1"/>
      <sheetData sheetId="6" refreshError="1"/>
      <sheetData sheetId="7" refreshError="1"/>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énéral"/>
      <sheetName val="Programme indiv"/>
      <sheetName val="détail indiv"/>
      <sheetName val="suivi"/>
      <sheetName val="gainages"/>
      <sheetName val="Energetique"/>
      <sheetName val="Force"/>
      <sheetName val="vitesse"/>
      <sheetName val="Engergetique 2"/>
      <sheetName val="renforcement"/>
      <sheetName val="Séa"/>
    </sheetNames>
    <sheetDataSet>
      <sheetData sheetId="0" refreshError="1"/>
      <sheetData sheetId="1">
        <row r="9">
          <cell r="I9" t="str">
            <v>CAE10</v>
          </cell>
        </row>
      </sheetData>
      <sheetData sheetId="2" refreshError="1"/>
      <sheetData sheetId="3" refreshError="1"/>
      <sheetData sheetId="4" refreshError="1"/>
      <sheetData sheetId="5">
        <row r="19">
          <cell r="F19" t="str">
            <v>CAE7</v>
          </cell>
        </row>
      </sheetData>
      <sheetData sheetId="6">
        <row r="2">
          <cell r="F2" t="str">
            <v>RM5</v>
          </cell>
        </row>
        <row r="30">
          <cell r="F30" t="str">
            <v>RM6</v>
          </cell>
        </row>
        <row r="56">
          <cell r="F56" t="str">
            <v>PTI10</v>
          </cell>
        </row>
        <row r="77">
          <cell r="F77" t="str">
            <v>PTI 18</v>
          </cell>
        </row>
        <row r="109">
          <cell r="F109" t="str">
            <v>PTS3</v>
          </cell>
        </row>
        <row r="141">
          <cell r="F141" t="str">
            <v>PTS4</v>
          </cell>
        </row>
        <row r="161">
          <cell r="F161" t="str">
            <v>FVTI35</v>
          </cell>
        </row>
        <row r="206">
          <cell r="F206" t="str">
            <v>FVTI15</v>
          </cell>
        </row>
      </sheetData>
      <sheetData sheetId="7">
        <row r="2">
          <cell r="F2" t="str">
            <v>VF1</v>
          </cell>
        </row>
        <row r="25">
          <cell r="F25" t="str">
            <v>VF2</v>
          </cell>
        </row>
        <row r="48">
          <cell r="F48" t="str">
            <v>VF3</v>
          </cell>
        </row>
        <row r="88">
          <cell r="F88" t="str">
            <v>VH1</v>
          </cell>
        </row>
      </sheetData>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ain"/>
      <sheetName val="dom"/>
      <sheetName val="marek"/>
      <sheetName val="paco"/>
      <sheetName val="sergei"/>
      <sheetName val="mésos"/>
      <sheetName val="FORCE"/>
      <sheetName val="PHYSIO"/>
      <sheetName val="Bosco"/>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ain"/>
      <sheetName val="dom"/>
      <sheetName val="marek"/>
      <sheetName val="paco"/>
      <sheetName val="sergei"/>
      <sheetName val="mésos"/>
      <sheetName val="FORCE"/>
      <sheetName val="PHYSIO"/>
      <sheetName val="Bos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ueurs"/>
      <sheetName val="physique"/>
      <sheetName val="Feuil3"/>
      <sheetName val="préventif"/>
      <sheetName val="programme"/>
      <sheetName val="worldleague"/>
      <sheetName val="P1M1"/>
      <sheetName val="Feuil1"/>
      <sheetName val="semainier TQCM"/>
      <sheetName val="Feuil2"/>
      <sheetName val="matrice mi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ueurs"/>
      <sheetName val="physique"/>
      <sheetName val="Feuil3"/>
      <sheetName val="préventif"/>
      <sheetName val="programme"/>
      <sheetName val="worldleague"/>
      <sheetName val="P1M1"/>
      <sheetName val="Feuil1"/>
      <sheetName val="semainier TQCM"/>
      <sheetName val="Feuil2"/>
      <sheetName val="matrice mi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XLM"/>
      <sheetName val="SOMMAIRE.XLS"/>
      <sheetName val="BRUE_D_T.XLS"/>
      <sheetName val="BRUE_NBT.XLS"/>
      <sheetName val="BRUE_T_D.XLS"/>
      <sheetName val="VAM_D_T.XLS"/>
      <sheetName val="VAM_NBT.XLS"/>
      <sheetName val="VAM_T_D.XLS"/>
      <sheetName val="LLN_D_T.XLS"/>
      <sheetName val="LLN_NBT.XLS"/>
      <sheetName val="LLN_T_D.XLS"/>
      <sheetName val="LLP_D_T.XLS"/>
      <sheetName val="LLP_NBT.XLS"/>
      <sheetName val="LLP_T_D.XLS"/>
      <sheetName val="PASS_TOX.XLS"/>
      <sheetName val="ENDUR_X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F1">
            <v>5</v>
          </cell>
          <cell r="H1" t="str">
            <v>VA</v>
          </cell>
          <cell r="K1">
            <v>3.4722222222222224E-2</v>
          </cell>
        </row>
        <row r="2">
          <cell r="C2">
            <v>1.0416666666666666E-2</v>
          </cell>
        </row>
        <row r="5">
          <cell r="H5">
            <v>10.5</v>
          </cell>
          <cell r="Q5">
            <v>11</v>
          </cell>
          <cell r="Z5">
            <v>11.5</v>
          </cell>
        </row>
        <row r="32">
          <cell r="H32">
            <v>12</v>
          </cell>
          <cell r="Q32">
            <v>12.5</v>
          </cell>
          <cell r="Z32">
            <v>13</v>
          </cell>
        </row>
      </sheetData>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M"/>
      <sheetName val="Gainages"/>
      <sheetName val="2010"/>
      <sheetName val="Calendrier"/>
      <sheetName val="Programme individuel"/>
      <sheetName val="suivi"/>
      <sheetName val="Vma"/>
      <sheetName val="% vitesse"/>
      <sheetName val="Energetique"/>
      <sheetName val="TI"/>
      <sheetName val="TS"/>
      <sheetName val="PDC"/>
      <sheetName val="Charges 2"/>
      <sheetName val="Masse"/>
      <sheetName val="Modéle Billat"/>
      <sheetName val="Force explo"/>
    </sheetNames>
    <sheetDataSet>
      <sheetData sheetId="0" refreshError="1">
        <row r="2">
          <cell r="A2" t="str">
            <v>RMTS</v>
          </cell>
        </row>
        <row r="14">
          <cell r="A14" t="str">
            <v>FDTI</v>
          </cell>
        </row>
        <row r="26">
          <cell r="A26" t="str">
            <v>FDTS</v>
          </cell>
        </row>
        <row r="94">
          <cell r="A94">
            <v>39917</v>
          </cell>
        </row>
      </sheetData>
      <sheetData sheetId="1" refreshError="1">
        <row r="2">
          <cell r="A2" t="str">
            <v>DROITS</v>
          </cell>
        </row>
        <row r="3">
          <cell r="B3" t="str">
            <v>Jeté Mball vertical</v>
          </cell>
          <cell r="D3" t="str">
            <v>Gainages Av Arr</v>
          </cell>
          <cell r="F3" t="str">
            <v>Araignée</v>
          </cell>
          <cell r="H3" t="str">
            <v>Wolfermann épaules</v>
          </cell>
          <cell r="P3" t="str">
            <v>Gainage dorsal alterné</v>
          </cell>
          <cell r="R3" t="str">
            <v>Pont arriére</v>
          </cell>
          <cell r="T3" t="str">
            <v>Pont arriére</v>
          </cell>
          <cell r="V3" t="str">
            <v>Gainage obliques</v>
          </cell>
          <cell r="X3" t="str">
            <v>Gainages obliques oscillations</v>
          </cell>
        </row>
        <row r="4">
          <cell r="A4" t="str">
            <v>Chaîne longue</v>
          </cell>
        </row>
        <row r="9">
          <cell r="B9" t="str">
            <v>Relevé dans l'axe</v>
          </cell>
          <cell r="D9" t="str">
            <v>Gainage Statique</v>
          </cell>
          <cell r="F9" t="str">
            <v>Jeté de Mball en statique</v>
          </cell>
          <cell r="H9" t="str">
            <v>Wolfermann</v>
          </cell>
          <cell r="P9" t="str">
            <v>Dorsaux chaise rom</v>
          </cell>
          <cell r="R9" t="str">
            <v>SQ barre haute</v>
          </cell>
          <cell r="T9" t="str">
            <v>Elevation dorsale</v>
          </cell>
          <cell r="V9" t="str">
            <v>Essuie glace courts</v>
          </cell>
          <cell r="X9" t="str">
            <v>presions tous axes</v>
          </cell>
        </row>
        <row r="10">
          <cell r="A10" t="str">
            <v>Chaîne Moyenne</v>
          </cell>
        </row>
        <row r="15">
          <cell r="A15" t="str">
            <v>Chaîne courte</v>
          </cell>
          <cell r="B15" t="str">
            <v>soulevé de bassin</v>
          </cell>
          <cell r="D15" t="str">
            <v>Sit Up</v>
          </cell>
          <cell r="F15" t="str">
            <v xml:space="preserve">Pressions de Gainages </v>
          </cell>
          <cell r="H15" t="str">
            <v>Pressions de Gainages  axe</v>
          </cell>
          <cell r="J15" t="str">
            <v>Ecrasé de ballon</v>
          </cell>
          <cell r="P15" t="str">
            <v>Med ball écrasé</v>
          </cell>
          <cell r="R15" t="str">
            <v>mise sous tension sio</v>
          </cell>
          <cell r="T15" t="str">
            <v>SQ devant</v>
          </cell>
          <cell r="V15" t="str">
            <v>pressions av arr</v>
          </cell>
          <cell r="X15" t="str">
            <v>poussés alternées</v>
          </cell>
        </row>
        <row r="21">
          <cell r="A21" t="str">
            <v>OBLIQUES</v>
          </cell>
        </row>
        <row r="22">
          <cell r="B22" t="str">
            <v>Gainages obliques oscillations</v>
          </cell>
          <cell r="D22" t="str">
            <v>Genou G // Coude Droit</v>
          </cell>
          <cell r="F22" t="str">
            <v xml:space="preserve">Rotation freinée barre haute </v>
          </cell>
          <cell r="H22" t="str">
            <v>Rotation Sautée barre basse</v>
          </cell>
          <cell r="J22" t="str">
            <v xml:space="preserve">Rotation freinée barre basse </v>
          </cell>
          <cell r="L22" t="str">
            <v>Rotations marchées croisées</v>
          </cell>
        </row>
        <row r="23">
          <cell r="A23" t="str">
            <v>Chaîne longue</v>
          </cell>
        </row>
        <row r="28">
          <cell r="B28" t="str">
            <v>Essuie glace courts</v>
          </cell>
          <cell r="D28" t="str">
            <v>Genou G // Coude Droit</v>
          </cell>
          <cell r="F28" t="str">
            <v>Gainage statique axe ou croisé</v>
          </cell>
          <cell r="H28" t="str">
            <v>Obliques courts</v>
          </cell>
          <cell r="J28" t="str">
            <v>Relevé Vrillé</v>
          </cell>
          <cell r="L28" t="str">
            <v>Relevé Vrillé chaise</v>
          </cell>
        </row>
        <row r="29">
          <cell r="A29" t="str">
            <v>Chaîne Moyenne</v>
          </cell>
        </row>
        <row r="34">
          <cell r="A34" t="str">
            <v>Chaîne courte</v>
          </cell>
          <cell r="B34" t="str">
            <v>Obliques courts</v>
          </cell>
          <cell r="D34" t="str">
            <v xml:space="preserve">Gainages obliques </v>
          </cell>
          <cell r="F34" t="str">
            <v>Croisé  grande amplitude</v>
          </cell>
          <cell r="H34" t="str">
            <v>Obliques courts</v>
          </cell>
          <cell r="J34" t="str">
            <v>Oscillations dans l'axe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0"/>
      <sheetName val="Calendrier"/>
      <sheetName val="Programme individuel"/>
      <sheetName val="suivi"/>
      <sheetName val="Vma"/>
      <sheetName val="% vitesse"/>
      <sheetName val="Energetique"/>
      <sheetName val="RM"/>
      <sheetName val="Gainages"/>
      <sheetName val="TI"/>
      <sheetName val="TS"/>
      <sheetName val="PDC"/>
      <sheetName val="Charges 2"/>
      <sheetName val="Masse"/>
      <sheetName val="Modéle Billat"/>
      <sheetName val="Force explo"/>
    </sheetNames>
    <sheetDataSet>
      <sheetData sheetId="0"/>
      <sheetData sheetId="1"/>
      <sheetData sheetId="2"/>
      <sheetData sheetId="3"/>
      <sheetData sheetId="4"/>
      <sheetData sheetId="5"/>
      <sheetData sheetId="6"/>
      <sheetData sheetId="7">
        <row r="2">
          <cell r="A2" t="str">
            <v>RMTS</v>
          </cell>
        </row>
        <row r="14">
          <cell r="A14" t="str">
            <v>FDTI</v>
          </cell>
        </row>
        <row r="26">
          <cell r="A26" t="str">
            <v>FDTS</v>
          </cell>
        </row>
        <row r="94">
          <cell r="A94">
            <v>39917</v>
          </cell>
        </row>
      </sheetData>
      <sheetData sheetId="8">
        <row r="2">
          <cell r="A2" t="str">
            <v>DROITS</v>
          </cell>
        </row>
        <row r="3">
          <cell r="B3" t="str">
            <v>Jeté Mball vertical</v>
          </cell>
          <cell r="D3" t="str">
            <v>Gainages Av Arr</v>
          </cell>
          <cell r="F3" t="str">
            <v>Araignée</v>
          </cell>
          <cell r="H3" t="str">
            <v>Wolfermann épaules</v>
          </cell>
          <cell r="P3" t="str">
            <v>Gainage dorsal alterné</v>
          </cell>
          <cell r="R3" t="str">
            <v>Pont arriére</v>
          </cell>
          <cell r="T3" t="str">
            <v>Pont arriére</v>
          </cell>
          <cell r="V3" t="str">
            <v>Gainage obliques</v>
          </cell>
          <cell r="X3" t="str">
            <v>Gainages obliques oscillations</v>
          </cell>
        </row>
        <row r="4">
          <cell r="A4" t="str">
            <v>Chaîne longue</v>
          </cell>
        </row>
        <row r="9">
          <cell r="B9" t="str">
            <v>Relevé dans l'axe</v>
          </cell>
          <cell r="D9" t="str">
            <v>Gainage Statique</v>
          </cell>
          <cell r="F9" t="str">
            <v>Jeté de Mball en statique</v>
          </cell>
          <cell r="H9" t="str">
            <v>Wolfermann</v>
          </cell>
          <cell r="P9" t="str">
            <v>Dorsaux chaise rom</v>
          </cell>
          <cell r="R9" t="str">
            <v>SQ barre haute</v>
          </cell>
          <cell r="T9" t="str">
            <v>Elevation dorsale</v>
          </cell>
          <cell r="V9" t="str">
            <v>Essuie glace courts</v>
          </cell>
          <cell r="X9" t="str">
            <v>presions tous axes</v>
          </cell>
        </row>
        <row r="10">
          <cell r="A10" t="str">
            <v>Chaîne Moyenne</v>
          </cell>
        </row>
        <row r="15">
          <cell r="A15" t="str">
            <v>Chaîne courte</v>
          </cell>
          <cell r="B15" t="str">
            <v>soulevé de bassin</v>
          </cell>
          <cell r="D15" t="str">
            <v>Sit Up</v>
          </cell>
          <cell r="F15" t="str">
            <v xml:space="preserve">Pressions de Gainages </v>
          </cell>
          <cell r="H15" t="str">
            <v>Pressions de Gainages  axe</v>
          </cell>
          <cell r="J15" t="str">
            <v>Ecrasé de ballon</v>
          </cell>
          <cell r="P15" t="str">
            <v>Med ball écrasé</v>
          </cell>
          <cell r="R15" t="str">
            <v>mise sous tension sio</v>
          </cell>
          <cell r="T15" t="str">
            <v>SQ devant</v>
          </cell>
          <cell r="V15" t="str">
            <v>pressions av arr</v>
          </cell>
          <cell r="X15" t="str">
            <v>poussés alternées</v>
          </cell>
        </row>
        <row r="21">
          <cell r="A21" t="str">
            <v>OBLIQUES</v>
          </cell>
        </row>
        <row r="22">
          <cell r="B22" t="str">
            <v>Gainages obliques oscillations</v>
          </cell>
          <cell r="D22" t="str">
            <v>Genou G // Coude Droit</v>
          </cell>
          <cell r="F22" t="str">
            <v xml:space="preserve">Rotation freinée barre haute </v>
          </cell>
          <cell r="H22" t="str">
            <v>Rotation Sautée barre basse</v>
          </cell>
          <cell r="J22" t="str">
            <v xml:space="preserve">Rotation freinée barre basse </v>
          </cell>
          <cell r="L22" t="str">
            <v>Rotations marchées croisées</v>
          </cell>
        </row>
        <row r="23">
          <cell r="A23" t="str">
            <v>Chaîne longue</v>
          </cell>
        </row>
        <row r="28">
          <cell r="B28" t="str">
            <v>Essuie glace courts</v>
          </cell>
          <cell r="D28" t="str">
            <v>Genou G // Coude Droit</v>
          </cell>
          <cell r="F28" t="str">
            <v>Gainage statique axe ou croisé</v>
          </cell>
          <cell r="H28" t="str">
            <v>Obliques courts</v>
          </cell>
          <cell r="J28" t="str">
            <v>Relevé Vrillé</v>
          </cell>
          <cell r="L28" t="str">
            <v>Relevé Vrillé chaise</v>
          </cell>
        </row>
        <row r="29">
          <cell r="A29" t="str">
            <v>Chaîne Moyenne</v>
          </cell>
        </row>
        <row r="34">
          <cell r="A34" t="str">
            <v>Chaîne courte</v>
          </cell>
          <cell r="B34" t="str">
            <v>Obliques courts</v>
          </cell>
          <cell r="D34" t="str">
            <v xml:space="preserve">Gainages obliques </v>
          </cell>
          <cell r="F34" t="str">
            <v>Croisé  grande amplitude</v>
          </cell>
          <cell r="H34" t="str">
            <v>Obliques courts</v>
          </cell>
          <cell r="J34" t="str">
            <v>Oscillations dans l'axe</v>
          </cell>
        </row>
      </sheetData>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sc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sc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ain"/>
      <sheetName val="dom"/>
      <sheetName val="marek"/>
      <sheetName val="paco"/>
      <sheetName val="sergei"/>
      <sheetName val="mésos"/>
      <sheetName val="FORCE"/>
      <sheetName val="PHYSIO"/>
      <sheetName val="Bosco"/>
    </sheetNames>
    <sheetDataSet>
      <sheetData sheetId="0"/>
      <sheetData sheetId="1"/>
      <sheetData sheetId="2"/>
      <sheetData sheetId="3"/>
      <sheetData sheetId="4"/>
      <sheetData sheetId="5"/>
      <sheetData sheetId="6"/>
      <sheetData sheetId="7"/>
      <sheetData sheetId="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ing 2013 COMPLET"/>
      <sheetName val="Plan annuel bis"/>
      <sheetName val="Items"/>
      <sheetName val="Liste exercices"/>
      <sheetName val="Planning filière"/>
      <sheetName val="Axe de travail"/>
      <sheetName val="Calendriers croisés"/>
      <sheetName val="Listing séances"/>
      <sheetName val="Contenu séance"/>
      <sheetName val="Plan annuel"/>
      <sheetName val="Prise de max"/>
      <sheetName val="Poids"/>
      <sheetName val="Soins"/>
      <sheetName val="Plan annuel (2)"/>
      <sheetName val="Planning Fitlane"/>
    </sheetNames>
    <sheetDataSet>
      <sheetData sheetId="0"/>
      <sheetData sheetId="1"/>
      <sheetData sheetId="2">
        <row r="2">
          <cell r="A2" t="str">
            <v>Contracture</v>
          </cell>
          <cell r="B2" t="str">
            <v>Ensemble du corps</v>
          </cell>
          <cell r="C2" t="str">
            <v>Abdomen</v>
          </cell>
          <cell r="D2" t="str">
            <v>Droite</v>
          </cell>
          <cell r="E2" t="str">
            <v>Droite</v>
          </cell>
          <cell r="F2" t="str">
            <v>Bénigne</v>
          </cell>
          <cell r="G2" t="str">
            <v>Crochettage</v>
          </cell>
          <cell r="H2" t="str">
            <v>Infiltration</v>
          </cell>
          <cell r="I2" t="str">
            <v>Oui</v>
          </cell>
          <cell r="J2">
            <v>0.33333333333333331</v>
          </cell>
          <cell r="K2" t="str">
            <v>Oui</v>
          </cell>
          <cell r="L2" t="str">
            <v>Excellent</v>
          </cell>
          <cell r="M2" t="str">
            <v>Excellent</v>
          </cell>
          <cell r="N2" t="str">
            <v>Excellent</v>
          </cell>
          <cell r="O2" t="str">
            <v>Oui</v>
          </cell>
          <cell r="P2" t="str">
            <v>Oui</v>
          </cell>
          <cell r="Q2" t="str">
            <v>RAS</v>
          </cell>
          <cell r="R2" t="str">
            <v>Bien être</v>
          </cell>
          <cell r="S2" t="str">
            <v>Excellent</v>
          </cell>
          <cell r="T2">
            <v>0</v>
          </cell>
          <cell r="U2" t="str">
            <v>Parquet</v>
          </cell>
          <cell r="V2">
            <v>1</v>
          </cell>
          <cell r="W2">
            <v>1</v>
          </cell>
          <cell r="X2" t="str">
            <v>Accident matériel</v>
          </cell>
          <cell r="Y2">
            <v>1</v>
          </cell>
          <cell r="Z2" t="str">
            <v>Oui</v>
          </cell>
          <cell r="AA2" t="str">
            <v>Oui</v>
          </cell>
        </row>
        <row r="3">
          <cell r="A3" t="str">
            <v>Contusion</v>
          </cell>
          <cell r="B3" t="str">
            <v>Membre inférieur</v>
          </cell>
          <cell r="C3" t="str">
            <v>Avant-bras</v>
          </cell>
          <cell r="D3" t="str">
            <v>Gauche</v>
          </cell>
          <cell r="E3" t="str">
            <v>Gauche</v>
          </cell>
          <cell r="F3" t="str">
            <v>Grave</v>
          </cell>
          <cell r="G3" t="str">
            <v>Cryothérapie</v>
          </cell>
          <cell r="H3" t="str">
            <v>Infiltration intra musculaire</v>
          </cell>
          <cell r="I3" t="str">
            <v>Non</v>
          </cell>
          <cell r="J3">
            <v>0.375</v>
          </cell>
          <cell r="K3" t="str">
            <v>Non</v>
          </cell>
          <cell r="L3" t="str">
            <v>Normal</v>
          </cell>
          <cell r="M3" t="str">
            <v>Normal</v>
          </cell>
          <cell r="N3" t="str">
            <v>Normal</v>
          </cell>
          <cell r="O3" t="str">
            <v>Non</v>
          </cell>
          <cell r="P3" t="str">
            <v>Non</v>
          </cell>
          <cell r="Q3" t="str">
            <v>AD apport</v>
          </cell>
          <cell r="R3" t="str">
            <v>Normal</v>
          </cell>
          <cell r="S3" t="str">
            <v>Normal</v>
          </cell>
          <cell r="T3">
            <v>0</v>
          </cell>
          <cell r="U3" t="str">
            <v>Taraflex</v>
          </cell>
          <cell r="V3">
            <v>2</v>
          </cell>
          <cell r="W3">
            <v>2</v>
          </cell>
          <cell r="X3" t="str">
            <v>Accident partenaire</v>
          </cell>
          <cell r="Y3">
            <v>2</v>
          </cell>
          <cell r="Z3" t="str">
            <v>Non</v>
          </cell>
          <cell r="AA3" t="str">
            <v>Non</v>
          </cell>
        </row>
        <row r="4">
          <cell r="A4" t="str">
            <v>Courbatures</v>
          </cell>
          <cell r="B4" t="str">
            <v>Membre supérieur</v>
          </cell>
          <cell r="C4" t="str">
            <v>Bassin</v>
          </cell>
          <cell r="D4" t="str">
            <v>Bilatérale</v>
          </cell>
          <cell r="G4" t="str">
            <v>Electrostimulation</v>
          </cell>
          <cell r="H4" t="str">
            <v>Infiltration intra veineuse</v>
          </cell>
          <cell r="J4">
            <v>0.41666666666666702</v>
          </cell>
          <cell r="L4" t="str">
            <v>Perturbé</v>
          </cell>
          <cell r="M4" t="str">
            <v>Perturbé</v>
          </cell>
          <cell r="N4" t="str">
            <v>Perturbé</v>
          </cell>
          <cell r="P4" t="str">
            <v>NSP</v>
          </cell>
          <cell r="Q4" t="str">
            <v>AD malnutrition</v>
          </cell>
          <cell r="R4" t="str">
            <v>Mal être</v>
          </cell>
          <cell r="S4" t="str">
            <v>Faible</v>
          </cell>
          <cell r="T4">
            <v>0</v>
          </cell>
          <cell r="U4" t="str">
            <v>Combiné</v>
          </cell>
          <cell r="V4">
            <v>3</v>
          </cell>
          <cell r="W4">
            <v>3</v>
          </cell>
          <cell r="X4" t="str">
            <v>Cardio</v>
          </cell>
          <cell r="Y4">
            <v>3</v>
          </cell>
        </row>
        <row r="5">
          <cell r="A5" t="str">
            <v>Déchirure</v>
          </cell>
          <cell r="B5" t="str">
            <v>Membres</v>
          </cell>
          <cell r="C5" t="str">
            <v>Bras</v>
          </cell>
          <cell r="G5" t="str">
            <v>Etirements</v>
          </cell>
          <cell r="H5" t="str">
            <v>Médicaments voie cutanée</v>
          </cell>
          <cell r="J5">
            <v>0.45833333333333298</v>
          </cell>
          <cell r="L5" t="str">
            <v>Insomnie</v>
          </cell>
          <cell r="M5" t="str">
            <v>Insomnie</v>
          </cell>
          <cell r="N5" t="str">
            <v>Insomnie</v>
          </cell>
          <cell r="Q5" t="str">
            <v>Avis psychologique</v>
          </cell>
          <cell r="T5">
            <v>0</v>
          </cell>
          <cell r="U5" t="str">
            <v>Dur</v>
          </cell>
          <cell r="V5">
            <v>4</v>
          </cell>
          <cell r="W5">
            <v>4</v>
          </cell>
          <cell r="X5" t="str">
            <v>Contre</v>
          </cell>
          <cell r="Y5">
            <v>4</v>
          </cell>
        </row>
        <row r="6">
          <cell r="A6" t="str">
            <v>Elongation</v>
          </cell>
          <cell r="B6" t="str">
            <v>Rachis</v>
          </cell>
          <cell r="C6" t="str">
            <v>Cheville</v>
          </cell>
          <cell r="G6" t="str">
            <v xml:space="preserve">Manipulations </v>
          </cell>
          <cell r="H6" t="str">
            <v>Médicaments voie orale</v>
          </cell>
          <cell r="J6">
            <v>0.5</v>
          </cell>
          <cell r="Q6" t="str">
            <v>Arrêt du sport</v>
          </cell>
          <cell r="T6">
            <v>0</v>
          </cell>
          <cell r="V6">
            <v>5</v>
          </cell>
          <cell r="W6">
            <v>5</v>
          </cell>
          <cell r="X6" t="str">
            <v>Défense</v>
          </cell>
          <cell r="Y6">
            <v>5</v>
          </cell>
        </row>
        <row r="7">
          <cell r="A7" t="str">
            <v>Entorse</v>
          </cell>
          <cell r="B7" t="str">
            <v>Tête</v>
          </cell>
          <cell r="C7" t="str">
            <v>Coude</v>
          </cell>
          <cell r="G7" t="str">
            <v>Massage</v>
          </cell>
          <cell r="H7" t="str">
            <v>Médicaments voie rectale</v>
          </cell>
          <cell r="J7">
            <v>0.54166666666666596</v>
          </cell>
          <cell r="T7">
            <v>0</v>
          </cell>
          <cell r="V7">
            <v>6</v>
          </cell>
          <cell r="X7" t="str">
            <v>Démarrage</v>
          </cell>
          <cell r="Y7">
            <v>6</v>
          </cell>
        </row>
        <row r="8">
          <cell r="A8" t="str">
            <v>Fracture</v>
          </cell>
          <cell r="B8" t="str">
            <v>Tronc</v>
          </cell>
          <cell r="C8" t="str">
            <v>Crâne</v>
          </cell>
          <cell r="G8" t="str">
            <v>Mobilisation</v>
          </cell>
          <cell r="H8" t="str">
            <v>Médicaments voie vaginale</v>
          </cell>
          <cell r="J8">
            <v>0.58333333333333304</v>
          </cell>
          <cell r="T8">
            <v>0</v>
          </cell>
          <cell r="V8">
            <v>7</v>
          </cell>
          <cell r="X8" t="str">
            <v>Frappe attaque</v>
          </cell>
          <cell r="Y8">
            <v>7</v>
          </cell>
        </row>
        <row r="9">
          <cell r="A9" t="str">
            <v>Instabilité</v>
          </cell>
          <cell r="C9" t="str">
            <v>Cuisse</v>
          </cell>
          <cell r="G9" t="str">
            <v>Orthèse</v>
          </cell>
          <cell r="H9" t="str">
            <v xml:space="preserve">Pédicurie </v>
          </cell>
          <cell r="J9">
            <v>0.625</v>
          </cell>
          <cell r="T9">
            <v>0</v>
          </cell>
          <cell r="V9">
            <v>8</v>
          </cell>
          <cell r="X9" t="str">
            <v>Frappe service</v>
          </cell>
          <cell r="Y9">
            <v>8</v>
          </cell>
        </row>
        <row r="10">
          <cell r="A10" t="str">
            <v>Lésion ostéo</v>
          </cell>
          <cell r="C10" t="str">
            <v>Epaule</v>
          </cell>
          <cell r="G10" t="str">
            <v>Proprioception</v>
          </cell>
          <cell r="H10" t="str">
            <v>Podologie</v>
          </cell>
          <cell r="J10">
            <v>0.66666666666666596</v>
          </cell>
          <cell r="T10">
            <v>0</v>
          </cell>
          <cell r="V10">
            <v>9</v>
          </cell>
          <cell r="X10" t="str">
            <v>Impulsion d'attaque</v>
          </cell>
          <cell r="Y10">
            <v>9</v>
          </cell>
        </row>
        <row r="11">
          <cell r="A11" t="str">
            <v>Lombalgie</v>
          </cell>
          <cell r="C11" t="str">
            <v>Genou</v>
          </cell>
          <cell r="G11" t="str">
            <v>Renforcement</v>
          </cell>
          <cell r="J11">
            <v>0.70833333333333304</v>
          </cell>
          <cell r="T11">
            <v>0</v>
          </cell>
          <cell r="V11">
            <v>10</v>
          </cell>
          <cell r="X11" t="str">
            <v>Impulsion de contre</v>
          </cell>
          <cell r="Y11">
            <v>10</v>
          </cell>
        </row>
        <row r="12">
          <cell r="A12" t="str">
            <v>Luxation</v>
          </cell>
          <cell r="C12" t="str">
            <v>Grill costal</v>
          </cell>
          <cell r="G12" t="str">
            <v>Ultra sons</v>
          </cell>
          <cell r="J12">
            <v>0.75</v>
          </cell>
          <cell r="V12">
            <v>11</v>
          </cell>
          <cell r="X12" t="str">
            <v>Musculation</v>
          </cell>
          <cell r="Y12">
            <v>11</v>
          </cell>
        </row>
        <row r="13">
          <cell r="A13" t="str">
            <v>Pubalgie</v>
          </cell>
          <cell r="C13" t="str">
            <v>Jambe</v>
          </cell>
          <cell r="J13">
            <v>0.79166666666666696</v>
          </cell>
          <cell r="V13">
            <v>12</v>
          </cell>
          <cell r="X13" t="str">
            <v>Passe</v>
          </cell>
          <cell r="Y13">
            <v>12</v>
          </cell>
        </row>
        <row r="14">
          <cell r="A14" t="str">
            <v>Tendinite</v>
          </cell>
          <cell r="C14" t="str">
            <v>Main</v>
          </cell>
          <cell r="J14">
            <v>0.83333333333333304</v>
          </cell>
          <cell r="V14">
            <v>13</v>
          </cell>
          <cell r="X14" t="str">
            <v>Plongeon</v>
          </cell>
          <cell r="Y14">
            <v>13</v>
          </cell>
        </row>
        <row r="15">
          <cell r="C15" t="str">
            <v>Pied</v>
          </cell>
          <cell r="J15">
            <v>0.875</v>
          </cell>
          <cell r="V15">
            <v>14</v>
          </cell>
          <cell r="X15" t="str">
            <v>Réception</v>
          </cell>
          <cell r="Y15">
            <v>14</v>
          </cell>
        </row>
        <row r="16">
          <cell r="C16" t="str">
            <v>Poignet</v>
          </cell>
          <cell r="J16">
            <v>0.91666666666666696</v>
          </cell>
          <cell r="V16">
            <v>15</v>
          </cell>
          <cell r="X16" t="str">
            <v>Réception d'attaque</v>
          </cell>
          <cell r="Y16">
            <v>15</v>
          </cell>
        </row>
        <row r="17">
          <cell r="C17" t="str">
            <v>Rachis cervical</v>
          </cell>
          <cell r="J17">
            <v>0.95833333333333304</v>
          </cell>
          <cell r="V17">
            <v>16</v>
          </cell>
          <cell r="X17" t="str">
            <v>Réception de contre</v>
          </cell>
          <cell r="Y17">
            <v>16</v>
          </cell>
        </row>
        <row r="18">
          <cell r="C18" t="str">
            <v>Rachis dorsal</v>
          </cell>
          <cell r="V18">
            <v>17</v>
          </cell>
          <cell r="X18" t="str">
            <v>Sprint arrière</v>
          </cell>
          <cell r="Y18">
            <v>17</v>
          </cell>
        </row>
        <row r="19">
          <cell r="C19" t="str">
            <v>Rachis lombaire</v>
          </cell>
          <cell r="V19">
            <v>18</v>
          </cell>
          <cell r="X19" t="str">
            <v>Sprint avant</v>
          </cell>
          <cell r="Y19">
            <v>18</v>
          </cell>
        </row>
        <row r="20">
          <cell r="V20">
            <v>19</v>
          </cell>
          <cell r="X20" t="str">
            <v>Sprint droite</v>
          </cell>
          <cell r="Y20">
            <v>19</v>
          </cell>
        </row>
        <row r="21">
          <cell r="V21">
            <v>20</v>
          </cell>
          <cell r="X21" t="str">
            <v>Sprint gauche</v>
          </cell>
          <cell r="Y21">
            <v>20</v>
          </cell>
        </row>
        <row r="22">
          <cell r="V22">
            <v>21</v>
          </cell>
          <cell r="Y22">
            <v>21</v>
          </cell>
        </row>
        <row r="23">
          <cell r="Y23">
            <v>22</v>
          </cell>
        </row>
        <row r="24">
          <cell r="Y24">
            <v>23</v>
          </cell>
        </row>
        <row r="25">
          <cell r="Y25">
            <v>24</v>
          </cell>
        </row>
        <row r="26">
          <cell r="Y26">
            <v>25</v>
          </cell>
        </row>
        <row r="27">
          <cell r="Y27">
            <v>26</v>
          </cell>
        </row>
        <row r="28">
          <cell r="Y28">
            <v>27</v>
          </cell>
        </row>
        <row r="29">
          <cell r="Y29">
            <v>28</v>
          </cell>
        </row>
        <row r="30">
          <cell r="Y30">
            <v>29</v>
          </cell>
        </row>
        <row r="31">
          <cell r="Y31">
            <v>30</v>
          </cell>
        </row>
        <row r="32">
          <cell r="Y32">
            <v>31</v>
          </cell>
        </row>
        <row r="33">
          <cell r="Y33">
            <v>32</v>
          </cell>
        </row>
        <row r="34">
          <cell r="Y34">
            <v>33</v>
          </cell>
        </row>
        <row r="35">
          <cell r="Y35">
            <v>34</v>
          </cell>
        </row>
        <row r="36">
          <cell r="Y36">
            <v>35</v>
          </cell>
        </row>
        <row r="37">
          <cell r="Y37">
            <v>36</v>
          </cell>
        </row>
        <row r="38">
          <cell r="Y38">
            <v>37</v>
          </cell>
        </row>
        <row r="39">
          <cell r="Y39">
            <v>38</v>
          </cell>
        </row>
        <row r="40">
          <cell r="Y40">
            <v>39</v>
          </cell>
        </row>
        <row r="41">
          <cell r="Y41">
            <v>40</v>
          </cell>
        </row>
        <row r="42">
          <cell r="Y42">
            <v>41</v>
          </cell>
        </row>
        <row r="43">
          <cell r="Y43">
            <v>42</v>
          </cell>
        </row>
        <row r="44">
          <cell r="Y44">
            <v>43</v>
          </cell>
        </row>
        <row r="45">
          <cell r="Y45">
            <v>44</v>
          </cell>
        </row>
        <row r="46">
          <cell r="Y46">
            <v>45</v>
          </cell>
        </row>
        <row r="47">
          <cell r="Y47">
            <v>46</v>
          </cell>
        </row>
        <row r="48">
          <cell r="Y48">
            <v>47</v>
          </cell>
        </row>
        <row r="49">
          <cell r="Y49">
            <v>48</v>
          </cell>
        </row>
        <row r="50">
          <cell r="Y50">
            <v>49</v>
          </cell>
        </row>
        <row r="51">
          <cell r="Y51">
            <v>50</v>
          </cell>
        </row>
        <row r="52">
          <cell r="Y52">
            <v>51</v>
          </cell>
        </row>
        <row r="53">
          <cell r="Y53">
            <v>52</v>
          </cell>
        </row>
        <row r="54">
          <cell r="Y54">
            <v>53</v>
          </cell>
        </row>
        <row r="55">
          <cell r="Y55">
            <v>54</v>
          </cell>
        </row>
        <row r="56">
          <cell r="Y56">
            <v>55</v>
          </cell>
        </row>
        <row r="57">
          <cell r="Y57">
            <v>56</v>
          </cell>
        </row>
        <row r="58">
          <cell r="Y58">
            <v>57</v>
          </cell>
        </row>
        <row r="59">
          <cell r="Y59">
            <v>58</v>
          </cell>
        </row>
        <row r="60">
          <cell r="Y60">
            <v>59</v>
          </cell>
        </row>
        <row r="61">
          <cell r="Y61">
            <v>60</v>
          </cell>
        </row>
        <row r="62">
          <cell r="Y62">
            <v>61</v>
          </cell>
        </row>
        <row r="63">
          <cell r="Y63">
            <v>62</v>
          </cell>
        </row>
        <row r="64">
          <cell r="Y64">
            <v>63</v>
          </cell>
        </row>
        <row r="65">
          <cell r="Y65">
            <v>64</v>
          </cell>
        </row>
        <row r="66">
          <cell r="Y66">
            <v>65</v>
          </cell>
        </row>
        <row r="67">
          <cell r="Y67">
            <v>66</v>
          </cell>
        </row>
        <row r="68">
          <cell r="Y68">
            <v>67</v>
          </cell>
        </row>
        <row r="69">
          <cell r="Y69">
            <v>68</v>
          </cell>
        </row>
        <row r="70">
          <cell r="Y70">
            <v>69</v>
          </cell>
        </row>
        <row r="71">
          <cell r="Y71">
            <v>70</v>
          </cell>
        </row>
        <row r="72">
          <cell r="Y72">
            <v>71</v>
          </cell>
        </row>
        <row r="73">
          <cell r="Y73">
            <v>72</v>
          </cell>
        </row>
        <row r="74">
          <cell r="Y74">
            <v>73</v>
          </cell>
        </row>
        <row r="75">
          <cell r="Y75">
            <v>74</v>
          </cell>
        </row>
        <row r="76">
          <cell r="Y76">
            <v>75</v>
          </cell>
        </row>
        <row r="77">
          <cell r="Y77">
            <v>76</v>
          </cell>
        </row>
        <row r="78">
          <cell r="Y78">
            <v>77</v>
          </cell>
        </row>
        <row r="79">
          <cell r="Y79">
            <v>78</v>
          </cell>
        </row>
        <row r="80">
          <cell r="Y80">
            <v>79</v>
          </cell>
        </row>
        <row r="81">
          <cell r="Y81">
            <v>80</v>
          </cell>
        </row>
      </sheetData>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f indiv"/>
      <sheetName val="MATHIAS"/>
      <sheetName val="OLI"/>
      <sheetName val="BABAR"/>
      <sheetName val="Programme indiv"/>
      <sheetName val="France"/>
      <sheetName val="Italie"/>
      <sheetName val="Charges muscul"/>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f indiv"/>
      <sheetName val="MATHIAS"/>
      <sheetName val="OLI"/>
      <sheetName val="BABAR"/>
      <sheetName val="Programme indiv"/>
      <sheetName val="France"/>
      <sheetName val="Italie"/>
      <sheetName val="Charges muscu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
      <sheetName val="Séa"/>
      <sheetName val="prog"/>
      <sheetName val="plan"/>
      <sheetName val="cfc"/>
    </sheetNames>
    <sheetDataSet>
      <sheetData sheetId="0"/>
      <sheetData sheetId="1"/>
      <sheetData sheetId="2"/>
      <sheetData sheetId="3"/>
      <sheetData sheetId="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
      <sheetName val="Séa"/>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se de max"/>
      <sheetName val="Feuil1"/>
      <sheetName val="Rapport sur la compatibilité"/>
      <sheetName val="Feuil2"/>
    </sheetNames>
    <sheetDataSet>
      <sheetData sheetId="0"/>
      <sheetData sheetId="1">
        <row r="1">
          <cell r="A1" t="str">
            <v>Abaisseurs frontal</v>
          </cell>
        </row>
        <row r="2">
          <cell r="A2" t="str">
            <v>Abaisseurs latéral</v>
          </cell>
        </row>
        <row r="3">
          <cell r="A3" t="str">
            <v>Abducteurs</v>
          </cell>
        </row>
        <row r="4">
          <cell r="A4" t="str">
            <v>Adducteurs</v>
          </cell>
        </row>
        <row r="5">
          <cell r="A5" t="str">
            <v>Arraché</v>
          </cell>
        </row>
        <row r="6">
          <cell r="A6" t="str">
            <v>Biceps debout</v>
          </cell>
        </row>
        <row r="7">
          <cell r="A7" t="str">
            <v>Bûcheron</v>
          </cell>
        </row>
        <row r="8">
          <cell r="A8" t="str">
            <v>Développé couché</v>
          </cell>
        </row>
        <row r="9">
          <cell r="A9" t="str">
            <v>Développé décliné</v>
          </cell>
        </row>
        <row r="10">
          <cell r="A10" t="str">
            <v>Développé épaules</v>
          </cell>
        </row>
        <row r="11">
          <cell r="A11" t="str">
            <v>Développé haltères</v>
          </cell>
        </row>
        <row r="12">
          <cell r="A12" t="str">
            <v>Dips</v>
          </cell>
        </row>
        <row r="13">
          <cell r="A13" t="str">
            <v>Ecarté couché</v>
          </cell>
        </row>
        <row r="14">
          <cell r="A14" t="str">
            <v>Ecarté couché</v>
          </cell>
        </row>
        <row r="15">
          <cell r="A15" t="str">
            <v>Epaulé</v>
          </cell>
        </row>
        <row r="16">
          <cell r="A16" t="str">
            <v>Fentes avant marchées</v>
          </cell>
        </row>
        <row r="17">
          <cell r="A17" t="str">
            <v>Fentes avant retour</v>
          </cell>
        </row>
        <row r="18">
          <cell r="A18" t="str">
            <v>Fentes latérales</v>
          </cell>
        </row>
        <row r="19">
          <cell r="A19" t="str">
            <v>Fessiers allongés</v>
          </cell>
        </row>
        <row r="20">
          <cell r="A20" t="str">
            <v>Ischios</v>
          </cell>
        </row>
        <row r="21">
          <cell r="A21" t="str">
            <v>Jeté avec fentes</v>
          </cell>
        </row>
        <row r="22">
          <cell r="A22" t="str">
            <v>Jeté pointes de pieds</v>
          </cell>
        </row>
        <row r="23">
          <cell r="A23" t="str">
            <v>Mollets debout</v>
          </cell>
        </row>
        <row r="24">
          <cell r="A24" t="str">
            <v>Montées sur banc avec bras</v>
          </cell>
        </row>
        <row r="25">
          <cell r="A25" t="str">
            <v>Montées sur banc sans bras</v>
          </cell>
        </row>
        <row r="26">
          <cell r="A26" t="str">
            <v>Oiseau</v>
          </cell>
        </row>
        <row r="27">
          <cell r="A27" t="str">
            <v>Pompes</v>
          </cell>
        </row>
        <row r="28">
          <cell r="A28" t="str">
            <v>Pompes belges</v>
          </cell>
        </row>
        <row r="29">
          <cell r="A29" t="str">
            <v>Presse 45°</v>
          </cell>
        </row>
        <row r="30">
          <cell r="A30" t="str">
            <v>Presse 90°</v>
          </cell>
        </row>
        <row r="31">
          <cell r="A31" t="str">
            <v>Pull over épaule libre</v>
          </cell>
        </row>
        <row r="32">
          <cell r="A32" t="str">
            <v>Pull over épaule machine</v>
          </cell>
        </row>
        <row r="33">
          <cell r="A33" t="str">
            <v>Pull-over Triceps</v>
          </cell>
        </row>
        <row r="34">
          <cell r="A34" t="str">
            <v>Quadriceps</v>
          </cell>
        </row>
        <row r="35">
          <cell r="A35" t="str">
            <v>Rowing</v>
          </cell>
        </row>
        <row r="36">
          <cell r="A36" t="str">
            <v>Soulever de terre</v>
          </cell>
        </row>
        <row r="37">
          <cell r="A37" t="str">
            <v>Squat barre derrière 45°</v>
          </cell>
        </row>
        <row r="38">
          <cell r="A38" t="str">
            <v>Squat barre derrière 90°</v>
          </cell>
        </row>
        <row r="39">
          <cell r="A39" t="str">
            <v>Squat barre devant 45°</v>
          </cell>
        </row>
        <row r="40">
          <cell r="A40" t="str">
            <v>Squat barre devant 90°</v>
          </cell>
        </row>
        <row r="41">
          <cell r="A41" t="str">
            <v>Tirage allongé</v>
          </cell>
        </row>
        <row r="42">
          <cell r="A42" t="str">
            <v>Tirage debout</v>
          </cell>
        </row>
        <row r="43">
          <cell r="A43" t="str">
            <v>Tirage nuque</v>
          </cell>
        </row>
        <row r="44">
          <cell r="A44" t="str">
            <v>Tirage poitrine</v>
          </cell>
        </row>
        <row r="45">
          <cell r="A45" t="str">
            <v>Traction</v>
          </cell>
        </row>
        <row r="46">
          <cell r="A46" t="str">
            <v>Triceps</v>
          </cell>
        </row>
      </sheetData>
      <sheetData sheetId="2"/>
      <sheetData sheetId="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se de max"/>
      <sheetName val="Feuil1"/>
    </sheetNames>
    <sheetDataSet>
      <sheetData sheetId="0"/>
      <sheetData sheetId="1">
        <row r="1">
          <cell r="A1" t="str">
            <v>Abaisseurs frontal</v>
          </cell>
        </row>
        <row r="2">
          <cell r="A2" t="str">
            <v>Abaisseurs latéral</v>
          </cell>
        </row>
        <row r="3">
          <cell r="A3" t="str">
            <v>Abducteurs</v>
          </cell>
        </row>
        <row r="4">
          <cell r="A4" t="str">
            <v>Adducteurs</v>
          </cell>
        </row>
        <row r="5">
          <cell r="A5" t="str">
            <v>Arraché</v>
          </cell>
        </row>
        <row r="6">
          <cell r="A6" t="str">
            <v>Biceps debout</v>
          </cell>
        </row>
        <row r="7">
          <cell r="A7" t="str">
            <v>Bûcheron</v>
          </cell>
        </row>
        <row r="8">
          <cell r="A8" t="str">
            <v>Développé couché</v>
          </cell>
        </row>
        <row r="9">
          <cell r="A9" t="str">
            <v>Développé décliné</v>
          </cell>
        </row>
        <row r="10">
          <cell r="A10" t="str">
            <v>Développé épaules</v>
          </cell>
        </row>
        <row r="11">
          <cell r="A11" t="str">
            <v>Développé haltères</v>
          </cell>
        </row>
        <row r="12">
          <cell r="A12" t="str">
            <v>Dips</v>
          </cell>
        </row>
        <row r="13">
          <cell r="A13" t="str">
            <v>Ecarté couché</v>
          </cell>
        </row>
        <row r="14">
          <cell r="A14" t="str">
            <v>Ecarté couché</v>
          </cell>
        </row>
        <row r="15">
          <cell r="A15" t="str">
            <v>Epaulé</v>
          </cell>
        </row>
        <row r="16">
          <cell r="A16" t="str">
            <v>Fentes avant marchées</v>
          </cell>
        </row>
        <row r="17">
          <cell r="A17" t="str">
            <v>Fentes avant retour</v>
          </cell>
        </row>
        <row r="18">
          <cell r="A18" t="str">
            <v>Fentes latérales</v>
          </cell>
        </row>
        <row r="19">
          <cell r="A19" t="str">
            <v>Fessiers allongés</v>
          </cell>
        </row>
        <row r="20">
          <cell r="A20" t="str">
            <v>Ischios</v>
          </cell>
        </row>
        <row r="21">
          <cell r="A21" t="str">
            <v>Jeté avec fentes</v>
          </cell>
        </row>
        <row r="22">
          <cell r="A22" t="str">
            <v>Jeté pointes de pieds</v>
          </cell>
        </row>
        <row r="23">
          <cell r="A23" t="str">
            <v>Mollets debout</v>
          </cell>
        </row>
        <row r="24">
          <cell r="A24" t="str">
            <v>Montées sur banc avec bras</v>
          </cell>
        </row>
        <row r="25">
          <cell r="A25" t="str">
            <v>Montées sur banc sans bras</v>
          </cell>
        </row>
        <row r="26">
          <cell r="A26" t="str">
            <v>Oiseau</v>
          </cell>
        </row>
        <row r="27">
          <cell r="A27" t="str">
            <v>Pompes</v>
          </cell>
        </row>
        <row r="28">
          <cell r="A28" t="str">
            <v>Pompes belges</v>
          </cell>
        </row>
        <row r="29">
          <cell r="A29" t="str">
            <v>Presse 45°</v>
          </cell>
        </row>
        <row r="30">
          <cell r="A30" t="str">
            <v>Presse 90°</v>
          </cell>
        </row>
        <row r="31">
          <cell r="A31" t="str">
            <v>Pull over épaule libre</v>
          </cell>
        </row>
        <row r="32">
          <cell r="A32" t="str">
            <v>Pull over épaule machine</v>
          </cell>
        </row>
        <row r="33">
          <cell r="A33" t="str">
            <v>Pull-over Triceps</v>
          </cell>
        </row>
        <row r="34">
          <cell r="A34" t="str">
            <v>Quadriceps</v>
          </cell>
        </row>
        <row r="35">
          <cell r="A35" t="str">
            <v>Rowing</v>
          </cell>
        </row>
        <row r="36">
          <cell r="A36" t="str">
            <v>Soulever de terre</v>
          </cell>
        </row>
        <row r="37">
          <cell r="A37" t="str">
            <v>Squat barre derrière 45°</v>
          </cell>
        </row>
        <row r="38">
          <cell r="A38" t="str">
            <v>Squat barre derrière 90°</v>
          </cell>
        </row>
        <row r="39">
          <cell r="A39" t="str">
            <v>Squat barre devant 45°</v>
          </cell>
        </row>
        <row r="40">
          <cell r="A40" t="str">
            <v>Squat barre devant 90°</v>
          </cell>
        </row>
        <row r="41">
          <cell r="A41" t="str">
            <v>Tirage allongé</v>
          </cell>
        </row>
        <row r="42">
          <cell r="A42" t="str">
            <v>Tirage debout</v>
          </cell>
        </row>
        <row r="43">
          <cell r="A43" t="str">
            <v>Tirage nuque</v>
          </cell>
        </row>
        <row r="44">
          <cell r="A44" t="str">
            <v>Tirage poitrine</v>
          </cell>
        </row>
        <row r="45">
          <cell r="A45" t="str">
            <v>Traction</v>
          </cell>
        </row>
        <row r="46">
          <cell r="A46" t="str">
            <v>Triceps</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M"/>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0"/>
      <sheetName val="Calendrier"/>
      <sheetName val="Programme individuel"/>
      <sheetName val="suivi"/>
      <sheetName val="Vma"/>
      <sheetName val="% vitesse"/>
      <sheetName val="Energetique"/>
      <sheetName val="RM"/>
      <sheetName val="Gainages"/>
      <sheetName val="TI"/>
      <sheetName val="TS"/>
      <sheetName val="PDC"/>
      <sheetName val="Charges 2"/>
      <sheetName val="Masse"/>
      <sheetName val="Modéle Billat"/>
      <sheetName val="Force explo"/>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RMTS</v>
          </cell>
        </row>
        <row r="38">
          <cell r="A38" t="str">
            <v>RMM 1</v>
          </cell>
        </row>
        <row r="61">
          <cell r="A61" t="str">
            <v>RMM 2</v>
          </cell>
        </row>
      </sheetData>
      <sheetData sheetId="8">
        <row r="2">
          <cell r="A2" t="str">
            <v>DROITS</v>
          </cell>
        </row>
      </sheetData>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éances du jour"/>
      <sheetName val="Acceuil"/>
      <sheetName val="Séance"/>
      <sheetName val="choix"/>
      <sheetName val="gainages"/>
    </sheetNames>
    <sheetDataSet>
      <sheetData sheetId="0"/>
      <sheetData sheetId="1"/>
      <sheetData sheetId="2"/>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
      <sheetName val="Séa"/>
    </sheetNames>
    <sheetDataSet>
      <sheetData sheetId="0"/>
      <sheetData sheetId="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
      <sheetName val="Séa"/>
      <sheetName val="prog"/>
      <sheetName val="plan"/>
      <sheetName val="cfc"/>
    </sheetNames>
    <sheetDataSet>
      <sheetData sheetId="0"/>
      <sheetData sheetId="1"/>
      <sheetData sheetId="2"/>
      <sheetData sheetId="3"/>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éances du jour"/>
      <sheetName val="RM"/>
      <sheetName val="2009"/>
      <sheetName val="prog travail "/>
      <sheetName val="Planif"/>
      <sheetName val="prog stage"/>
      <sheetName val="Programme individuel"/>
      <sheetName val="Charges muscul"/>
      <sheetName val="Gainages"/>
      <sheetName val="TI"/>
      <sheetName val="TS"/>
      <sheetName val="Masse"/>
      <sheetName val="Haltéro"/>
      <sheetName val="vitesse"/>
      <sheetName val="MM"/>
    </sheetNames>
    <sheetDataSet>
      <sheetData sheetId="0" refreshError="1">
        <row r="11">
          <cell r="A11" t="str">
            <v>RMPTS</v>
          </cell>
        </row>
        <row r="12">
          <cell r="A12" t="str">
            <v>Fixateurs hauts</v>
          </cell>
          <cell r="K12" t="str">
            <v>Abaisseurs</v>
          </cell>
        </row>
        <row r="13">
          <cell r="A13">
            <v>1</v>
          </cell>
          <cell r="C13">
            <v>2</v>
          </cell>
          <cell r="E13">
            <v>3</v>
          </cell>
          <cell r="G13">
            <v>4</v>
          </cell>
          <cell r="I13">
            <v>5</v>
          </cell>
          <cell r="K13">
            <v>6</v>
          </cell>
          <cell r="M13">
            <v>7</v>
          </cell>
          <cell r="O13">
            <v>8</v>
          </cell>
        </row>
        <row r="14">
          <cell r="A14" t="str">
            <v xml:space="preserve">Tirage  </v>
          </cell>
          <cell r="C14" t="str">
            <v>dorsy haut</v>
          </cell>
          <cell r="E14" t="str">
            <v>fixateurs hauts</v>
          </cell>
          <cell r="G14" t="str">
            <v>Dévloppé  nuque dev/derr</v>
          </cell>
          <cell r="I14" t="str">
            <v>Fixateur</v>
          </cell>
          <cell r="K14" t="str">
            <v>Abaisseur debout</v>
          </cell>
          <cell r="M14" t="str">
            <v>Abaisseurs à genoux</v>
          </cell>
          <cell r="O14" t="str">
            <v>traction assistée</v>
          </cell>
        </row>
        <row r="21">
          <cell r="A21" t="str">
            <v>12 rm</v>
          </cell>
          <cell r="B21">
            <v>10</v>
          </cell>
          <cell r="C21" t="str">
            <v>12 rm</v>
          </cell>
          <cell r="D21">
            <v>10</v>
          </cell>
          <cell r="E21" t="str">
            <v>12 rm</v>
          </cell>
          <cell r="F21">
            <v>10</v>
          </cell>
          <cell r="G21" t="str">
            <v>12 rm</v>
          </cell>
          <cell r="H21">
            <v>10</v>
          </cell>
          <cell r="I21" t="str">
            <v xml:space="preserve">Pds + aide </v>
          </cell>
          <cell r="J21" t="str">
            <v>20/30 sec</v>
          </cell>
          <cell r="K21" t="str">
            <v>12 rm</v>
          </cell>
          <cell r="L21">
            <v>10</v>
          </cell>
          <cell r="M21" t="str">
            <v>12 rm</v>
          </cell>
          <cell r="N21">
            <v>10</v>
          </cell>
          <cell r="O21" t="str">
            <v>12 rm</v>
          </cell>
          <cell r="P21">
            <v>10</v>
          </cell>
        </row>
        <row r="22">
          <cell r="A22" t="str">
            <v>Abaisseurs</v>
          </cell>
          <cell r="C22" t="str">
            <v>Fixateurs médians</v>
          </cell>
        </row>
        <row r="23">
          <cell r="A23">
            <v>9</v>
          </cell>
          <cell r="C23">
            <v>10</v>
          </cell>
          <cell r="E23">
            <v>11</v>
          </cell>
          <cell r="G23">
            <v>12</v>
          </cell>
          <cell r="I23">
            <v>13</v>
          </cell>
          <cell r="K23">
            <v>14</v>
          </cell>
          <cell r="M23">
            <v>15</v>
          </cell>
          <cell r="O23">
            <v>16</v>
          </cell>
        </row>
        <row r="24">
          <cell r="A24" t="str">
            <v>abaisseurs croisés diagonale</v>
          </cell>
          <cell r="C24" t="str">
            <v>butterfly inversé</v>
          </cell>
          <cell r="E24" t="str">
            <v>Oiseau</v>
          </cell>
          <cell r="G24" t="str">
            <v>1/2 rowing</v>
          </cell>
          <cell r="I24" t="str">
            <v>Fixateurs medians</v>
          </cell>
          <cell r="K24" t="str">
            <v>Fixateurs medians</v>
          </cell>
          <cell r="M24" t="str">
            <v xml:space="preserve">Rotateurs internes et externes avec charges </v>
          </cell>
          <cell r="O24" t="str">
            <v>Biceps</v>
          </cell>
        </row>
        <row r="31">
          <cell r="A31" t="str">
            <v>12 rm</v>
          </cell>
          <cell r="B31">
            <v>10</v>
          </cell>
          <cell r="C31" t="str">
            <v>12 rm</v>
          </cell>
          <cell r="D31">
            <v>10</v>
          </cell>
          <cell r="E31" t="str">
            <v>12 rm</v>
          </cell>
          <cell r="F31">
            <v>10</v>
          </cell>
          <cell r="G31" t="str">
            <v>12 rm</v>
          </cell>
          <cell r="H31">
            <v>10</v>
          </cell>
          <cell r="I31" t="str">
            <v>12 rm</v>
          </cell>
          <cell r="J31">
            <v>10</v>
          </cell>
          <cell r="K31" t="str">
            <v>12 rm</v>
          </cell>
          <cell r="L31">
            <v>10</v>
          </cell>
          <cell r="M31" t="str">
            <v>A définir</v>
          </cell>
          <cell r="N31" t="str">
            <v>séries de 10</v>
          </cell>
          <cell r="O31" t="str">
            <v>A définir</v>
          </cell>
          <cell r="P31" t="str">
            <v>séries de 11</v>
          </cell>
        </row>
      </sheetData>
      <sheetData sheetId="1" refreshError="1">
        <row r="331">
          <cell r="A331" t="str">
            <v>2010 TS</v>
          </cell>
          <cell r="B331">
            <v>1</v>
          </cell>
          <cell r="D331">
            <v>2</v>
          </cell>
          <cell r="F331">
            <v>3</v>
          </cell>
          <cell r="H331">
            <v>4</v>
          </cell>
          <cell r="J331">
            <v>5</v>
          </cell>
          <cell r="L331">
            <v>6</v>
          </cell>
        </row>
        <row r="332">
          <cell r="A332" t="str">
            <v>RMTS ANT</v>
          </cell>
          <cell r="B332" t="str">
            <v xml:space="preserve">Ecarté couché </v>
          </cell>
          <cell r="D332" t="str">
            <v>Pulls triceps</v>
          </cell>
          <cell r="F332" t="str">
            <v xml:space="preserve">Butterfly </v>
          </cell>
          <cell r="H332" t="str">
            <v>biceps</v>
          </cell>
          <cell r="J332" t="str">
            <v>Pulls épaules</v>
          </cell>
          <cell r="L332" t="str">
            <v>Wolfermann</v>
          </cell>
        </row>
        <row r="339">
          <cell r="A339" t="str">
            <v>régime</v>
          </cell>
          <cell r="B339" t="str">
            <v>Concentrique</v>
          </cell>
          <cell r="D339" t="str">
            <v>Concentrique</v>
          </cell>
          <cell r="F339" t="str">
            <v>Concentrique</v>
          </cell>
          <cell r="H339" t="str">
            <v>Concentrique</v>
          </cell>
          <cell r="J339" t="str">
            <v>Concentrique</v>
          </cell>
          <cell r="L339" t="str">
            <v>Concentrique</v>
          </cell>
        </row>
        <row r="340">
          <cell r="A340" t="str">
            <v>Charge</v>
          </cell>
          <cell r="B340" t="str">
            <v>de 12  vers 10 RM</v>
          </cell>
          <cell r="D340" t="str">
            <v>de 12  vers 10 RM</v>
          </cell>
          <cell r="F340" t="str">
            <v>de 12  vers 10 RM</v>
          </cell>
          <cell r="H340" t="str">
            <v>de 12  vers 10 RM</v>
          </cell>
          <cell r="J340" t="str">
            <v>de 12  vers 10 RM</v>
          </cell>
          <cell r="L340" t="str">
            <v>AD</v>
          </cell>
        </row>
        <row r="341">
          <cell r="A341" t="str">
            <v>Reps</v>
          </cell>
          <cell r="B341" t="str">
            <v>de 12 vers 10</v>
          </cell>
          <cell r="D341" t="str">
            <v>de 12 vers 10</v>
          </cell>
          <cell r="F341" t="str">
            <v>de 12 vers 10</v>
          </cell>
          <cell r="H341" t="str">
            <v>de 12 vers 10</v>
          </cell>
          <cell r="J341" t="str">
            <v>de 12 vers 10</v>
          </cell>
          <cell r="L341">
            <v>10</v>
          </cell>
        </row>
        <row r="342">
          <cell r="A342" t="str">
            <v>angle</v>
          </cell>
          <cell r="B342" t="str">
            <v>amplitude compléte</v>
          </cell>
          <cell r="D342" t="str">
            <v>amplitude compléte</v>
          </cell>
          <cell r="F342" t="str">
            <v>amplitude compléte</v>
          </cell>
          <cell r="H342" t="str">
            <v>amplitude compléte</v>
          </cell>
          <cell r="J342" t="str">
            <v>amplitude compléte</v>
          </cell>
          <cell r="L342" t="str">
            <v>amplitude compléte</v>
          </cell>
        </row>
        <row r="343">
          <cell r="B343">
            <v>1</v>
          </cell>
          <cell r="D343">
            <v>2</v>
          </cell>
          <cell r="F343">
            <v>3</v>
          </cell>
          <cell r="H343">
            <v>4</v>
          </cell>
          <cell r="J343">
            <v>5</v>
          </cell>
          <cell r="L343">
            <v>6</v>
          </cell>
        </row>
        <row r="344">
          <cell r="A344" t="str">
            <v>RMTS POST</v>
          </cell>
          <cell r="B344" t="str">
            <v xml:space="preserve">Rowing couché </v>
          </cell>
          <cell r="D344" t="str">
            <v>Dorsy haut</v>
          </cell>
          <cell r="F344" t="str">
            <v>develloppé de nuque</v>
          </cell>
          <cell r="H344" t="str">
            <v>Butterfly inverse</v>
          </cell>
          <cell r="J344" t="str">
            <v>Croisé postérieur</v>
          </cell>
          <cell r="L344" t="str">
            <v>fixateurs hauts</v>
          </cell>
        </row>
        <row r="351">
          <cell r="A351" t="str">
            <v>régime</v>
          </cell>
          <cell r="B351" t="str">
            <v>Concentrique</v>
          </cell>
          <cell r="D351" t="str">
            <v>Concentrique</v>
          </cell>
          <cell r="F351" t="str">
            <v>Concentrique</v>
          </cell>
          <cell r="H351" t="str">
            <v>Concentrique</v>
          </cell>
          <cell r="J351" t="str">
            <v>Concentrique</v>
          </cell>
          <cell r="L351" t="str">
            <v>Concentrique</v>
          </cell>
        </row>
        <row r="352">
          <cell r="A352" t="str">
            <v>Charge</v>
          </cell>
          <cell r="B352" t="str">
            <v>de 12  vers 10 RM</v>
          </cell>
          <cell r="D352" t="str">
            <v>de 12  vers 10 RM</v>
          </cell>
          <cell r="F352" t="str">
            <v>de 12  vers 10 RM</v>
          </cell>
          <cell r="H352" t="str">
            <v>de 12  vers 10 RM</v>
          </cell>
          <cell r="J352" t="str">
            <v>de 12  vers 10 RM</v>
          </cell>
          <cell r="L352" t="str">
            <v>de 12  vers 10 RM</v>
          </cell>
        </row>
        <row r="353">
          <cell r="A353" t="str">
            <v>Reps</v>
          </cell>
          <cell r="B353" t="str">
            <v>de 12 vers 10</v>
          </cell>
          <cell r="D353" t="str">
            <v>de 12 vers 10</v>
          </cell>
          <cell r="F353" t="str">
            <v>de 12 vers 10</v>
          </cell>
          <cell r="H353" t="str">
            <v>de 12 vers 10</v>
          </cell>
          <cell r="J353" t="str">
            <v>de 12 vers 10</v>
          </cell>
          <cell r="L353" t="str">
            <v>de 12 vers 10</v>
          </cell>
        </row>
        <row r="354">
          <cell r="A354" t="str">
            <v>angle</v>
          </cell>
          <cell r="B354" t="str">
            <v>amplitude compléte</v>
          </cell>
          <cell r="D354" t="str">
            <v>amplitude compléte</v>
          </cell>
          <cell r="F354" t="str">
            <v>amplitude compléte</v>
          </cell>
          <cell r="H354" t="str">
            <v>amplitude compléte</v>
          </cell>
          <cell r="J354" t="str">
            <v>amplitude compléte</v>
          </cell>
          <cell r="L354" t="str">
            <v>amplitude compléte</v>
          </cell>
        </row>
        <row r="355">
          <cell r="B355">
            <v>1</v>
          </cell>
          <cell r="D355">
            <v>2</v>
          </cell>
          <cell r="F355">
            <v>3</v>
          </cell>
          <cell r="H355">
            <v>4</v>
          </cell>
          <cell r="J355">
            <v>5</v>
          </cell>
          <cell r="L355">
            <v>6</v>
          </cell>
        </row>
        <row r="356">
          <cell r="A356" t="str">
            <v>RMTS LAT</v>
          </cell>
          <cell r="B356" t="str">
            <v>Abaisseur oblique</v>
          </cell>
          <cell r="D356" t="str">
            <v>Elevation latérale</v>
          </cell>
          <cell r="F356" t="str">
            <v>abaisseur latéral</v>
          </cell>
          <cell r="H356" t="str">
            <v>rotateur externe</v>
          </cell>
          <cell r="J356" t="str">
            <v>rotations épaules basses</v>
          </cell>
          <cell r="L356" t="str">
            <v>Tirage épaules basses</v>
          </cell>
        </row>
        <row r="363">
          <cell r="A363" t="str">
            <v>régime</v>
          </cell>
          <cell r="B363" t="str">
            <v>Concentrique</v>
          </cell>
          <cell r="D363" t="str">
            <v>Concentrique</v>
          </cell>
          <cell r="F363" t="str">
            <v>Concentrique</v>
          </cell>
          <cell r="H363" t="str">
            <v>Concentrique ou excentrique</v>
          </cell>
          <cell r="J363" t="str">
            <v>Concentrique</v>
          </cell>
          <cell r="L363" t="str">
            <v>Concentrique</v>
          </cell>
        </row>
        <row r="364">
          <cell r="A364" t="str">
            <v>Charge</v>
          </cell>
          <cell r="B364" t="str">
            <v>de 12  vers 10 RM</v>
          </cell>
          <cell r="D364" t="str">
            <v>de 12  vers 10 RM</v>
          </cell>
          <cell r="F364" t="str">
            <v>de 12  vers 10 RM</v>
          </cell>
          <cell r="H364" t="str">
            <v>de 12  vers 10 RM</v>
          </cell>
          <cell r="J364" t="str">
            <v>de 12  vers 10 RM</v>
          </cell>
          <cell r="L364" t="str">
            <v>de 12  vers 10 RM</v>
          </cell>
        </row>
        <row r="365">
          <cell r="A365" t="str">
            <v>Reps</v>
          </cell>
          <cell r="B365" t="str">
            <v>de 12 vers 10</v>
          </cell>
          <cell r="D365" t="str">
            <v>de 12 vers 10</v>
          </cell>
          <cell r="F365" t="str">
            <v>de 12 vers 10</v>
          </cell>
          <cell r="H365" t="str">
            <v>de 12 vers 10</v>
          </cell>
          <cell r="J365" t="str">
            <v>de 12 vers 10</v>
          </cell>
          <cell r="L365" t="str">
            <v>de 12 vers 10</v>
          </cell>
        </row>
        <row r="366">
          <cell r="A366" t="str">
            <v>angle</v>
          </cell>
          <cell r="B366" t="str">
            <v>amplitude compléte</v>
          </cell>
          <cell r="D366" t="str">
            <v>amplitude compléte</v>
          </cell>
          <cell r="F366" t="str">
            <v>amplitude compléte</v>
          </cell>
          <cell r="H366" t="str">
            <v>amplitude compléte</v>
          </cell>
          <cell r="J366" t="str">
            <v>amplitude compléte</v>
          </cell>
          <cell r="L366" t="str">
            <v>amplitude compléte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9"/>
      <sheetName val="prog travail "/>
      <sheetName val="Planif"/>
      <sheetName val="prog stage"/>
      <sheetName val="Programme individuel"/>
      <sheetName val="Charges muscul"/>
      <sheetName val="Séances du jour"/>
      <sheetName val="Gainages"/>
      <sheetName val="RM"/>
      <sheetName val="TI"/>
      <sheetName val="TS"/>
      <sheetName val="Masse"/>
      <sheetName val="Haltéro"/>
      <sheetName val="vitesse"/>
      <sheetName val="MM"/>
    </sheetNames>
    <sheetDataSet>
      <sheetData sheetId="0"/>
      <sheetData sheetId="1"/>
      <sheetData sheetId="2"/>
      <sheetData sheetId="3"/>
      <sheetData sheetId="4"/>
      <sheetData sheetId="5"/>
      <sheetData sheetId="6">
        <row r="11">
          <cell r="A11" t="str">
            <v>RMPTS</v>
          </cell>
        </row>
        <row r="12">
          <cell r="A12" t="str">
            <v>Fixateurs hauts</v>
          </cell>
          <cell r="K12" t="str">
            <v>Abaisseurs</v>
          </cell>
        </row>
        <row r="13">
          <cell r="A13">
            <v>1</v>
          </cell>
          <cell r="C13">
            <v>2</v>
          </cell>
          <cell r="E13">
            <v>3</v>
          </cell>
          <cell r="G13">
            <v>4</v>
          </cell>
          <cell r="I13">
            <v>5</v>
          </cell>
          <cell r="K13">
            <v>6</v>
          </cell>
          <cell r="M13">
            <v>7</v>
          </cell>
          <cell r="O13">
            <v>8</v>
          </cell>
        </row>
        <row r="14">
          <cell r="A14" t="str">
            <v xml:space="preserve">Tirage  </v>
          </cell>
          <cell r="C14" t="str">
            <v>dorsy haut</v>
          </cell>
          <cell r="E14" t="str">
            <v>fixateurs hauts</v>
          </cell>
          <cell r="G14" t="str">
            <v>Dévloppé  nuque dev/derr</v>
          </cell>
          <cell r="I14" t="str">
            <v>Fixateur</v>
          </cell>
          <cell r="K14" t="str">
            <v>Abaisseur debout</v>
          </cell>
          <cell r="M14" t="str">
            <v>Abaisseurs à genoux</v>
          </cell>
          <cell r="O14" t="str">
            <v>traction assistée</v>
          </cell>
        </row>
        <row r="21">
          <cell r="A21" t="str">
            <v>12 rm</v>
          </cell>
          <cell r="B21">
            <v>10</v>
          </cell>
          <cell r="C21" t="str">
            <v>12 rm</v>
          </cell>
          <cell r="D21">
            <v>10</v>
          </cell>
          <cell r="E21" t="str">
            <v>12 rm</v>
          </cell>
          <cell r="F21">
            <v>10</v>
          </cell>
          <cell r="G21" t="str">
            <v>12 rm</v>
          </cell>
          <cell r="H21">
            <v>10</v>
          </cell>
          <cell r="I21" t="str">
            <v xml:space="preserve">Pds + aide </v>
          </cell>
          <cell r="J21" t="str">
            <v>20/30 sec</v>
          </cell>
          <cell r="K21" t="str">
            <v>12 rm</v>
          </cell>
          <cell r="L21">
            <v>10</v>
          </cell>
          <cell r="M21" t="str">
            <v>12 rm</v>
          </cell>
          <cell r="N21">
            <v>10</v>
          </cell>
          <cell r="O21" t="str">
            <v>12 rm</v>
          </cell>
          <cell r="P21">
            <v>10</v>
          </cell>
        </row>
        <row r="22">
          <cell r="A22" t="str">
            <v>Abaisseurs</v>
          </cell>
          <cell r="C22" t="str">
            <v>Fixateurs médians</v>
          </cell>
        </row>
        <row r="23">
          <cell r="A23">
            <v>9</v>
          </cell>
          <cell r="C23">
            <v>10</v>
          </cell>
          <cell r="E23">
            <v>11</v>
          </cell>
          <cell r="G23">
            <v>12</v>
          </cell>
          <cell r="I23">
            <v>13</v>
          </cell>
          <cell r="K23">
            <v>14</v>
          </cell>
          <cell r="M23">
            <v>15</v>
          </cell>
          <cell r="O23">
            <v>16</v>
          </cell>
        </row>
        <row r="24">
          <cell r="A24" t="str">
            <v>abaisseurs croisés diagonale</v>
          </cell>
          <cell r="C24" t="str">
            <v>butterfly inversé</v>
          </cell>
          <cell r="E24" t="str">
            <v>Oiseau</v>
          </cell>
          <cell r="G24" t="str">
            <v>1/2 rowing</v>
          </cell>
          <cell r="I24" t="str">
            <v>Fixateurs medians</v>
          </cell>
          <cell r="K24" t="str">
            <v>Fixateurs medians</v>
          </cell>
          <cell r="M24" t="str">
            <v xml:space="preserve">Rotateurs internes et externes avec charges </v>
          </cell>
          <cell r="O24" t="str">
            <v>Biceps</v>
          </cell>
        </row>
        <row r="31">
          <cell r="A31" t="str">
            <v>12 rm</v>
          </cell>
          <cell r="B31">
            <v>10</v>
          </cell>
          <cell r="C31" t="str">
            <v>12 rm</v>
          </cell>
          <cell r="D31">
            <v>10</v>
          </cell>
          <cell r="E31" t="str">
            <v>12 rm</v>
          </cell>
          <cell r="F31">
            <v>10</v>
          </cell>
          <cell r="G31" t="str">
            <v>12 rm</v>
          </cell>
          <cell r="H31">
            <v>10</v>
          </cell>
          <cell r="I31" t="str">
            <v>12 rm</v>
          </cell>
          <cell r="J31">
            <v>10</v>
          </cell>
          <cell r="K31" t="str">
            <v>12 rm</v>
          </cell>
          <cell r="L31">
            <v>10</v>
          </cell>
          <cell r="M31" t="str">
            <v>A définir</v>
          </cell>
          <cell r="N31" t="str">
            <v>séries de 10</v>
          </cell>
          <cell r="O31" t="str">
            <v>A définir</v>
          </cell>
          <cell r="P31" t="str">
            <v>séries de 11</v>
          </cell>
        </row>
      </sheetData>
      <sheetData sheetId="7"/>
      <sheetData sheetId="8">
        <row r="331">
          <cell r="A331" t="str">
            <v>2010 TS</v>
          </cell>
          <cell r="B331">
            <v>1</v>
          </cell>
          <cell r="D331">
            <v>2</v>
          </cell>
          <cell r="F331">
            <v>3</v>
          </cell>
          <cell r="H331">
            <v>4</v>
          </cell>
          <cell r="J331">
            <v>5</v>
          </cell>
          <cell r="L331">
            <v>6</v>
          </cell>
        </row>
        <row r="332">
          <cell r="A332" t="str">
            <v>RMTS ANT</v>
          </cell>
          <cell r="B332" t="str">
            <v xml:space="preserve">Ecarté couché </v>
          </cell>
          <cell r="D332" t="str">
            <v>Pulls triceps</v>
          </cell>
          <cell r="F332" t="str">
            <v xml:space="preserve">Butterfly </v>
          </cell>
          <cell r="H332" t="str">
            <v>biceps</v>
          </cell>
          <cell r="J332" t="str">
            <v>Pulls épaules</v>
          </cell>
          <cell r="L332" t="str">
            <v>Wolfermann</v>
          </cell>
        </row>
        <row r="339">
          <cell r="A339" t="str">
            <v>régime</v>
          </cell>
          <cell r="B339" t="str">
            <v>Concentrique</v>
          </cell>
          <cell r="D339" t="str">
            <v>Concentrique</v>
          </cell>
          <cell r="F339" t="str">
            <v>Concentrique</v>
          </cell>
          <cell r="H339" t="str">
            <v>Concentrique</v>
          </cell>
          <cell r="J339" t="str">
            <v>Concentrique</v>
          </cell>
          <cell r="L339" t="str">
            <v>Concentrique</v>
          </cell>
        </row>
        <row r="340">
          <cell r="A340" t="str">
            <v>Charge</v>
          </cell>
          <cell r="B340" t="str">
            <v>de 12  vers 10 RM</v>
          </cell>
          <cell r="D340" t="str">
            <v>de 12  vers 10 RM</v>
          </cell>
          <cell r="F340" t="str">
            <v>de 12  vers 10 RM</v>
          </cell>
          <cell r="H340" t="str">
            <v>de 12  vers 10 RM</v>
          </cell>
          <cell r="J340" t="str">
            <v>de 12  vers 10 RM</v>
          </cell>
          <cell r="L340" t="str">
            <v>AD</v>
          </cell>
        </row>
        <row r="341">
          <cell r="A341" t="str">
            <v>Reps</v>
          </cell>
          <cell r="B341" t="str">
            <v>de 12 vers 10</v>
          </cell>
          <cell r="D341" t="str">
            <v>de 12 vers 10</v>
          </cell>
          <cell r="F341" t="str">
            <v>de 12 vers 10</v>
          </cell>
          <cell r="H341" t="str">
            <v>de 12 vers 10</v>
          </cell>
          <cell r="J341" t="str">
            <v>de 12 vers 10</v>
          </cell>
          <cell r="L341">
            <v>10</v>
          </cell>
        </row>
        <row r="342">
          <cell r="A342" t="str">
            <v>angle</v>
          </cell>
          <cell r="B342" t="str">
            <v>amplitude compléte</v>
          </cell>
          <cell r="D342" t="str">
            <v>amplitude compléte</v>
          </cell>
          <cell r="F342" t="str">
            <v>amplitude compléte</v>
          </cell>
          <cell r="H342" t="str">
            <v>amplitude compléte</v>
          </cell>
          <cell r="J342" t="str">
            <v>amplitude compléte</v>
          </cell>
          <cell r="L342" t="str">
            <v>amplitude compléte</v>
          </cell>
        </row>
        <row r="343">
          <cell r="B343">
            <v>1</v>
          </cell>
          <cell r="D343">
            <v>2</v>
          </cell>
          <cell r="F343">
            <v>3</v>
          </cell>
          <cell r="H343">
            <v>4</v>
          </cell>
          <cell r="J343">
            <v>5</v>
          </cell>
          <cell r="L343">
            <v>6</v>
          </cell>
        </row>
        <row r="344">
          <cell r="A344" t="str">
            <v>RMTS POST</v>
          </cell>
          <cell r="B344" t="str">
            <v xml:space="preserve">Rowing couché </v>
          </cell>
          <cell r="D344" t="str">
            <v>Dorsy haut</v>
          </cell>
          <cell r="F344" t="str">
            <v>develloppé de nuque</v>
          </cell>
          <cell r="H344" t="str">
            <v>Butterfly inverse</v>
          </cell>
          <cell r="J344" t="str">
            <v>Croisé postérieur</v>
          </cell>
          <cell r="L344" t="str">
            <v>fixateurs hauts</v>
          </cell>
        </row>
        <row r="351">
          <cell r="A351" t="str">
            <v>régime</v>
          </cell>
          <cell r="B351" t="str">
            <v>Concentrique</v>
          </cell>
          <cell r="D351" t="str">
            <v>Concentrique</v>
          </cell>
          <cell r="F351" t="str">
            <v>Concentrique</v>
          </cell>
          <cell r="H351" t="str">
            <v>Concentrique</v>
          </cell>
          <cell r="J351" t="str">
            <v>Concentrique</v>
          </cell>
          <cell r="L351" t="str">
            <v>Concentrique</v>
          </cell>
        </row>
        <row r="352">
          <cell r="A352" t="str">
            <v>Charge</v>
          </cell>
          <cell r="B352" t="str">
            <v>de 12  vers 10 RM</v>
          </cell>
          <cell r="D352" t="str">
            <v>de 12  vers 10 RM</v>
          </cell>
          <cell r="F352" t="str">
            <v>de 12  vers 10 RM</v>
          </cell>
          <cell r="H352" t="str">
            <v>de 12  vers 10 RM</v>
          </cell>
          <cell r="J352" t="str">
            <v>de 12  vers 10 RM</v>
          </cell>
          <cell r="L352" t="str">
            <v>de 12  vers 10 RM</v>
          </cell>
        </row>
        <row r="353">
          <cell r="A353" t="str">
            <v>Reps</v>
          </cell>
          <cell r="B353" t="str">
            <v>de 12 vers 10</v>
          </cell>
          <cell r="D353" t="str">
            <v>de 12 vers 10</v>
          </cell>
          <cell r="F353" t="str">
            <v>de 12 vers 10</v>
          </cell>
          <cell r="H353" t="str">
            <v>de 12 vers 10</v>
          </cell>
          <cell r="J353" t="str">
            <v>de 12 vers 10</v>
          </cell>
          <cell r="L353" t="str">
            <v>de 12 vers 10</v>
          </cell>
        </row>
        <row r="354">
          <cell r="A354" t="str">
            <v>angle</v>
          </cell>
          <cell r="B354" t="str">
            <v>amplitude compléte</v>
          </cell>
          <cell r="D354" t="str">
            <v>amplitude compléte</v>
          </cell>
          <cell r="F354" t="str">
            <v>amplitude compléte</v>
          </cell>
          <cell r="H354" t="str">
            <v>amplitude compléte</v>
          </cell>
          <cell r="J354" t="str">
            <v>amplitude compléte</v>
          </cell>
          <cell r="L354" t="str">
            <v>amplitude compléte</v>
          </cell>
        </row>
        <row r="355">
          <cell r="B355">
            <v>1</v>
          </cell>
          <cell r="D355">
            <v>2</v>
          </cell>
          <cell r="F355">
            <v>3</v>
          </cell>
          <cell r="H355">
            <v>4</v>
          </cell>
          <cell r="J355">
            <v>5</v>
          </cell>
          <cell r="L355">
            <v>6</v>
          </cell>
        </row>
        <row r="356">
          <cell r="A356" t="str">
            <v>RMTS LAT</v>
          </cell>
          <cell r="B356" t="str">
            <v>Abaisseur oblique</v>
          </cell>
          <cell r="D356" t="str">
            <v>Elevation latérale</v>
          </cell>
          <cell r="F356" t="str">
            <v>abaisseur latéral</v>
          </cell>
          <cell r="H356" t="str">
            <v>rotateur externe</v>
          </cell>
          <cell r="J356" t="str">
            <v>rotations épaules basses</v>
          </cell>
          <cell r="L356" t="str">
            <v>Tirage épaules basses</v>
          </cell>
        </row>
        <row r="363">
          <cell r="A363" t="str">
            <v>régime</v>
          </cell>
          <cell r="B363" t="str">
            <v>Concentrique</v>
          </cell>
          <cell r="D363" t="str">
            <v>Concentrique</v>
          </cell>
          <cell r="F363" t="str">
            <v>Concentrique</v>
          </cell>
          <cell r="H363" t="str">
            <v>Concentrique ou excentrique</v>
          </cell>
          <cell r="J363" t="str">
            <v>Concentrique</v>
          </cell>
          <cell r="L363" t="str">
            <v>Concentrique</v>
          </cell>
        </row>
        <row r="364">
          <cell r="A364" t="str">
            <v>Charge</v>
          </cell>
          <cell r="B364" t="str">
            <v>de 12  vers 10 RM</v>
          </cell>
          <cell r="D364" t="str">
            <v>de 12  vers 10 RM</v>
          </cell>
          <cell r="F364" t="str">
            <v>de 12  vers 10 RM</v>
          </cell>
          <cell r="H364" t="str">
            <v>de 12  vers 10 RM</v>
          </cell>
          <cell r="J364" t="str">
            <v>de 12  vers 10 RM</v>
          </cell>
          <cell r="L364" t="str">
            <v>de 12  vers 10 RM</v>
          </cell>
        </row>
        <row r="365">
          <cell r="A365" t="str">
            <v>Reps</v>
          </cell>
          <cell r="B365" t="str">
            <v>de 12 vers 10</v>
          </cell>
          <cell r="D365" t="str">
            <v>de 12 vers 10</v>
          </cell>
          <cell r="F365" t="str">
            <v>de 12 vers 10</v>
          </cell>
          <cell r="H365" t="str">
            <v>de 12 vers 10</v>
          </cell>
          <cell r="J365" t="str">
            <v>de 12 vers 10</v>
          </cell>
          <cell r="L365" t="str">
            <v>de 12 vers 10</v>
          </cell>
        </row>
        <row r="366">
          <cell r="A366" t="str">
            <v>angle</v>
          </cell>
          <cell r="B366" t="str">
            <v>amplitude compléte</v>
          </cell>
          <cell r="D366" t="str">
            <v>amplitude compléte</v>
          </cell>
          <cell r="F366" t="str">
            <v>amplitude compléte</v>
          </cell>
          <cell r="H366" t="str">
            <v>amplitude compléte</v>
          </cell>
          <cell r="J366" t="str">
            <v>amplitude compléte</v>
          </cell>
          <cell r="L366" t="str">
            <v>amplitude compléte</v>
          </cell>
        </row>
      </sheetData>
      <sheetData sheetId="9"/>
      <sheetData sheetId="10"/>
      <sheetData sheetId="11"/>
      <sheetData sheetId="12"/>
      <sheetData sheetId="13"/>
      <sheetData sheetId="14"/>
    </sheetDataSet>
  </externalBook>
</externalLink>
</file>

<file path=xl/tables/table1.xml><?xml version="1.0" encoding="utf-8"?>
<table xmlns="http://schemas.openxmlformats.org/spreadsheetml/2006/main" id="4" name="Tableau25225" displayName="Tableau25225" ref="A2:Y282" totalsRowShown="0" headerRowDxfId="275" dataDxfId="274" tableBorderDxfId="273">
  <autoFilter ref="A2:Y282"/>
  <tableColumns count="25">
    <tableColumn id="1" name="J" dataDxfId="272"/>
    <tableColumn id="4" name="S" dataDxfId="271"/>
    <tableColumn id="2" name="Date" dataDxfId="270"/>
    <tableColumn id="6" name="Balnéo" dataDxfId="269">
      <calculatedColumnFormula>IF(COUNTIF(Z3:BA3,"Balnéo")&gt;0, "Balnéo")</calculatedColumnFormula>
    </tableColumn>
    <tableColumn id="7" name="Cardio matin" dataDxfId="268">
      <calculatedColumnFormula>IF(COUNTIF(Z3:BA3,"Cardio.")&gt;0, "2","0")+0</calculatedColumnFormula>
    </tableColumn>
    <tableColumn id="8" name="Cardio après-midi" dataDxfId="267">
      <calculatedColumnFormula>IF(COUNTIF(Z3:BA3,"Cardio")&gt;0, "3","0")+0</calculatedColumnFormula>
    </tableColumn>
    <tableColumn id="9" name="Décrassage" dataDxfId="266">
      <calculatedColumnFormula>IF(COUNTIF(Z3:BA3,"Décrassage")&gt;0, "Décrassage")</calculatedColumnFormula>
    </tableColumn>
    <tableColumn id="10" name="Match amical" dataDxfId="265">
      <calculatedColumnFormula>IF(COUNTIF(Z3:BA3,"Match Amical")&gt;0, "Match amical")</calculatedColumnFormula>
    </tableColumn>
    <tableColumn id="11" name="Match officiel domicile" dataDxfId="264">
      <calculatedColumnFormula>IF(COUNTIF(Z3:BA3,"Match officiel domicile")&gt;0, "Match officiel domicile")</calculatedColumnFormula>
    </tableColumn>
    <tableColumn id="12" name="Match officiel extérieur" dataDxfId="263">
      <calculatedColumnFormula>IF(COUNTIF(Z3:BA3,"Match officiel extérieur")&gt;0, "Match officiel extérieur")</calculatedColumnFormula>
    </tableColumn>
    <tableColumn id="13" name="Muscu + Cardio matin" dataDxfId="262">
      <calculatedColumnFormula>IF(COUNTIF(Z3:BA3,"Muscu + Cardio1")&gt;0, "Muscu + Cardio matin")</calculatedColumnFormula>
    </tableColumn>
    <tableColumn id="14" name="Muscu + Cardio après-midi" dataDxfId="261">
      <calculatedColumnFormula>IF(COUNTIF(Z3:BA3,"Muscu + Cardio2")&gt;0, "Muscu + Cardio après-midi")</calculatedColumnFormula>
    </tableColumn>
    <tableColumn id="15" name="Musculation matin" dataDxfId="260">
      <calculatedColumnFormula>IF(COUNTIF(Z3:BA3,"Musculation1")&gt;0, "Musculation matin")</calculatedColumnFormula>
    </tableColumn>
    <tableColumn id="16" name="Musculation après-midi" dataDxfId="259">
      <calculatedColumnFormula>IF(COUNTIF(Z3:BA3,"Musculation2")&gt;0, "Musculation après-midi")</calculatedColumnFormula>
    </tableColumn>
    <tableColumn id="17" name="Volley / Muscu matin" dataDxfId="258">
      <calculatedColumnFormula>IF(COUNTIF(Z3:BA3,"Volley / Muscu1")&gt;0, "Volley/Muscu matin")</calculatedColumnFormula>
    </tableColumn>
    <tableColumn id="18" name="Volley / Muscu après-midi" dataDxfId="257">
      <calculatedColumnFormula>IF(COUNTIF(Z3:BA3,"Volley / Muscu2")&gt;0, "Volley/Muscu après-midi")</calculatedColumnFormula>
    </tableColumn>
    <tableColumn id="19" name="Récupération" dataDxfId="256">
      <calculatedColumnFormula>IF(COUNTIF(Z3:BA3,"Récupération")&gt;0, "Récupération")</calculatedColumnFormula>
    </tableColumn>
    <tableColumn id="33" name="Repos matin" dataDxfId="255">
      <calculatedColumnFormula>IF(COUNTIF(Z3:BA3,"Repos matin")&gt;0, "Repos matin")</calculatedColumnFormula>
    </tableColumn>
    <tableColumn id="34" name="Repos après-midi" dataDxfId="254">
      <calculatedColumnFormula>IF(COUNTIF(Z3:BA3,"Repos après-midi")&gt;0, "Repos après-midi")</calculatedColumnFormula>
    </tableColumn>
    <tableColumn id="20" name="Repos journée" dataDxfId="253">
      <calculatedColumnFormula>IF(COUNTIF(Z3:BA3,"Repos journée")&gt;0, "Repos journée")</calculatedColumnFormula>
    </tableColumn>
    <tableColumn id="21" name="Vacances" dataDxfId="252">
      <calculatedColumnFormula>IF(COUNTIF(Z3:BA3,"Vacances")&gt;0, "Vacances")</calculatedColumnFormula>
    </tableColumn>
    <tableColumn id="22" name="Vidéo" dataDxfId="251">
      <calculatedColumnFormula>IF(COUNTIF(Z3:BA3,"Vidéo")&gt;0, "Vidéo")</calculatedColumnFormula>
    </tableColumn>
    <tableColumn id="23" name="Volley matin" dataDxfId="250">
      <calculatedColumnFormula>IF(COUNTIF(Z3:BA3,"Volley1")&gt;0, "Volley matin")</calculatedColumnFormula>
    </tableColumn>
    <tableColumn id="24" name="Volley après-midi" dataDxfId="249">
      <calculatedColumnFormula>IF(COUNTIF(Z3:BA3,"Volley2")&gt;0, "Volley après-midi")</calculatedColumnFormula>
    </tableColumn>
    <tableColumn id="25" name="Voyage" dataDxfId="248">
      <calculatedColumnFormula>IF(COUNTIF(Z3:BA3,"Voyage")&gt;0, "Voyage")</calculatedColumnFormula>
    </tableColumn>
  </tableColumns>
  <tableStyleInfo name="TableStyleMedium9" showFirstColumn="0" showLastColumn="0" showRowStripes="1" showColumnStripes="0"/>
</table>
</file>

<file path=xl/tables/table2.xml><?xml version="1.0" encoding="utf-8"?>
<table xmlns="http://schemas.openxmlformats.org/spreadsheetml/2006/main" id="1" name="Tableau21" displayName="Tableau21" ref="BM2:BO282" totalsRowShown="0" headerRowDxfId="247" dataDxfId="245" headerRowBorderDxfId="246" tableBorderDxfId="244">
  <autoFilter ref="BM2:BO282"/>
  <tableColumns count="3">
    <tableColumn id="1" name="Comp." dataDxfId="243"/>
    <tableColumn id="2" name="Lieu" dataDxfId="242"/>
    <tableColumn id="3" name="Adversaire" dataDxfId="24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S294"/>
  <sheetViews>
    <sheetView showGridLines="0" zoomScaleNormal="100" workbookViewId="0">
      <pane xSplit="3" ySplit="2" topLeftCell="BJ3" activePane="bottomRight" state="frozenSplit"/>
      <selection pane="topRight" activeCell="N1" sqref="N1"/>
      <selection pane="bottomLeft" activeCell="A15" sqref="A15"/>
      <selection pane="bottomRight" activeCell="BS10" sqref="BS10:BS16"/>
    </sheetView>
  </sheetViews>
  <sheetFormatPr baseColWidth="10" defaultRowHeight="12" x14ac:dyDescent="0.25"/>
  <cols>
    <col min="1" max="1" width="3.85546875" style="76" customWidth="1"/>
    <col min="2" max="2" width="3.85546875" style="43" customWidth="1"/>
    <col min="3" max="3" width="23.85546875" style="76" customWidth="1"/>
    <col min="4" max="25" width="7.140625" style="43" customWidth="1"/>
    <col min="26" max="53" width="5.5703125" style="45" customWidth="1"/>
    <col min="54" max="54" width="5.5703125" style="87" customWidth="1"/>
    <col min="55" max="60" width="9.5703125" style="43" customWidth="1"/>
    <col min="61" max="64" width="9.5703125" style="45" customWidth="1"/>
    <col min="65" max="65" width="8.85546875" style="76" customWidth="1"/>
    <col min="66" max="66" width="9.5703125" style="76" customWidth="1"/>
    <col min="67" max="67" width="13.28515625" style="76" customWidth="1"/>
    <col min="68" max="68" width="16" style="45" customWidth="1"/>
    <col min="69" max="69" width="20.5703125" style="45" customWidth="1"/>
    <col min="70" max="70" width="33.85546875" style="45" customWidth="1"/>
    <col min="71" max="71" width="28.140625" style="45" customWidth="1"/>
    <col min="72" max="16384" width="11.42578125" style="45"/>
  </cols>
  <sheetData>
    <row r="1" spans="1:71" ht="24.75" customHeight="1" thickBot="1" x14ac:dyDescent="0.3">
      <c r="A1" s="40"/>
      <c r="B1" s="41"/>
      <c r="C1" s="40"/>
      <c r="T1" s="42"/>
      <c r="U1" s="42"/>
      <c r="V1" s="42"/>
      <c r="W1" s="42"/>
      <c r="X1" s="42"/>
      <c r="Z1" s="142" t="s">
        <v>68</v>
      </c>
      <c r="AA1" s="141" t="s">
        <v>114</v>
      </c>
      <c r="AB1" s="141" t="s">
        <v>36</v>
      </c>
      <c r="AC1" s="140" t="s">
        <v>69</v>
      </c>
      <c r="AD1" s="139" t="s">
        <v>106</v>
      </c>
      <c r="AE1" s="138" t="s">
        <v>71</v>
      </c>
      <c r="AF1" s="137" t="s">
        <v>105</v>
      </c>
      <c r="AG1" s="136" t="s">
        <v>113</v>
      </c>
      <c r="AH1" s="136" t="s">
        <v>112</v>
      </c>
      <c r="AI1" s="135" t="s">
        <v>101</v>
      </c>
      <c r="AJ1" s="135" t="s">
        <v>111</v>
      </c>
      <c r="AK1" s="134" t="s">
        <v>110</v>
      </c>
      <c r="AL1" s="134" t="s">
        <v>109</v>
      </c>
      <c r="AM1" s="133" t="s">
        <v>37</v>
      </c>
      <c r="AN1" s="77" t="s">
        <v>92</v>
      </c>
      <c r="AO1" s="77" t="s">
        <v>93</v>
      </c>
      <c r="AP1" s="77" t="s">
        <v>94</v>
      </c>
      <c r="AQ1" s="132" t="s">
        <v>74</v>
      </c>
      <c r="AR1" s="131" t="s">
        <v>75</v>
      </c>
      <c r="AS1" s="130" t="s">
        <v>108</v>
      </c>
      <c r="AT1" s="130" t="s">
        <v>107</v>
      </c>
      <c r="AU1" s="129" t="s">
        <v>77</v>
      </c>
      <c r="AV1" s="44"/>
      <c r="AW1" s="44"/>
      <c r="AX1" s="44"/>
      <c r="AY1" s="44"/>
      <c r="AZ1" s="44"/>
      <c r="BA1" s="44"/>
      <c r="BC1" s="128" t="s">
        <v>69</v>
      </c>
      <c r="BD1" s="127" t="s">
        <v>70</v>
      </c>
      <c r="BE1" s="126" t="s">
        <v>71</v>
      </c>
      <c r="BF1" s="125" t="s">
        <v>72</v>
      </c>
      <c r="BG1" s="124" t="s">
        <v>14</v>
      </c>
      <c r="BH1" s="123" t="s">
        <v>73</v>
      </c>
      <c r="BI1" s="122" t="s">
        <v>15</v>
      </c>
      <c r="BJ1" s="121" t="s">
        <v>74</v>
      </c>
      <c r="BK1" s="120" t="s">
        <v>76</v>
      </c>
      <c r="BL1" s="119" t="s">
        <v>77</v>
      </c>
    </row>
    <row r="2" spans="1:71" ht="39.950000000000003" customHeight="1" thickBot="1" x14ac:dyDescent="0.3">
      <c r="A2" s="46" t="s">
        <v>1</v>
      </c>
      <c r="B2" s="46" t="s">
        <v>3</v>
      </c>
      <c r="C2" s="47" t="s">
        <v>38</v>
      </c>
      <c r="D2" s="118" t="s">
        <v>68</v>
      </c>
      <c r="E2" s="117" t="s">
        <v>82</v>
      </c>
      <c r="F2" s="117" t="s">
        <v>83</v>
      </c>
      <c r="G2" s="116" t="s">
        <v>69</v>
      </c>
      <c r="H2" s="115" t="s">
        <v>106</v>
      </c>
      <c r="I2" s="114" t="s">
        <v>71</v>
      </c>
      <c r="J2" s="113" t="s">
        <v>105</v>
      </c>
      <c r="K2" s="112" t="s">
        <v>84</v>
      </c>
      <c r="L2" s="112" t="s">
        <v>91</v>
      </c>
      <c r="M2" s="111" t="s">
        <v>85</v>
      </c>
      <c r="N2" s="111" t="s">
        <v>86</v>
      </c>
      <c r="O2" s="110" t="s">
        <v>87</v>
      </c>
      <c r="P2" s="110" t="s">
        <v>88</v>
      </c>
      <c r="Q2" s="109" t="s">
        <v>37</v>
      </c>
      <c r="R2" s="108" t="s">
        <v>92</v>
      </c>
      <c r="S2" s="108" t="s">
        <v>93</v>
      </c>
      <c r="T2" s="108" t="s">
        <v>94</v>
      </c>
      <c r="U2" s="107" t="s">
        <v>74</v>
      </c>
      <c r="V2" s="106" t="s">
        <v>75</v>
      </c>
      <c r="W2" s="105" t="s">
        <v>89</v>
      </c>
      <c r="X2" s="105" t="s">
        <v>90</v>
      </c>
      <c r="Y2" s="104" t="s">
        <v>77</v>
      </c>
      <c r="Z2" s="103" t="s">
        <v>39</v>
      </c>
      <c r="AA2" s="102" t="s">
        <v>40</v>
      </c>
      <c r="AB2" s="102" t="s">
        <v>41</v>
      </c>
      <c r="AC2" s="102" t="s">
        <v>42</v>
      </c>
      <c r="AD2" s="102" t="s">
        <v>43</v>
      </c>
      <c r="AE2" s="102" t="s">
        <v>44</v>
      </c>
      <c r="AF2" s="102" t="s">
        <v>45</v>
      </c>
      <c r="AG2" s="102" t="s">
        <v>46</v>
      </c>
      <c r="AH2" s="102" t="s">
        <v>47</v>
      </c>
      <c r="AI2" s="102" t="s">
        <v>48</v>
      </c>
      <c r="AJ2" s="102" t="s">
        <v>49</v>
      </c>
      <c r="AK2" s="102" t="s">
        <v>50</v>
      </c>
      <c r="AL2" s="102" t="s">
        <v>51</v>
      </c>
      <c r="AM2" s="102" t="s">
        <v>52</v>
      </c>
      <c r="AN2" s="102" t="s">
        <v>53</v>
      </c>
      <c r="AO2" s="102" t="s">
        <v>54</v>
      </c>
      <c r="AP2" s="102" t="s">
        <v>55</v>
      </c>
      <c r="AQ2" s="102" t="s">
        <v>56</v>
      </c>
      <c r="AR2" s="102" t="s">
        <v>57</v>
      </c>
      <c r="AS2" s="102" t="s">
        <v>58</v>
      </c>
      <c r="AT2" s="102" t="s">
        <v>59</v>
      </c>
      <c r="AU2" s="102" t="s">
        <v>60</v>
      </c>
      <c r="AV2" s="102" t="s">
        <v>61</v>
      </c>
      <c r="AW2" s="102" t="s">
        <v>62</v>
      </c>
      <c r="AX2" s="102" t="s">
        <v>63</v>
      </c>
      <c r="AY2" s="102" t="s">
        <v>64</v>
      </c>
      <c r="AZ2" s="102" t="s">
        <v>65</v>
      </c>
      <c r="BA2" s="101" t="s">
        <v>66</v>
      </c>
      <c r="BB2" s="100"/>
      <c r="BC2" s="212" t="s">
        <v>95</v>
      </c>
      <c r="BD2" s="213"/>
      <c r="BE2" s="213"/>
      <c r="BF2" s="213"/>
      <c r="BG2" s="214"/>
      <c r="BH2" s="215" t="s">
        <v>96</v>
      </c>
      <c r="BI2" s="213"/>
      <c r="BJ2" s="213"/>
      <c r="BK2" s="213"/>
      <c r="BL2" s="213"/>
      <c r="BM2" s="175" t="s">
        <v>131</v>
      </c>
      <c r="BN2" s="176" t="s">
        <v>5</v>
      </c>
      <c r="BO2" s="177" t="s">
        <v>97</v>
      </c>
      <c r="BP2" s="178" t="s">
        <v>116</v>
      </c>
      <c r="BQ2" s="178" t="s">
        <v>117</v>
      </c>
      <c r="BR2" s="179" t="s">
        <v>67</v>
      </c>
      <c r="BS2" s="180" t="s">
        <v>18</v>
      </c>
    </row>
    <row r="3" spans="1:71" ht="12" customHeight="1" x14ac:dyDescent="0.25">
      <c r="A3" s="48" t="s">
        <v>0</v>
      </c>
      <c r="B3" s="50">
        <v>-4</v>
      </c>
      <c r="C3" s="99">
        <v>41855</v>
      </c>
      <c r="D3" s="63" t="b">
        <f t="shared" ref="D3:D66" si="0">IF(COUNTIF(Z3:BA3,"Balnéo")&gt;0, "Balnéo")</f>
        <v>0</v>
      </c>
      <c r="E3" s="51" t="b">
        <f>IF(COUNTIF(Z3:BA3,"Cardio1")&gt;0, "Cardio matin")</f>
        <v>0</v>
      </c>
      <c r="F3" s="51" t="b">
        <f>IF(COUNTIF(Z3:BA3,"Cardio2")&gt;0, "Cardio après-midi")</f>
        <v>0</v>
      </c>
      <c r="G3" s="51" t="b">
        <f t="shared" ref="G3:G66" si="1">IF(COUNTIF(Z3:BA3,"Décrassage")&gt;0, "Décrassage")</f>
        <v>0</v>
      </c>
      <c r="H3" s="51" t="b">
        <f t="shared" ref="H3:H66" si="2">IF(COUNTIF(Z3:BA3,"Match Amical")&gt;0, "Match amical")</f>
        <v>0</v>
      </c>
      <c r="I3" s="51" t="b">
        <f t="shared" ref="I3:I66" si="3">IF(COUNTIF(Z3:BA3,"Match officiel domicile")&gt;0, "Match officiel domicile")</f>
        <v>0</v>
      </c>
      <c r="J3" s="51" t="b">
        <f t="shared" ref="J3:J66" si="4">IF(COUNTIF(Z3:BA3,"Match officiel extérieur")&gt;0, "Match officiel extérieur")</f>
        <v>0</v>
      </c>
      <c r="K3" s="51" t="b">
        <f t="shared" ref="K3:K66" si="5">IF(COUNTIF(Z3:BA3,"Muscu + Cardio1")&gt;0, "Muscu + Cardio matin")</f>
        <v>0</v>
      </c>
      <c r="L3" s="84" t="b">
        <f t="shared" ref="L3:L66" si="6">IF(COUNTIF(Z3:BA3,"Muscu + Cardio2")&gt;0, "Muscu + Cardio après-midi")</f>
        <v>0</v>
      </c>
      <c r="M3" s="51" t="b">
        <f t="shared" ref="M3:M66" si="7">IF(COUNTIF(Z3:BA3,"Musculation1")&gt;0, "Musculation matin")</f>
        <v>0</v>
      </c>
      <c r="N3" s="94" t="b">
        <f t="shared" ref="N3:N66" si="8">IF(COUNTIF(Z3:BA3,"Musculation2")&gt;0, "Musculation après-midi")</f>
        <v>0</v>
      </c>
      <c r="O3" s="51" t="b">
        <f t="shared" ref="O3:O66" si="9">IF(COUNTIF(Z3:BA3,"Volley / Muscu1")&gt;0, "Volley/Muscu matin")</f>
        <v>0</v>
      </c>
      <c r="P3" s="51" t="b">
        <f t="shared" ref="P3:P66" si="10">IF(COUNTIF(Z3:BA3,"Volley / Muscu2")&gt;0, "Volley/Muscu après-midi")</f>
        <v>0</v>
      </c>
      <c r="Q3" s="51" t="b">
        <f t="shared" ref="Q3:Q66" si="11">IF(COUNTIF(Z3:BA3,"Récupération")&gt;0, "Récupération")</f>
        <v>0</v>
      </c>
      <c r="R3" s="51" t="b">
        <f t="shared" ref="R3:R66" si="12">IF(COUNTIF(Z3:BA3,"Repos matin")&gt;0, "Repos matin")</f>
        <v>0</v>
      </c>
      <c r="S3" s="51" t="b">
        <f t="shared" ref="S3:S66" si="13">IF(COUNTIF(Z3:BA3,"Repos après-midi")&gt;0, "Repos après-midi")</f>
        <v>0</v>
      </c>
      <c r="T3" s="51" t="b">
        <f t="shared" ref="T3:T66" si="14">IF(COUNTIF(Z3:BA3,"Repos journée")&gt;0, "Repos journée")</f>
        <v>0</v>
      </c>
      <c r="U3" s="51" t="b">
        <f t="shared" ref="U3:U66" si="15">IF(COUNTIF(Z3:BA3,"Vacances")&gt;0, "Vacances")</f>
        <v>0</v>
      </c>
      <c r="V3" s="51" t="b">
        <f t="shared" ref="V3:V66" si="16">IF(COUNTIF(Z3:BA3,"Vidéo")&gt;0, "Vidéo")</f>
        <v>0</v>
      </c>
      <c r="W3" s="51" t="b">
        <f t="shared" ref="W3:W66" si="17">IF(COUNTIF(Z3:BA3,"Volley1")&gt;0, "Volley matin")</f>
        <v>0</v>
      </c>
      <c r="X3" s="51" t="str">
        <f t="shared" ref="X3:X66" si="18">IF(COUNTIF(Z3:BA3,"Volley2")&gt;0, "Volley après-midi")</f>
        <v>Volley après-midi</v>
      </c>
      <c r="Y3" s="52" t="b">
        <f t="shared" ref="Y3:Y66" si="19">IF(COUNTIF(Z3:BA3,"Voyage")&gt;0, "Voyage")</f>
        <v>0</v>
      </c>
      <c r="Z3" s="64"/>
      <c r="AA3" s="53"/>
      <c r="AB3" s="53"/>
      <c r="AC3" s="53"/>
      <c r="AD3" s="53"/>
      <c r="AE3" s="53"/>
      <c r="AF3" s="53"/>
      <c r="AG3" s="53"/>
      <c r="AH3" s="53"/>
      <c r="AI3" s="53"/>
      <c r="AJ3" s="53"/>
      <c r="AK3" s="53"/>
      <c r="AL3" s="53"/>
      <c r="AM3" s="53"/>
      <c r="AN3" s="53"/>
      <c r="AO3" s="53"/>
      <c r="AP3" s="53"/>
      <c r="AQ3" s="53"/>
      <c r="AR3" s="53"/>
      <c r="AS3" s="53"/>
      <c r="AT3" s="53"/>
      <c r="AU3" s="130" t="s">
        <v>107</v>
      </c>
      <c r="AV3" s="53"/>
      <c r="AW3" s="53"/>
      <c r="AX3" s="53"/>
      <c r="AY3" s="53"/>
      <c r="AZ3" s="53"/>
      <c r="BA3" s="54"/>
      <c r="BC3" s="216" t="b">
        <f t="shared" ref="BC3:BC66" si="20">IF(E3="Cardio matin",("Cardio matin"),IF(G3="Décrassage",("Décrassage"),IF(K3="Muscu + Cardio matin",("Muscu + Cardio matin"),IF(M3="Musculation matin",("Musculation matin"),IF(O3="Volley/Muscu matin",("Volley/Muscu matin"),IF(R3="Repos matin",("Repos matin"),IF(T3="Repos journée",("Repos journée"),IF(U3="Vacances",("Vacances"),IF(W3="Volley matin",("Volley matin"),IF(Y3="Voyage",("Voyage")))))))))))</f>
        <v>0</v>
      </c>
      <c r="BD3" s="217"/>
      <c r="BE3" s="217"/>
      <c r="BF3" s="217"/>
      <c r="BG3" s="217"/>
      <c r="BH3" s="217" t="str">
        <f t="shared" ref="BH3:BH66" si="21">IF(F3="Cardio après-midi",("Cardio après-midi"),IF(H3="Match amical",("Match amical"),IF(I3="Match officiel domicile",("Match officiel domicile"),IF("Match officiel extérieur"=7,("Match officiel extérieur"),IF(L3="Muscu + Cardio après-midi",("Muscu + Cardio après-midi"),IF(N3="Musculation après-midi",("Musculation après-midi"),IF(P3="Volley/Muscu après-midi",("Volley/Muscu après-midi"),IF(S3="Repos après-midi",("Repos après-midi"),IF(T3="Repos journée",("Repos journée"),IF(U3="Vacances",("Vacances"),IF(X3="Volley après-midi",("Volley après-midi"),IF(Y3="Voyage",("Voyage")))))))))))))</f>
        <v>Volley après-midi</v>
      </c>
      <c r="BI3" s="217"/>
      <c r="BJ3" s="217"/>
      <c r="BK3" s="217"/>
      <c r="BL3" s="218"/>
      <c r="BM3" s="181" t="s">
        <v>132</v>
      </c>
      <c r="BN3" s="182" t="s">
        <v>133</v>
      </c>
      <c r="BO3" s="183" t="s">
        <v>134</v>
      </c>
      <c r="BP3" s="264">
        <v>-4</v>
      </c>
      <c r="BQ3" s="197" t="s">
        <v>118</v>
      </c>
      <c r="BR3" s="203" t="s">
        <v>79</v>
      </c>
      <c r="BS3" s="206" t="s">
        <v>78</v>
      </c>
    </row>
    <row r="4" spans="1:71" ht="12" customHeight="1" x14ac:dyDescent="0.25">
      <c r="A4" s="55" t="s">
        <v>80</v>
      </c>
      <c r="B4" s="57">
        <v>-4</v>
      </c>
      <c r="C4" s="98">
        <v>41856</v>
      </c>
      <c r="D4" s="79" t="b">
        <f t="shared" si="0"/>
        <v>0</v>
      </c>
      <c r="E4" s="78" t="b">
        <f t="shared" ref="E4:E9" si="22">IF(COUNTIF(Z4:BA4,"Cardio.")&gt;0, "Cardio1")</f>
        <v>0</v>
      </c>
      <c r="F4" s="78" t="b">
        <f t="shared" ref="F4:F9" si="23">IF(COUNTIF(Z4:BA4,"Cardio")&gt;0, "Cardio2")</f>
        <v>0</v>
      </c>
      <c r="G4" s="78" t="b">
        <f t="shared" si="1"/>
        <v>0</v>
      </c>
      <c r="H4" s="78" t="b">
        <f t="shared" si="2"/>
        <v>0</v>
      </c>
      <c r="I4" s="78" t="b">
        <f t="shared" si="3"/>
        <v>0</v>
      </c>
      <c r="J4" s="78" t="b">
        <f t="shared" si="4"/>
        <v>0</v>
      </c>
      <c r="K4" s="78" t="b">
        <f t="shared" si="5"/>
        <v>0</v>
      </c>
      <c r="L4" s="85" t="b">
        <f t="shared" si="6"/>
        <v>0</v>
      </c>
      <c r="M4" s="78" t="b">
        <f t="shared" si="7"/>
        <v>0</v>
      </c>
      <c r="N4" s="93" t="b">
        <f t="shared" si="8"/>
        <v>0</v>
      </c>
      <c r="O4" s="78" t="b">
        <f t="shared" si="9"/>
        <v>0</v>
      </c>
      <c r="P4" s="78" t="b">
        <f t="shared" si="10"/>
        <v>0</v>
      </c>
      <c r="Q4" s="78" t="b">
        <f t="shared" si="11"/>
        <v>0</v>
      </c>
      <c r="R4" s="78" t="b">
        <f t="shared" si="12"/>
        <v>0</v>
      </c>
      <c r="S4" s="78" t="b">
        <f t="shared" si="13"/>
        <v>0</v>
      </c>
      <c r="T4" s="78" t="b">
        <f t="shared" si="14"/>
        <v>0</v>
      </c>
      <c r="U4" s="78" t="b">
        <f t="shared" si="15"/>
        <v>0</v>
      </c>
      <c r="V4" s="78" t="b">
        <f t="shared" si="16"/>
        <v>0</v>
      </c>
      <c r="W4" s="78" t="b">
        <f t="shared" si="17"/>
        <v>0</v>
      </c>
      <c r="X4" s="78" t="b">
        <f t="shared" si="18"/>
        <v>0</v>
      </c>
      <c r="Y4" s="80" t="b">
        <f t="shared" si="19"/>
        <v>0</v>
      </c>
      <c r="Z4" s="58"/>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60"/>
      <c r="BC4" s="219" t="b">
        <f t="shared" si="20"/>
        <v>0</v>
      </c>
      <c r="BD4" s="220"/>
      <c r="BE4" s="220"/>
      <c r="BF4" s="220"/>
      <c r="BG4" s="220"/>
      <c r="BH4" s="220" t="b">
        <f t="shared" si="21"/>
        <v>0</v>
      </c>
      <c r="BI4" s="220"/>
      <c r="BJ4" s="220"/>
      <c r="BK4" s="220"/>
      <c r="BL4" s="221"/>
      <c r="BM4" s="184" t="s">
        <v>135</v>
      </c>
      <c r="BN4" s="185" t="s">
        <v>136</v>
      </c>
      <c r="BO4" s="186"/>
      <c r="BP4" s="265"/>
      <c r="BQ4" s="198"/>
      <c r="BR4" s="204"/>
      <c r="BS4" s="207"/>
    </row>
    <row r="5" spans="1:71" ht="12" customHeight="1" x14ac:dyDescent="0.25">
      <c r="A5" s="55" t="s">
        <v>81</v>
      </c>
      <c r="B5" s="57">
        <v>-4</v>
      </c>
      <c r="C5" s="98">
        <v>41857</v>
      </c>
      <c r="D5" s="79" t="b">
        <f t="shared" si="0"/>
        <v>0</v>
      </c>
      <c r="E5" s="78" t="b">
        <f t="shared" si="22"/>
        <v>0</v>
      </c>
      <c r="F5" s="78" t="b">
        <f t="shared" si="23"/>
        <v>0</v>
      </c>
      <c r="G5" s="78" t="b">
        <f t="shared" si="1"/>
        <v>0</v>
      </c>
      <c r="H5" s="78" t="b">
        <f t="shared" si="2"/>
        <v>0</v>
      </c>
      <c r="I5" s="78" t="b">
        <f t="shared" si="3"/>
        <v>0</v>
      </c>
      <c r="J5" s="78" t="b">
        <f t="shared" si="4"/>
        <v>0</v>
      </c>
      <c r="K5" s="78" t="b">
        <f t="shared" si="5"/>
        <v>0</v>
      </c>
      <c r="L5" s="85" t="b">
        <f t="shared" si="6"/>
        <v>0</v>
      </c>
      <c r="M5" s="78" t="b">
        <f t="shared" si="7"/>
        <v>0</v>
      </c>
      <c r="N5" s="93" t="b">
        <f t="shared" si="8"/>
        <v>0</v>
      </c>
      <c r="O5" s="78" t="b">
        <f t="shared" si="9"/>
        <v>0</v>
      </c>
      <c r="P5" s="78" t="b">
        <f t="shared" si="10"/>
        <v>0</v>
      </c>
      <c r="Q5" s="78" t="b">
        <f t="shared" si="11"/>
        <v>0</v>
      </c>
      <c r="R5" s="78" t="b">
        <f t="shared" si="12"/>
        <v>0</v>
      </c>
      <c r="S5" s="78" t="b">
        <f t="shared" si="13"/>
        <v>0</v>
      </c>
      <c r="T5" s="78" t="b">
        <f t="shared" si="14"/>
        <v>0</v>
      </c>
      <c r="U5" s="78" t="b">
        <f t="shared" si="15"/>
        <v>0</v>
      </c>
      <c r="V5" s="78" t="b">
        <f t="shared" si="16"/>
        <v>0</v>
      </c>
      <c r="W5" s="78" t="b">
        <f t="shared" si="17"/>
        <v>0</v>
      </c>
      <c r="X5" s="78" t="b">
        <f t="shared" si="18"/>
        <v>0</v>
      </c>
      <c r="Y5" s="80" t="b">
        <f t="shared" si="19"/>
        <v>0</v>
      </c>
      <c r="Z5" s="58"/>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60"/>
      <c r="BC5" s="219" t="b">
        <f t="shared" si="20"/>
        <v>0</v>
      </c>
      <c r="BD5" s="220"/>
      <c r="BE5" s="220"/>
      <c r="BF5" s="220"/>
      <c r="BG5" s="220"/>
      <c r="BH5" s="220" t="b">
        <f t="shared" si="21"/>
        <v>0</v>
      </c>
      <c r="BI5" s="220"/>
      <c r="BJ5" s="220"/>
      <c r="BK5" s="220"/>
      <c r="BL5" s="221"/>
      <c r="BM5" s="184" t="s">
        <v>137</v>
      </c>
      <c r="BN5" s="185"/>
      <c r="BO5" s="186"/>
      <c r="BP5" s="265"/>
      <c r="BQ5" s="198"/>
      <c r="BR5" s="204"/>
      <c r="BS5" s="207"/>
    </row>
    <row r="6" spans="1:71" ht="12" customHeight="1" x14ac:dyDescent="0.25">
      <c r="A6" s="55" t="s">
        <v>1</v>
      </c>
      <c r="B6" s="57">
        <v>-4</v>
      </c>
      <c r="C6" s="98">
        <v>41858</v>
      </c>
      <c r="D6" s="79" t="b">
        <f t="shared" si="0"/>
        <v>0</v>
      </c>
      <c r="E6" s="78" t="b">
        <f t="shared" si="22"/>
        <v>0</v>
      </c>
      <c r="F6" s="78" t="b">
        <f t="shared" si="23"/>
        <v>0</v>
      </c>
      <c r="G6" s="78" t="b">
        <f t="shared" si="1"/>
        <v>0</v>
      </c>
      <c r="H6" s="78" t="b">
        <f t="shared" si="2"/>
        <v>0</v>
      </c>
      <c r="I6" s="78" t="b">
        <f t="shared" si="3"/>
        <v>0</v>
      </c>
      <c r="J6" s="78" t="b">
        <f t="shared" si="4"/>
        <v>0</v>
      </c>
      <c r="K6" s="78" t="b">
        <f t="shared" si="5"/>
        <v>0</v>
      </c>
      <c r="L6" s="85" t="b">
        <f t="shared" si="6"/>
        <v>0</v>
      </c>
      <c r="M6" s="78" t="b">
        <f t="shared" si="7"/>
        <v>0</v>
      </c>
      <c r="N6" s="93" t="b">
        <f t="shared" si="8"/>
        <v>0</v>
      </c>
      <c r="O6" s="78" t="b">
        <f t="shared" si="9"/>
        <v>0</v>
      </c>
      <c r="P6" s="78" t="b">
        <f t="shared" si="10"/>
        <v>0</v>
      </c>
      <c r="Q6" s="78" t="b">
        <f t="shared" si="11"/>
        <v>0</v>
      </c>
      <c r="R6" s="78" t="b">
        <f t="shared" si="12"/>
        <v>0</v>
      </c>
      <c r="S6" s="78" t="b">
        <f t="shared" si="13"/>
        <v>0</v>
      </c>
      <c r="T6" s="78" t="b">
        <f t="shared" si="14"/>
        <v>0</v>
      </c>
      <c r="U6" s="78" t="b">
        <f t="shared" si="15"/>
        <v>0</v>
      </c>
      <c r="V6" s="78" t="b">
        <f t="shared" si="16"/>
        <v>0</v>
      </c>
      <c r="W6" s="78" t="b">
        <f t="shared" si="17"/>
        <v>0</v>
      </c>
      <c r="X6" s="78" t="b">
        <f t="shared" si="18"/>
        <v>0</v>
      </c>
      <c r="Y6" s="80" t="b">
        <f t="shared" si="19"/>
        <v>0</v>
      </c>
      <c r="Z6" s="58"/>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60"/>
      <c r="BC6" s="219" t="b">
        <f t="shared" si="20"/>
        <v>0</v>
      </c>
      <c r="BD6" s="220"/>
      <c r="BE6" s="220"/>
      <c r="BF6" s="220"/>
      <c r="BG6" s="220"/>
      <c r="BH6" s="220" t="b">
        <f t="shared" si="21"/>
        <v>0</v>
      </c>
      <c r="BI6" s="220"/>
      <c r="BJ6" s="220"/>
      <c r="BK6" s="220"/>
      <c r="BL6" s="221"/>
      <c r="BM6" s="184" t="s">
        <v>138</v>
      </c>
      <c r="BN6" s="185"/>
      <c r="BO6" s="186"/>
      <c r="BP6" s="265"/>
      <c r="BQ6" s="198"/>
      <c r="BR6" s="204"/>
      <c r="BS6" s="207"/>
    </row>
    <row r="7" spans="1:71" ht="12" customHeight="1" x14ac:dyDescent="0.25">
      <c r="A7" s="55" t="s">
        <v>2</v>
      </c>
      <c r="B7" s="57">
        <v>-4</v>
      </c>
      <c r="C7" s="98">
        <v>41859</v>
      </c>
      <c r="D7" s="79" t="b">
        <f t="shared" si="0"/>
        <v>0</v>
      </c>
      <c r="E7" s="78" t="b">
        <f t="shared" si="22"/>
        <v>0</v>
      </c>
      <c r="F7" s="78" t="b">
        <f t="shared" si="23"/>
        <v>0</v>
      </c>
      <c r="G7" s="78" t="b">
        <f t="shared" si="1"/>
        <v>0</v>
      </c>
      <c r="H7" s="78" t="b">
        <f t="shared" si="2"/>
        <v>0</v>
      </c>
      <c r="I7" s="78" t="b">
        <f t="shared" si="3"/>
        <v>0</v>
      </c>
      <c r="J7" s="78" t="b">
        <f t="shared" si="4"/>
        <v>0</v>
      </c>
      <c r="K7" s="78" t="b">
        <f t="shared" si="5"/>
        <v>0</v>
      </c>
      <c r="L7" s="85" t="b">
        <f t="shared" si="6"/>
        <v>0</v>
      </c>
      <c r="M7" s="78" t="b">
        <f t="shared" si="7"/>
        <v>0</v>
      </c>
      <c r="N7" s="93" t="b">
        <f t="shared" si="8"/>
        <v>0</v>
      </c>
      <c r="O7" s="78" t="b">
        <f t="shared" si="9"/>
        <v>0</v>
      </c>
      <c r="P7" s="78" t="b">
        <f t="shared" si="10"/>
        <v>0</v>
      </c>
      <c r="Q7" s="78" t="b">
        <f t="shared" si="11"/>
        <v>0</v>
      </c>
      <c r="R7" s="78" t="b">
        <f t="shared" si="12"/>
        <v>0</v>
      </c>
      <c r="S7" s="78" t="b">
        <f t="shared" si="13"/>
        <v>0</v>
      </c>
      <c r="T7" s="78" t="b">
        <f t="shared" si="14"/>
        <v>0</v>
      </c>
      <c r="U7" s="78" t="b">
        <f t="shared" si="15"/>
        <v>0</v>
      </c>
      <c r="V7" s="78" t="b">
        <f t="shared" si="16"/>
        <v>0</v>
      </c>
      <c r="W7" s="78" t="b">
        <f t="shared" si="17"/>
        <v>0</v>
      </c>
      <c r="X7" s="78" t="b">
        <f t="shared" si="18"/>
        <v>0</v>
      </c>
      <c r="Y7" s="80" t="b">
        <f t="shared" si="19"/>
        <v>0</v>
      </c>
      <c r="Z7" s="58"/>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60"/>
      <c r="BC7" s="219" t="b">
        <f t="shared" si="20"/>
        <v>0</v>
      </c>
      <c r="BD7" s="220"/>
      <c r="BE7" s="220"/>
      <c r="BF7" s="220"/>
      <c r="BG7" s="220"/>
      <c r="BH7" s="220" t="b">
        <f t="shared" si="21"/>
        <v>0</v>
      </c>
      <c r="BI7" s="220"/>
      <c r="BJ7" s="220"/>
      <c r="BK7" s="220"/>
      <c r="BL7" s="221"/>
      <c r="BM7" s="184" t="s">
        <v>139</v>
      </c>
      <c r="BN7" s="185"/>
      <c r="BO7" s="186"/>
      <c r="BP7" s="265"/>
      <c r="BQ7" s="198"/>
      <c r="BR7" s="204"/>
      <c r="BS7" s="207"/>
    </row>
    <row r="8" spans="1:71" ht="12" customHeight="1" x14ac:dyDescent="0.25">
      <c r="A8" s="55" t="s">
        <v>3</v>
      </c>
      <c r="B8" s="57">
        <v>-4</v>
      </c>
      <c r="C8" s="98">
        <v>41860</v>
      </c>
      <c r="D8" s="79" t="b">
        <f t="shared" si="0"/>
        <v>0</v>
      </c>
      <c r="E8" s="78" t="b">
        <f t="shared" si="22"/>
        <v>0</v>
      </c>
      <c r="F8" s="78" t="b">
        <f t="shared" si="23"/>
        <v>0</v>
      </c>
      <c r="G8" s="78" t="b">
        <f t="shared" si="1"/>
        <v>0</v>
      </c>
      <c r="H8" s="78" t="b">
        <f t="shared" si="2"/>
        <v>0</v>
      </c>
      <c r="I8" s="78" t="b">
        <f t="shared" si="3"/>
        <v>0</v>
      </c>
      <c r="J8" s="78" t="b">
        <f t="shared" si="4"/>
        <v>0</v>
      </c>
      <c r="K8" s="78" t="b">
        <f t="shared" si="5"/>
        <v>0</v>
      </c>
      <c r="L8" s="85" t="b">
        <f t="shared" si="6"/>
        <v>0</v>
      </c>
      <c r="M8" s="78" t="b">
        <f t="shared" si="7"/>
        <v>0</v>
      </c>
      <c r="N8" s="93" t="b">
        <f t="shared" si="8"/>
        <v>0</v>
      </c>
      <c r="O8" s="78" t="b">
        <f t="shared" si="9"/>
        <v>0</v>
      </c>
      <c r="P8" s="78" t="b">
        <f t="shared" si="10"/>
        <v>0</v>
      </c>
      <c r="Q8" s="78" t="b">
        <f t="shared" si="11"/>
        <v>0</v>
      </c>
      <c r="R8" s="78" t="b">
        <f t="shared" si="12"/>
        <v>0</v>
      </c>
      <c r="S8" s="78" t="b">
        <f t="shared" si="13"/>
        <v>0</v>
      </c>
      <c r="T8" s="78" t="b">
        <f t="shared" si="14"/>
        <v>0</v>
      </c>
      <c r="U8" s="78" t="b">
        <f t="shared" si="15"/>
        <v>0</v>
      </c>
      <c r="V8" s="78" t="b">
        <f t="shared" si="16"/>
        <v>0</v>
      </c>
      <c r="W8" s="78" t="b">
        <f t="shared" si="17"/>
        <v>0</v>
      </c>
      <c r="X8" s="78" t="b">
        <f t="shared" si="18"/>
        <v>0</v>
      </c>
      <c r="Y8" s="80" t="b">
        <f t="shared" si="19"/>
        <v>0</v>
      </c>
      <c r="Z8" s="58"/>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60"/>
      <c r="BC8" s="219" t="b">
        <f t="shared" si="20"/>
        <v>0</v>
      </c>
      <c r="BD8" s="220"/>
      <c r="BE8" s="220"/>
      <c r="BF8" s="220"/>
      <c r="BG8" s="220"/>
      <c r="BH8" s="220" t="b">
        <f t="shared" si="21"/>
        <v>0</v>
      </c>
      <c r="BI8" s="220"/>
      <c r="BJ8" s="220"/>
      <c r="BK8" s="220"/>
      <c r="BL8" s="221"/>
      <c r="BM8" s="184"/>
      <c r="BN8" s="185"/>
      <c r="BO8" s="186"/>
      <c r="BP8" s="265"/>
      <c r="BQ8" s="198"/>
      <c r="BR8" s="204"/>
      <c r="BS8" s="207"/>
    </row>
    <row r="9" spans="1:71" ht="12" customHeight="1" thickBot="1" x14ac:dyDescent="0.3">
      <c r="A9" s="55" t="s">
        <v>4</v>
      </c>
      <c r="B9" s="62">
        <v>-4</v>
      </c>
      <c r="C9" s="97">
        <v>41861</v>
      </c>
      <c r="D9" s="83" t="b">
        <f t="shared" si="0"/>
        <v>0</v>
      </c>
      <c r="E9" s="81" t="b">
        <f t="shared" si="22"/>
        <v>0</v>
      </c>
      <c r="F9" s="81" t="b">
        <f t="shared" si="23"/>
        <v>0</v>
      </c>
      <c r="G9" s="81" t="b">
        <f t="shared" si="1"/>
        <v>0</v>
      </c>
      <c r="H9" s="81" t="b">
        <f t="shared" si="2"/>
        <v>0</v>
      </c>
      <c r="I9" s="81" t="b">
        <f t="shared" si="3"/>
        <v>0</v>
      </c>
      <c r="J9" s="81" t="b">
        <f t="shared" si="4"/>
        <v>0</v>
      </c>
      <c r="K9" s="81" t="b">
        <f t="shared" si="5"/>
        <v>0</v>
      </c>
      <c r="L9" s="86" t="b">
        <f t="shared" si="6"/>
        <v>0</v>
      </c>
      <c r="M9" s="81" t="b">
        <f t="shared" si="7"/>
        <v>0</v>
      </c>
      <c r="N9" s="92" t="b">
        <f t="shared" si="8"/>
        <v>0</v>
      </c>
      <c r="O9" s="81" t="b">
        <f t="shared" si="9"/>
        <v>0</v>
      </c>
      <c r="P9" s="81" t="b">
        <f t="shared" si="10"/>
        <v>0</v>
      </c>
      <c r="Q9" s="81" t="b">
        <f t="shared" si="11"/>
        <v>0</v>
      </c>
      <c r="R9" s="81" t="b">
        <f t="shared" si="12"/>
        <v>0</v>
      </c>
      <c r="S9" s="81" t="b">
        <f t="shared" si="13"/>
        <v>0</v>
      </c>
      <c r="T9" s="81" t="b">
        <f t="shared" si="14"/>
        <v>0</v>
      </c>
      <c r="U9" s="81" t="b">
        <f t="shared" si="15"/>
        <v>0</v>
      </c>
      <c r="V9" s="81" t="b">
        <f t="shared" si="16"/>
        <v>0</v>
      </c>
      <c r="W9" s="81" t="b">
        <f t="shared" si="17"/>
        <v>0</v>
      </c>
      <c r="X9" s="81" t="b">
        <f t="shared" si="18"/>
        <v>0</v>
      </c>
      <c r="Y9" s="82" t="b">
        <f t="shared" si="19"/>
        <v>0</v>
      </c>
      <c r="Z9" s="66"/>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8"/>
      <c r="BC9" s="223" t="b">
        <f t="shared" si="20"/>
        <v>0</v>
      </c>
      <c r="BD9" s="224"/>
      <c r="BE9" s="224"/>
      <c r="BF9" s="224"/>
      <c r="BG9" s="224"/>
      <c r="BH9" s="224" t="b">
        <f t="shared" si="21"/>
        <v>0</v>
      </c>
      <c r="BI9" s="224"/>
      <c r="BJ9" s="224"/>
      <c r="BK9" s="224"/>
      <c r="BL9" s="225"/>
      <c r="BM9" s="187"/>
      <c r="BN9" s="188"/>
      <c r="BO9" s="189"/>
      <c r="BP9" s="266"/>
      <c r="BQ9" s="198"/>
      <c r="BR9" s="205"/>
      <c r="BS9" s="208"/>
    </row>
    <row r="10" spans="1:71" ht="12" customHeight="1" x14ac:dyDescent="0.25">
      <c r="A10" s="48" t="s">
        <v>0</v>
      </c>
      <c r="B10" s="50">
        <v>-3</v>
      </c>
      <c r="C10" s="49">
        <v>41862</v>
      </c>
      <c r="D10" s="63" t="b">
        <f t="shared" si="0"/>
        <v>0</v>
      </c>
      <c r="E10" s="51" t="b">
        <f>IF(COUNTIF(Z10:BA10,"Cardio1")&gt;0, "Cardio matin")</f>
        <v>0</v>
      </c>
      <c r="F10" s="51" t="b">
        <f>IF(COUNTIF(Z10:BA10,"Cardio2")&gt;0, "Cardio après-midi")</f>
        <v>0</v>
      </c>
      <c r="G10" s="51" t="b">
        <f t="shared" si="1"/>
        <v>0</v>
      </c>
      <c r="H10" s="51" t="b">
        <f t="shared" si="2"/>
        <v>0</v>
      </c>
      <c r="I10" s="51" t="b">
        <f t="shared" si="3"/>
        <v>0</v>
      </c>
      <c r="J10" s="51" t="b">
        <f t="shared" si="4"/>
        <v>0</v>
      </c>
      <c r="K10" s="51" t="b">
        <f t="shared" si="5"/>
        <v>0</v>
      </c>
      <c r="L10" s="84" t="b">
        <f t="shared" si="6"/>
        <v>0</v>
      </c>
      <c r="M10" s="51" t="b">
        <f t="shared" si="7"/>
        <v>0</v>
      </c>
      <c r="N10" s="94" t="b">
        <f t="shared" si="8"/>
        <v>0</v>
      </c>
      <c r="O10" s="51" t="b">
        <f t="shared" si="9"/>
        <v>0</v>
      </c>
      <c r="P10" s="51" t="b">
        <f t="shared" si="10"/>
        <v>0</v>
      </c>
      <c r="Q10" s="51" t="b">
        <f t="shared" si="11"/>
        <v>0</v>
      </c>
      <c r="R10" s="51" t="b">
        <f t="shared" si="12"/>
        <v>0</v>
      </c>
      <c r="S10" s="51" t="b">
        <f t="shared" si="13"/>
        <v>0</v>
      </c>
      <c r="T10" s="51" t="b">
        <f t="shared" si="14"/>
        <v>0</v>
      </c>
      <c r="U10" s="51" t="b">
        <f t="shared" si="15"/>
        <v>0</v>
      </c>
      <c r="V10" s="51" t="b">
        <f t="shared" si="16"/>
        <v>0</v>
      </c>
      <c r="W10" s="51" t="b">
        <f t="shared" si="17"/>
        <v>0</v>
      </c>
      <c r="X10" s="51" t="b">
        <f t="shared" si="18"/>
        <v>0</v>
      </c>
      <c r="Y10" s="52" t="b">
        <f t="shared" si="19"/>
        <v>0</v>
      </c>
      <c r="Z10" s="69"/>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1"/>
      <c r="BC10" s="216" t="b">
        <f t="shared" si="20"/>
        <v>0</v>
      </c>
      <c r="BD10" s="217"/>
      <c r="BE10" s="217"/>
      <c r="BF10" s="217"/>
      <c r="BG10" s="217"/>
      <c r="BH10" s="217" t="b">
        <f t="shared" si="21"/>
        <v>0</v>
      </c>
      <c r="BI10" s="217"/>
      <c r="BJ10" s="217"/>
      <c r="BK10" s="217"/>
      <c r="BL10" s="227"/>
      <c r="BM10" s="181"/>
      <c r="BN10" s="182"/>
      <c r="BO10" s="183"/>
      <c r="BP10" s="264">
        <v>-3</v>
      </c>
      <c r="BQ10" s="198"/>
      <c r="BR10" s="203" t="s">
        <v>79</v>
      </c>
      <c r="BS10" s="206" t="s">
        <v>119</v>
      </c>
    </row>
    <row r="11" spans="1:71" ht="12" customHeight="1" x14ac:dyDescent="0.25">
      <c r="A11" s="55" t="s">
        <v>80</v>
      </c>
      <c r="B11" s="57">
        <v>-3</v>
      </c>
      <c r="C11" s="56">
        <v>41863</v>
      </c>
      <c r="D11" s="79" t="b">
        <f t="shared" si="0"/>
        <v>0</v>
      </c>
      <c r="E11" s="78" t="b">
        <f t="shared" ref="E11:E16" si="24">IF(COUNTIF(Z11:BA11,"Cardio.")&gt;0, "Cardio1")</f>
        <v>0</v>
      </c>
      <c r="F11" s="78" t="b">
        <f t="shared" ref="F11:F16" si="25">IF(COUNTIF(Z11:BA11,"Cardio")&gt;0, "Cardio2")</f>
        <v>0</v>
      </c>
      <c r="G11" s="78" t="b">
        <f t="shared" si="1"/>
        <v>0</v>
      </c>
      <c r="H11" s="78" t="b">
        <f t="shared" si="2"/>
        <v>0</v>
      </c>
      <c r="I11" s="78" t="b">
        <f t="shared" si="3"/>
        <v>0</v>
      </c>
      <c r="J11" s="78" t="b">
        <f t="shared" si="4"/>
        <v>0</v>
      </c>
      <c r="K11" s="78" t="b">
        <f t="shared" si="5"/>
        <v>0</v>
      </c>
      <c r="L11" s="85" t="b">
        <f t="shared" si="6"/>
        <v>0</v>
      </c>
      <c r="M11" s="78" t="b">
        <f t="shared" si="7"/>
        <v>0</v>
      </c>
      <c r="N11" s="93" t="b">
        <f t="shared" si="8"/>
        <v>0</v>
      </c>
      <c r="O11" s="78" t="b">
        <f t="shared" si="9"/>
        <v>0</v>
      </c>
      <c r="P11" s="78" t="b">
        <f t="shared" si="10"/>
        <v>0</v>
      </c>
      <c r="Q11" s="78" t="b">
        <f t="shared" si="11"/>
        <v>0</v>
      </c>
      <c r="R11" s="78" t="b">
        <f t="shared" si="12"/>
        <v>0</v>
      </c>
      <c r="S11" s="78" t="b">
        <f t="shared" si="13"/>
        <v>0</v>
      </c>
      <c r="T11" s="78" t="b">
        <f t="shared" si="14"/>
        <v>0</v>
      </c>
      <c r="U11" s="78" t="b">
        <f t="shared" si="15"/>
        <v>0</v>
      </c>
      <c r="V11" s="78" t="b">
        <f t="shared" si="16"/>
        <v>0</v>
      </c>
      <c r="W11" s="78" t="b">
        <f t="shared" si="17"/>
        <v>0</v>
      </c>
      <c r="X11" s="78" t="b">
        <f t="shared" si="18"/>
        <v>0</v>
      </c>
      <c r="Y11" s="80" t="b">
        <f t="shared" si="19"/>
        <v>0</v>
      </c>
      <c r="Z11" s="58"/>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60"/>
      <c r="BC11" s="219" t="b">
        <f t="shared" si="20"/>
        <v>0</v>
      </c>
      <c r="BD11" s="220"/>
      <c r="BE11" s="220"/>
      <c r="BF11" s="220"/>
      <c r="BG11" s="220"/>
      <c r="BH11" s="220" t="b">
        <f t="shared" si="21"/>
        <v>0</v>
      </c>
      <c r="BI11" s="220"/>
      <c r="BJ11" s="220"/>
      <c r="BK11" s="220"/>
      <c r="BL11" s="222"/>
      <c r="BM11" s="184"/>
      <c r="BN11" s="185"/>
      <c r="BO11" s="186"/>
      <c r="BP11" s="265"/>
      <c r="BQ11" s="198"/>
      <c r="BR11" s="204"/>
      <c r="BS11" s="207"/>
    </row>
    <row r="12" spans="1:71" ht="12" customHeight="1" x14ac:dyDescent="0.25">
      <c r="A12" s="55" t="s">
        <v>81</v>
      </c>
      <c r="B12" s="57">
        <v>-3</v>
      </c>
      <c r="C12" s="56">
        <v>41864</v>
      </c>
      <c r="D12" s="79" t="b">
        <f t="shared" si="0"/>
        <v>0</v>
      </c>
      <c r="E12" s="78" t="b">
        <f t="shared" si="24"/>
        <v>0</v>
      </c>
      <c r="F12" s="78" t="b">
        <f t="shared" si="25"/>
        <v>0</v>
      </c>
      <c r="G12" s="78" t="b">
        <f t="shared" si="1"/>
        <v>0</v>
      </c>
      <c r="H12" s="78" t="b">
        <f t="shared" si="2"/>
        <v>0</v>
      </c>
      <c r="I12" s="78" t="b">
        <f t="shared" si="3"/>
        <v>0</v>
      </c>
      <c r="J12" s="78" t="b">
        <f t="shared" si="4"/>
        <v>0</v>
      </c>
      <c r="K12" s="78" t="b">
        <f t="shared" si="5"/>
        <v>0</v>
      </c>
      <c r="L12" s="85" t="b">
        <f t="shared" si="6"/>
        <v>0</v>
      </c>
      <c r="M12" s="78" t="b">
        <f t="shared" si="7"/>
        <v>0</v>
      </c>
      <c r="N12" s="93" t="b">
        <f t="shared" si="8"/>
        <v>0</v>
      </c>
      <c r="O12" s="78" t="b">
        <f t="shared" si="9"/>
        <v>0</v>
      </c>
      <c r="P12" s="78" t="b">
        <f t="shared" si="10"/>
        <v>0</v>
      </c>
      <c r="Q12" s="78" t="b">
        <f t="shared" si="11"/>
        <v>0</v>
      </c>
      <c r="R12" s="78" t="b">
        <f t="shared" si="12"/>
        <v>0</v>
      </c>
      <c r="S12" s="78" t="b">
        <f t="shared" si="13"/>
        <v>0</v>
      </c>
      <c r="T12" s="78" t="b">
        <f t="shared" si="14"/>
        <v>0</v>
      </c>
      <c r="U12" s="78" t="b">
        <f t="shared" si="15"/>
        <v>0</v>
      </c>
      <c r="V12" s="78" t="b">
        <f t="shared" si="16"/>
        <v>0</v>
      </c>
      <c r="W12" s="78" t="b">
        <f t="shared" si="17"/>
        <v>0</v>
      </c>
      <c r="X12" s="78" t="b">
        <f t="shared" si="18"/>
        <v>0</v>
      </c>
      <c r="Y12" s="80" t="b">
        <f t="shared" si="19"/>
        <v>0</v>
      </c>
      <c r="Z12" s="58"/>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60"/>
      <c r="BC12" s="219" t="b">
        <f t="shared" si="20"/>
        <v>0</v>
      </c>
      <c r="BD12" s="220"/>
      <c r="BE12" s="220"/>
      <c r="BF12" s="220"/>
      <c r="BG12" s="220"/>
      <c r="BH12" s="220" t="b">
        <f t="shared" si="21"/>
        <v>0</v>
      </c>
      <c r="BI12" s="220"/>
      <c r="BJ12" s="220"/>
      <c r="BK12" s="220"/>
      <c r="BL12" s="222"/>
      <c r="BM12" s="184"/>
      <c r="BN12" s="185"/>
      <c r="BO12" s="186"/>
      <c r="BP12" s="265"/>
      <c r="BQ12" s="198"/>
      <c r="BR12" s="204"/>
      <c r="BS12" s="207"/>
    </row>
    <row r="13" spans="1:71" ht="12" customHeight="1" x14ac:dyDescent="0.25">
      <c r="A13" s="55" t="s">
        <v>1</v>
      </c>
      <c r="B13" s="57">
        <v>-3</v>
      </c>
      <c r="C13" s="56">
        <v>41865</v>
      </c>
      <c r="D13" s="79" t="b">
        <f t="shared" si="0"/>
        <v>0</v>
      </c>
      <c r="E13" s="78" t="b">
        <f t="shared" si="24"/>
        <v>0</v>
      </c>
      <c r="F13" s="78" t="b">
        <f t="shared" si="25"/>
        <v>0</v>
      </c>
      <c r="G13" s="78" t="b">
        <f t="shared" si="1"/>
        <v>0</v>
      </c>
      <c r="H13" s="78" t="b">
        <f t="shared" si="2"/>
        <v>0</v>
      </c>
      <c r="I13" s="78" t="b">
        <f t="shared" si="3"/>
        <v>0</v>
      </c>
      <c r="J13" s="78" t="b">
        <f t="shared" si="4"/>
        <v>0</v>
      </c>
      <c r="K13" s="78" t="b">
        <f t="shared" si="5"/>
        <v>0</v>
      </c>
      <c r="L13" s="85" t="b">
        <f t="shared" si="6"/>
        <v>0</v>
      </c>
      <c r="M13" s="78" t="b">
        <f t="shared" si="7"/>
        <v>0</v>
      </c>
      <c r="N13" s="93" t="b">
        <f t="shared" si="8"/>
        <v>0</v>
      </c>
      <c r="O13" s="78" t="b">
        <f t="shared" si="9"/>
        <v>0</v>
      </c>
      <c r="P13" s="78" t="b">
        <f t="shared" si="10"/>
        <v>0</v>
      </c>
      <c r="Q13" s="78" t="b">
        <f t="shared" si="11"/>
        <v>0</v>
      </c>
      <c r="R13" s="78" t="b">
        <f t="shared" si="12"/>
        <v>0</v>
      </c>
      <c r="S13" s="78" t="b">
        <f t="shared" si="13"/>
        <v>0</v>
      </c>
      <c r="T13" s="78" t="b">
        <f t="shared" si="14"/>
        <v>0</v>
      </c>
      <c r="U13" s="78" t="b">
        <f t="shared" si="15"/>
        <v>0</v>
      </c>
      <c r="V13" s="78" t="b">
        <f t="shared" si="16"/>
        <v>0</v>
      </c>
      <c r="W13" s="78" t="b">
        <f t="shared" si="17"/>
        <v>0</v>
      </c>
      <c r="X13" s="78" t="b">
        <f t="shared" si="18"/>
        <v>0</v>
      </c>
      <c r="Y13" s="80" t="b">
        <f t="shared" si="19"/>
        <v>0</v>
      </c>
      <c r="Z13" s="58"/>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60"/>
      <c r="BC13" s="219" t="b">
        <f t="shared" si="20"/>
        <v>0</v>
      </c>
      <c r="BD13" s="220"/>
      <c r="BE13" s="220"/>
      <c r="BF13" s="220"/>
      <c r="BG13" s="220"/>
      <c r="BH13" s="220" t="b">
        <f t="shared" si="21"/>
        <v>0</v>
      </c>
      <c r="BI13" s="220"/>
      <c r="BJ13" s="220"/>
      <c r="BK13" s="220"/>
      <c r="BL13" s="222"/>
      <c r="BM13" s="184"/>
      <c r="BN13" s="185"/>
      <c r="BO13" s="186"/>
      <c r="BP13" s="265"/>
      <c r="BQ13" s="198"/>
      <c r="BR13" s="204"/>
      <c r="BS13" s="207"/>
    </row>
    <row r="14" spans="1:71" ht="12" customHeight="1" x14ac:dyDescent="0.25">
      <c r="A14" s="55" t="s">
        <v>2</v>
      </c>
      <c r="B14" s="57">
        <v>-3</v>
      </c>
      <c r="C14" s="65">
        <v>41866</v>
      </c>
      <c r="D14" s="79" t="b">
        <f t="shared" si="0"/>
        <v>0</v>
      </c>
      <c r="E14" s="78" t="b">
        <f t="shared" si="24"/>
        <v>0</v>
      </c>
      <c r="F14" s="78" t="b">
        <f t="shared" si="25"/>
        <v>0</v>
      </c>
      <c r="G14" s="78" t="b">
        <f t="shared" si="1"/>
        <v>0</v>
      </c>
      <c r="H14" s="78" t="b">
        <f t="shared" si="2"/>
        <v>0</v>
      </c>
      <c r="I14" s="78" t="b">
        <f t="shared" si="3"/>
        <v>0</v>
      </c>
      <c r="J14" s="78" t="b">
        <f t="shared" si="4"/>
        <v>0</v>
      </c>
      <c r="K14" s="78" t="b">
        <f t="shared" si="5"/>
        <v>0</v>
      </c>
      <c r="L14" s="85" t="b">
        <f t="shared" si="6"/>
        <v>0</v>
      </c>
      <c r="M14" s="78" t="b">
        <f t="shared" si="7"/>
        <v>0</v>
      </c>
      <c r="N14" s="93" t="b">
        <f t="shared" si="8"/>
        <v>0</v>
      </c>
      <c r="O14" s="78" t="b">
        <f t="shared" si="9"/>
        <v>0</v>
      </c>
      <c r="P14" s="78" t="b">
        <f t="shared" si="10"/>
        <v>0</v>
      </c>
      <c r="Q14" s="78" t="b">
        <f t="shared" si="11"/>
        <v>0</v>
      </c>
      <c r="R14" s="78" t="b">
        <f t="shared" si="12"/>
        <v>0</v>
      </c>
      <c r="S14" s="78" t="b">
        <f t="shared" si="13"/>
        <v>0</v>
      </c>
      <c r="T14" s="78" t="b">
        <f t="shared" si="14"/>
        <v>0</v>
      </c>
      <c r="U14" s="78" t="b">
        <f t="shared" si="15"/>
        <v>0</v>
      </c>
      <c r="V14" s="78" t="b">
        <f t="shared" si="16"/>
        <v>0</v>
      </c>
      <c r="W14" s="78" t="b">
        <f t="shared" si="17"/>
        <v>0</v>
      </c>
      <c r="X14" s="78" t="b">
        <f t="shared" si="18"/>
        <v>0</v>
      </c>
      <c r="Y14" s="80" t="b">
        <f t="shared" si="19"/>
        <v>0</v>
      </c>
      <c r="Z14" s="58"/>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60"/>
      <c r="BC14" s="219" t="b">
        <f t="shared" si="20"/>
        <v>0</v>
      </c>
      <c r="BD14" s="220"/>
      <c r="BE14" s="220"/>
      <c r="BF14" s="220"/>
      <c r="BG14" s="220"/>
      <c r="BH14" s="220" t="b">
        <f t="shared" si="21"/>
        <v>0</v>
      </c>
      <c r="BI14" s="220"/>
      <c r="BJ14" s="220"/>
      <c r="BK14" s="220"/>
      <c r="BL14" s="222"/>
      <c r="BM14" s="184"/>
      <c r="BN14" s="185"/>
      <c r="BO14" s="186"/>
      <c r="BP14" s="265"/>
      <c r="BQ14" s="198"/>
      <c r="BR14" s="204"/>
      <c r="BS14" s="207"/>
    </row>
    <row r="15" spans="1:71" ht="12" customHeight="1" x14ac:dyDescent="0.25">
      <c r="A15" s="55" t="s">
        <v>3</v>
      </c>
      <c r="B15" s="57">
        <v>-3</v>
      </c>
      <c r="C15" s="56">
        <v>41867</v>
      </c>
      <c r="D15" s="79" t="b">
        <f t="shared" si="0"/>
        <v>0</v>
      </c>
      <c r="E15" s="78" t="b">
        <f t="shared" si="24"/>
        <v>0</v>
      </c>
      <c r="F15" s="78" t="b">
        <f t="shared" si="25"/>
        <v>0</v>
      </c>
      <c r="G15" s="78" t="b">
        <f t="shared" si="1"/>
        <v>0</v>
      </c>
      <c r="H15" s="78" t="b">
        <f t="shared" si="2"/>
        <v>0</v>
      </c>
      <c r="I15" s="78" t="b">
        <f t="shared" si="3"/>
        <v>0</v>
      </c>
      <c r="J15" s="78" t="b">
        <f t="shared" si="4"/>
        <v>0</v>
      </c>
      <c r="K15" s="78" t="b">
        <f t="shared" si="5"/>
        <v>0</v>
      </c>
      <c r="L15" s="85" t="b">
        <f t="shared" si="6"/>
        <v>0</v>
      </c>
      <c r="M15" s="78" t="b">
        <f t="shared" si="7"/>
        <v>0</v>
      </c>
      <c r="N15" s="93" t="b">
        <f t="shared" si="8"/>
        <v>0</v>
      </c>
      <c r="O15" s="78" t="b">
        <f t="shared" si="9"/>
        <v>0</v>
      </c>
      <c r="P15" s="78" t="b">
        <f t="shared" si="10"/>
        <v>0</v>
      </c>
      <c r="Q15" s="78" t="b">
        <f t="shared" si="11"/>
        <v>0</v>
      </c>
      <c r="R15" s="78" t="b">
        <f t="shared" si="12"/>
        <v>0</v>
      </c>
      <c r="S15" s="78" t="b">
        <f t="shared" si="13"/>
        <v>0</v>
      </c>
      <c r="T15" s="78" t="b">
        <f t="shared" si="14"/>
        <v>0</v>
      </c>
      <c r="U15" s="78" t="b">
        <f t="shared" si="15"/>
        <v>0</v>
      </c>
      <c r="V15" s="78" t="b">
        <f t="shared" si="16"/>
        <v>0</v>
      </c>
      <c r="W15" s="78" t="b">
        <f t="shared" si="17"/>
        <v>0</v>
      </c>
      <c r="X15" s="78" t="b">
        <f t="shared" si="18"/>
        <v>0</v>
      </c>
      <c r="Y15" s="80" t="b">
        <f t="shared" si="19"/>
        <v>0</v>
      </c>
      <c r="Z15" s="58"/>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60"/>
      <c r="BC15" s="219" t="b">
        <f t="shared" si="20"/>
        <v>0</v>
      </c>
      <c r="BD15" s="220"/>
      <c r="BE15" s="220"/>
      <c r="BF15" s="220"/>
      <c r="BG15" s="220"/>
      <c r="BH15" s="220" t="b">
        <f t="shared" si="21"/>
        <v>0</v>
      </c>
      <c r="BI15" s="220"/>
      <c r="BJ15" s="220"/>
      <c r="BK15" s="220"/>
      <c r="BL15" s="222"/>
      <c r="BM15" s="184"/>
      <c r="BN15" s="185"/>
      <c r="BO15" s="186"/>
      <c r="BP15" s="265"/>
      <c r="BQ15" s="198"/>
      <c r="BR15" s="204"/>
      <c r="BS15" s="207"/>
    </row>
    <row r="16" spans="1:71" ht="12" customHeight="1" thickBot="1" x14ac:dyDescent="0.3">
      <c r="A16" s="55" t="s">
        <v>4</v>
      </c>
      <c r="B16" s="62">
        <v>-3</v>
      </c>
      <c r="C16" s="61">
        <v>41868</v>
      </c>
      <c r="D16" s="83" t="b">
        <f t="shared" si="0"/>
        <v>0</v>
      </c>
      <c r="E16" s="81" t="b">
        <f t="shared" si="24"/>
        <v>0</v>
      </c>
      <c r="F16" s="81" t="b">
        <f t="shared" si="25"/>
        <v>0</v>
      </c>
      <c r="G16" s="81" t="b">
        <f t="shared" si="1"/>
        <v>0</v>
      </c>
      <c r="H16" s="81" t="b">
        <f t="shared" si="2"/>
        <v>0</v>
      </c>
      <c r="I16" s="81" t="b">
        <f t="shared" si="3"/>
        <v>0</v>
      </c>
      <c r="J16" s="81" t="b">
        <f t="shared" si="4"/>
        <v>0</v>
      </c>
      <c r="K16" s="81" t="b">
        <f t="shared" si="5"/>
        <v>0</v>
      </c>
      <c r="L16" s="86" t="b">
        <f t="shared" si="6"/>
        <v>0</v>
      </c>
      <c r="M16" s="81" t="b">
        <f t="shared" si="7"/>
        <v>0</v>
      </c>
      <c r="N16" s="92" t="b">
        <f t="shared" si="8"/>
        <v>0</v>
      </c>
      <c r="O16" s="81" t="b">
        <f t="shared" si="9"/>
        <v>0</v>
      </c>
      <c r="P16" s="81" t="b">
        <f t="shared" si="10"/>
        <v>0</v>
      </c>
      <c r="Q16" s="81" t="b">
        <f t="shared" si="11"/>
        <v>0</v>
      </c>
      <c r="R16" s="81" t="b">
        <f t="shared" si="12"/>
        <v>0</v>
      </c>
      <c r="S16" s="81" t="b">
        <f t="shared" si="13"/>
        <v>0</v>
      </c>
      <c r="T16" s="81" t="b">
        <f t="shared" si="14"/>
        <v>0</v>
      </c>
      <c r="U16" s="81" t="b">
        <f t="shared" si="15"/>
        <v>0</v>
      </c>
      <c r="V16" s="81" t="b">
        <f t="shared" si="16"/>
        <v>0</v>
      </c>
      <c r="W16" s="81" t="b">
        <f t="shared" si="17"/>
        <v>0</v>
      </c>
      <c r="X16" s="81" t="b">
        <f t="shared" si="18"/>
        <v>0</v>
      </c>
      <c r="Y16" s="82" t="b">
        <f t="shared" si="19"/>
        <v>0</v>
      </c>
      <c r="Z16" s="66"/>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8"/>
      <c r="BC16" s="223" t="b">
        <f t="shared" si="20"/>
        <v>0</v>
      </c>
      <c r="BD16" s="224"/>
      <c r="BE16" s="224"/>
      <c r="BF16" s="224"/>
      <c r="BG16" s="224"/>
      <c r="BH16" s="224" t="b">
        <f t="shared" si="21"/>
        <v>0</v>
      </c>
      <c r="BI16" s="224"/>
      <c r="BJ16" s="224"/>
      <c r="BK16" s="224"/>
      <c r="BL16" s="226"/>
      <c r="BM16" s="187"/>
      <c r="BN16" s="188"/>
      <c r="BO16" s="189"/>
      <c r="BP16" s="266"/>
      <c r="BQ16" s="198"/>
      <c r="BR16" s="205"/>
      <c r="BS16" s="208"/>
    </row>
    <row r="17" spans="1:71" ht="12" customHeight="1" x14ac:dyDescent="0.25">
      <c r="A17" s="48" t="s">
        <v>0</v>
      </c>
      <c r="B17" s="50">
        <v>-2</v>
      </c>
      <c r="C17" s="49">
        <v>41869</v>
      </c>
      <c r="D17" s="63" t="b">
        <f t="shared" si="0"/>
        <v>0</v>
      </c>
      <c r="E17" s="51" t="b">
        <f>IF(COUNTIF(Z17:BA17,"Cardio1")&gt;0, "Cardio matin")</f>
        <v>0</v>
      </c>
      <c r="F17" s="51" t="b">
        <f>IF(COUNTIF(Z17:BA17,"Cardio2")&gt;0, "Cardio après-midi")</f>
        <v>0</v>
      </c>
      <c r="G17" s="51" t="b">
        <f t="shared" si="1"/>
        <v>0</v>
      </c>
      <c r="H17" s="51" t="b">
        <f t="shared" si="2"/>
        <v>0</v>
      </c>
      <c r="I17" s="51" t="b">
        <f t="shared" si="3"/>
        <v>0</v>
      </c>
      <c r="J17" s="51" t="b">
        <f t="shared" si="4"/>
        <v>0</v>
      </c>
      <c r="K17" s="51" t="b">
        <f t="shared" si="5"/>
        <v>0</v>
      </c>
      <c r="L17" s="84" t="b">
        <f t="shared" si="6"/>
        <v>0</v>
      </c>
      <c r="M17" s="51" t="b">
        <f t="shared" si="7"/>
        <v>0</v>
      </c>
      <c r="N17" s="94" t="b">
        <f t="shared" si="8"/>
        <v>0</v>
      </c>
      <c r="O17" s="51" t="b">
        <f t="shared" si="9"/>
        <v>0</v>
      </c>
      <c r="P17" s="51" t="b">
        <f t="shared" si="10"/>
        <v>0</v>
      </c>
      <c r="Q17" s="51" t="b">
        <f t="shared" si="11"/>
        <v>0</v>
      </c>
      <c r="R17" s="51" t="b">
        <f t="shared" si="12"/>
        <v>0</v>
      </c>
      <c r="S17" s="51" t="b">
        <f t="shared" si="13"/>
        <v>0</v>
      </c>
      <c r="T17" s="51" t="b">
        <f t="shared" si="14"/>
        <v>0</v>
      </c>
      <c r="U17" s="51" t="b">
        <f t="shared" si="15"/>
        <v>0</v>
      </c>
      <c r="V17" s="51" t="b">
        <f t="shared" si="16"/>
        <v>0</v>
      </c>
      <c r="W17" s="51" t="b">
        <f t="shared" si="17"/>
        <v>0</v>
      </c>
      <c r="X17" s="51" t="b">
        <f t="shared" si="18"/>
        <v>0</v>
      </c>
      <c r="Y17" s="52" t="b">
        <f t="shared" si="19"/>
        <v>0</v>
      </c>
      <c r="Z17" s="69"/>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1"/>
      <c r="BC17" s="216" t="b">
        <f t="shared" si="20"/>
        <v>0</v>
      </c>
      <c r="BD17" s="217"/>
      <c r="BE17" s="217"/>
      <c r="BF17" s="217"/>
      <c r="BG17" s="217"/>
      <c r="BH17" s="217" t="b">
        <f t="shared" si="21"/>
        <v>0</v>
      </c>
      <c r="BI17" s="217"/>
      <c r="BJ17" s="217"/>
      <c r="BK17" s="217"/>
      <c r="BL17" s="227"/>
      <c r="BM17" s="181"/>
      <c r="BN17" s="182"/>
      <c r="BO17" s="183"/>
      <c r="BP17" s="264">
        <v>-2</v>
      </c>
      <c r="BQ17" s="198"/>
      <c r="BR17" s="203" t="s">
        <v>79</v>
      </c>
      <c r="BS17" s="206" t="s">
        <v>26</v>
      </c>
    </row>
    <row r="18" spans="1:71" ht="12" customHeight="1" x14ac:dyDescent="0.25">
      <c r="A18" s="55" t="s">
        <v>80</v>
      </c>
      <c r="B18" s="57">
        <v>-2</v>
      </c>
      <c r="C18" s="56">
        <v>41870</v>
      </c>
      <c r="D18" s="79" t="b">
        <f t="shared" si="0"/>
        <v>0</v>
      </c>
      <c r="E18" s="78" t="b">
        <f t="shared" ref="E18:E23" si="26">IF(COUNTIF(Z18:BA18,"Cardio.")&gt;0, "Cardio1")</f>
        <v>0</v>
      </c>
      <c r="F18" s="78" t="b">
        <f t="shared" ref="F18:F23" si="27">IF(COUNTIF(Z18:BA18,"Cardio")&gt;0, "Cardio2")</f>
        <v>0</v>
      </c>
      <c r="G18" s="78" t="b">
        <f t="shared" si="1"/>
        <v>0</v>
      </c>
      <c r="H18" s="78" t="b">
        <f t="shared" si="2"/>
        <v>0</v>
      </c>
      <c r="I18" s="78" t="b">
        <f t="shared" si="3"/>
        <v>0</v>
      </c>
      <c r="J18" s="78" t="b">
        <f t="shared" si="4"/>
        <v>0</v>
      </c>
      <c r="K18" s="78" t="b">
        <f t="shared" si="5"/>
        <v>0</v>
      </c>
      <c r="L18" s="85" t="b">
        <f t="shared" si="6"/>
        <v>0</v>
      </c>
      <c r="M18" s="78" t="b">
        <f t="shared" si="7"/>
        <v>0</v>
      </c>
      <c r="N18" s="93" t="b">
        <f t="shared" si="8"/>
        <v>0</v>
      </c>
      <c r="O18" s="78" t="b">
        <f t="shared" si="9"/>
        <v>0</v>
      </c>
      <c r="P18" s="78" t="b">
        <f t="shared" si="10"/>
        <v>0</v>
      </c>
      <c r="Q18" s="78" t="b">
        <f t="shared" si="11"/>
        <v>0</v>
      </c>
      <c r="R18" s="78" t="b">
        <f t="shared" si="12"/>
        <v>0</v>
      </c>
      <c r="S18" s="78" t="b">
        <f t="shared" si="13"/>
        <v>0</v>
      </c>
      <c r="T18" s="78" t="b">
        <f t="shared" si="14"/>
        <v>0</v>
      </c>
      <c r="U18" s="78" t="b">
        <f t="shared" si="15"/>
        <v>0</v>
      </c>
      <c r="V18" s="78" t="b">
        <f t="shared" si="16"/>
        <v>0</v>
      </c>
      <c r="W18" s="78" t="b">
        <f t="shared" si="17"/>
        <v>0</v>
      </c>
      <c r="X18" s="78" t="b">
        <f t="shared" si="18"/>
        <v>0</v>
      </c>
      <c r="Y18" s="80" t="b">
        <f t="shared" si="19"/>
        <v>0</v>
      </c>
      <c r="Z18" s="58"/>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60"/>
      <c r="BC18" s="219" t="b">
        <f t="shared" si="20"/>
        <v>0</v>
      </c>
      <c r="BD18" s="220"/>
      <c r="BE18" s="220"/>
      <c r="BF18" s="220"/>
      <c r="BG18" s="220"/>
      <c r="BH18" s="220" t="b">
        <f t="shared" si="21"/>
        <v>0</v>
      </c>
      <c r="BI18" s="220"/>
      <c r="BJ18" s="220"/>
      <c r="BK18" s="220"/>
      <c r="BL18" s="222"/>
      <c r="BM18" s="184"/>
      <c r="BN18" s="185"/>
      <c r="BO18" s="186"/>
      <c r="BP18" s="265"/>
      <c r="BQ18" s="198"/>
      <c r="BR18" s="204"/>
      <c r="BS18" s="207"/>
    </row>
    <row r="19" spans="1:71" ht="12" customHeight="1" x14ac:dyDescent="0.25">
      <c r="A19" s="55" t="s">
        <v>81</v>
      </c>
      <c r="B19" s="57">
        <v>-2</v>
      </c>
      <c r="C19" s="56">
        <v>41871</v>
      </c>
      <c r="D19" s="79" t="b">
        <f t="shared" si="0"/>
        <v>0</v>
      </c>
      <c r="E19" s="78" t="b">
        <f t="shared" si="26"/>
        <v>0</v>
      </c>
      <c r="F19" s="78" t="b">
        <f t="shared" si="27"/>
        <v>0</v>
      </c>
      <c r="G19" s="78" t="b">
        <f t="shared" si="1"/>
        <v>0</v>
      </c>
      <c r="H19" s="78" t="b">
        <f t="shared" si="2"/>
        <v>0</v>
      </c>
      <c r="I19" s="78" t="b">
        <f t="shared" si="3"/>
        <v>0</v>
      </c>
      <c r="J19" s="78" t="b">
        <f t="shared" si="4"/>
        <v>0</v>
      </c>
      <c r="K19" s="78" t="b">
        <f t="shared" si="5"/>
        <v>0</v>
      </c>
      <c r="L19" s="85" t="b">
        <f t="shared" si="6"/>
        <v>0</v>
      </c>
      <c r="M19" s="78" t="b">
        <f t="shared" si="7"/>
        <v>0</v>
      </c>
      <c r="N19" s="93" t="b">
        <f t="shared" si="8"/>
        <v>0</v>
      </c>
      <c r="O19" s="78" t="b">
        <f t="shared" si="9"/>
        <v>0</v>
      </c>
      <c r="P19" s="78" t="b">
        <f t="shared" si="10"/>
        <v>0</v>
      </c>
      <c r="Q19" s="78" t="b">
        <f t="shared" si="11"/>
        <v>0</v>
      </c>
      <c r="R19" s="78" t="b">
        <f t="shared" si="12"/>
        <v>0</v>
      </c>
      <c r="S19" s="78" t="b">
        <f t="shared" si="13"/>
        <v>0</v>
      </c>
      <c r="T19" s="78" t="b">
        <f t="shared" si="14"/>
        <v>0</v>
      </c>
      <c r="U19" s="78" t="b">
        <f t="shared" si="15"/>
        <v>0</v>
      </c>
      <c r="V19" s="78" t="b">
        <f t="shared" si="16"/>
        <v>0</v>
      </c>
      <c r="W19" s="78" t="b">
        <f t="shared" si="17"/>
        <v>0</v>
      </c>
      <c r="X19" s="78" t="b">
        <f t="shared" si="18"/>
        <v>0</v>
      </c>
      <c r="Y19" s="80" t="b">
        <f t="shared" si="19"/>
        <v>0</v>
      </c>
      <c r="Z19" s="58"/>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60"/>
      <c r="BC19" s="219" t="b">
        <f t="shared" si="20"/>
        <v>0</v>
      </c>
      <c r="BD19" s="220"/>
      <c r="BE19" s="220"/>
      <c r="BF19" s="220"/>
      <c r="BG19" s="220"/>
      <c r="BH19" s="220" t="b">
        <f t="shared" si="21"/>
        <v>0</v>
      </c>
      <c r="BI19" s="220"/>
      <c r="BJ19" s="220"/>
      <c r="BK19" s="220"/>
      <c r="BL19" s="222"/>
      <c r="BM19" s="184"/>
      <c r="BN19" s="185"/>
      <c r="BO19" s="186"/>
      <c r="BP19" s="265"/>
      <c r="BQ19" s="198"/>
      <c r="BR19" s="204"/>
      <c r="BS19" s="207"/>
    </row>
    <row r="20" spans="1:71" ht="12" customHeight="1" x14ac:dyDescent="0.25">
      <c r="A20" s="55" t="s">
        <v>1</v>
      </c>
      <c r="B20" s="57">
        <v>-2</v>
      </c>
      <c r="C20" s="56">
        <v>41872</v>
      </c>
      <c r="D20" s="79" t="b">
        <f t="shared" si="0"/>
        <v>0</v>
      </c>
      <c r="E20" s="78" t="b">
        <f t="shared" si="26"/>
        <v>0</v>
      </c>
      <c r="F20" s="78" t="b">
        <f t="shared" si="27"/>
        <v>0</v>
      </c>
      <c r="G20" s="78" t="b">
        <f t="shared" si="1"/>
        <v>0</v>
      </c>
      <c r="H20" s="78" t="b">
        <f t="shared" si="2"/>
        <v>0</v>
      </c>
      <c r="I20" s="78" t="b">
        <f t="shared" si="3"/>
        <v>0</v>
      </c>
      <c r="J20" s="78" t="b">
        <f t="shared" si="4"/>
        <v>0</v>
      </c>
      <c r="K20" s="78" t="b">
        <f t="shared" si="5"/>
        <v>0</v>
      </c>
      <c r="L20" s="85" t="b">
        <f t="shared" si="6"/>
        <v>0</v>
      </c>
      <c r="M20" s="78" t="b">
        <f t="shared" si="7"/>
        <v>0</v>
      </c>
      <c r="N20" s="93" t="b">
        <f t="shared" si="8"/>
        <v>0</v>
      </c>
      <c r="O20" s="78" t="b">
        <f t="shared" si="9"/>
        <v>0</v>
      </c>
      <c r="P20" s="78" t="b">
        <f t="shared" si="10"/>
        <v>0</v>
      </c>
      <c r="Q20" s="78" t="b">
        <f t="shared" si="11"/>
        <v>0</v>
      </c>
      <c r="R20" s="78" t="b">
        <f t="shared" si="12"/>
        <v>0</v>
      </c>
      <c r="S20" s="78" t="b">
        <f t="shared" si="13"/>
        <v>0</v>
      </c>
      <c r="T20" s="78" t="b">
        <f t="shared" si="14"/>
        <v>0</v>
      </c>
      <c r="U20" s="78" t="b">
        <f t="shared" si="15"/>
        <v>0</v>
      </c>
      <c r="V20" s="78" t="b">
        <f t="shared" si="16"/>
        <v>0</v>
      </c>
      <c r="W20" s="78" t="b">
        <f t="shared" si="17"/>
        <v>0</v>
      </c>
      <c r="X20" s="78" t="b">
        <f t="shared" si="18"/>
        <v>0</v>
      </c>
      <c r="Y20" s="80" t="b">
        <f t="shared" si="19"/>
        <v>0</v>
      </c>
      <c r="Z20" s="58"/>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60"/>
      <c r="BC20" s="219" t="b">
        <f t="shared" si="20"/>
        <v>0</v>
      </c>
      <c r="BD20" s="220"/>
      <c r="BE20" s="220"/>
      <c r="BF20" s="220"/>
      <c r="BG20" s="220"/>
      <c r="BH20" s="220" t="b">
        <f t="shared" si="21"/>
        <v>0</v>
      </c>
      <c r="BI20" s="220"/>
      <c r="BJ20" s="220"/>
      <c r="BK20" s="220"/>
      <c r="BL20" s="222"/>
      <c r="BM20" s="184"/>
      <c r="BN20" s="185"/>
      <c r="BO20" s="186"/>
      <c r="BP20" s="265"/>
      <c r="BQ20" s="198"/>
      <c r="BR20" s="204"/>
      <c r="BS20" s="207"/>
    </row>
    <row r="21" spans="1:71" ht="12" customHeight="1" x14ac:dyDescent="0.25">
      <c r="A21" s="55" t="s">
        <v>2</v>
      </c>
      <c r="B21" s="57">
        <v>-2</v>
      </c>
      <c r="C21" s="56">
        <v>41873</v>
      </c>
      <c r="D21" s="79" t="b">
        <f t="shared" si="0"/>
        <v>0</v>
      </c>
      <c r="E21" s="78" t="b">
        <f t="shared" si="26"/>
        <v>0</v>
      </c>
      <c r="F21" s="78" t="b">
        <f t="shared" si="27"/>
        <v>0</v>
      </c>
      <c r="G21" s="78" t="b">
        <f t="shared" si="1"/>
        <v>0</v>
      </c>
      <c r="H21" s="78" t="b">
        <f t="shared" si="2"/>
        <v>0</v>
      </c>
      <c r="I21" s="78" t="b">
        <f t="shared" si="3"/>
        <v>0</v>
      </c>
      <c r="J21" s="78" t="b">
        <f t="shared" si="4"/>
        <v>0</v>
      </c>
      <c r="K21" s="78" t="b">
        <f t="shared" si="5"/>
        <v>0</v>
      </c>
      <c r="L21" s="85" t="b">
        <f t="shared" si="6"/>
        <v>0</v>
      </c>
      <c r="M21" s="78" t="b">
        <f t="shared" si="7"/>
        <v>0</v>
      </c>
      <c r="N21" s="93" t="b">
        <f t="shared" si="8"/>
        <v>0</v>
      </c>
      <c r="O21" s="78" t="b">
        <f t="shared" si="9"/>
        <v>0</v>
      </c>
      <c r="P21" s="78" t="b">
        <f t="shared" si="10"/>
        <v>0</v>
      </c>
      <c r="Q21" s="78" t="b">
        <f t="shared" si="11"/>
        <v>0</v>
      </c>
      <c r="R21" s="78" t="b">
        <f t="shared" si="12"/>
        <v>0</v>
      </c>
      <c r="S21" s="78" t="b">
        <f t="shared" si="13"/>
        <v>0</v>
      </c>
      <c r="T21" s="78" t="b">
        <f t="shared" si="14"/>
        <v>0</v>
      </c>
      <c r="U21" s="78" t="b">
        <f t="shared" si="15"/>
        <v>0</v>
      </c>
      <c r="V21" s="78" t="b">
        <f t="shared" si="16"/>
        <v>0</v>
      </c>
      <c r="W21" s="78" t="b">
        <f t="shared" si="17"/>
        <v>0</v>
      </c>
      <c r="X21" s="78" t="b">
        <f t="shared" si="18"/>
        <v>0</v>
      </c>
      <c r="Y21" s="80" t="b">
        <f t="shared" si="19"/>
        <v>0</v>
      </c>
      <c r="Z21" s="58"/>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60"/>
      <c r="BC21" s="219" t="b">
        <f t="shared" si="20"/>
        <v>0</v>
      </c>
      <c r="BD21" s="220"/>
      <c r="BE21" s="220"/>
      <c r="BF21" s="220"/>
      <c r="BG21" s="220"/>
      <c r="BH21" s="220" t="b">
        <f t="shared" si="21"/>
        <v>0</v>
      </c>
      <c r="BI21" s="220"/>
      <c r="BJ21" s="220"/>
      <c r="BK21" s="220"/>
      <c r="BL21" s="222"/>
      <c r="BM21" s="184"/>
      <c r="BN21" s="185"/>
      <c r="BO21" s="186"/>
      <c r="BP21" s="265"/>
      <c r="BQ21" s="198"/>
      <c r="BR21" s="204"/>
      <c r="BS21" s="207"/>
    </row>
    <row r="22" spans="1:71" ht="12" customHeight="1" x14ac:dyDescent="0.25">
      <c r="A22" s="55" t="s">
        <v>3</v>
      </c>
      <c r="B22" s="57">
        <v>-2</v>
      </c>
      <c r="C22" s="56">
        <v>41874</v>
      </c>
      <c r="D22" s="79" t="b">
        <f t="shared" si="0"/>
        <v>0</v>
      </c>
      <c r="E22" s="78" t="b">
        <f t="shared" si="26"/>
        <v>0</v>
      </c>
      <c r="F22" s="78" t="b">
        <f t="shared" si="27"/>
        <v>0</v>
      </c>
      <c r="G22" s="78" t="b">
        <f t="shared" si="1"/>
        <v>0</v>
      </c>
      <c r="H22" s="78" t="b">
        <f t="shared" si="2"/>
        <v>0</v>
      </c>
      <c r="I22" s="78" t="b">
        <f t="shared" si="3"/>
        <v>0</v>
      </c>
      <c r="J22" s="78" t="b">
        <f t="shared" si="4"/>
        <v>0</v>
      </c>
      <c r="K22" s="78" t="b">
        <f t="shared" si="5"/>
        <v>0</v>
      </c>
      <c r="L22" s="85" t="b">
        <f t="shared" si="6"/>
        <v>0</v>
      </c>
      <c r="M22" s="78" t="b">
        <f t="shared" si="7"/>
        <v>0</v>
      </c>
      <c r="N22" s="93" t="b">
        <f t="shared" si="8"/>
        <v>0</v>
      </c>
      <c r="O22" s="78" t="b">
        <f t="shared" si="9"/>
        <v>0</v>
      </c>
      <c r="P22" s="78" t="b">
        <f t="shared" si="10"/>
        <v>0</v>
      </c>
      <c r="Q22" s="78" t="b">
        <f t="shared" si="11"/>
        <v>0</v>
      </c>
      <c r="R22" s="78" t="b">
        <f t="shared" si="12"/>
        <v>0</v>
      </c>
      <c r="S22" s="78" t="b">
        <f t="shared" si="13"/>
        <v>0</v>
      </c>
      <c r="T22" s="78" t="b">
        <f t="shared" si="14"/>
        <v>0</v>
      </c>
      <c r="U22" s="78" t="b">
        <f t="shared" si="15"/>
        <v>0</v>
      </c>
      <c r="V22" s="78" t="b">
        <f t="shared" si="16"/>
        <v>0</v>
      </c>
      <c r="W22" s="78" t="b">
        <f t="shared" si="17"/>
        <v>0</v>
      </c>
      <c r="X22" s="78" t="b">
        <f t="shared" si="18"/>
        <v>0</v>
      </c>
      <c r="Y22" s="80" t="b">
        <f t="shared" si="19"/>
        <v>0</v>
      </c>
      <c r="Z22" s="58"/>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60"/>
      <c r="BC22" s="219" t="b">
        <f t="shared" si="20"/>
        <v>0</v>
      </c>
      <c r="BD22" s="220"/>
      <c r="BE22" s="220"/>
      <c r="BF22" s="220"/>
      <c r="BG22" s="220"/>
      <c r="BH22" s="220" t="b">
        <f t="shared" si="21"/>
        <v>0</v>
      </c>
      <c r="BI22" s="220"/>
      <c r="BJ22" s="220"/>
      <c r="BK22" s="220"/>
      <c r="BL22" s="222"/>
      <c r="BM22" s="184"/>
      <c r="BN22" s="185"/>
      <c r="BO22" s="186"/>
      <c r="BP22" s="265"/>
      <c r="BQ22" s="198"/>
      <c r="BR22" s="204"/>
      <c r="BS22" s="207"/>
    </row>
    <row r="23" spans="1:71" ht="12" customHeight="1" thickBot="1" x14ac:dyDescent="0.3">
      <c r="A23" s="55" t="s">
        <v>4</v>
      </c>
      <c r="B23" s="62">
        <v>-2</v>
      </c>
      <c r="C23" s="61">
        <v>41875</v>
      </c>
      <c r="D23" s="83" t="b">
        <f t="shared" si="0"/>
        <v>0</v>
      </c>
      <c r="E23" s="81" t="b">
        <f t="shared" si="26"/>
        <v>0</v>
      </c>
      <c r="F23" s="81" t="b">
        <f t="shared" si="27"/>
        <v>0</v>
      </c>
      <c r="G23" s="81" t="b">
        <f t="shared" si="1"/>
        <v>0</v>
      </c>
      <c r="H23" s="81" t="b">
        <f t="shared" si="2"/>
        <v>0</v>
      </c>
      <c r="I23" s="81" t="b">
        <f t="shared" si="3"/>
        <v>0</v>
      </c>
      <c r="J23" s="81" t="b">
        <f t="shared" si="4"/>
        <v>0</v>
      </c>
      <c r="K23" s="81" t="b">
        <f t="shared" si="5"/>
        <v>0</v>
      </c>
      <c r="L23" s="86" t="b">
        <f t="shared" si="6"/>
        <v>0</v>
      </c>
      <c r="M23" s="81" t="b">
        <f t="shared" si="7"/>
        <v>0</v>
      </c>
      <c r="N23" s="92" t="b">
        <f t="shared" si="8"/>
        <v>0</v>
      </c>
      <c r="O23" s="81" t="b">
        <f t="shared" si="9"/>
        <v>0</v>
      </c>
      <c r="P23" s="81" t="b">
        <f t="shared" si="10"/>
        <v>0</v>
      </c>
      <c r="Q23" s="81" t="b">
        <f t="shared" si="11"/>
        <v>0</v>
      </c>
      <c r="R23" s="81" t="b">
        <f t="shared" si="12"/>
        <v>0</v>
      </c>
      <c r="S23" s="81" t="b">
        <f t="shared" si="13"/>
        <v>0</v>
      </c>
      <c r="T23" s="81" t="b">
        <f t="shared" si="14"/>
        <v>0</v>
      </c>
      <c r="U23" s="81" t="b">
        <f t="shared" si="15"/>
        <v>0</v>
      </c>
      <c r="V23" s="81" t="b">
        <f t="shared" si="16"/>
        <v>0</v>
      </c>
      <c r="W23" s="81" t="b">
        <f t="shared" si="17"/>
        <v>0</v>
      </c>
      <c r="X23" s="81" t="b">
        <f t="shared" si="18"/>
        <v>0</v>
      </c>
      <c r="Y23" s="82" t="b">
        <f t="shared" si="19"/>
        <v>0</v>
      </c>
      <c r="Z23" s="66"/>
      <c r="AA23" s="67"/>
      <c r="AB23" s="67"/>
      <c r="AC23" s="67"/>
      <c r="AD23" s="67"/>
      <c r="AE23" s="67"/>
      <c r="AF23" s="67"/>
      <c r="AG23" s="67"/>
      <c r="AH23" s="67"/>
      <c r="AI23" s="67"/>
      <c r="AJ23" s="67"/>
      <c r="AK23" s="67"/>
      <c r="AL23" s="67"/>
      <c r="AM23" s="67"/>
      <c r="AN23" s="67"/>
      <c r="AO23" s="67"/>
      <c r="AP23" s="67"/>
      <c r="AQ23" s="67"/>
      <c r="AR23" s="67"/>
      <c r="AS23" s="67"/>
      <c r="AT23" s="67"/>
      <c r="AU23" s="67"/>
      <c r="AV23" s="67"/>
      <c r="AW23" s="67"/>
      <c r="AX23" s="67"/>
      <c r="AY23" s="67"/>
      <c r="AZ23" s="67"/>
      <c r="BA23" s="68"/>
      <c r="BC23" s="223" t="b">
        <f t="shared" si="20"/>
        <v>0</v>
      </c>
      <c r="BD23" s="224"/>
      <c r="BE23" s="224"/>
      <c r="BF23" s="224"/>
      <c r="BG23" s="224"/>
      <c r="BH23" s="224" t="b">
        <f t="shared" si="21"/>
        <v>0</v>
      </c>
      <c r="BI23" s="224"/>
      <c r="BJ23" s="224"/>
      <c r="BK23" s="224"/>
      <c r="BL23" s="226"/>
      <c r="BM23" s="187"/>
      <c r="BN23" s="188"/>
      <c r="BO23" s="189"/>
      <c r="BP23" s="266"/>
      <c r="BQ23" s="198"/>
      <c r="BR23" s="205"/>
      <c r="BS23" s="208"/>
    </row>
    <row r="24" spans="1:71" ht="12" customHeight="1" x14ac:dyDescent="0.25">
      <c r="A24" s="48" t="s">
        <v>0</v>
      </c>
      <c r="B24" s="50">
        <v>-1</v>
      </c>
      <c r="C24" s="49">
        <v>41876</v>
      </c>
      <c r="D24" s="63" t="b">
        <f t="shared" si="0"/>
        <v>0</v>
      </c>
      <c r="E24" s="51" t="b">
        <f>IF(COUNTIF(Z24:BA24,"Cardio1")&gt;0, "Cardio matin")</f>
        <v>0</v>
      </c>
      <c r="F24" s="51" t="b">
        <f>IF(COUNTIF(Z24:BA24,"Cardio2")&gt;0, "Cardio après-midi")</f>
        <v>0</v>
      </c>
      <c r="G24" s="51" t="b">
        <f t="shared" si="1"/>
        <v>0</v>
      </c>
      <c r="H24" s="51" t="b">
        <f t="shared" si="2"/>
        <v>0</v>
      </c>
      <c r="I24" s="51" t="b">
        <f t="shared" si="3"/>
        <v>0</v>
      </c>
      <c r="J24" s="51" t="b">
        <f t="shared" si="4"/>
        <v>0</v>
      </c>
      <c r="K24" s="51" t="b">
        <f t="shared" si="5"/>
        <v>0</v>
      </c>
      <c r="L24" s="84" t="b">
        <f t="shared" si="6"/>
        <v>0</v>
      </c>
      <c r="M24" s="51" t="b">
        <f t="shared" si="7"/>
        <v>0</v>
      </c>
      <c r="N24" s="94" t="b">
        <f t="shared" si="8"/>
        <v>0</v>
      </c>
      <c r="O24" s="51" t="b">
        <f t="shared" si="9"/>
        <v>0</v>
      </c>
      <c r="P24" s="51" t="b">
        <f t="shared" si="10"/>
        <v>0</v>
      </c>
      <c r="Q24" s="51" t="b">
        <f t="shared" si="11"/>
        <v>0</v>
      </c>
      <c r="R24" s="51" t="b">
        <f t="shared" si="12"/>
        <v>0</v>
      </c>
      <c r="S24" s="51" t="b">
        <f t="shared" si="13"/>
        <v>0</v>
      </c>
      <c r="T24" s="51" t="b">
        <f t="shared" si="14"/>
        <v>0</v>
      </c>
      <c r="U24" s="51" t="b">
        <f t="shared" si="15"/>
        <v>0</v>
      </c>
      <c r="V24" s="51" t="b">
        <f t="shared" si="16"/>
        <v>0</v>
      </c>
      <c r="W24" s="51" t="b">
        <f t="shared" si="17"/>
        <v>0</v>
      </c>
      <c r="X24" s="51" t="b">
        <f t="shared" si="18"/>
        <v>0</v>
      </c>
      <c r="Y24" s="52" t="b">
        <f t="shared" si="19"/>
        <v>0</v>
      </c>
      <c r="Z24" s="69"/>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71"/>
      <c r="BC24" s="216" t="b">
        <f t="shared" si="20"/>
        <v>0</v>
      </c>
      <c r="BD24" s="217"/>
      <c r="BE24" s="217"/>
      <c r="BF24" s="217"/>
      <c r="BG24" s="217"/>
      <c r="BH24" s="217" t="b">
        <f t="shared" si="21"/>
        <v>0</v>
      </c>
      <c r="BI24" s="217"/>
      <c r="BJ24" s="217"/>
      <c r="BK24" s="217"/>
      <c r="BL24" s="227"/>
      <c r="BM24" s="181"/>
      <c r="BN24" s="182"/>
      <c r="BO24" s="183"/>
      <c r="BP24" s="264">
        <v>-1</v>
      </c>
      <c r="BQ24" s="198"/>
      <c r="BR24" s="203" t="s">
        <v>140</v>
      </c>
      <c r="BS24" s="206" t="s">
        <v>120</v>
      </c>
    </row>
    <row r="25" spans="1:71" ht="12" customHeight="1" x14ac:dyDescent="0.25">
      <c r="A25" s="55" t="s">
        <v>80</v>
      </c>
      <c r="B25" s="57">
        <v>-1</v>
      </c>
      <c r="C25" s="56">
        <v>41877</v>
      </c>
      <c r="D25" s="79" t="b">
        <f t="shared" si="0"/>
        <v>0</v>
      </c>
      <c r="E25" s="78" t="b">
        <f t="shared" ref="E25:E30" si="28">IF(COUNTIF(Z25:BA25,"Cardio.")&gt;0, "Cardio1")</f>
        <v>0</v>
      </c>
      <c r="F25" s="78" t="b">
        <f t="shared" ref="F25:F30" si="29">IF(COUNTIF(Z25:BA25,"Cardio")&gt;0, "Cardio2")</f>
        <v>0</v>
      </c>
      <c r="G25" s="78" t="b">
        <f t="shared" si="1"/>
        <v>0</v>
      </c>
      <c r="H25" s="78" t="b">
        <f t="shared" si="2"/>
        <v>0</v>
      </c>
      <c r="I25" s="78" t="b">
        <f t="shared" si="3"/>
        <v>0</v>
      </c>
      <c r="J25" s="78" t="b">
        <f t="shared" si="4"/>
        <v>0</v>
      </c>
      <c r="K25" s="78" t="b">
        <f t="shared" si="5"/>
        <v>0</v>
      </c>
      <c r="L25" s="85" t="b">
        <f t="shared" si="6"/>
        <v>0</v>
      </c>
      <c r="M25" s="78" t="b">
        <f t="shared" si="7"/>
        <v>0</v>
      </c>
      <c r="N25" s="93" t="b">
        <f t="shared" si="8"/>
        <v>0</v>
      </c>
      <c r="O25" s="78" t="b">
        <f t="shared" si="9"/>
        <v>0</v>
      </c>
      <c r="P25" s="78" t="b">
        <f t="shared" si="10"/>
        <v>0</v>
      </c>
      <c r="Q25" s="78" t="b">
        <f t="shared" si="11"/>
        <v>0</v>
      </c>
      <c r="R25" s="78" t="b">
        <f t="shared" si="12"/>
        <v>0</v>
      </c>
      <c r="S25" s="78" t="b">
        <f t="shared" si="13"/>
        <v>0</v>
      </c>
      <c r="T25" s="78" t="b">
        <f t="shared" si="14"/>
        <v>0</v>
      </c>
      <c r="U25" s="78" t="b">
        <f t="shared" si="15"/>
        <v>0</v>
      </c>
      <c r="V25" s="78" t="b">
        <f t="shared" si="16"/>
        <v>0</v>
      </c>
      <c r="W25" s="78" t="b">
        <f t="shared" si="17"/>
        <v>0</v>
      </c>
      <c r="X25" s="78" t="b">
        <f t="shared" si="18"/>
        <v>0</v>
      </c>
      <c r="Y25" s="80" t="b">
        <f t="shared" si="19"/>
        <v>0</v>
      </c>
      <c r="Z25" s="58"/>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60"/>
      <c r="BC25" s="219" t="b">
        <f t="shared" si="20"/>
        <v>0</v>
      </c>
      <c r="BD25" s="220"/>
      <c r="BE25" s="220"/>
      <c r="BF25" s="220"/>
      <c r="BG25" s="220"/>
      <c r="BH25" s="220" t="b">
        <f t="shared" si="21"/>
        <v>0</v>
      </c>
      <c r="BI25" s="220"/>
      <c r="BJ25" s="220"/>
      <c r="BK25" s="220"/>
      <c r="BL25" s="222"/>
      <c r="BM25" s="184"/>
      <c r="BN25" s="185"/>
      <c r="BO25" s="186"/>
      <c r="BP25" s="265"/>
      <c r="BQ25" s="198"/>
      <c r="BR25" s="204"/>
      <c r="BS25" s="207"/>
    </row>
    <row r="26" spans="1:71" ht="12" customHeight="1" x14ac:dyDescent="0.25">
      <c r="A26" s="55" t="s">
        <v>81</v>
      </c>
      <c r="B26" s="57">
        <v>-1</v>
      </c>
      <c r="C26" s="56">
        <v>41878</v>
      </c>
      <c r="D26" s="79" t="b">
        <f t="shared" si="0"/>
        <v>0</v>
      </c>
      <c r="E26" s="78" t="b">
        <f t="shared" si="28"/>
        <v>0</v>
      </c>
      <c r="F26" s="78" t="b">
        <f t="shared" si="29"/>
        <v>0</v>
      </c>
      <c r="G26" s="78" t="b">
        <f t="shared" si="1"/>
        <v>0</v>
      </c>
      <c r="H26" s="78" t="b">
        <f t="shared" si="2"/>
        <v>0</v>
      </c>
      <c r="I26" s="78" t="b">
        <f t="shared" si="3"/>
        <v>0</v>
      </c>
      <c r="J26" s="78" t="b">
        <f t="shared" si="4"/>
        <v>0</v>
      </c>
      <c r="K26" s="78" t="b">
        <f t="shared" si="5"/>
        <v>0</v>
      </c>
      <c r="L26" s="85" t="b">
        <f t="shared" si="6"/>
        <v>0</v>
      </c>
      <c r="M26" s="78" t="b">
        <f t="shared" si="7"/>
        <v>0</v>
      </c>
      <c r="N26" s="93" t="b">
        <f t="shared" si="8"/>
        <v>0</v>
      </c>
      <c r="O26" s="78" t="b">
        <f t="shared" si="9"/>
        <v>0</v>
      </c>
      <c r="P26" s="78" t="b">
        <f t="shared" si="10"/>
        <v>0</v>
      </c>
      <c r="Q26" s="78" t="b">
        <f t="shared" si="11"/>
        <v>0</v>
      </c>
      <c r="R26" s="78" t="b">
        <f t="shared" si="12"/>
        <v>0</v>
      </c>
      <c r="S26" s="78" t="b">
        <f t="shared" si="13"/>
        <v>0</v>
      </c>
      <c r="T26" s="78" t="b">
        <f t="shared" si="14"/>
        <v>0</v>
      </c>
      <c r="U26" s="78" t="b">
        <f t="shared" si="15"/>
        <v>0</v>
      </c>
      <c r="V26" s="78" t="b">
        <f t="shared" si="16"/>
        <v>0</v>
      </c>
      <c r="W26" s="78" t="b">
        <f t="shared" si="17"/>
        <v>0</v>
      </c>
      <c r="X26" s="78" t="b">
        <f t="shared" si="18"/>
        <v>0</v>
      </c>
      <c r="Y26" s="80" t="b">
        <f t="shared" si="19"/>
        <v>0</v>
      </c>
      <c r="Z26" s="58"/>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60"/>
      <c r="BC26" s="219" t="b">
        <f t="shared" si="20"/>
        <v>0</v>
      </c>
      <c r="BD26" s="220"/>
      <c r="BE26" s="220"/>
      <c r="BF26" s="220"/>
      <c r="BG26" s="220"/>
      <c r="BH26" s="220" t="b">
        <f t="shared" si="21"/>
        <v>0</v>
      </c>
      <c r="BI26" s="220"/>
      <c r="BJ26" s="220"/>
      <c r="BK26" s="220"/>
      <c r="BL26" s="222"/>
      <c r="BM26" s="184"/>
      <c r="BN26" s="185"/>
      <c r="BO26" s="186"/>
      <c r="BP26" s="265"/>
      <c r="BQ26" s="198"/>
      <c r="BR26" s="204"/>
      <c r="BS26" s="207"/>
    </row>
    <row r="27" spans="1:71" ht="12" customHeight="1" x14ac:dyDescent="0.25">
      <c r="A27" s="55" t="s">
        <v>1</v>
      </c>
      <c r="B27" s="57">
        <v>-1</v>
      </c>
      <c r="C27" s="56">
        <v>41879</v>
      </c>
      <c r="D27" s="79" t="b">
        <f t="shared" si="0"/>
        <v>0</v>
      </c>
      <c r="E27" s="78" t="b">
        <f t="shared" si="28"/>
        <v>0</v>
      </c>
      <c r="F27" s="78" t="b">
        <f t="shared" si="29"/>
        <v>0</v>
      </c>
      <c r="G27" s="78" t="b">
        <f t="shared" si="1"/>
        <v>0</v>
      </c>
      <c r="H27" s="78" t="b">
        <f t="shared" si="2"/>
        <v>0</v>
      </c>
      <c r="I27" s="78" t="b">
        <f t="shared" si="3"/>
        <v>0</v>
      </c>
      <c r="J27" s="78" t="b">
        <f t="shared" si="4"/>
        <v>0</v>
      </c>
      <c r="K27" s="78" t="b">
        <f t="shared" si="5"/>
        <v>0</v>
      </c>
      <c r="L27" s="85" t="b">
        <f t="shared" si="6"/>
        <v>0</v>
      </c>
      <c r="M27" s="78" t="b">
        <f t="shared" si="7"/>
        <v>0</v>
      </c>
      <c r="N27" s="93" t="b">
        <f t="shared" si="8"/>
        <v>0</v>
      </c>
      <c r="O27" s="78" t="b">
        <f t="shared" si="9"/>
        <v>0</v>
      </c>
      <c r="P27" s="78" t="b">
        <f t="shared" si="10"/>
        <v>0</v>
      </c>
      <c r="Q27" s="78" t="b">
        <f t="shared" si="11"/>
        <v>0</v>
      </c>
      <c r="R27" s="78" t="b">
        <f t="shared" si="12"/>
        <v>0</v>
      </c>
      <c r="S27" s="78" t="b">
        <f t="shared" si="13"/>
        <v>0</v>
      </c>
      <c r="T27" s="78" t="b">
        <f t="shared" si="14"/>
        <v>0</v>
      </c>
      <c r="U27" s="78" t="b">
        <f t="shared" si="15"/>
        <v>0</v>
      </c>
      <c r="V27" s="78" t="b">
        <f t="shared" si="16"/>
        <v>0</v>
      </c>
      <c r="W27" s="78" t="b">
        <f t="shared" si="17"/>
        <v>0</v>
      </c>
      <c r="X27" s="78" t="b">
        <f t="shared" si="18"/>
        <v>0</v>
      </c>
      <c r="Y27" s="80" t="b">
        <f t="shared" si="19"/>
        <v>0</v>
      </c>
      <c r="Z27" s="58"/>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60"/>
      <c r="BC27" s="219" t="b">
        <f t="shared" si="20"/>
        <v>0</v>
      </c>
      <c r="BD27" s="220"/>
      <c r="BE27" s="220"/>
      <c r="BF27" s="220"/>
      <c r="BG27" s="220"/>
      <c r="BH27" s="220" t="b">
        <f t="shared" si="21"/>
        <v>0</v>
      </c>
      <c r="BI27" s="220"/>
      <c r="BJ27" s="220"/>
      <c r="BK27" s="220"/>
      <c r="BL27" s="222"/>
      <c r="BM27" s="184"/>
      <c r="BN27" s="185"/>
      <c r="BO27" s="186"/>
      <c r="BP27" s="265"/>
      <c r="BQ27" s="198"/>
      <c r="BR27" s="204"/>
      <c r="BS27" s="207"/>
    </row>
    <row r="28" spans="1:71" ht="12" customHeight="1" x14ac:dyDescent="0.25">
      <c r="A28" s="55" t="s">
        <v>2</v>
      </c>
      <c r="B28" s="57">
        <v>-1</v>
      </c>
      <c r="C28" s="56">
        <v>41880</v>
      </c>
      <c r="D28" s="79" t="b">
        <f t="shared" si="0"/>
        <v>0</v>
      </c>
      <c r="E28" s="78" t="b">
        <f t="shared" si="28"/>
        <v>0</v>
      </c>
      <c r="F28" s="78" t="b">
        <f t="shared" si="29"/>
        <v>0</v>
      </c>
      <c r="G28" s="78" t="b">
        <f t="shared" si="1"/>
        <v>0</v>
      </c>
      <c r="H28" s="78" t="b">
        <f t="shared" si="2"/>
        <v>0</v>
      </c>
      <c r="I28" s="78" t="b">
        <f t="shared" si="3"/>
        <v>0</v>
      </c>
      <c r="J28" s="78" t="b">
        <f t="shared" si="4"/>
        <v>0</v>
      </c>
      <c r="K28" s="78" t="b">
        <f t="shared" si="5"/>
        <v>0</v>
      </c>
      <c r="L28" s="85" t="b">
        <f t="shared" si="6"/>
        <v>0</v>
      </c>
      <c r="M28" s="78" t="b">
        <f t="shared" si="7"/>
        <v>0</v>
      </c>
      <c r="N28" s="93" t="b">
        <f t="shared" si="8"/>
        <v>0</v>
      </c>
      <c r="O28" s="78" t="b">
        <f t="shared" si="9"/>
        <v>0</v>
      </c>
      <c r="P28" s="78" t="b">
        <f t="shared" si="10"/>
        <v>0</v>
      </c>
      <c r="Q28" s="78" t="b">
        <f t="shared" si="11"/>
        <v>0</v>
      </c>
      <c r="R28" s="78" t="b">
        <f t="shared" si="12"/>
        <v>0</v>
      </c>
      <c r="S28" s="78" t="b">
        <f t="shared" si="13"/>
        <v>0</v>
      </c>
      <c r="T28" s="78" t="b">
        <f t="shared" si="14"/>
        <v>0</v>
      </c>
      <c r="U28" s="78" t="b">
        <f t="shared" si="15"/>
        <v>0</v>
      </c>
      <c r="V28" s="78" t="b">
        <f t="shared" si="16"/>
        <v>0</v>
      </c>
      <c r="W28" s="78" t="b">
        <f t="shared" si="17"/>
        <v>0</v>
      </c>
      <c r="X28" s="78" t="b">
        <f t="shared" si="18"/>
        <v>0</v>
      </c>
      <c r="Y28" s="80" t="b">
        <f t="shared" si="19"/>
        <v>0</v>
      </c>
      <c r="Z28" s="58"/>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60"/>
      <c r="BC28" s="219" t="b">
        <f t="shared" si="20"/>
        <v>0</v>
      </c>
      <c r="BD28" s="220"/>
      <c r="BE28" s="220"/>
      <c r="BF28" s="220"/>
      <c r="BG28" s="220"/>
      <c r="BH28" s="220" t="b">
        <f t="shared" si="21"/>
        <v>0</v>
      </c>
      <c r="BI28" s="220"/>
      <c r="BJ28" s="220"/>
      <c r="BK28" s="220"/>
      <c r="BL28" s="222"/>
      <c r="BM28" s="184"/>
      <c r="BN28" s="185"/>
      <c r="BO28" s="186"/>
      <c r="BP28" s="265"/>
      <c r="BQ28" s="198"/>
      <c r="BR28" s="204"/>
      <c r="BS28" s="207"/>
    </row>
    <row r="29" spans="1:71" ht="12" customHeight="1" x14ac:dyDescent="0.25">
      <c r="A29" s="55" t="s">
        <v>3</v>
      </c>
      <c r="B29" s="57">
        <v>-1</v>
      </c>
      <c r="C29" s="56">
        <v>41881</v>
      </c>
      <c r="D29" s="79" t="b">
        <f t="shared" si="0"/>
        <v>0</v>
      </c>
      <c r="E29" s="78" t="b">
        <f t="shared" si="28"/>
        <v>0</v>
      </c>
      <c r="F29" s="78" t="b">
        <f t="shared" si="29"/>
        <v>0</v>
      </c>
      <c r="G29" s="78" t="b">
        <f t="shared" si="1"/>
        <v>0</v>
      </c>
      <c r="H29" s="78" t="b">
        <f t="shared" si="2"/>
        <v>0</v>
      </c>
      <c r="I29" s="78" t="b">
        <f t="shared" si="3"/>
        <v>0</v>
      </c>
      <c r="J29" s="78" t="b">
        <f t="shared" si="4"/>
        <v>0</v>
      </c>
      <c r="K29" s="78" t="b">
        <f t="shared" si="5"/>
        <v>0</v>
      </c>
      <c r="L29" s="85" t="b">
        <f t="shared" si="6"/>
        <v>0</v>
      </c>
      <c r="M29" s="78" t="b">
        <f t="shared" si="7"/>
        <v>0</v>
      </c>
      <c r="N29" s="93" t="b">
        <f t="shared" si="8"/>
        <v>0</v>
      </c>
      <c r="O29" s="78" t="b">
        <f t="shared" si="9"/>
        <v>0</v>
      </c>
      <c r="P29" s="78" t="b">
        <f t="shared" si="10"/>
        <v>0</v>
      </c>
      <c r="Q29" s="78" t="b">
        <f t="shared" si="11"/>
        <v>0</v>
      </c>
      <c r="R29" s="78" t="b">
        <f t="shared" si="12"/>
        <v>0</v>
      </c>
      <c r="S29" s="78" t="b">
        <f t="shared" si="13"/>
        <v>0</v>
      </c>
      <c r="T29" s="78" t="b">
        <f t="shared" si="14"/>
        <v>0</v>
      </c>
      <c r="U29" s="78" t="b">
        <f t="shared" si="15"/>
        <v>0</v>
      </c>
      <c r="V29" s="78" t="b">
        <f t="shared" si="16"/>
        <v>0</v>
      </c>
      <c r="W29" s="78" t="b">
        <f t="shared" si="17"/>
        <v>0</v>
      </c>
      <c r="X29" s="78" t="b">
        <f t="shared" si="18"/>
        <v>0</v>
      </c>
      <c r="Y29" s="80" t="b">
        <f t="shared" si="19"/>
        <v>0</v>
      </c>
      <c r="Z29" s="58"/>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60"/>
      <c r="BC29" s="219" t="b">
        <f t="shared" si="20"/>
        <v>0</v>
      </c>
      <c r="BD29" s="220"/>
      <c r="BE29" s="220"/>
      <c r="BF29" s="220"/>
      <c r="BG29" s="220"/>
      <c r="BH29" s="220" t="b">
        <f t="shared" si="21"/>
        <v>0</v>
      </c>
      <c r="BI29" s="220"/>
      <c r="BJ29" s="220"/>
      <c r="BK29" s="220"/>
      <c r="BL29" s="222"/>
      <c r="BM29" s="184"/>
      <c r="BN29" s="185"/>
      <c r="BO29" s="186"/>
      <c r="BP29" s="265"/>
      <c r="BQ29" s="198"/>
      <c r="BR29" s="204"/>
      <c r="BS29" s="207"/>
    </row>
    <row r="30" spans="1:71" ht="12" customHeight="1" thickBot="1" x14ac:dyDescent="0.3">
      <c r="A30" s="55" t="s">
        <v>4</v>
      </c>
      <c r="B30" s="72">
        <v>-1</v>
      </c>
      <c r="C30" s="61">
        <v>41882</v>
      </c>
      <c r="D30" s="83" t="b">
        <f t="shared" si="0"/>
        <v>0</v>
      </c>
      <c r="E30" s="81" t="b">
        <f t="shared" si="28"/>
        <v>0</v>
      </c>
      <c r="F30" s="81" t="b">
        <f t="shared" si="29"/>
        <v>0</v>
      </c>
      <c r="G30" s="81" t="b">
        <f t="shared" si="1"/>
        <v>0</v>
      </c>
      <c r="H30" s="81" t="b">
        <f t="shared" si="2"/>
        <v>0</v>
      </c>
      <c r="I30" s="81" t="b">
        <f t="shared" si="3"/>
        <v>0</v>
      </c>
      <c r="J30" s="81" t="b">
        <f t="shared" si="4"/>
        <v>0</v>
      </c>
      <c r="K30" s="81" t="b">
        <f t="shared" si="5"/>
        <v>0</v>
      </c>
      <c r="L30" s="86" t="b">
        <f t="shared" si="6"/>
        <v>0</v>
      </c>
      <c r="M30" s="81" t="b">
        <f t="shared" si="7"/>
        <v>0</v>
      </c>
      <c r="N30" s="92" t="b">
        <f t="shared" si="8"/>
        <v>0</v>
      </c>
      <c r="O30" s="81" t="b">
        <f t="shared" si="9"/>
        <v>0</v>
      </c>
      <c r="P30" s="81" t="b">
        <f t="shared" si="10"/>
        <v>0</v>
      </c>
      <c r="Q30" s="81" t="b">
        <f t="shared" si="11"/>
        <v>0</v>
      </c>
      <c r="R30" s="81" t="b">
        <f t="shared" si="12"/>
        <v>0</v>
      </c>
      <c r="S30" s="81" t="b">
        <f t="shared" si="13"/>
        <v>0</v>
      </c>
      <c r="T30" s="81" t="b">
        <f t="shared" si="14"/>
        <v>0</v>
      </c>
      <c r="U30" s="81" t="b">
        <f t="shared" si="15"/>
        <v>0</v>
      </c>
      <c r="V30" s="81" t="b">
        <f t="shared" si="16"/>
        <v>0</v>
      </c>
      <c r="W30" s="81" t="b">
        <f t="shared" si="17"/>
        <v>0</v>
      </c>
      <c r="X30" s="81" t="b">
        <f t="shared" si="18"/>
        <v>0</v>
      </c>
      <c r="Y30" s="82" t="b">
        <f t="shared" si="19"/>
        <v>0</v>
      </c>
      <c r="Z30" s="58"/>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60"/>
      <c r="BC30" s="223" t="b">
        <f t="shared" si="20"/>
        <v>0</v>
      </c>
      <c r="BD30" s="224"/>
      <c r="BE30" s="224"/>
      <c r="BF30" s="224"/>
      <c r="BG30" s="224"/>
      <c r="BH30" s="224" t="b">
        <f t="shared" si="21"/>
        <v>0</v>
      </c>
      <c r="BI30" s="224"/>
      <c r="BJ30" s="224"/>
      <c r="BK30" s="224"/>
      <c r="BL30" s="226"/>
      <c r="BM30" s="187"/>
      <c r="BN30" s="190"/>
      <c r="BO30" s="189"/>
      <c r="BP30" s="266"/>
      <c r="BQ30" s="199"/>
      <c r="BR30" s="205"/>
      <c r="BS30" s="208"/>
    </row>
    <row r="31" spans="1:71" ht="12" customHeight="1" x14ac:dyDescent="0.25">
      <c r="A31" s="48" t="s">
        <v>0</v>
      </c>
      <c r="B31" s="50">
        <v>1</v>
      </c>
      <c r="C31" s="49">
        <v>41883</v>
      </c>
      <c r="D31" s="63" t="b">
        <f t="shared" si="0"/>
        <v>0</v>
      </c>
      <c r="E31" s="51" t="b">
        <f>IF(COUNTIF(Z31:BA31,"Cardio1")&gt;0, "Cardio matin")</f>
        <v>0</v>
      </c>
      <c r="F31" s="51" t="b">
        <f>IF(COUNTIF(Z31:BA31,"Cardio2")&gt;0, "Cardio après-midi")</f>
        <v>0</v>
      </c>
      <c r="G31" s="51" t="b">
        <f t="shared" si="1"/>
        <v>0</v>
      </c>
      <c r="H31" s="51" t="b">
        <f t="shared" si="2"/>
        <v>0</v>
      </c>
      <c r="I31" s="51" t="b">
        <f t="shared" si="3"/>
        <v>0</v>
      </c>
      <c r="J31" s="51" t="b">
        <f t="shared" si="4"/>
        <v>0</v>
      </c>
      <c r="K31" s="51" t="b">
        <f t="shared" si="5"/>
        <v>0</v>
      </c>
      <c r="L31" s="84" t="b">
        <f t="shared" si="6"/>
        <v>0</v>
      </c>
      <c r="M31" s="51" t="str">
        <f t="shared" si="7"/>
        <v>Musculation matin</v>
      </c>
      <c r="N31" s="94" t="str">
        <f t="shared" si="8"/>
        <v>Musculation après-midi</v>
      </c>
      <c r="O31" s="51" t="b">
        <f t="shared" si="9"/>
        <v>0</v>
      </c>
      <c r="P31" s="51" t="b">
        <f t="shared" si="10"/>
        <v>0</v>
      </c>
      <c r="Q31" s="51" t="str">
        <f t="shared" si="11"/>
        <v>Récupération</v>
      </c>
      <c r="R31" s="51" t="b">
        <f t="shared" si="12"/>
        <v>0</v>
      </c>
      <c r="S31" s="51" t="b">
        <f t="shared" si="13"/>
        <v>0</v>
      </c>
      <c r="T31" s="51" t="b">
        <f t="shared" si="14"/>
        <v>0</v>
      </c>
      <c r="U31" s="51" t="b">
        <f t="shared" si="15"/>
        <v>0</v>
      </c>
      <c r="V31" s="51" t="b">
        <f t="shared" si="16"/>
        <v>0</v>
      </c>
      <c r="W31" s="51" t="b">
        <f t="shared" si="17"/>
        <v>0</v>
      </c>
      <c r="X31" s="51" t="b">
        <f t="shared" si="18"/>
        <v>0</v>
      </c>
      <c r="Y31" s="52" t="b">
        <f t="shared" si="19"/>
        <v>0</v>
      </c>
      <c r="Z31" s="228" t="s">
        <v>37</v>
      </c>
      <c r="AA31" s="229"/>
      <c r="AB31" s="229"/>
      <c r="AC31" s="229"/>
      <c r="AD31" s="230" t="s">
        <v>101</v>
      </c>
      <c r="AE31" s="230"/>
      <c r="AF31" s="230"/>
      <c r="AG31" s="230"/>
      <c r="AH31" s="229" t="s">
        <v>37</v>
      </c>
      <c r="AI31" s="229"/>
      <c r="AJ31" s="229"/>
      <c r="AK31" s="229"/>
      <c r="AL31" s="229"/>
      <c r="AM31" s="229"/>
      <c r="AN31" s="229"/>
      <c r="AO31" s="229"/>
      <c r="AP31" s="229"/>
      <c r="AQ31" s="229"/>
      <c r="AR31" s="229"/>
      <c r="AS31" s="229"/>
      <c r="AT31" s="229"/>
      <c r="AU31" s="231" t="s">
        <v>111</v>
      </c>
      <c r="AV31" s="231"/>
      <c r="AW31" s="231"/>
      <c r="AX31" s="231"/>
      <c r="AY31" s="229" t="s">
        <v>37</v>
      </c>
      <c r="AZ31" s="229"/>
      <c r="BA31" s="232"/>
      <c r="BB31" s="96"/>
      <c r="BC31" s="233" t="str">
        <f>IF(E31="Cardio matin",("Cardio matin"),IF(G31="Décrassage",("Décrassage"),IF(K31="Muscu + Cardio matin",("Muscu + Cardio matin"),IF(M31="Musculation matin",("Musculation matin"),IF(O31="Volley/Muscu matin",("Volley/Muscu matin"),IF(R31="Repos matin",("Repos matin"),IF(T31="Repos journée",("Repos journée"),IF(U31="Vacances",("Vacances"),IF(W31="Volley matin",("Volley matin"),IF(Y31="Voyage",("Voyage")))))))))))</f>
        <v>Musculation matin</v>
      </c>
      <c r="BD31" s="234"/>
      <c r="BE31" s="234"/>
      <c r="BF31" s="234"/>
      <c r="BG31" s="235"/>
      <c r="BH31" s="218" t="str">
        <f>IF(F31="Cardio après-midi",("Cardio après-midi"),IF(H31="Match amical",("Match amical"),IF(I31="Match officiel domicile",("Match officiel domicile"),IF("Match officiel extérieur"=7,("Match officiel extérieur"),IF(L31="Muscu + Cardio après-midi",("Muscu + Cardio après-midi"),IF(N31="Musculation après-midi",("Musculation après-midi"),IF(P31="Volley/Muscu après-midi",("Volley/Muscu après-midi"),IF(S31="Repos après-midi",("Repos après-midi"),IF(T31="Repos journée",("Repos journée"),IF(U31="Vacances",("Vacances"),IF(X31="Volley après-midi",("Volley après-midi"),IF(Y31="Voyage",("Voyage")))))))))))))</f>
        <v>Musculation après-midi</v>
      </c>
      <c r="BI31" s="234"/>
      <c r="BJ31" s="234"/>
      <c r="BK31" s="234"/>
      <c r="BL31" s="236"/>
      <c r="BM31" s="191"/>
      <c r="BN31" s="192"/>
      <c r="BO31" s="191"/>
      <c r="BP31" s="264">
        <v>1</v>
      </c>
      <c r="BQ31" s="197" t="s">
        <v>121</v>
      </c>
      <c r="BR31" s="203" t="s">
        <v>16</v>
      </c>
      <c r="BS31" s="206" t="s">
        <v>27</v>
      </c>
    </row>
    <row r="32" spans="1:71" ht="12" customHeight="1" x14ac:dyDescent="0.25">
      <c r="A32" s="73" t="s">
        <v>80</v>
      </c>
      <c r="B32" s="57">
        <v>1</v>
      </c>
      <c r="C32" s="56">
        <v>41884</v>
      </c>
      <c r="D32" s="79" t="b">
        <f t="shared" si="0"/>
        <v>0</v>
      </c>
      <c r="E32" s="78" t="b">
        <f t="shared" ref="E32:E37" si="30">IF(COUNTIF(Z32:BA32,"Cardio.")&gt;0, "Cardio1")</f>
        <v>0</v>
      </c>
      <c r="F32" s="78" t="b">
        <f t="shared" ref="F32:F37" si="31">IF(COUNTIF(Z32:BA32,"Cardio")&gt;0, "Cardio2")</f>
        <v>0</v>
      </c>
      <c r="G32" s="78" t="b">
        <f t="shared" si="1"/>
        <v>0</v>
      </c>
      <c r="H32" s="78" t="b">
        <f t="shared" si="2"/>
        <v>0</v>
      </c>
      <c r="I32" s="78" t="b">
        <f t="shared" si="3"/>
        <v>0</v>
      </c>
      <c r="J32" s="78" t="b">
        <f t="shared" si="4"/>
        <v>0</v>
      </c>
      <c r="K32" s="78" t="str">
        <f t="shared" si="5"/>
        <v>Muscu + Cardio matin</v>
      </c>
      <c r="L32" s="85" t="b">
        <f t="shared" si="6"/>
        <v>0</v>
      </c>
      <c r="M32" s="78" t="b">
        <f t="shared" si="7"/>
        <v>0</v>
      </c>
      <c r="N32" s="93" t="b">
        <f t="shared" si="8"/>
        <v>0</v>
      </c>
      <c r="O32" s="78" t="b">
        <f t="shared" si="9"/>
        <v>0</v>
      </c>
      <c r="P32" s="78" t="b">
        <f t="shared" si="10"/>
        <v>0</v>
      </c>
      <c r="Q32" s="78" t="str">
        <f t="shared" si="11"/>
        <v>Récupération</v>
      </c>
      <c r="R32" s="78" t="b">
        <f t="shared" si="12"/>
        <v>0</v>
      </c>
      <c r="S32" s="78" t="b">
        <f t="shared" si="13"/>
        <v>0</v>
      </c>
      <c r="T32" s="78" t="b">
        <f t="shared" si="14"/>
        <v>0</v>
      </c>
      <c r="U32" s="78" t="b">
        <f t="shared" si="15"/>
        <v>0</v>
      </c>
      <c r="V32" s="78" t="b">
        <f t="shared" si="16"/>
        <v>0</v>
      </c>
      <c r="W32" s="78" t="b">
        <f t="shared" si="17"/>
        <v>0</v>
      </c>
      <c r="X32" s="78" t="str">
        <f t="shared" si="18"/>
        <v>Volley après-midi</v>
      </c>
      <c r="Y32" s="80" t="b">
        <f t="shared" si="19"/>
        <v>0</v>
      </c>
      <c r="Z32" s="237" t="s">
        <v>37</v>
      </c>
      <c r="AA32" s="238"/>
      <c r="AB32" s="238"/>
      <c r="AC32" s="238"/>
      <c r="AD32" s="242" t="s">
        <v>104</v>
      </c>
      <c r="AE32" s="242"/>
      <c r="AF32" s="242"/>
      <c r="AG32" s="242"/>
      <c r="AH32" s="238" t="s">
        <v>37</v>
      </c>
      <c r="AI32" s="238"/>
      <c r="AJ32" s="238"/>
      <c r="AK32" s="238"/>
      <c r="AL32" s="238"/>
      <c r="AM32" s="238"/>
      <c r="AN32" s="238"/>
      <c r="AO32" s="238"/>
      <c r="AP32" s="238"/>
      <c r="AQ32" s="238"/>
      <c r="AR32" s="238"/>
      <c r="AS32" s="238"/>
      <c r="AT32" s="238"/>
      <c r="AU32" s="240" t="s">
        <v>100</v>
      </c>
      <c r="AV32" s="240"/>
      <c r="AW32" s="240"/>
      <c r="AX32" s="240"/>
      <c r="AY32" s="238" t="s">
        <v>37</v>
      </c>
      <c r="AZ32" s="238"/>
      <c r="BA32" s="241"/>
      <c r="BB32" s="96"/>
      <c r="BC32" s="219" t="str">
        <f t="shared" si="20"/>
        <v>Muscu + Cardio matin</v>
      </c>
      <c r="BD32" s="220"/>
      <c r="BE32" s="220"/>
      <c r="BF32" s="220"/>
      <c r="BG32" s="220"/>
      <c r="BH32" s="220" t="str">
        <f t="shared" si="21"/>
        <v>Volley après-midi</v>
      </c>
      <c r="BI32" s="220"/>
      <c r="BJ32" s="220"/>
      <c r="BK32" s="220"/>
      <c r="BL32" s="222"/>
      <c r="BM32" s="193"/>
      <c r="BN32" s="185"/>
      <c r="BO32" s="193"/>
      <c r="BP32" s="265"/>
      <c r="BQ32" s="198"/>
      <c r="BR32" s="204"/>
      <c r="BS32" s="207"/>
    </row>
    <row r="33" spans="1:71" ht="12" customHeight="1" x14ac:dyDescent="0.25">
      <c r="A33" s="73" t="s">
        <v>81</v>
      </c>
      <c r="B33" s="57">
        <v>1</v>
      </c>
      <c r="C33" s="56">
        <v>41885</v>
      </c>
      <c r="D33" s="79" t="b">
        <f t="shared" si="0"/>
        <v>0</v>
      </c>
      <c r="E33" s="78" t="b">
        <f t="shared" si="30"/>
        <v>0</v>
      </c>
      <c r="F33" s="78" t="b">
        <f t="shared" si="31"/>
        <v>0</v>
      </c>
      <c r="G33" s="78" t="b">
        <f t="shared" si="1"/>
        <v>0</v>
      </c>
      <c r="H33" s="78" t="b">
        <f t="shared" si="2"/>
        <v>0</v>
      </c>
      <c r="I33" s="78" t="b">
        <f t="shared" si="3"/>
        <v>0</v>
      </c>
      <c r="J33" s="78" t="b">
        <f t="shared" si="4"/>
        <v>0</v>
      </c>
      <c r="K33" s="78" t="b">
        <f t="shared" si="5"/>
        <v>0</v>
      </c>
      <c r="L33" s="85" t="b">
        <f t="shared" si="6"/>
        <v>0</v>
      </c>
      <c r="M33" s="78" t="b">
        <f t="shared" si="7"/>
        <v>0</v>
      </c>
      <c r="N33" s="93" t="b">
        <f t="shared" si="8"/>
        <v>0</v>
      </c>
      <c r="O33" s="78" t="b">
        <f t="shared" si="9"/>
        <v>0</v>
      </c>
      <c r="P33" s="78" t="b">
        <f t="shared" si="10"/>
        <v>0</v>
      </c>
      <c r="Q33" s="78" t="b">
        <f t="shared" si="11"/>
        <v>0</v>
      </c>
      <c r="R33" s="78" t="b">
        <f t="shared" si="12"/>
        <v>0</v>
      </c>
      <c r="S33" s="78" t="b">
        <f t="shared" si="13"/>
        <v>0</v>
      </c>
      <c r="T33" s="78" t="str">
        <f t="shared" si="14"/>
        <v>Repos journée</v>
      </c>
      <c r="U33" s="78" t="b">
        <f t="shared" si="15"/>
        <v>0</v>
      </c>
      <c r="V33" s="78" t="b">
        <f t="shared" si="16"/>
        <v>0</v>
      </c>
      <c r="W33" s="78" t="b">
        <f t="shared" si="17"/>
        <v>0</v>
      </c>
      <c r="X33" s="78" t="b">
        <f t="shared" si="18"/>
        <v>0</v>
      </c>
      <c r="Y33" s="80" t="b">
        <f t="shared" si="19"/>
        <v>0</v>
      </c>
      <c r="Z33" s="243" t="s">
        <v>94</v>
      </c>
      <c r="AA33" s="244"/>
      <c r="AB33" s="244"/>
      <c r="AC33" s="244"/>
      <c r="AD33" s="244"/>
      <c r="AE33" s="244"/>
      <c r="AF33" s="244"/>
      <c r="AG33" s="244"/>
      <c r="AH33" s="244"/>
      <c r="AI33" s="244"/>
      <c r="AJ33" s="244"/>
      <c r="AK33" s="244"/>
      <c r="AL33" s="244"/>
      <c r="AM33" s="244"/>
      <c r="AN33" s="244"/>
      <c r="AO33" s="244"/>
      <c r="AP33" s="244"/>
      <c r="AQ33" s="244"/>
      <c r="AR33" s="244"/>
      <c r="AS33" s="244"/>
      <c r="AT33" s="244"/>
      <c r="AU33" s="244"/>
      <c r="AV33" s="244"/>
      <c r="AW33" s="244"/>
      <c r="AX33" s="244"/>
      <c r="AY33" s="244"/>
      <c r="AZ33" s="244"/>
      <c r="BA33" s="245"/>
      <c r="BB33" s="95"/>
      <c r="BC33" s="219" t="str">
        <f t="shared" si="20"/>
        <v>Repos journée</v>
      </c>
      <c r="BD33" s="220"/>
      <c r="BE33" s="220"/>
      <c r="BF33" s="220"/>
      <c r="BG33" s="220"/>
      <c r="BH33" s="220" t="str">
        <f t="shared" si="21"/>
        <v>Repos journée</v>
      </c>
      <c r="BI33" s="220"/>
      <c r="BJ33" s="220"/>
      <c r="BK33" s="220"/>
      <c r="BL33" s="222"/>
      <c r="BM33" s="193"/>
      <c r="BN33" s="185"/>
      <c r="BO33" s="193"/>
      <c r="BP33" s="265"/>
      <c r="BQ33" s="198"/>
      <c r="BR33" s="204"/>
      <c r="BS33" s="207"/>
    </row>
    <row r="34" spans="1:71" ht="12" customHeight="1" x14ac:dyDescent="0.25">
      <c r="A34" s="73" t="s">
        <v>1</v>
      </c>
      <c r="B34" s="57">
        <v>1</v>
      </c>
      <c r="C34" s="56">
        <v>41886</v>
      </c>
      <c r="D34" s="79" t="b">
        <f t="shared" si="0"/>
        <v>0</v>
      </c>
      <c r="E34" s="78" t="b">
        <f t="shared" si="30"/>
        <v>0</v>
      </c>
      <c r="F34" s="78" t="b">
        <f t="shared" si="31"/>
        <v>0</v>
      </c>
      <c r="G34" s="78" t="b">
        <f t="shared" si="1"/>
        <v>0</v>
      </c>
      <c r="H34" s="78" t="b">
        <f t="shared" si="2"/>
        <v>0</v>
      </c>
      <c r="I34" s="78" t="b">
        <f t="shared" si="3"/>
        <v>0</v>
      </c>
      <c r="J34" s="78" t="b">
        <f t="shared" si="4"/>
        <v>0</v>
      </c>
      <c r="K34" s="78" t="b">
        <f t="shared" si="5"/>
        <v>0</v>
      </c>
      <c r="L34" s="85" t="b">
        <f t="shared" si="6"/>
        <v>0</v>
      </c>
      <c r="M34" s="78" t="str">
        <f t="shared" si="7"/>
        <v>Musculation matin</v>
      </c>
      <c r="N34" s="93" t="b">
        <f t="shared" si="8"/>
        <v>0</v>
      </c>
      <c r="O34" s="78" t="b">
        <f t="shared" si="9"/>
        <v>0</v>
      </c>
      <c r="P34" s="78" t="b">
        <f t="shared" si="10"/>
        <v>0</v>
      </c>
      <c r="Q34" s="78" t="str">
        <f t="shared" si="11"/>
        <v>Récupération</v>
      </c>
      <c r="R34" s="78" t="b">
        <f t="shared" si="12"/>
        <v>0</v>
      </c>
      <c r="S34" s="78" t="b">
        <f t="shared" si="13"/>
        <v>0</v>
      </c>
      <c r="T34" s="78" t="b">
        <f t="shared" si="14"/>
        <v>0</v>
      </c>
      <c r="U34" s="78" t="b">
        <f t="shared" si="15"/>
        <v>0</v>
      </c>
      <c r="V34" s="78" t="b">
        <f t="shared" si="16"/>
        <v>0</v>
      </c>
      <c r="W34" s="78" t="b">
        <f t="shared" si="17"/>
        <v>0</v>
      </c>
      <c r="X34" s="78" t="str">
        <f t="shared" si="18"/>
        <v>Volley après-midi</v>
      </c>
      <c r="Y34" s="80" t="b">
        <f t="shared" si="19"/>
        <v>0</v>
      </c>
      <c r="Z34" s="237" t="s">
        <v>37</v>
      </c>
      <c r="AA34" s="238"/>
      <c r="AB34" s="238"/>
      <c r="AC34" s="238"/>
      <c r="AD34" s="239" t="s">
        <v>101</v>
      </c>
      <c r="AE34" s="239"/>
      <c r="AF34" s="239"/>
      <c r="AG34" s="239"/>
      <c r="AH34" s="238" t="s">
        <v>37</v>
      </c>
      <c r="AI34" s="238"/>
      <c r="AJ34" s="238"/>
      <c r="AK34" s="238"/>
      <c r="AL34" s="238"/>
      <c r="AM34" s="238"/>
      <c r="AN34" s="238"/>
      <c r="AO34" s="238"/>
      <c r="AP34" s="238"/>
      <c r="AQ34" s="238"/>
      <c r="AR34" s="238"/>
      <c r="AS34" s="238"/>
      <c r="AT34" s="238"/>
      <c r="AU34" s="240" t="s">
        <v>100</v>
      </c>
      <c r="AV34" s="240"/>
      <c r="AW34" s="240"/>
      <c r="AX34" s="240"/>
      <c r="AY34" s="238" t="s">
        <v>37</v>
      </c>
      <c r="AZ34" s="238"/>
      <c r="BA34" s="241"/>
      <c r="BB34" s="96"/>
      <c r="BC34" s="219" t="str">
        <f t="shared" si="20"/>
        <v>Musculation matin</v>
      </c>
      <c r="BD34" s="220"/>
      <c r="BE34" s="220"/>
      <c r="BF34" s="220"/>
      <c r="BG34" s="220"/>
      <c r="BH34" s="220" t="str">
        <f t="shared" si="21"/>
        <v>Volley après-midi</v>
      </c>
      <c r="BI34" s="220"/>
      <c r="BJ34" s="220"/>
      <c r="BK34" s="220"/>
      <c r="BL34" s="222"/>
      <c r="BM34" s="193"/>
      <c r="BN34" s="185"/>
      <c r="BO34" s="193"/>
      <c r="BP34" s="265"/>
      <c r="BQ34" s="198"/>
      <c r="BR34" s="204"/>
      <c r="BS34" s="207"/>
    </row>
    <row r="35" spans="1:71" ht="12" customHeight="1" x14ac:dyDescent="0.25">
      <c r="A35" s="73" t="s">
        <v>2</v>
      </c>
      <c r="B35" s="57">
        <v>1</v>
      </c>
      <c r="C35" s="56">
        <v>41887</v>
      </c>
      <c r="D35" s="79" t="b">
        <f t="shared" si="0"/>
        <v>0</v>
      </c>
      <c r="E35" s="78" t="b">
        <f t="shared" si="30"/>
        <v>0</v>
      </c>
      <c r="F35" s="78" t="b">
        <f t="shared" si="31"/>
        <v>0</v>
      </c>
      <c r="G35" s="78" t="b">
        <f t="shared" si="1"/>
        <v>0</v>
      </c>
      <c r="H35" s="78" t="b">
        <f t="shared" si="2"/>
        <v>0</v>
      </c>
      <c r="I35" s="78" t="b">
        <f t="shared" si="3"/>
        <v>0</v>
      </c>
      <c r="J35" s="78" t="b">
        <f t="shared" si="4"/>
        <v>0</v>
      </c>
      <c r="K35" s="78" t="str">
        <f t="shared" si="5"/>
        <v>Muscu + Cardio matin</v>
      </c>
      <c r="L35" s="85" t="b">
        <f t="shared" si="6"/>
        <v>0</v>
      </c>
      <c r="M35" s="78" t="b">
        <f t="shared" si="7"/>
        <v>0</v>
      </c>
      <c r="N35" s="93" t="b">
        <f t="shared" si="8"/>
        <v>0</v>
      </c>
      <c r="O35" s="78" t="b">
        <f t="shared" si="9"/>
        <v>0</v>
      </c>
      <c r="P35" s="78" t="b">
        <f t="shared" si="10"/>
        <v>0</v>
      </c>
      <c r="Q35" s="78" t="str">
        <f t="shared" si="11"/>
        <v>Récupération</v>
      </c>
      <c r="R35" s="78" t="b">
        <f t="shared" si="12"/>
        <v>0</v>
      </c>
      <c r="S35" s="78" t="b">
        <f t="shared" si="13"/>
        <v>0</v>
      </c>
      <c r="T35" s="78" t="b">
        <f t="shared" si="14"/>
        <v>0</v>
      </c>
      <c r="U35" s="78" t="b">
        <f t="shared" si="15"/>
        <v>0</v>
      </c>
      <c r="V35" s="78" t="b">
        <f t="shared" si="16"/>
        <v>0</v>
      </c>
      <c r="W35" s="78" t="b">
        <f t="shared" si="17"/>
        <v>0</v>
      </c>
      <c r="X35" s="78" t="str">
        <f t="shared" si="18"/>
        <v>Volley après-midi</v>
      </c>
      <c r="Y35" s="80" t="b">
        <f t="shared" si="19"/>
        <v>0</v>
      </c>
      <c r="Z35" s="237" t="s">
        <v>37</v>
      </c>
      <c r="AA35" s="238"/>
      <c r="AB35" s="238"/>
      <c r="AC35" s="238"/>
      <c r="AD35" s="242" t="s">
        <v>104</v>
      </c>
      <c r="AE35" s="242"/>
      <c r="AF35" s="242"/>
      <c r="AG35" s="242"/>
      <c r="AH35" s="238" t="s">
        <v>37</v>
      </c>
      <c r="AI35" s="238"/>
      <c r="AJ35" s="238"/>
      <c r="AK35" s="238"/>
      <c r="AL35" s="238"/>
      <c r="AM35" s="238"/>
      <c r="AN35" s="238"/>
      <c r="AO35" s="238"/>
      <c r="AP35" s="238"/>
      <c r="AQ35" s="238"/>
      <c r="AR35" s="238"/>
      <c r="AS35" s="238"/>
      <c r="AT35" s="238"/>
      <c r="AU35" s="240" t="s">
        <v>100</v>
      </c>
      <c r="AV35" s="240"/>
      <c r="AW35" s="240"/>
      <c r="AX35" s="240"/>
      <c r="AY35" s="238" t="s">
        <v>37</v>
      </c>
      <c r="AZ35" s="238"/>
      <c r="BA35" s="241"/>
      <c r="BB35" s="96"/>
      <c r="BC35" s="219" t="str">
        <f t="shared" si="20"/>
        <v>Muscu + Cardio matin</v>
      </c>
      <c r="BD35" s="220"/>
      <c r="BE35" s="220"/>
      <c r="BF35" s="220"/>
      <c r="BG35" s="220"/>
      <c r="BH35" s="220" t="str">
        <f t="shared" si="21"/>
        <v>Volley après-midi</v>
      </c>
      <c r="BI35" s="220"/>
      <c r="BJ35" s="220"/>
      <c r="BK35" s="220"/>
      <c r="BL35" s="222"/>
      <c r="BM35" s="193"/>
      <c r="BN35" s="185"/>
      <c r="BO35" s="193"/>
      <c r="BP35" s="265"/>
      <c r="BQ35" s="198"/>
      <c r="BR35" s="204"/>
      <c r="BS35" s="207"/>
    </row>
    <row r="36" spans="1:71" ht="12" customHeight="1" x14ac:dyDescent="0.25">
      <c r="A36" s="73" t="s">
        <v>3</v>
      </c>
      <c r="B36" s="57">
        <v>1</v>
      </c>
      <c r="C36" s="56">
        <v>41888</v>
      </c>
      <c r="D36" s="79" t="b">
        <f t="shared" si="0"/>
        <v>0</v>
      </c>
      <c r="E36" s="78" t="b">
        <f t="shared" si="30"/>
        <v>0</v>
      </c>
      <c r="F36" s="78" t="b">
        <f t="shared" si="31"/>
        <v>0</v>
      </c>
      <c r="G36" s="78" t="b">
        <f t="shared" si="1"/>
        <v>0</v>
      </c>
      <c r="H36" s="78" t="b">
        <f t="shared" si="2"/>
        <v>0</v>
      </c>
      <c r="I36" s="78" t="b">
        <f t="shared" si="3"/>
        <v>0</v>
      </c>
      <c r="J36" s="78" t="b">
        <f t="shared" si="4"/>
        <v>0</v>
      </c>
      <c r="K36" s="78" t="str">
        <f t="shared" si="5"/>
        <v>Muscu + Cardio matin</v>
      </c>
      <c r="L36" s="85" t="b">
        <f t="shared" si="6"/>
        <v>0</v>
      </c>
      <c r="M36" s="78" t="b">
        <f t="shared" si="7"/>
        <v>0</v>
      </c>
      <c r="N36" s="93" t="b">
        <f t="shared" si="8"/>
        <v>0</v>
      </c>
      <c r="O36" s="78" t="b">
        <f t="shared" si="9"/>
        <v>0</v>
      </c>
      <c r="P36" s="78" t="b">
        <f t="shared" si="10"/>
        <v>0</v>
      </c>
      <c r="Q36" s="78" t="str">
        <f t="shared" si="11"/>
        <v>Récupération</v>
      </c>
      <c r="R36" s="78" t="b">
        <f t="shared" si="12"/>
        <v>0</v>
      </c>
      <c r="S36" s="78" t="str">
        <f t="shared" si="13"/>
        <v>Repos après-midi</v>
      </c>
      <c r="T36" s="78" t="b">
        <f t="shared" si="14"/>
        <v>0</v>
      </c>
      <c r="U36" s="78" t="b">
        <f t="shared" si="15"/>
        <v>0</v>
      </c>
      <c r="V36" s="78" t="b">
        <f t="shared" si="16"/>
        <v>0</v>
      </c>
      <c r="W36" s="78" t="b">
        <f t="shared" si="17"/>
        <v>0</v>
      </c>
      <c r="X36" s="78" t="b">
        <f t="shared" si="18"/>
        <v>0</v>
      </c>
      <c r="Y36" s="80" t="b">
        <f t="shared" si="19"/>
        <v>0</v>
      </c>
      <c r="Z36" s="237" t="s">
        <v>37</v>
      </c>
      <c r="AA36" s="238"/>
      <c r="AB36" s="238"/>
      <c r="AC36" s="238"/>
      <c r="AD36" s="242" t="s">
        <v>104</v>
      </c>
      <c r="AE36" s="242"/>
      <c r="AF36" s="242"/>
      <c r="AG36" s="242"/>
      <c r="AH36" s="244" t="s">
        <v>93</v>
      </c>
      <c r="AI36" s="244"/>
      <c r="AJ36" s="244"/>
      <c r="AK36" s="244"/>
      <c r="AL36" s="244"/>
      <c r="AM36" s="244"/>
      <c r="AN36" s="244"/>
      <c r="AO36" s="244"/>
      <c r="AP36" s="244"/>
      <c r="AQ36" s="244"/>
      <c r="AR36" s="244"/>
      <c r="AS36" s="244"/>
      <c r="AT36" s="244"/>
      <c r="AU36" s="244"/>
      <c r="AV36" s="244"/>
      <c r="AW36" s="244"/>
      <c r="AX36" s="244"/>
      <c r="AY36" s="244"/>
      <c r="AZ36" s="244"/>
      <c r="BA36" s="245"/>
      <c r="BB36" s="95"/>
      <c r="BC36" s="219" t="str">
        <f t="shared" si="20"/>
        <v>Muscu + Cardio matin</v>
      </c>
      <c r="BD36" s="220"/>
      <c r="BE36" s="220"/>
      <c r="BF36" s="220"/>
      <c r="BG36" s="220"/>
      <c r="BH36" s="220" t="str">
        <f t="shared" si="21"/>
        <v>Repos après-midi</v>
      </c>
      <c r="BI36" s="220"/>
      <c r="BJ36" s="220"/>
      <c r="BK36" s="220"/>
      <c r="BL36" s="222"/>
      <c r="BM36" s="193"/>
      <c r="BN36" s="185"/>
      <c r="BO36" s="193"/>
      <c r="BP36" s="265"/>
      <c r="BQ36" s="198"/>
      <c r="BR36" s="204"/>
      <c r="BS36" s="207"/>
    </row>
    <row r="37" spans="1:71" ht="12" customHeight="1" thickBot="1" x14ac:dyDescent="0.3">
      <c r="A37" s="55" t="s">
        <v>4</v>
      </c>
      <c r="B37" s="62">
        <v>1</v>
      </c>
      <c r="C37" s="61">
        <v>41889</v>
      </c>
      <c r="D37" s="83" t="b">
        <f t="shared" si="0"/>
        <v>0</v>
      </c>
      <c r="E37" s="81" t="b">
        <f t="shared" si="30"/>
        <v>0</v>
      </c>
      <c r="F37" s="81" t="b">
        <f t="shared" si="31"/>
        <v>0</v>
      </c>
      <c r="G37" s="81" t="b">
        <f t="shared" si="1"/>
        <v>0</v>
      </c>
      <c r="H37" s="81" t="b">
        <f t="shared" si="2"/>
        <v>0</v>
      </c>
      <c r="I37" s="81" t="b">
        <f t="shared" si="3"/>
        <v>0</v>
      </c>
      <c r="J37" s="81" t="b">
        <f t="shared" si="4"/>
        <v>0</v>
      </c>
      <c r="K37" s="81" t="b">
        <f t="shared" si="5"/>
        <v>0</v>
      </c>
      <c r="L37" s="86" t="b">
        <f t="shared" si="6"/>
        <v>0</v>
      </c>
      <c r="M37" s="81" t="b">
        <f t="shared" si="7"/>
        <v>0</v>
      </c>
      <c r="N37" s="92" t="b">
        <f t="shared" si="8"/>
        <v>0</v>
      </c>
      <c r="O37" s="81" t="b">
        <f t="shared" si="9"/>
        <v>0</v>
      </c>
      <c r="P37" s="81" t="b">
        <f t="shared" si="10"/>
        <v>0</v>
      </c>
      <c r="Q37" s="81" t="b">
        <f t="shared" si="11"/>
        <v>0</v>
      </c>
      <c r="R37" s="81" t="b">
        <f t="shared" si="12"/>
        <v>0</v>
      </c>
      <c r="S37" s="81" t="b">
        <f t="shared" si="13"/>
        <v>0</v>
      </c>
      <c r="T37" s="81" t="str">
        <f t="shared" si="14"/>
        <v>Repos journée</v>
      </c>
      <c r="U37" s="81" t="b">
        <f t="shared" si="15"/>
        <v>0</v>
      </c>
      <c r="V37" s="81" t="b">
        <f t="shared" si="16"/>
        <v>0</v>
      </c>
      <c r="W37" s="81" t="b">
        <f t="shared" si="17"/>
        <v>0</v>
      </c>
      <c r="X37" s="81" t="b">
        <f t="shared" si="18"/>
        <v>0</v>
      </c>
      <c r="Y37" s="82" t="b">
        <f t="shared" si="19"/>
        <v>0</v>
      </c>
      <c r="Z37" s="246" t="s">
        <v>94</v>
      </c>
      <c r="AA37" s="247"/>
      <c r="AB37" s="247"/>
      <c r="AC37" s="247"/>
      <c r="AD37" s="247"/>
      <c r="AE37" s="247"/>
      <c r="AF37" s="247"/>
      <c r="AG37" s="247"/>
      <c r="AH37" s="247"/>
      <c r="AI37" s="247"/>
      <c r="AJ37" s="247"/>
      <c r="AK37" s="247"/>
      <c r="AL37" s="247"/>
      <c r="AM37" s="247"/>
      <c r="AN37" s="247"/>
      <c r="AO37" s="247"/>
      <c r="AP37" s="247"/>
      <c r="AQ37" s="247"/>
      <c r="AR37" s="247"/>
      <c r="AS37" s="247"/>
      <c r="AT37" s="247"/>
      <c r="AU37" s="247"/>
      <c r="AV37" s="247"/>
      <c r="AW37" s="247"/>
      <c r="AX37" s="247"/>
      <c r="AY37" s="247"/>
      <c r="AZ37" s="247"/>
      <c r="BA37" s="248"/>
      <c r="BB37" s="95"/>
      <c r="BC37" s="223" t="str">
        <f t="shared" si="20"/>
        <v>Repos journée</v>
      </c>
      <c r="BD37" s="224"/>
      <c r="BE37" s="224"/>
      <c r="BF37" s="224"/>
      <c r="BG37" s="224"/>
      <c r="BH37" s="224" t="str">
        <f t="shared" si="21"/>
        <v>Repos journée</v>
      </c>
      <c r="BI37" s="224"/>
      <c r="BJ37" s="224"/>
      <c r="BK37" s="224"/>
      <c r="BL37" s="226"/>
      <c r="BM37" s="194"/>
      <c r="BN37" s="188"/>
      <c r="BO37" s="194"/>
      <c r="BP37" s="266"/>
      <c r="BQ37" s="198"/>
      <c r="BR37" s="205"/>
      <c r="BS37" s="208"/>
    </row>
    <row r="38" spans="1:71" ht="12" customHeight="1" x14ac:dyDescent="0.25">
      <c r="A38" s="74" t="s">
        <v>0</v>
      </c>
      <c r="B38" s="50">
        <v>2</v>
      </c>
      <c r="C38" s="49">
        <v>41890</v>
      </c>
      <c r="D38" s="63" t="b">
        <f t="shared" si="0"/>
        <v>0</v>
      </c>
      <c r="E38" s="51" t="b">
        <f>IF(COUNTIF(Z38:BA38,"Cardio1")&gt;0, "Cardio matin")</f>
        <v>0</v>
      </c>
      <c r="F38" s="51" t="b">
        <f>IF(COUNTIF(Z38:BA38,"Cardio2")&gt;0, "Cardio après-midi")</f>
        <v>0</v>
      </c>
      <c r="G38" s="51" t="b">
        <f t="shared" si="1"/>
        <v>0</v>
      </c>
      <c r="H38" s="51" t="b">
        <f t="shared" si="2"/>
        <v>0</v>
      </c>
      <c r="I38" s="51" t="b">
        <f t="shared" si="3"/>
        <v>0</v>
      </c>
      <c r="J38" s="51" t="b">
        <f t="shared" si="4"/>
        <v>0</v>
      </c>
      <c r="K38" s="51" t="b">
        <f t="shared" si="5"/>
        <v>0</v>
      </c>
      <c r="L38" s="84" t="b">
        <f t="shared" si="6"/>
        <v>0</v>
      </c>
      <c r="M38" s="51" t="str">
        <f t="shared" si="7"/>
        <v>Musculation matin</v>
      </c>
      <c r="N38" s="94" t="b">
        <f t="shared" si="8"/>
        <v>0</v>
      </c>
      <c r="O38" s="51" t="b">
        <f t="shared" si="9"/>
        <v>0</v>
      </c>
      <c r="P38" s="51" t="b">
        <f t="shared" si="10"/>
        <v>0</v>
      </c>
      <c r="Q38" s="51" t="str">
        <f t="shared" si="11"/>
        <v>Récupération</v>
      </c>
      <c r="R38" s="51" t="b">
        <f t="shared" si="12"/>
        <v>0</v>
      </c>
      <c r="S38" s="51" t="b">
        <f t="shared" si="13"/>
        <v>0</v>
      </c>
      <c r="T38" s="51" t="b">
        <f t="shared" si="14"/>
        <v>0</v>
      </c>
      <c r="U38" s="51" t="b">
        <f t="shared" si="15"/>
        <v>0</v>
      </c>
      <c r="V38" s="51" t="b">
        <f t="shared" si="16"/>
        <v>0</v>
      </c>
      <c r="W38" s="51" t="b">
        <f t="shared" si="17"/>
        <v>0</v>
      </c>
      <c r="X38" s="51" t="str">
        <f t="shared" si="18"/>
        <v>Volley après-midi</v>
      </c>
      <c r="Y38" s="52" t="b">
        <f t="shared" si="19"/>
        <v>0</v>
      </c>
      <c r="Z38" s="228" t="s">
        <v>37</v>
      </c>
      <c r="AA38" s="229"/>
      <c r="AB38" s="229"/>
      <c r="AC38" s="229"/>
      <c r="AD38" s="230" t="s">
        <v>101</v>
      </c>
      <c r="AE38" s="230"/>
      <c r="AF38" s="230"/>
      <c r="AG38" s="230"/>
      <c r="AH38" s="229" t="s">
        <v>37</v>
      </c>
      <c r="AI38" s="229"/>
      <c r="AJ38" s="229"/>
      <c r="AK38" s="229"/>
      <c r="AL38" s="229"/>
      <c r="AM38" s="229"/>
      <c r="AN38" s="229"/>
      <c r="AO38" s="229"/>
      <c r="AP38" s="229"/>
      <c r="AQ38" s="229"/>
      <c r="AR38" s="229"/>
      <c r="AS38" s="229"/>
      <c r="AT38" s="229"/>
      <c r="AU38" s="231" t="s">
        <v>100</v>
      </c>
      <c r="AV38" s="231"/>
      <c r="AW38" s="231"/>
      <c r="AX38" s="231"/>
      <c r="AY38" s="229" t="s">
        <v>37</v>
      </c>
      <c r="AZ38" s="229"/>
      <c r="BA38" s="232"/>
      <c r="BB38" s="96"/>
      <c r="BC38" s="216" t="str">
        <f t="shared" si="20"/>
        <v>Musculation matin</v>
      </c>
      <c r="BD38" s="217"/>
      <c r="BE38" s="217"/>
      <c r="BF38" s="217"/>
      <c r="BG38" s="217"/>
      <c r="BH38" s="217" t="str">
        <f t="shared" si="21"/>
        <v>Volley après-midi</v>
      </c>
      <c r="BI38" s="217"/>
      <c r="BJ38" s="217"/>
      <c r="BK38" s="217"/>
      <c r="BL38" s="227"/>
      <c r="BM38" s="181"/>
      <c r="BN38" s="182"/>
      <c r="BO38" s="183"/>
      <c r="BP38" s="264">
        <v>2</v>
      </c>
      <c r="BQ38" s="198"/>
      <c r="BR38" s="203" t="s">
        <v>141</v>
      </c>
      <c r="BS38" s="206" t="s">
        <v>122</v>
      </c>
    </row>
    <row r="39" spans="1:71" ht="12" customHeight="1" x14ac:dyDescent="0.25">
      <c r="A39" s="73" t="s">
        <v>80</v>
      </c>
      <c r="B39" s="57">
        <v>2</v>
      </c>
      <c r="C39" s="56">
        <v>41891</v>
      </c>
      <c r="D39" s="79" t="b">
        <f t="shared" si="0"/>
        <v>0</v>
      </c>
      <c r="E39" s="78" t="b">
        <f t="shared" ref="E39:E44" si="32">IF(COUNTIF(Z39:BA39,"Cardio.")&gt;0, "Cardio1")</f>
        <v>0</v>
      </c>
      <c r="F39" s="78" t="b">
        <f t="shared" ref="F39:F44" si="33">IF(COUNTIF(Z39:BA39,"Cardio")&gt;0, "Cardio2")</f>
        <v>0</v>
      </c>
      <c r="G39" s="78" t="b">
        <f t="shared" si="1"/>
        <v>0</v>
      </c>
      <c r="H39" s="78" t="b">
        <f t="shared" si="2"/>
        <v>0</v>
      </c>
      <c r="I39" s="78" t="b">
        <f t="shared" si="3"/>
        <v>0</v>
      </c>
      <c r="J39" s="78" t="b">
        <f t="shared" si="4"/>
        <v>0</v>
      </c>
      <c r="K39" s="78" t="b">
        <f t="shared" si="5"/>
        <v>0</v>
      </c>
      <c r="L39" s="85" t="b">
        <f t="shared" si="6"/>
        <v>0</v>
      </c>
      <c r="M39" s="78" t="str">
        <f t="shared" si="7"/>
        <v>Musculation matin</v>
      </c>
      <c r="N39" s="93" t="b">
        <f t="shared" si="8"/>
        <v>0</v>
      </c>
      <c r="O39" s="78" t="b">
        <f t="shared" si="9"/>
        <v>0</v>
      </c>
      <c r="P39" s="78" t="b">
        <f t="shared" si="10"/>
        <v>0</v>
      </c>
      <c r="Q39" s="78" t="str">
        <f t="shared" si="11"/>
        <v>Récupération</v>
      </c>
      <c r="R39" s="78" t="b">
        <f t="shared" si="12"/>
        <v>0</v>
      </c>
      <c r="S39" s="78" t="b">
        <f t="shared" si="13"/>
        <v>0</v>
      </c>
      <c r="T39" s="78" t="b">
        <f t="shared" si="14"/>
        <v>0</v>
      </c>
      <c r="U39" s="78" t="b">
        <f t="shared" si="15"/>
        <v>0</v>
      </c>
      <c r="V39" s="78" t="b">
        <f t="shared" si="16"/>
        <v>0</v>
      </c>
      <c r="W39" s="78" t="b">
        <f t="shared" si="17"/>
        <v>0</v>
      </c>
      <c r="X39" s="78" t="str">
        <f t="shared" si="18"/>
        <v>Volley après-midi</v>
      </c>
      <c r="Y39" s="80" t="b">
        <f t="shared" si="19"/>
        <v>0</v>
      </c>
      <c r="Z39" s="237" t="s">
        <v>37</v>
      </c>
      <c r="AA39" s="238"/>
      <c r="AB39" s="238"/>
      <c r="AC39" s="238"/>
      <c r="AD39" s="239" t="s">
        <v>101</v>
      </c>
      <c r="AE39" s="239"/>
      <c r="AF39" s="239"/>
      <c r="AG39" s="239"/>
      <c r="AH39" s="238" t="s">
        <v>37</v>
      </c>
      <c r="AI39" s="238"/>
      <c r="AJ39" s="238"/>
      <c r="AK39" s="238"/>
      <c r="AL39" s="238"/>
      <c r="AM39" s="238"/>
      <c r="AN39" s="238"/>
      <c r="AO39" s="238"/>
      <c r="AP39" s="238"/>
      <c r="AQ39" s="238"/>
      <c r="AR39" s="238"/>
      <c r="AS39" s="238"/>
      <c r="AT39" s="238"/>
      <c r="AU39" s="240" t="s">
        <v>100</v>
      </c>
      <c r="AV39" s="240"/>
      <c r="AW39" s="240"/>
      <c r="AX39" s="240"/>
      <c r="AY39" s="238" t="s">
        <v>37</v>
      </c>
      <c r="AZ39" s="238"/>
      <c r="BA39" s="241"/>
      <c r="BB39" s="96"/>
      <c r="BC39" s="219" t="str">
        <f t="shared" si="20"/>
        <v>Musculation matin</v>
      </c>
      <c r="BD39" s="220"/>
      <c r="BE39" s="220"/>
      <c r="BF39" s="220"/>
      <c r="BG39" s="220"/>
      <c r="BH39" s="220" t="str">
        <f t="shared" si="21"/>
        <v>Volley après-midi</v>
      </c>
      <c r="BI39" s="220"/>
      <c r="BJ39" s="220"/>
      <c r="BK39" s="220"/>
      <c r="BL39" s="222"/>
      <c r="BM39" s="184"/>
      <c r="BN39" s="185"/>
      <c r="BO39" s="186"/>
      <c r="BP39" s="265"/>
      <c r="BQ39" s="198"/>
      <c r="BR39" s="204"/>
      <c r="BS39" s="207"/>
    </row>
    <row r="40" spans="1:71" ht="12" customHeight="1" x14ac:dyDescent="0.25">
      <c r="A40" s="73" t="s">
        <v>81</v>
      </c>
      <c r="B40" s="57">
        <v>2</v>
      </c>
      <c r="C40" s="56">
        <v>41892</v>
      </c>
      <c r="D40" s="79" t="b">
        <f t="shared" si="0"/>
        <v>0</v>
      </c>
      <c r="E40" s="78" t="b">
        <f t="shared" si="32"/>
        <v>0</v>
      </c>
      <c r="F40" s="78" t="b">
        <f t="shared" si="33"/>
        <v>0</v>
      </c>
      <c r="G40" s="78" t="b">
        <f t="shared" si="1"/>
        <v>0</v>
      </c>
      <c r="H40" s="78" t="b">
        <f t="shared" si="2"/>
        <v>0</v>
      </c>
      <c r="I40" s="78" t="b">
        <f t="shared" si="3"/>
        <v>0</v>
      </c>
      <c r="J40" s="78" t="b">
        <f t="shared" si="4"/>
        <v>0</v>
      </c>
      <c r="K40" s="78" t="b">
        <f t="shared" si="5"/>
        <v>0</v>
      </c>
      <c r="L40" s="85" t="b">
        <f t="shared" si="6"/>
        <v>0</v>
      </c>
      <c r="M40" s="78" t="b">
        <f t="shared" si="7"/>
        <v>0</v>
      </c>
      <c r="N40" s="93" t="b">
        <f t="shared" si="8"/>
        <v>0</v>
      </c>
      <c r="O40" s="78" t="b">
        <f t="shared" si="9"/>
        <v>0</v>
      </c>
      <c r="P40" s="78" t="b">
        <f t="shared" si="10"/>
        <v>0</v>
      </c>
      <c r="Q40" s="78" t="b">
        <f t="shared" si="11"/>
        <v>0</v>
      </c>
      <c r="R40" s="78" t="b">
        <f t="shared" si="12"/>
        <v>0</v>
      </c>
      <c r="S40" s="78" t="b">
        <f t="shared" si="13"/>
        <v>0</v>
      </c>
      <c r="T40" s="78" t="str">
        <f t="shared" si="14"/>
        <v>Repos journée</v>
      </c>
      <c r="U40" s="78" t="b">
        <f t="shared" si="15"/>
        <v>0</v>
      </c>
      <c r="V40" s="78" t="b">
        <f t="shared" si="16"/>
        <v>0</v>
      </c>
      <c r="W40" s="78" t="b">
        <f t="shared" si="17"/>
        <v>0</v>
      </c>
      <c r="X40" s="78" t="b">
        <f t="shared" si="18"/>
        <v>0</v>
      </c>
      <c r="Y40" s="80" t="b">
        <f t="shared" si="19"/>
        <v>0</v>
      </c>
      <c r="Z40" s="243" t="s">
        <v>94</v>
      </c>
      <c r="AA40" s="244"/>
      <c r="AB40" s="244"/>
      <c r="AC40" s="244"/>
      <c r="AD40" s="244"/>
      <c r="AE40" s="244"/>
      <c r="AF40" s="244"/>
      <c r="AG40" s="244"/>
      <c r="AH40" s="244"/>
      <c r="AI40" s="244"/>
      <c r="AJ40" s="244"/>
      <c r="AK40" s="244"/>
      <c r="AL40" s="244"/>
      <c r="AM40" s="244"/>
      <c r="AN40" s="244"/>
      <c r="AO40" s="244"/>
      <c r="AP40" s="244"/>
      <c r="AQ40" s="244"/>
      <c r="AR40" s="244"/>
      <c r="AS40" s="244"/>
      <c r="AT40" s="244"/>
      <c r="AU40" s="244"/>
      <c r="AV40" s="244"/>
      <c r="AW40" s="244"/>
      <c r="AX40" s="244"/>
      <c r="AY40" s="244"/>
      <c r="AZ40" s="244"/>
      <c r="BA40" s="245"/>
      <c r="BB40" s="95"/>
      <c r="BC40" s="219" t="str">
        <f t="shared" si="20"/>
        <v>Repos journée</v>
      </c>
      <c r="BD40" s="220"/>
      <c r="BE40" s="220"/>
      <c r="BF40" s="220"/>
      <c r="BG40" s="220"/>
      <c r="BH40" s="220" t="str">
        <f t="shared" si="21"/>
        <v>Repos journée</v>
      </c>
      <c r="BI40" s="220"/>
      <c r="BJ40" s="220"/>
      <c r="BK40" s="220"/>
      <c r="BL40" s="222"/>
      <c r="BM40" s="184"/>
      <c r="BN40" s="185"/>
      <c r="BO40" s="186"/>
      <c r="BP40" s="265"/>
      <c r="BQ40" s="198"/>
      <c r="BR40" s="204"/>
      <c r="BS40" s="207"/>
    </row>
    <row r="41" spans="1:71" ht="12" customHeight="1" x14ac:dyDescent="0.25">
      <c r="A41" s="73" t="s">
        <v>1</v>
      </c>
      <c r="B41" s="57">
        <v>2</v>
      </c>
      <c r="C41" s="56">
        <v>41893</v>
      </c>
      <c r="D41" s="79" t="b">
        <f t="shared" si="0"/>
        <v>0</v>
      </c>
      <c r="E41" s="78" t="b">
        <f t="shared" si="32"/>
        <v>0</v>
      </c>
      <c r="F41" s="78" t="b">
        <f t="shared" si="33"/>
        <v>0</v>
      </c>
      <c r="G41" s="78" t="b">
        <f t="shared" si="1"/>
        <v>0</v>
      </c>
      <c r="H41" s="78" t="b">
        <f t="shared" si="2"/>
        <v>0</v>
      </c>
      <c r="I41" s="78" t="b">
        <f t="shared" si="3"/>
        <v>0</v>
      </c>
      <c r="J41" s="78" t="b">
        <f t="shared" si="4"/>
        <v>0</v>
      </c>
      <c r="K41" s="78" t="b">
        <f t="shared" si="5"/>
        <v>0</v>
      </c>
      <c r="L41" s="85" t="b">
        <f t="shared" si="6"/>
        <v>0</v>
      </c>
      <c r="M41" s="78" t="str">
        <f t="shared" si="7"/>
        <v>Musculation matin</v>
      </c>
      <c r="N41" s="93" t="b">
        <f t="shared" si="8"/>
        <v>0</v>
      </c>
      <c r="O41" s="78" t="b">
        <f t="shared" si="9"/>
        <v>0</v>
      </c>
      <c r="P41" s="78" t="b">
        <f t="shared" si="10"/>
        <v>0</v>
      </c>
      <c r="Q41" s="78" t="str">
        <f t="shared" si="11"/>
        <v>Récupération</v>
      </c>
      <c r="R41" s="78" t="b">
        <f t="shared" si="12"/>
        <v>0</v>
      </c>
      <c r="S41" s="78" t="b">
        <f t="shared" si="13"/>
        <v>0</v>
      </c>
      <c r="T41" s="78" t="b">
        <f t="shared" si="14"/>
        <v>0</v>
      </c>
      <c r="U41" s="78" t="b">
        <f t="shared" si="15"/>
        <v>0</v>
      </c>
      <c r="V41" s="78" t="b">
        <f t="shared" si="16"/>
        <v>0</v>
      </c>
      <c r="W41" s="78" t="b">
        <f t="shared" si="17"/>
        <v>0</v>
      </c>
      <c r="X41" s="78" t="str">
        <f t="shared" si="18"/>
        <v>Volley après-midi</v>
      </c>
      <c r="Y41" s="80" t="b">
        <f t="shared" si="19"/>
        <v>0</v>
      </c>
      <c r="Z41" s="237" t="s">
        <v>37</v>
      </c>
      <c r="AA41" s="238"/>
      <c r="AB41" s="238"/>
      <c r="AC41" s="238"/>
      <c r="AD41" s="239" t="s">
        <v>101</v>
      </c>
      <c r="AE41" s="239"/>
      <c r="AF41" s="239"/>
      <c r="AG41" s="239"/>
      <c r="AH41" s="238" t="s">
        <v>37</v>
      </c>
      <c r="AI41" s="238"/>
      <c r="AJ41" s="238"/>
      <c r="AK41" s="238"/>
      <c r="AL41" s="238"/>
      <c r="AM41" s="238"/>
      <c r="AN41" s="238"/>
      <c r="AO41" s="238"/>
      <c r="AP41" s="238"/>
      <c r="AQ41" s="238"/>
      <c r="AR41" s="238"/>
      <c r="AS41" s="238"/>
      <c r="AT41" s="238"/>
      <c r="AU41" s="240" t="s">
        <v>100</v>
      </c>
      <c r="AV41" s="240"/>
      <c r="AW41" s="240"/>
      <c r="AX41" s="240"/>
      <c r="AY41" s="238" t="s">
        <v>37</v>
      </c>
      <c r="AZ41" s="238"/>
      <c r="BA41" s="241"/>
      <c r="BB41" s="96"/>
      <c r="BC41" s="219" t="str">
        <f t="shared" si="20"/>
        <v>Musculation matin</v>
      </c>
      <c r="BD41" s="220"/>
      <c r="BE41" s="220"/>
      <c r="BF41" s="220"/>
      <c r="BG41" s="220"/>
      <c r="BH41" s="220" t="str">
        <f t="shared" si="21"/>
        <v>Volley après-midi</v>
      </c>
      <c r="BI41" s="220"/>
      <c r="BJ41" s="220"/>
      <c r="BK41" s="220"/>
      <c r="BL41" s="222"/>
      <c r="BM41" s="184"/>
      <c r="BN41" s="185"/>
      <c r="BO41" s="186"/>
      <c r="BP41" s="265"/>
      <c r="BQ41" s="198"/>
      <c r="BR41" s="204"/>
      <c r="BS41" s="207"/>
    </row>
    <row r="42" spans="1:71" ht="12" customHeight="1" x14ac:dyDescent="0.25">
      <c r="A42" s="73" t="s">
        <v>2</v>
      </c>
      <c r="B42" s="57">
        <v>2</v>
      </c>
      <c r="C42" s="56">
        <v>41894</v>
      </c>
      <c r="D42" s="79" t="b">
        <f t="shared" si="0"/>
        <v>0</v>
      </c>
      <c r="E42" s="78" t="b">
        <f t="shared" si="32"/>
        <v>0</v>
      </c>
      <c r="F42" s="78" t="b">
        <f t="shared" si="33"/>
        <v>0</v>
      </c>
      <c r="G42" s="78" t="b">
        <f t="shared" si="1"/>
        <v>0</v>
      </c>
      <c r="H42" s="78" t="b">
        <f t="shared" si="2"/>
        <v>0</v>
      </c>
      <c r="I42" s="78" t="b">
        <f t="shared" si="3"/>
        <v>0</v>
      </c>
      <c r="J42" s="78" t="b">
        <f t="shared" si="4"/>
        <v>0</v>
      </c>
      <c r="K42" s="78" t="b">
        <f t="shared" si="5"/>
        <v>0</v>
      </c>
      <c r="L42" s="85" t="b">
        <f t="shared" si="6"/>
        <v>0</v>
      </c>
      <c r="M42" s="78" t="str">
        <f t="shared" si="7"/>
        <v>Musculation matin</v>
      </c>
      <c r="N42" s="93" t="b">
        <f t="shared" si="8"/>
        <v>0</v>
      </c>
      <c r="O42" s="78" t="b">
        <f t="shared" si="9"/>
        <v>0</v>
      </c>
      <c r="P42" s="78" t="b">
        <f t="shared" si="10"/>
        <v>0</v>
      </c>
      <c r="Q42" s="78" t="str">
        <f t="shared" si="11"/>
        <v>Récupération</v>
      </c>
      <c r="R42" s="78" t="b">
        <f t="shared" si="12"/>
        <v>0</v>
      </c>
      <c r="S42" s="78" t="b">
        <f t="shared" si="13"/>
        <v>0</v>
      </c>
      <c r="T42" s="78" t="b">
        <f t="shared" si="14"/>
        <v>0</v>
      </c>
      <c r="U42" s="78" t="b">
        <f t="shared" si="15"/>
        <v>0</v>
      </c>
      <c r="V42" s="78" t="b">
        <f t="shared" si="16"/>
        <v>0</v>
      </c>
      <c r="W42" s="78" t="b">
        <f t="shared" si="17"/>
        <v>0</v>
      </c>
      <c r="X42" s="78" t="str">
        <f t="shared" si="18"/>
        <v>Volley après-midi</v>
      </c>
      <c r="Y42" s="80" t="b">
        <f t="shared" si="19"/>
        <v>0</v>
      </c>
      <c r="Z42" s="237" t="s">
        <v>37</v>
      </c>
      <c r="AA42" s="238"/>
      <c r="AB42" s="238"/>
      <c r="AC42" s="238"/>
      <c r="AD42" s="239" t="s">
        <v>101</v>
      </c>
      <c r="AE42" s="239"/>
      <c r="AF42" s="239"/>
      <c r="AG42" s="239"/>
      <c r="AH42" s="238" t="s">
        <v>37</v>
      </c>
      <c r="AI42" s="238"/>
      <c r="AJ42" s="238"/>
      <c r="AK42" s="238"/>
      <c r="AL42" s="238"/>
      <c r="AM42" s="238"/>
      <c r="AN42" s="238"/>
      <c r="AO42" s="238"/>
      <c r="AP42" s="238"/>
      <c r="AQ42" s="238"/>
      <c r="AR42" s="238"/>
      <c r="AS42" s="238"/>
      <c r="AT42" s="238"/>
      <c r="AU42" s="240" t="s">
        <v>100</v>
      </c>
      <c r="AV42" s="240"/>
      <c r="AW42" s="240"/>
      <c r="AX42" s="240"/>
      <c r="AY42" s="238" t="s">
        <v>37</v>
      </c>
      <c r="AZ42" s="238"/>
      <c r="BA42" s="241"/>
      <c r="BB42" s="96"/>
      <c r="BC42" s="219" t="str">
        <f t="shared" si="20"/>
        <v>Musculation matin</v>
      </c>
      <c r="BD42" s="220"/>
      <c r="BE42" s="220"/>
      <c r="BF42" s="220"/>
      <c r="BG42" s="220"/>
      <c r="BH42" s="220" t="str">
        <f t="shared" si="21"/>
        <v>Volley après-midi</v>
      </c>
      <c r="BI42" s="220"/>
      <c r="BJ42" s="220"/>
      <c r="BK42" s="220"/>
      <c r="BL42" s="222"/>
      <c r="BM42" s="184"/>
      <c r="BN42" s="185"/>
      <c r="BO42" s="186"/>
      <c r="BP42" s="265"/>
      <c r="BQ42" s="198"/>
      <c r="BR42" s="204"/>
      <c r="BS42" s="207"/>
    </row>
    <row r="43" spans="1:71" ht="12" customHeight="1" x14ac:dyDescent="0.25">
      <c r="A43" s="73" t="s">
        <v>3</v>
      </c>
      <c r="B43" s="57">
        <v>2</v>
      </c>
      <c r="C43" s="56">
        <v>41895</v>
      </c>
      <c r="D43" s="79" t="b">
        <f t="shared" si="0"/>
        <v>0</v>
      </c>
      <c r="E43" s="78" t="b">
        <f t="shared" si="32"/>
        <v>0</v>
      </c>
      <c r="F43" s="78" t="b">
        <f t="shared" si="33"/>
        <v>0</v>
      </c>
      <c r="G43" s="78" t="b">
        <f t="shared" si="1"/>
        <v>0</v>
      </c>
      <c r="H43" s="78" t="b">
        <f t="shared" si="2"/>
        <v>0</v>
      </c>
      <c r="I43" s="78" t="b">
        <f t="shared" si="3"/>
        <v>0</v>
      </c>
      <c r="J43" s="78" t="b">
        <f t="shared" si="4"/>
        <v>0</v>
      </c>
      <c r="K43" s="78" t="b">
        <f t="shared" si="5"/>
        <v>0</v>
      </c>
      <c r="L43" s="85" t="b">
        <f t="shared" si="6"/>
        <v>0</v>
      </c>
      <c r="M43" s="78" t="str">
        <f t="shared" si="7"/>
        <v>Musculation matin</v>
      </c>
      <c r="N43" s="93" t="b">
        <f t="shared" si="8"/>
        <v>0</v>
      </c>
      <c r="O43" s="78" t="b">
        <f t="shared" si="9"/>
        <v>0</v>
      </c>
      <c r="P43" s="78" t="b">
        <f t="shared" si="10"/>
        <v>0</v>
      </c>
      <c r="Q43" s="78" t="str">
        <f t="shared" si="11"/>
        <v>Récupération</v>
      </c>
      <c r="R43" s="78" t="b">
        <f t="shared" si="12"/>
        <v>0</v>
      </c>
      <c r="S43" s="78" t="str">
        <f t="shared" si="13"/>
        <v>Repos après-midi</v>
      </c>
      <c r="T43" s="78" t="b">
        <f t="shared" si="14"/>
        <v>0</v>
      </c>
      <c r="U43" s="78" t="b">
        <f t="shared" si="15"/>
        <v>0</v>
      </c>
      <c r="V43" s="78" t="b">
        <f t="shared" si="16"/>
        <v>0</v>
      </c>
      <c r="W43" s="78" t="b">
        <f t="shared" si="17"/>
        <v>0</v>
      </c>
      <c r="X43" s="78" t="b">
        <f t="shared" si="18"/>
        <v>0</v>
      </c>
      <c r="Y43" s="80" t="b">
        <f t="shared" si="19"/>
        <v>0</v>
      </c>
      <c r="Z43" s="237" t="s">
        <v>37</v>
      </c>
      <c r="AA43" s="238"/>
      <c r="AB43" s="238"/>
      <c r="AC43" s="238"/>
      <c r="AD43" s="239" t="s">
        <v>101</v>
      </c>
      <c r="AE43" s="239"/>
      <c r="AF43" s="239"/>
      <c r="AG43" s="239"/>
      <c r="AH43" s="244" t="s">
        <v>93</v>
      </c>
      <c r="AI43" s="244"/>
      <c r="AJ43" s="244"/>
      <c r="AK43" s="244"/>
      <c r="AL43" s="244"/>
      <c r="AM43" s="244"/>
      <c r="AN43" s="244"/>
      <c r="AO43" s="244"/>
      <c r="AP43" s="244"/>
      <c r="AQ43" s="244"/>
      <c r="AR43" s="244"/>
      <c r="AS43" s="244"/>
      <c r="AT43" s="244"/>
      <c r="AU43" s="244"/>
      <c r="AV43" s="244"/>
      <c r="AW43" s="244"/>
      <c r="AX43" s="244"/>
      <c r="AY43" s="244"/>
      <c r="AZ43" s="244"/>
      <c r="BA43" s="245"/>
      <c r="BB43" s="95"/>
      <c r="BC43" s="219" t="str">
        <f t="shared" si="20"/>
        <v>Musculation matin</v>
      </c>
      <c r="BD43" s="220"/>
      <c r="BE43" s="220"/>
      <c r="BF43" s="220"/>
      <c r="BG43" s="220"/>
      <c r="BH43" s="220" t="str">
        <f t="shared" si="21"/>
        <v>Repos après-midi</v>
      </c>
      <c r="BI43" s="220"/>
      <c r="BJ43" s="220"/>
      <c r="BK43" s="220"/>
      <c r="BL43" s="222"/>
      <c r="BM43" s="184"/>
      <c r="BN43" s="185"/>
      <c r="BO43" s="186"/>
      <c r="BP43" s="265"/>
      <c r="BQ43" s="198"/>
      <c r="BR43" s="204"/>
      <c r="BS43" s="207"/>
    </row>
    <row r="44" spans="1:71" ht="12" customHeight="1" thickBot="1" x14ac:dyDescent="0.3">
      <c r="A44" s="55" t="s">
        <v>4</v>
      </c>
      <c r="B44" s="62">
        <v>2</v>
      </c>
      <c r="C44" s="61">
        <v>41896</v>
      </c>
      <c r="D44" s="83" t="b">
        <f t="shared" si="0"/>
        <v>0</v>
      </c>
      <c r="E44" s="81" t="b">
        <f t="shared" si="32"/>
        <v>0</v>
      </c>
      <c r="F44" s="81" t="b">
        <f t="shared" si="33"/>
        <v>0</v>
      </c>
      <c r="G44" s="81" t="b">
        <f t="shared" si="1"/>
        <v>0</v>
      </c>
      <c r="H44" s="81" t="b">
        <f t="shared" si="2"/>
        <v>0</v>
      </c>
      <c r="I44" s="81" t="b">
        <f t="shared" si="3"/>
        <v>0</v>
      </c>
      <c r="J44" s="81" t="b">
        <f t="shared" si="4"/>
        <v>0</v>
      </c>
      <c r="K44" s="81" t="b">
        <f t="shared" si="5"/>
        <v>0</v>
      </c>
      <c r="L44" s="86" t="b">
        <f t="shared" si="6"/>
        <v>0</v>
      </c>
      <c r="M44" s="81" t="b">
        <f t="shared" si="7"/>
        <v>0</v>
      </c>
      <c r="N44" s="92" t="b">
        <f t="shared" si="8"/>
        <v>0</v>
      </c>
      <c r="O44" s="81" t="b">
        <f t="shared" si="9"/>
        <v>0</v>
      </c>
      <c r="P44" s="81" t="b">
        <f t="shared" si="10"/>
        <v>0</v>
      </c>
      <c r="Q44" s="81" t="b">
        <f t="shared" si="11"/>
        <v>0</v>
      </c>
      <c r="R44" s="81" t="b">
        <f t="shared" si="12"/>
        <v>0</v>
      </c>
      <c r="S44" s="81" t="b">
        <f t="shared" si="13"/>
        <v>0</v>
      </c>
      <c r="T44" s="81" t="str">
        <f t="shared" si="14"/>
        <v>Repos journée</v>
      </c>
      <c r="U44" s="81" t="b">
        <f t="shared" si="15"/>
        <v>0</v>
      </c>
      <c r="V44" s="81" t="b">
        <f t="shared" si="16"/>
        <v>0</v>
      </c>
      <c r="W44" s="81" t="b">
        <f t="shared" si="17"/>
        <v>0</v>
      </c>
      <c r="X44" s="81" t="b">
        <f t="shared" si="18"/>
        <v>0</v>
      </c>
      <c r="Y44" s="82" t="b">
        <f t="shared" si="19"/>
        <v>0</v>
      </c>
      <c r="Z44" s="246" t="s">
        <v>94</v>
      </c>
      <c r="AA44" s="247"/>
      <c r="AB44" s="247"/>
      <c r="AC44" s="247"/>
      <c r="AD44" s="247"/>
      <c r="AE44" s="247"/>
      <c r="AF44" s="247"/>
      <c r="AG44" s="247"/>
      <c r="AH44" s="247"/>
      <c r="AI44" s="247"/>
      <c r="AJ44" s="247"/>
      <c r="AK44" s="247"/>
      <c r="AL44" s="247"/>
      <c r="AM44" s="247"/>
      <c r="AN44" s="247"/>
      <c r="AO44" s="247"/>
      <c r="AP44" s="247"/>
      <c r="AQ44" s="247"/>
      <c r="AR44" s="247"/>
      <c r="AS44" s="247"/>
      <c r="AT44" s="247"/>
      <c r="AU44" s="247"/>
      <c r="AV44" s="247"/>
      <c r="AW44" s="247"/>
      <c r="AX44" s="247"/>
      <c r="AY44" s="247"/>
      <c r="AZ44" s="247"/>
      <c r="BA44" s="248"/>
      <c r="BB44" s="95"/>
      <c r="BC44" s="223" t="str">
        <f t="shared" si="20"/>
        <v>Repos journée</v>
      </c>
      <c r="BD44" s="224"/>
      <c r="BE44" s="224"/>
      <c r="BF44" s="224"/>
      <c r="BG44" s="224"/>
      <c r="BH44" s="224" t="str">
        <f t="shared" si="21"/>
        <v>Repos journée</v>
      </c>
      <c r="BI44" s="224"/>
      <c r="BJ44" s="224"/>
      <c r="BK44" s="224"/>
      <c r="BL44" s="226"/>
      <c r="BM44" s="187"/>
      <c r="BN44" s="188"/>
      <c r="BO44" s="189"/>
      <c r="BP44" s="266"/>
      <c r="BQ44" s="198"/>
      <c r="BR44" s="205"/>
      <c r="BS44" s="208"/>
    </row>
    <row r="45" spans="1:71" ht="12" customHeight="1" x14ac:dyDescent="0.25">
      <c r="A45" s="74" t="s">
        <v>0</v>
      </c>
      <c r="B45" s="50">
        <v>3</v>
      </c>
      <c r="C45" s="49">
        <v>41897</v>
      </c>
      <c r="D45" s="63" t="b">
        <f t="shared" si="0"/>
        <v>0</v>
      </c>
      <c r="E45" s="51" t="b">
        <f>IF(COUNTIF(Z45:BA45,"Cardio1")&gt;0, "Cardio matin")</f>
        <v>0</v>
      </c>
      <c r="F45" s="51" t="b">
        <f>IF(COUNTIF(Z45:BA45,"Cardio2")&gt;0, "Cardio après-midi")</f>
        <v>0</v>
      </c>
      <c r="G45" s="51" t="b">
        <f t="shared" si="1"/>
        <v>0</v>
      </c>
      <c r="H45" s="51" t="b">
        <f t="shared" si="2"/>
        <v>0</v>
      </c>
      <c r="I45" s="51" t="b">
        <f t="shared" si="3"/>
        <v>0</v>
      </c>
      <c r="J45" s="51" t="b">
        <f t="shared" si="4"/>
        <v>0</v>
      </c>
      <c r="K45" s="51" t="b">
        <f t="shared" si="5"/>
        <v>0</v>
      </c>
      <c r="L45" s="84" t="b">
        <f t="shared" si="6"/>
        <v>0</v>
      </c>
      <c r="M45" s="51" t="b">
        <f t="shared" si="7"/>
        <v>0</v>
      </c>
      <c r="N45" s="94" t="b">
        <f t="shared" si="8"/>
        <v>0</v>
      </c>
      <c r="O45" s="51" t="b">
        <f t="shared" si="9"/>
        <v>0</v>
      </c>
      <c r="P45" s="51" t="b">
        <f t="shared" si="10"/>
        <v>0</v>
      </c>
      <c r="Q45" s="51" t="str">
        <f t="shared" si="11"/>
        <v>Récupération</v>
      </c>
      <c r="R45" s="51" t="str">
        <f t="shared" si="12"/>
        <v>Repos matin</v>
      </c>
      <c r="S45" s="51" t="b">
        <f t="shared" si="13"/>
        <v>0</v>
      </c>
      <c r="T45" s="51" t="b">
        <f t="shared" si="14"/>
        <v>0</v>
      </c>
      <c r="U45" s="51" t="b">
        <f t="shared" si="15"/>
        <v>0</v>
      </c>
      <c r="V45" s="51" t="b">
        <f t="shared" si="16"/>
        <v>0</v>
      </c>
      <c r="W45" s="51" t="b">
        <f t="shared" si="17"/>
        <v>0</v>
      </c>
      <c r="X45" s="51" t="str">
        <f t="shared" si="18"/>
        <v>Volley après-midi</v>
      </c>
      <c r="Y45" s="52" t="b">
        <f t="shared" si="19"/>
        <v>0</v>
      </c>
      <c r="Z45" s="249" t="s">
        <v>92</v>
      </c>
      <c r="AA45" s="250"/>
      <c r="AB45" s="250"/>
      <c r="AC45" s="250"/>
      <c r="AD45" s="250"/>
      <c r="AE45" s="250"/>
      <c r="AF45" s="250"/>
      <c r="AG45" s="250"/>
      <c r="AH45" s="250"/>
      <c r="AI45" s="250"/>
      <c r="AJ45" s="250"/>
      <c r="AK45" s="250"/>
      <c r="AL45" s="250"/>
      <c r="AM45" s="250"/>
      <c r="AN45" s="250"/>
      <c r="AO45" s="250"/>
      <c r="AP45" s="250"/>
      <c r="AQ45" s="250"/>
      <c r="AR45" s="250"/>
      <c r="AS45" s="250"/>
      <c r="AT45" s="250"/>
      <c r="AU45" s="231" t="s">
        <v>100</v>
      </c>
      <c r="AV45" s="231"/>
      <c r="AW45" s="231"/>
      <c r="AX45" s="231"/>
      <c r="AY45" s="229" t="s">
        <v>37</v>
      </c>
      <c r="AZ45" s="229"/>
      <c r="BA45" s="232"/>
      <c r="BB45" s="96"/>
      <c r="BC45" s="216" t="str">
        <f t="shared" si="20"/>
        <v>Repos matin</v>
      </c>
      <c r="BD45" s="217"/>
      <c r="BE45" s="217"/>
      <c r="BF45" s="217"/>
      <c r="BG45" s="217"/>
      <c r="BH45" s="217" t="str">
        <f t="shared" si="21"/>
        <v>Volley après-midi</v>
      </c>
      <c r="BI45" s="217"/>
      <c r="BJ45" s="217"/>
      <c r="BK45" s="217"/>
      <c r="BL45" s="227"/>
      <c r="BM45" s="181"/>
      <c r="BN45" s="182"/>
      <c r="BO45" s="183"/>
      <c r="BP45" s="264">
        <v>3</v>
      </c>
      <c r="BQ45" s="198"/>
      <c r="BR45" s="203" t="s">
        <v>17</v>
      </c>
      <c r="BS45" s="206" t="s">
        <v>28</v>
      </c>
    </row>
    <row r="46" spans="1:71" ht="12" customHeight="1" x14ac:dyDescent="0.25">
      <c r="A46" s="73" t="s">
        <v>80</v>
      </c>
      <c r="B46" s="57">
        <v>3</v>
      </c>
      <c r="C46" s="56">
        <v>41898</v>
      </c>
      <c r="D46" s="79" t="b">
        <f t="shared" si="0"/>
        <v>0</v>
      </c>
      <c r="E46" s="78" t="b">
        <f t="shared" ref="E46:E51" si="34">IF(COUNTIF(Z46:BA46,"Cardio.")&gt;0, "Cardio1")</f>
        <v>0</v>
      </c>
      <c r="F46" s="78" t="b">
        <f t="shared" ref="F46:F51" si="35">IF(COUNTIF(Z46:BA46,"Cardio")&gt;0, "Cardio2")</f>
        <v>0</v>
      </c>
      <c r="G46" s="78" t="b">
        <f t="shared" si="1"/>
        <v>0</v>
      </c>
      <c r="H46" s="78" t="b">
        <f t="shared" si="2"/>
        <v>0</v>
      </c>
      <c r="I46" s="78" t="b">
        <f t="shared" si="3"/>
        <v>0</v>
      </c>
      <c r="J46" s="78" t="b">
        <f t="shared" si="4"/>
        <v>0</v>
      </c>
      <c r="K46" s="78" t="b">
        <f t="shared" si="5"/>
        <v>0</v>
      </c>
      <c r="L46" s="85" t="b">
        <f t="shared" si="6"/>
        <v>0</v>
      </c>
      <c r="M46" s="78" t="str">
        <f t="shared" si="7"/>
        <v>Musculation matin</v>
      </c>
      <c r="N46" s="93" t="b">
        <f t="shared" si="8"/>
        <v>0</v>
      </c>
      <c r="O46" s="78" t="b">
        <f t="shared" si="9"/>
        <v>0</v>
      </c>
      <c r="P46" s="78" t="b">
        <f t="shared" si="10"/>
        <v>0</v>
      </c>
      <c r="Q46" s="78" t="str">
        <f t="shared" si="11"/>
        <v>Récupération</v>
      </c>
      <c r="R46" s="78" t="b">
        <f t="shared" si="12"/>
        <v>0</v>
      </c>
      <c r="S46" s="78" t="b">
        <f t="shared" si="13"/>
        <v>0</v>
      </c>
      <c r="T46" s="78" t="b">
        <f t="shared" si="14"/>
        <v>0</v>
      </c>
      <c r="U46" s="78" t="b">
        <f t="shared" si="15"/>
        <v>0</v>
      </c>
      <c r="V46" s="78" t="b">
        <f t="shared" si="16"/>
        <v>0</v>
      </c>
      <c r="W46" s="78" t="b">
        <f t="shared" si="17"/>
        <v>0</v>
      </c>
      <c r="X46" s="78" t="str">
        <f t="shared" si="18"/>
        <v>Volley après-midi</v>
      </c>
      <c r="Y46" s="80" t="b">
        <f t="shared" si="19"/>
        <v>0</v>
      </c>
      <c r="Z46" s="237" t="s">
        <v>37</v>
      </c>
      <c r="AA46" s="238"/>
      <c r="AB46" s="238"/>
      <c r="AC46" s="238"/>
      <c r="AD46" s="239" t="s">
        <v>101</v>
      </c>
      <c r="AE46" s="239"/>
      <c r="AF46" s="239"/>
      <c r="AG46" s="239"/>
      <c r="AH46" s="238" t="s">
        <v>37</v>
      </c>
      <c r="AI46" s="238"/>
      <c r="AJ46" s="238"/>
      <c r="AK46" s="238"/>
      <c r="AL46" s="238"/>
      <c r="AM46" s="238"/>
      <c r="AN46" s="238"/>
      <c r="AO46" s="238"/>
      <c r="AP46" s="238"/>
      <c r="AQ46" s="238"/>
      <c r="AR46" s="238"/>
      <c r="AS46" s="238"/>
      <c r="AT46" s="238"/>
      <c r="AU46" s="240" t="s">
        <v>100</v>
      </c>
      <c r="AV46" s="240"/>
      <c r="AW46" s="240"/>
      <c r="AX46" s="240"/>
      <c r="AY46" s="238" t="s">
        <v>37</v>
      </c>
      <c r="AZ46" s="238"/>
      <c r="BA46" s="241"/>
      <c r="BB46" s="96"/>
      <c r="BC46" s="219" t="str">
        <f t="shared" si="20"/>
        <v>Musculation matin</v>
      </c>
      <c r="BD46" s="220"/>
      <c r="BE46" s="220"/>
      <c r="BF46" s="220"/>
      <c r="BG46" s="220"/>
      <c r="BH46" s="220" t="str">
        <f t="shared" si="21"/>
        <v>Volley après-midi</v>
      </c>
      <c r="BI46" s="220"/>
      <c r="BJ46" s="220"/>
      <c r="BK46" s="220"/>
      <c r="BL46" s="222"/>
      <c r="BM46" s="184"/>
      <c r="BN46" s="185"/>
      <c r="BO46" s="186"/>
      <c r="BP46" s="265"/>
      <c r="BQ46" s="198"/>
      <c r="BR46" s="204"/>
      <c r="BS46" s="207"/>
    </row>
    <row r="47" spans="1:71" ht="12" customHeight="1" x14ac:dyDescent="0.25">
      <c r="A47" s="73" t="s">
        <v>81</v>
      </c>
      <c r="B47" s="57">
        <v>3</v>
      </c>
      <c r="C47" s="56">
        <v>41899</v>
      </c>
      <c r="D47" s="79" t="b">
        <f t="shared" si="0"/>
        <v>0</v>
      </c>
      <c r="E47" s="78" t="b">
        <f t="shared" si="34"/>
        <v>0</v>
      </c>
      <c r="F47" s="78" t="b">
        <f t="shared" si="35"/>
        <v>0</v>
      </c>
      <c r="G47" s="78" t="b">
        <f t="shared" si="1"/>
        <v>0</v>
      </c>
      <c r="H47" s="78" t="b">
        <f t="shared" si="2"/>
        <v>0</v>
      </c>
      <c r="I47" s="78" t="b">
        <f t="shared" si="3"/>
        <v>0</v>
      </c>
      <c r="J47" s="78" t="b">
        <f t="shared" si="4"/>
        <v>0</v>
      </c>
      <c r="K47" s="78" t="b">
        <f t="shared" si="5"/>
        <v>0</v>
      </c>
      <c r="L47" s="85" t="b">
        <f t="shared" si="6"/>
        <v>0</v>
      </c>
      <c r="M47" s="78" t="str">
        <f t="shared" si="7"/>
        <v>Musculation matin</v>
      </c>
      <c r="N47" s="93" t="b">
        <f t="shared" si="8"/>
        <v>0</v>
      </c>
      <c r="O47" s="78" t="b">
        <f t="shared" si="9"/>
        <v>0</v>
      </c>
      <c r="P47" s="78" t="b">
        <f t="shared" si="10"/>
        <v>0</v>
      </c>
      <c r="Q47" s="78" t="str">
        <f t="shared" si="11"/>
        <v>Récupération</v>
      </c>
      <c r="R47" s="78" t="b">
        <f t="shared" si="12"/>
        <v>0</v>
      </c>
      <c r="S47" s="78" t="b">
        <f t="shared" si="13"/>
        <v>0</v>
      </c>
      <c r="T47" s="78" t="b">
        <f t="shared" si="14"/>
        <v>0</v>
      </c>
      <c r="U47" s="78" t="b">
        <f t="shared" si="15"/>
        <v>0</v>
      </c>
      <c r="V47" s="78" t="b">
        <f t="shared" si="16"/>
        <v>0</v>
      </c>
      <c r="W47" s="78" t="b">
        <f t="shared" si="17"/>
        <v>0</v>
      </c>
      <c r="X47" s="78" t="str">
        <f t="shared" si="18"/>
        <v>Volley après-midi</v>
      </c>
      <c r="Y47" s="80" t="b">
        <f t="shared" si="19"/>
        <v>0</v>
      </c>
      <c r="Z47" s="237" t="s">
        <v>37</v>
      </c>
      <c r="AA47" s="238"/>
      <c r="AB47" s="238"/>
      <c r="AC47" s="238"/>
      <c r="AD47" s="239" t="s">
        <v>101</v>
      </c>
      <c r="AE47" s="239"/>
      <c r="AF47" s="239"/>
      <c r="AG47" s="239"/>
      <c r="AH47" s="238" t="s">
        <v>37</v>
      </c>
      <c r="AI47" s="238"/>
      <c r="AJ47" s="238"/>
      <c r="AK47" s="238"/>
      <c r="AL47" s="238"/>
      <c r="AM47" s="238"/>
      <c r="AN47" s="238"/>
      <c r="AO47" s="238"/>
      <c r="AP47" s="238"/>
      <c r="AQ47" s="238"/>
      <c r="AR47" s="238"/>
      <c r="AS47" s="238"/>
      <c r="AT47" s="238"/>
      <c r="AU47" s="240" t="s">
        <v>100</v>
      </c>
      <c r="AV47" s="240"/>
      <c r="AW47" s="240"/>
      <c r="AX47" s="240"/>
      <c r="AY47" s="238" t="s">
        <v>37</v>
      </c>
      <c r="AZ47" s="238"/>
      <c r="BA47" s="241"/>
      <c r="BB47" s="96"/>
      <c r="BC47" s="219" t="str">
        <f t="shared" si="20"/>
        <v>Musculation matin</v>
      </c>
      <c r="BD47" s="220"/>
      <c r="BE47" s="220"/>
      <c r="BF47" s="220"/>
      <c r="BG47" s="220"/>
      <c r="BH47" s="220" t="str">
        <f t="shared" si="21"/>
        <v>Volley après-midi</v>
      </c>
      <c r="BI47" s="220"/>
      <c r="BJ47" s="220"/>
      <c r="BK47" s="220"/>
      <c r="BL47" s="222"/>
      <c r="BM47" s="184"/>
      <c r="BN47" s="185"/>
      <c r="BO47" s="186"/>
      <c r="BP47" s="265"/>
      <c r="BQ47" s="198"/>
      <c r="BR47" s="204"/>
      <c r="BS47" s="207"/>
    </row>
    <row r="48" spans="1:71" ht="12" customHeight="1" x14ac:dyDescent="0.25">
      <c r="A48" s="73" t="s">
        <v>1</v>
      </c>
      <c r="B48" s="57">
        <v>3</v>
      </c>
      <c r="C48" s="56">
        <v>41900</v>
      </c>
      <c r="D48" s="79" t="b">
        <f t="shared" si="0"/>
        <v>0</v>
      </c>
      <c r="E48" s="78" t="b">
        <f t="shared" si="34"/>
        <v>0</v>
      </c>
      <c r="F48" s="78" t="b">
        <f t="shared" si="35"/>
        <v>0</v>
      </c>
      <c r="G48" s="78" t="b">
        <f t="shared" si="1"/>
        <v>0</v>
      </c>
      <c r="H48" s="78" t="b">
        <f t="shared" si="2"/>
        <v>0</v>
      </c>
      <c r="I48" s="78" t="b">
        <f t="shared" si="3"/>
        <v>0</v>
      </c>
      <c r="J48" s="78" t="b">
        <f t="shared" si="4"/>
        <v>0</v>
      </c>
      <c r="K48" s="78" t="b">
        <f t="shared" si="5"/>
        <v>0</v>
      </c>
      <c r="L48" s="85" t="b">
        <f t="shared" si="6"/>
        <v>0</v>
      </c>
      <c r="M48" s="78" t="b">
        <f t="shared" si="7"/>
        <v>0</v>
      </c>
      <c r="N48" s="93" t="b">
        <f t="shared" si="8"/>
        <v>0</v>
      </c>
      <c r="O48" s="78" t="b">
        <f t="shared" si="9"/>
        <v>0</v>
      </c>
      <c r="P48" s="78" t="b">
        <f t="shared" si="10"/>
        <v>0</v>
      </c>
      <c r="Q48" s="78" t="str">
        <f t="shared" si="11"/>
        <v>Récupération</v>
      </c>
      <c r="R48" s="78" t="str">
        <f t="shared" si="12"/>
        <v>Repos matin</v>
      </c>
      <c r="S48" s="78" t="b">
        <f t="shared" si="13"/>
        <v>0</v>
      </c>
      <c r="T48" s="78" t="b">
        <f t="shared" si="14"/>
        <v>0</v>
      </c>
      <c r="U48" s="78" t="b">
        <f t="shared" si="15"/>
        <v>0</v>
      </c>
      <c r="V48" s="78" t="b">
        <f t="shared" si="16"/>
        <v>0</v>
      </c>
      <c r="W48" s="78" t="b">
        <f t="shared" si="17"/>
        <v>0</v>
      </c>
      <c r="X48" s="78" t="str">
        <f t="shared" si="18"/>
        <v>Volley après-midi</v>
      </c>
      <c r="Y48" s="80" t="b">
        <f t="shared" si="19"/>
        <v>0</v>
      </c>
      <c r="Z48" s="243" t="s">
        <v>92</v>
      </c>
      <c r="AA48" s="244"/>
      <c r="AB48" s="244"/>
      <c r="AC48" s="244"/>
      <c r="AD48" s="244"/>
      <c r="AE48" s="244"/>
      <c r="AF48" s="244"/>
      <c r="AG48" s="244"/>
      <c r="AH48" s="244"/>
      <c r="AI48" s="244"/>
      <c r="AJ48" s="244"/>
      <c r="AK48" s="244"/>
      <c r="AL48" s="244"/>
      <c r="AM48" s="244"/>
      <c r="AN48" s="244"/>
      <c r="AO48" s="244"/>
      <c r="AP48" s="244"/>
      <c r="AQ48" s="244"/>
      <c r="AR48" s="244"/>
      <c r="AS48" s="244"/>
      <c r="AT48" s="244"/>
      <c r="AU48" s="240" t="s">
        <v>100</v>
      </c>
      <c r="AV48" s="240"/>
      <c r="AW48" s="240"/>
      <c r="AX48" s="240"/>
      <c r="AY48" s="238" t="s">
        <v>37</v>
      </c>
      <c r="AZ48" s="238"/>
      <c r="BA48" s="241"/>
      <c r="BB48" s="96"/>
      <c r="BC48" s="219" t="str">
        <f t="shared" si="20"/>
        <v>Repos matin</v>
      </c>
      <c r="BD48" s="220"/>
      <c r="BE48" s="220"/>
      <c r="BF48" s="220"/>
      <c r="BG48" s="220"/>
      <c r="BH48" s="220" t="str">
        <f t="shared" si="21"/>
        <v>Volley après-midi</v>
      </c>
      <c r="BI48" s="220"/>
      <c r="BJ48" s="220"/>
      <c r="BK48" s="220"/>
      <c r="BL48" s="222"/>
      <c r="BM48" s="184"/>
      <c r="BN48" s="185"/>
      <c r="BO48" s="186"/>
      <c r="BP48" s="265"/>
      <c r="BQ48" s="198"/>
      <c r="BR48" s="204"/>
      <c r="BS48" s="207"/>
    </row>
    <row r="49" spans="1:71" ht="12" customHeight="1" x14ac:dyDescent="0.25">
      <c r="A49" s="73" t="s">
        <v>2</v>
      </c>
      <c r="B49" s="57">
        <v>3</v>
      </c>
      <c r="C49" s="56">
        <v>41901</v>
      </c>
      <c r="D49" s="79" t="b">
        <f t="shared" si="0"/>
        <v>0</v>
      </c>
      <c r="E49" s="78" t="b">
        <f t="shared" si="34"/>
        <v>0</v>
      </c>
      <c r="F49" s="78" t="b">
        <f t="shared" si="35"/>
        <v>0</v>
      </c>
      <c r="G49" s="78" t="b">
        <f t="shared" si="1"/>
        <v>0</v>
      </c>
      <c r="H49" s="78" t="b">
        <f t="shared" si="2"/>
        <v>0</v>
      </c>
      <c r="I49" s="78" t="b">
        <f t="shared" si="3"/>
        <v>0</v>
      </c>
      <c r="J49" s="78" t="b">
        <f t="shared" si="4"/>
        <v>0</v>
      </c>
      <c r="K49" s="78" t="b">
        <f t="shared" si="5"/>
        <v>0</v>
      </c>
      <c r="L49" s="85" t="b">
        <f t="shared" si="6"/>
        <v>0</v>
      </c>
      <c r="M49" s="78" t="str">
        <f t="shared" si="7"/>
        <v>Musculation matin</v>
      </c>
      <c r="N49" s="93" t="b">
        <f t="shared" si="8"/>
        <v>0</v>
      </c>
      <c r="O49" s="78" t="b">
        <f t="shared" si="9"/>
        <v>0</v>
      </c>
      <c r="P49" s="78" t="b">
        <f t="shared" si="10"/>
        <v>0</v>
      </c>
      <c r="Q49" s="78" t="str">
        <f t="shared" si="11"/>
        <v>Récupération</v>
      </c>
      <c r="R49" s="78" t="b">
        <f t="shared" si="12"/>
        <v>0</v>
      </c>
      <c r="S49" s="78" t="b">
        <f t="shared" si="13"/>
        <v>0</v>
      </c>
      <c r="T49" s="78" t="b">
        <f t="shared" si="14"/>
        <v>0</v>
      </c>
      <c r="U49" s="78" t="b">
        <f t="shared" si="15"/>
        <v>0</v>
      </c>
      <c r="V49" s="78" t="b">
        <f t="shared" si="16"/>
        <v>0</v>
      </c>
      <c r="W49" s="78" t="b">
        <f t="shared" si="17"/>
        <v>0</v>
      </c>
      <c r="X49" s="78" t="str">
        <f t="shared" si="18"/>
        <v>Volley après-midi</v>
      </c>
      <c r="Y49" s="80" t="b">
        <f t="shared" si="19"/>
        <v>0</v>
      </c>
      <c r="Z49" s="237" t="s">
        <v>37</v>
      </c>
      <c r="AA49" s="238"/>
      <c r="AB49" s="238"/>
      <c r="AC49" s="238"/>
      <c r="AD49" s="239" t="s">
        <v>101</v>
      </c>
      <c r="AE49" s="239"/>
      <c r="AF49" s="239"/>
      <c r="AG49" s="239"/>
      <c r="AH49" s="238" t="s">
        <v>37</v>
      </c>
      <c r="AI49" s="238"/>
      <c r="AJ49" s="238"/>
      <c r="AK49" s="238"/>
      <c r="AL49" s="238"/>
      <c r="AM49" s="238"/>
      <c r="AN49" s="238"/>
      <c r="AO49" s="238"/>
      <c r="AP49" s="238"/>
      <c r="AQ49" s="238"/>
      <c r="AR49" s="238"/>
      <c r="AS49" s="238"/>
      <c r="AT49" s="238"/>
      <c r="AU49" s="240" t="s">
        <v>100</v>
      </c>
      <c r="AV49" s="240"/>
      <c r="AW49" s="240"/>
      <c r="AX49" s="240"/>
      <c r="AY49" s="238" t="s">
        <v>37</v>
      </c>
      <c r="AZ49" s="238"/>
      <c r="BA49" s="241"/>
      <c r="BB49" s="96"/>
      <c r="BC49" s="219" t="str">
        <f t="shared" si="20"/>
        <v>Musculation matin</v>
      </c>
      <c r="BD49" s="220"/>
      <c r="BE49" s="220"/>
      <c r="BF49" s="220"/>
      <c r="BG49" s="220"/>
      <c r="BH49" s="220" t="str">
        <f t="shared" si="21"/>
        <v>Volley après-midi</v>
      </c>
      <c r="BI49" s="220"/>
      <c r="BJ49" s="220"/>
      <c r="BK49" s="220"/>
      <c r="BL49" s="222"/>
      <c r="BM49" s="184"/>
      <c r="BN49" s="185"/>
      <c r="BO49" s="186"/>
      <c r="BP49" s="265"/>
      <c r="BQ49" s="198"/>
      <c r="BR49" s="204"/>
      <c r="BS49" s="207"/>
    </row>
    <row r="50" spans="1:71" ht="12" customHeight="1" x14ac:dyDescent="0.25">
      <c r="A50" s="73" t="s">
        <v>3</v>
      </c>
      <c r="B50" s="57">
        <v>3</v>
      </c>
      <c r="C50" s="56">
        <v>41902</v>
      </c>
      <c r="D50" s="79" t="b">
        <f t="shared" si="0"/>
        <v>0</v>
      </c>
      <c r="E50" s="78" t="b">
        <f t="shared" si="34"/>
        <v>0</v>
      </c>
      <c r="F50" s="78" t="b">
        <f t="shared" si="35"/>
        <v>0</v>
      </c>
      <c r="G50" s="78" t="b">
        <f t="shared" si="1"/>
        <v>0</v>
      </c>
      <c r="H50" s="78" t="b">
        <f t="shared" si="2"/>
        <v>0</v>
      </c>
      <c r="I50" s="78" t="b">
        <f t="shared" si="3"/>
        <v>0</v>
      </c>
      <c r="J50" s="78" t="b">
        <f t="shared" si="4"/>
        <v>0</v>
      </c>
      <c r="K50" s="78" t="b">
        <f t="shared" si="5"/>
        <v>0</v>
      </c>
      <c r="L50" s="85" t="b">
        <f t="shared" si="6"/>
        <v>0</v>
      </c>
      <c r="M50" s="78" t="str">
        <f t="shared" si="7"/>
        <v>Musculation matin</v>
      </c>
      <c r="N50" s="93" t="b">
        <f t="shared" si="8"/>
        <v>0</v>
      </c>
      <c r="O50" s="78" t="b">
        <f t="shared" si="9"/>
        <v>0</v>
      </c>
      <c r="P50" s="78" t="b">
        <f t="shared" si="10"/>
        <v>0</v>
      </c>
      <c r="Q50" s="78" t="str">
        <f t="shared" si="11"/>
        <v>Récupération</v>
      </c>
      <c r="R50" s="78" t="b">
        <f t="shared" si="12"/>
        <v>0</v>
      </c>
      <c r="S50" s="78" t="str">
        <f t="shared" si="13"/>
        <v>Repos après-midi</v>
      </c>
      <c r="T50" s="78" t="b">
        <f t="shared" si="14"/>
        <v>0</v>
      </c>
      <c r="U50" s="78" t="b">
        <f t="shared" si="15"/>
        <v>0</v>
      </c>
      <c r="V50" s="78" t="b">
        <f t="shared" si="16"/>
        <v>0</v>
      </c>
      <c r="W50" s="78" t="b">
        <f t="shared" si="17"/>
        <v>0</v>
      </c>
      <c r="X50" s="78" t="b">
        <f t="shared" si="18"/>
        <v>0</v>
      </c>
      <c r="Y50" s="80" t="b">
        <f t="shared" si="19"/>
        <v>0</v>
      </c>
      <c r="Z50" s="237" t="s">
        <v>37</v>
      </c>
      <c r="AA50" s="238"/>
      <c r="AB50" s="238"/>
      <c r="AC50" s="238"/>
      <c r="AD50" s="239" t="s">
        <v>101</v>
      </c>
      <c r="AE50" s="239"/>
      <c r="AF50" s="239"/>
      <c r="AG50" s="239"/>
      <c r="AH50" s="244" t="s">
        <v>93</v>
      </c>
      <c r="AI50" s="244"/>
      <c r="AJ50" s="244"/>
      <c r="AK50" s="244"/>
      <c r="AL50" s="244"/>
      <c r="AM50" s="244"/>
      <c r="AN50" s="244"/>
      <c r="AO50" s="244"/>
      <c r="AP50" s="244"/>
      <c r="AQ50" s="244"/>
      <c r="AR50" s="244"/>
      <c r="AS50" s="244"/>
      <c r="AT50" s="244"/>
      <c r="AU50" s="244"/>
      <c r="AV50" s="244"/>
      <c r="AW50" s="244"/>
      <c r="AX50" s="244"/>
      <c r="AY50" s="244"/>
      <c r="AZ50" s="244"/>
      <c r="BA50" s="245"/>
      <c r="BB50" s="95"/>
      <c r="BC50" s="219" t="str">
        <f t="shared" si="20"/>
        <v>Musculation matin</v>
      </c>
      <c r="BD50" s="220"/>
      <c r="BE50" s="220"/>
      <c r="BF50" s="220"/>
      <c r="BG50" s="220"/>
      <c r="BH50" s="220" t="str">
        <f t="shared" si="21"/>
        <v>Repos après-midi</v>
      </c>
      <c r="BI50" s="220"/>
      <c r="BJ50" s="220"/>
      <c r="BK50" s="220"/>
      <c r="BL50" s="222"/>
      <c r="BM50" s="184"/>
      <c r="BN50" s="185"/>
      <c r="BO50" s="186"/>
      <c r="BP50" s="265"/>
      <c r="BQ50" s="198"/>
      <c r="BR50" s="204"/>
      <c r="BS50" s="207"/>
    </row>
    <row r="51" spans="1:71" ht="12" customHeight="1" thickBot="1" x14ac:dyDescent="0.3">
      <c r="A51" s="55" t="s">
        <v>4</v>
      </c>
      <c r="B51" s="62">
        <v>3</v>
      </c>
      <c r="C51" s="61">
        <v>41903</v>
      </c>
      <c r="D51" s="83" t="b">
        <f t="shared" si="0"/>
        <v>0</v>
      </c>
      <c r="E51" s="81" t="b">
        <f t="shared" si="34"/>
        <v>0</v>
      </c>
      <c r="F51" s="81" t="b">
        <f t="shared" si="35"/>
        <v>0</v>
      </c>
      <c r="G51" s="81" t="b">
        <f t="shared" si="1"/>
        <v>0</v>
      </c>
      <c r="H51" s="81" t="b">
        <f t="shared" si="2"/>
        <v>0</v>
      </c>
      <c r="I51" s="81" t="b">
        <f t="shared" si="3"/>
        <v>0</v>
      </c>
      <c r="J51" s="81" t="b">
        <f t="shared" si="4"/>
        <v>0</v>
      </c>
      <c r="K51" s="81" t="b">
        <f t="shared" si="5"/>
        <v>0</v>
      </c>
      <c r="L51" s="86" t="b">
        <f t="shared" si="6"/>
        <v>0</v>
      </c>
      <c r="M51" s="81" t="b">
        <f t="shared" si="7"/>
        <v>0</v>
      </c>
      <c r="N51" s="92" t="b">
        <f t="shared" si="8"/>
        <v>0</v>
      </c>
      <c r="O51" s="81" t="b">
        <f t="shared" si="9"/>
        <v>0</v>
      </c>
      <c r="P51" s="81" t="b">
        <f t="shared" si="10"/>
        <v>0</v>
      </c>
      <c r="Q51" s="81" t="b">
        <f t="shared" si="11"/>
        <v>0</v>
      </c>
      <c r="R51" s="81" t="b">
        <f t="shared" si="12"/>
        <v>0</v>
      </c>
      <c r="S51" s="81" t="b">
        <f t="shared" si="13"/>
        <v>0</v>
      </c>
      <c r="T51" s="81" t="str">
        <f t="shared" si="14"/>
        <v>Repos journée</v>
      </c>
      <c r="U51" s="81" t="b">
        <f t="shared" si="15"/>
        <v>0</v>
      </c>
      <c r="V51" s="81" t="b">
        <f t="shared" si="16"/>
        <v>0</v>
      </c>
      <c r="W51" s="81" t="b">
        <f t="shared" si="17"/>
        <v>0</v>
      </c>
      <c r="X51" s="81" t="b">
        <f t="shared" si="18"/>
        <v>0</v>
      </c>
      <c r="Y51" s="82" t="b">
        <f t="shared" si="19"/>
        <v>0</v>
      </c>
      <c r="Z51" s="246" t="s">
        <v>94</v>
      </c>
      <c r="AA51" s="247"/>
      <c r="AB51" s="247"/>
      <c r="AC51" s="247"/>
      <c r="AD51" s="247"/>
      <c r="AE51" s="247"/>
      <c r="AF51" s="247"/>
      <c r="AG51" s="247"/>
      <c r="AH51" s="247"/>
      <c r="AI51" s="247"/>
      <c r="AJ51" s="247"/>
      <c r="AK51" s="247"/>
      <c r="AL51" s="247"/>
      <c r="AM51" s="247"/>
      <c r="AN51" s="247"/>
      <c r="AO51" s="247"/>
      <c r="AP51" s="247"/>
      <c r="AQ51" s="247"/>
      <c r="AR51" s="247"/>
      <c r="AS51" s="247"/>
      <c r="AT51" s="247"/>
      <c r="AU51" s="247"/>
      <c r="AV51" s="247"/>
      <c r="AW51" s="247"/>
      <c r="AX51" s="247"/>
      <c r="AY51" s="247"/>
      <c r="AZ51" s="247"/>
      <c r="BA51" s="248"/>
      <c r="BB51" s="95"/>
      <c r="BC51" s="223" t="str">
        <f t="shared" si="20"/>
        <v>Repos journée</v>
      </c>
      <c r="BD51" s="224"/>
      <c r="BE51" s="224"/>
      <c r="BF51" s="224"/>
      <c r="BG51" s="224"/>
      <c r="BH51" s="224" t="str">
        <f t="shared" si="21"/>
        <v>Repos journée</v>
      </c>
      <c r="BI51" s="224"/>
      <c r="BJ51" s="224"/>
      <c r="BK51" s="224"/>
      <c r="BL51" s="226"/>
      <c r="BM51" s="187"/>
      <c r="BN51" s="188"/>
      <c r="BO51" s="189"/>
      <c r="BP51" s="266"/>
      <c r="BQ51" s="198"/>
      <c r="BR51" s="205"/>
      <c r="BS51" s="208"/>
    </row>
    <row r="52" spans="1:71" ht="12" customHeight="1" x14ac:dyDescent="0.25">
      <c r="A52" s="74" t="s">
        <v>0</v>
      </c>
      <c r="B52" s="50">
        <v>4</v>
      </c>
      <c r="C52" s="49">
        <v>41904</v>
      </c>
      <c r="D52" s="63" t="b">
        <f t="shared" si="0"/>
        <v>0</v>
      </c>
      <c r="E52" s="51" t="b">
        <f>IF(COUNTIF(Z52:BA52,"Cardio1")&gt;0, "Cardio matin")</f>
        <v>0</v>
      </c>
      <c r="F52" s="51" t="b">
        <f>IF(COUNTIF(Z52:BA52,"Cardio2")&gt;0, "Cardio après-midi")</f>
        <v>0</v>
      </c>
      <c r="G52" s="51" t="b">
        <f t="shared" si="1"/>
        <v>0</v>
      </c>
      <c r="H52" s="51" t="b">
        <f t="shared" si="2"/>
        <v>0</v>
      </c>
      <c r="I52" s="51" t="b">
        <f t="shared" si="3"/>
        <v>0</v>
      </c>
      <c r="J52" s="51" t="b">
        <f t="shared" si="4"/>
        <v>0</v>
      </c>
      <c r="K52" s="51" t="b">
        <f t="shared" si="5"/>
        <v>0</v>
      </c>
      <c r="L52" s="84" t="b">
        <f t="shared" si="6"/>
        <v>0</v>
      </c>
      <c r="M52" s="51" t="b">
        <f t="shared" si="7"/>
        <v>0</v>
      </c>
      <c r="N52" s="94" t="b">
        <f t="shared" si="8"/>
        <v>0</v>
      </c>
      <c r="O52" s="51" t="b">
        <f t="shared" si="9"/>
        <v>0</v>
      </c>
      <c r="P52" s="51" t="b">
        <f t="shared" si="10"/>
        <v>0</v>
      </c>
      <c r="Q52" s="51" t="str">
        <f t="shared" si="11"/>
        <v>Récupération</v>
      </c>
      <c r="R52" s="51" t="str">
        <f t="shared" si="12"/>
        <v>Repos matin</v>
      </c>
      <c r="S52" s="51" t="b">
        <f t="shared" si="13"/>
        <v>0</v>
      </c>
      <c r="T52" s="51" t="b">
        <f t="shared" si="14"/>
        <v>0</v>
      </c>
      <c r="U52" s="51" t="b">
        <f t="shared" si="15"/>
        <v>0</v>
      </c>
      <c r="V52" s="51" t="b">
        <f t="shared" si="16"/>
        <v>0</v>
      </c>
      <c r="W52" s="51" t="b">
        <f t="shared" si="17"/>
        <v>0</v>
      </c>
      <c r="X52" s="51" t="str">
        <f t="shared" si="18"/>
        <v>Volley après-midi</v>
      </c>
      <c r="Y52" s="52" t="b">
        <f t="shared" si="19"/>
        <v>0</v>
      </c>
      <c r="Z52" s="249" t="s">
        <v>92</v>
      </c>
      <c r="AA52" s="250"/>
      <c r="AB52" s="250"/>
      <c r="AC52" s="250"/>
      <c r="AD52" s="250"/>
      <c r="AE52" s="250"/>
      <c r="AF52" s="250"/>
      <c r="AG52" s="250"/>
      <c r="AH52" s="250"/>
      <c r="AI52" s="250"/>
      <c r="AJ52" s="250"/>
      <c r="AK52" s="250"/>
      <c r="AL52" s="250"/>
      <c r="AM52" s="250"/>
      <c r="AN52" s="250"/>
      <c r="AO52" s="250"/>
      <c r="AP52" s="250"/>
      <c r="AQ52" s="250"/>
      <c r="AR52" s="250"/>
      <c r="AS52" s="250"/>
      <c r="AT52" s="250"/>
      <c r="AU52" s="231" t="s">
        <v>100</v>
      </c>
      <c r="AV52" s="231"/>
      <c r="AW52" s="231"/>
      <c r="AX52" s="231"/>
      <c r="AY52" s="229" t="s">
        <v>37</v>
      </c>
      <c r="AZ52" s="229"/>
      <c r="BA52" s="232"/>
      <c r="BB52" s="96"/>
      <c r="BC52" s="216" t="str">
        <f t="shared" si="20"/>
        <v>Repos matin</v>
      </c>
      <c r="BD52" s="217"/>
      <c r="BE52" s="217"/>
      <c r="BF52" s="217"/>
      <c r="BG52" s="217"/>
      <c r="BH52" s="217" t="str">
        <f t="shared" si="21"/>
        <v>Volley après-midi</v>
      </c>
      <c r="BI52" s="217"/>
      <c r="BJ52" s="217"/>
      <c r="BK52" s="217"/>
      <c r="BL52" s="227"/>
      <c r="BM52" s="181"/>
      <c r="BN52" s="182"/>
      <c r="BO52" s="183"/>
      <c r="BP52" s="267">
        <v>4</v>
      </c>
      <c r="BQ52" s="198"/>
      <c r="BR52" s="203" t="s">
        <v>142</v>
      </c>
      <c r="BS52" s="206" t="s">
        <v>123</v>
      </c>
    </row>
    <row r="53" spans="1:71" ht="12" customHeight="1" x14ac:dyDescent="0.25">
      <c r="A53" s="73" t="s">
        <v>80</v>
      </c>
      <c r="B53" s="57">
        <v>4</v>
      </c>
      <c r="C53" s="56">
        <v>41905</v>
      </c>
      <c r="D53" s="79" t="b">
        <f t="shared" si="0"/>
        <v>0</v>
      </c>
      <c r="E53" s="78" t="b">
        <f t="shared" ref="E53:E58" si="36">IF(COUNTIF(Z53:BA53,"Cardio.")&gt;0, "Cardio1")</f>
        <v>0</v>
      </c>
      <c r="F53" s="78" t="b">
        <f t="shared" ref="F53:F58" si="37">IF(COUNTIF(Z53:BA53,"Cardio")&gt;0, "Cardio2")</f>
        <v>0</v>
      </c>
      <c r="G53" s="78" t="b">
        <f t="shared" si="1"/>
        <v>0</v>
      </c>
      <c r="H53" s="78" t="b">
        <f t="shared" si="2"/>
        <v>0</v>
      </c>
      <c r="I53" s="78" t="b">
        <f t="shared" si="3"/>
        <v>0</v>
      </c>
      <c r="J53" s="78" t="b">
        <f t="shared" si="4"/>
        <v>0</v>
      </c>
      <c r="K53" s="78" t="b">
        <f t="shared" si="5"/>
        <v>0</v>
      </c>
      <c r="L53" s="85" t="b">
        <f t="shared" si="6"/>
        <v>0</v>
      </c>
      <c r="M53" s="78" t="str">
        <f t="shared" si="7"/>
        <v>Musculation matin</v>
      </c>
      <c r="N53" s="93" t="b">
        <f t="shared" si="8"/>
        <v>0</v>
      </c>
      <c r="O53" s="78" t="b">
        <f t="shared" si="9"/>
        <v>0</v>
      </c>
      <c r="P53" s="78" t="b">
        <f t="shared" si="10"/>
        <v>0</v>
      </c>
      <c r="Q53" s="78" t="str">
        <f t="shared" si="11"/>
        <v>Récupération</v>
      </c>
      <c r="R53" s="78" t="b">
        <f t="shared" si="12"/>
        <v>0</v>
      </c>
      <c r="S53" s="78" t="b">
        <f t="shared" si="13"/>
        <v>0</v>
      </c>
      <c r="T53" s="78" t="b">
        <f t="shared" si="14"/>
        <v>0</v>
      </c>
      <c r="U53" s="78" t="b">
        <f t="shared" si="15"/>
        <v>0</v>
      </c>
      <c r="V53" s="78" t="b">
        <f t="shared" si="16"/>
        <v>0</v>
      </c>
      <c r="W53" s="78" t="b">
        <f t="shared" si="17"/>
        <v>0</v>
      </c>
      <c r="X53" s="78" t="str">
        <f t="shared" si="18"/>
        <v>Volley après-midi</v>
      </c>
      <c r="Y53" s="80" t="b">
        <f t="shared" si="19"/>
        <v>0</v>
      </c>
      <c r="Z53" s="237" t="s">
        <v>37</v>
      </c>
      <c r="AA53" s="238"/>
      <c r="AB53" s="238"/>
      <c r="AC53" s="238"/>
      <c r="AD53" s="239" t="s">
        <v>101</v>
      </c>
      <c r="AE53" s="239"/>
      <c r="AF53" s="239"/>
      <c r="AG53" s="239"/>
      <c r="AH53" s="238" t="s">
        <v>37</v>
      </c>
      <c r="AI53" s="238"/>
      <c r="AJ53" s="238"/>
      <c r="AK53" s="238"/>
      <c r="AL53" s="238"/>
      <c r="AM53" s="238"/>
      <c r="AN53" s="238"/>
      <c r="AO53" s="238"/>
      <c r="AP53" s="238"/>
      <c r="AQ53" s="238"/>
      <c r="AR53" s="238"/>
      <c r="AS53" s="238"/>
      <c r="AT53" s="238"/>
      <c r="AU53" s="240" t="s">
        <v>100</v>
      </c>
      <c r="AV53" s="240"/>
      <c r="AW53" s="240"/>
      <c r="AX53" s="240"/>
      <c r="AY53" s="238" t="s">
        <v>37</v>
      </c>
      <c r="AZ53" s="238"/>
      <c r="BA53" s="241"/>
      <c r="BB53" s="96"/>
      <c r="BC53" s="219" t="str">
        <f t="shared" si="20"/>
        <v>Musculation matin</v>
      </c>
      <c r="BD53" s="220"/>
      <c r="BE53" s="220"/>
      <c r="BF53" s="220"/>
      <c r="BG53" s="220"/>
      <c r="BH53" s="220" t="str">
        <f t="shared" si="21"/>
        <v>Volley après-midi</v>
      </c>
      <c r="BI53" s="220"/>
      <c r="BJ53" s="220"/>
      <c r="BK53" s="220"/>
      <c r="BL53" s="222"/>
      <c r="BM53" s="184"/>
      <c r="BN53" s="185"/>
      <c r="BO53" s="186"/>
      <c r="BP53" s="265"/>
      <c r="BQ53" s="198"/>
      <c r="BR53" s="204"/>
      <c r="BS53" s="207"/>
    </row>
    <row r="54" spans="1:71" ht="12" customHeight="1" x14ac:dyDescent="0.25">
      <c r="A54" s="73" t="s">
        <v>81</v>
      </c>
      <c r="B54" s="57">
        <v>4</v>
      </c>
      <c r="C54" s="56">
        <v>41906</v>
      </c>
      <c r="D54" s="79" t="b">
        <f t="shared" si="0"/>
        <v>0</v>
      </c>
      <c r="E54" s="78" t="b">
        <f t="shared" si="36"/>
        <v>0</v>
      </c>
      <c r="F54" s="78" t="b">
        <f t="shared" si="37"/>
        <v>0</v>
      </c>
      <c r="G54" s="78" t="b">
        <f t="shared" si="1"/>
        <v>0</v>
      </c>
      <c r="H54" s="78" t="b">
        <f t="shared" si="2"/>
        <v>0</v>
      </c>
      <c r="I54" s="78" t="b">
        <f t="shared" si="3"/>
        <v>0</v>
      </c>
      <c r="J54" s="78" t="b">
        <f t="shared" si="4"/>
        <v>0</v>
      </c>
      <c r="K54" s="78" t="b">
        <f t="shared" si="5"/>
        <v>0</v>
      </c>
      <c r="L54" s="85" t="b">
        <f t="shared" si="6"/>
        <v>0</v>
      </c>
      <c r="M54" s="78" t="str">
        <f t="shared" si="7"/>
        <v>Musculation matin</v>
      </c>
      <c r="N54" s="93" t="b">
        <f t="shared" si="8"/>
        <v>0</v>
      </c>
      <c r="O54" s="78" t="b">
        <f t="shared" si="9"/>
        <v>0</v>
      </c>
      <c r="P54" s="78" t="b">
        <f t="shared" si="10"/>
        <v>0</v>
      </c>
      <c r="Q54" s="78" t="str">
        <f t="shared" si="11"/>
        <v>Récupération</v>
      </c>
      <c r="R54" s="78" t="b">
        <f t="shared" si="12"/>
        <v>0</v>
      </c>
      <c r="S54" s="78" t="b">
        <f t="shared" si="13"/>
        <v>0</v>
      </c>
      <c r="T54" s="78" t="b">
        <f t="shared" si="14"/>
        <v>0</v>
      </c>
      <c r="U54" s="78" t="b">
        <f t="shared" si="15"/>
        <v>0</v>
      </c>
      <c r="V54" s="78" t="b">
        <f t="shared" si="16"/>
        <v>0</v>
      </c>
      <c r="W54" s="78" t="b">
        <f t="shared" si="17"/>
        <v>0</v>
      </c>
      <c r="X54" s="78" t="str">
        <f t="shared" si="18"/>
        <v>Volley après-midi</v>
      </c>
      <c r="Y54" s="80" t="b">
        <f t="shared" si="19"/>
        <v>0</v>
      </c>
      <c r="Z54" s="237" t="s">
        <v>37</v>
      </c>
      <c r="AA54" s="238"/>
      <c r="AB54" s="238"/>
      <c r="AC54" s="238"/>
      <c r="AD54" s="239" t="s">
        <v>101</v>
      </c>
      <c r="AE54" s="239"/>
      <c r="AF54" s="239"/>
      <c r="AG54" s="239"/>
      <c r="AH54" s="238" t="s">
        <v>37</v>
      </c>
      <c r="AI54" s="238"/>
      <c r="AJ54" s="238"/>
      <c r="AK54" s="238"/>
      <c r="AL54" s="238"/>
      <c r="AM54" s="238"/>
      <c r="AN54" s="238"/>
      <c r="AO54" s="238"/>
      <c r="AP54" s="238"/>
      <c r="AQ54" s="238"/>
      <c r="AR54" s="238"/>
      <c r="AS54" s="238"/>
      <c r="AT54" s="238"/>
      <c r="AU54" s="240" t="s">
        <v>100</v>
      </c>
      <c r="AV54" s="240"/>
      <c r="AW54" s="240"/>
      <c r="AX54" s="240"/>
      <c r="AY54" s="238" t="s">
        <v>37</v>
      </c>
      <c r="AZ54" s="238"/>
      <c r="BA54" s="241"/>
      <c r="BB54" s="96"/>
      <c r="BC54" s="219" t="str">
        <f t="shared" si="20"/>
        <v>Musculation matin</v>
      </c>
      <c r="BD54" s="220"/>
      <c r="BE54" s="220"/>
      <c r="BF54" s="220"/>
      <c r="BG54" s="220"/>
      <c r="BH54" s="220" t="str">
        <f t="shared" si="21"/>
        <v>Volley après-midi</v>
      </c>
      <c r="BI54" s="220"/>
      <c r="BJ54" s="220"/>
      <c r="BK54" s="220"/>
      <c r="BL54" s="222"/>
      <c r="BM54" s="184"/>
      <c r="BN54" s="185"/>
      <c r="BO54" s="186"/>
      <c r="BP54" s="265"/>
      <c r="BQ54" s="198"/>
      <c r="BR54" s="204"/>
      <c r="BS54" s="207"/>
    </row>
    <row r="55" spans="1:71" ht="12" customHeight="1" x14ac:dyDescent="0.25">
      <c r="A55" s="73" t="s">
        <v>1</v>
      </c>
      <c r="B55" s="57">
        <v>4</v>
      </c>
      <c r="C55" s="56">
        <v>41907</v>
      </c>
      <c r="D55" s="79" t="b">
        <f t="shared" si="0"/>
        <v>0</v>
      </c>
      <c r="E55" s="78" t="b">
        <f t="shared" si="36"/>
        <v>0</v>
      </c>
      <c r="F55" s="78" t="b">
        <f t="shared" si="37"/>
        <v>0</v>
      </c>
      <c r="G55" s="78" t="b">
        <f t="shared" si="1"/>
        <v>0</v>
      </c>
      <c r="H55" s="78" t="b">
        <f t="shared" si="2"/>
        <v>0</v>
      </c>
      <c r="I55" s="78" t="b">
        <f t="shared" si="3"/>
        <v>0</v>
      </c>
      <c r="J55" s="78" t="b">
        <f t="shared" si="4"/>
        <v>0</v>
      </c>
      <c r="K55" s="78" t="b">
        <f t="shared" si="5"/>
        <v>0</v>
      </c>
      <c r="L55" s="85" t="b">
        <f t="shared" si="6"/>
        <v>0</v>
      </c>
      <c r="M55" s="78" t="b">
        <f t="shared" si="7"/>
        <v>0</v>
      </c>
      <c r="N55" s="93" t="b">
        <f t="shared" si="8"/>
        <v>0</v>
      </c>
      <c r="O55" s="78" t="b">
        <f t="shared" si="9"/>
        <v>0</v>
      </c>
      <c r="P55" s="78" t="b">
        <f t="shared" si="10"/>
        <v>0</v>
      </c>
      <c r="Q55" s="78" t="str">
        <f t="shared" si="11"/>
        <v>Récupération</v>
      </c>
      <c r="R55" s="78" t="str">
        <f t="shared" si="12"/>
        <v>Repos matin</v>
      </c>
      <c r="S55" s="78" t="b">
        <f t="shared" si="13"/>
        <v>0</v>
      </c>
      <c r="T55" s="78" t="b">
        <f t="shared" si="14"/>
        <v>0</v>
      </c>
      <c r="U55" s="78" t="b">
        <f t="shared" si="15"/>
        <v>0</v>
      </c>
      <c r="V55" s="78" t="b">
        <f t="shared" si="16"/>
        <v>0</v>
      </c>
      <c r="W55" s="78" t="b">
        <f t="shared" si="17"/>
        <v>0</v>
      </c>
      <c r="X55" s="78" t="str">
        <f t="shared" si="18"/>
        <v>Volley après-midi</v>
      </c>
      <c r="Y55" s="80" t="b">
        <f t="shared" si="19"/>
        <v>0</v>
      </c>
      <c r="Z55" s="243" t="s">
        <v>92</v>
      </c>
      <c r="AA55" s="244"/>
      <c r="AB55" s="244"/>
      <c r="AC55" s="244"/>
      <c r="AD55" s="244"/>
      <c r="AE55" s="244"/>
      <c r="AF55" s="244"/>
      <c r="AG55" s="244"/>
      <c r="AH55" s="244"/>
      <c r="AI55" s="244"/>
      <c r="AJ55" s="244"/>
      <c r="AK55" s="244"/>
      <c r="AL55" s="244"/>
      <c r="AM55" s="244"/>
      <c r="AN55" s="244"/>
      <c r="AO55" s="244"/>
      <c r="AP55" s="244"/>
      <c r="AQ55" s="244"/>
      <c r="AR55" s="244"/>
      <c r="AS55" s="244"/>
      <c r="AT55" s="244"/>
      <c r="AU55" s="240" t="s">
        <v>100</v>
      </c>
      <c r="AV55" s="240"/>
      <c r="AW55" s="240"/>
      <c r="AX55" s="240"/>
      <c r="AY55" s="238" t="s">
        <v>37</v>
      </c>
      <c r="AZ55" s="238"/>
      <c r="BA55" s="241"/>
      <c r="BB55" s="96"/>
      <c r="BC55" s="219" t="str">
        <f t="shared" si="20"/>
        <v>Repos matin</v>
      </c>
      <c r="BD55" s="220"/>
      <c r="BE55" s="220"/>
      <c r="BF55" s="220"/>
      <c r="BG55" s="220"/>
      <c r="BH55" s="220" t="str">
        <f t="shared" si="21"/>
        <v>Volley après-midi</v>
      </c>
      <c r="BI55" s="220"/>
      <c r="BJ55" s="220"/>
      <c r="BK55" s="220"/>
      <c r="BL55" s="222"/>
      <c r="BM55" s="184"/>
      <c r="BN55" s="185"/>
      <c r="BO55" s="186"/>
      <c r="BP55" s="265"/>
      <c r="BQ55" s="198"/>
      <c r="BR55" s="204"/>
      <c r="BS55" s="207"/>
    </row>
    <row r="56" spans="1:71" ht="12" customHeight="1" x14ac:dyDescent="0.25">
      <c r="A56" s="73" t="s">
        <v>2</v>
      </c>
      <c r="B56" s="57">
        <v>4</v>
      </c>
      <c r="C56" s="56">
        <v>41908</v>
      </c>
      <c r="D56" s="79" t="b">
        <f t="shared" si="0"/>
        <v>0</v>
      </c>
      <c r="E56" s="78" t="b">
        <f t="shared" si="36"/>
        <v>0</v>
      </c>
      <c r="F56" s="78" t="b">
        <f t="shared" si="37"/>
        <v>0</v>
      </c>
      <c r="G56" s="78" t="b">
        <f t="shared" si="1"/>
        <v>0</v>
      </c>
      <c r="H56" s="78" t="str">
        <f t="shared" si="2"/>
        <v>Match amical</v>
      </c>
      <c r="I56" s="78" t="b">
        <f t="shared" si="3"/>
        <v>0</v>
      </c>
      <c r="J56" s="78" t="b">
        <f t="shared" si="4"/>
        <v>0</v>
      </c>
      <c r="K56" s="78" t="b">
        <f t="shared" si="5"/>
        <v>0</v>
      </c>
      <c r="L56" s="85" t="b">
        <f t="shared" si="6"/>
        <v>0</v>
      </c>
      <c r="M56" s="78" t="str">
        <f t="shared" si="7"/>
        <v>Musculation matin</v>
      </c>
      <c r="N56" s="93" t="b">
        <f t="shared" si="8"/>
        <v>0</v>
      </c>
      <c r="O56" s="78" t="b">
        <f t="shared" si="9"/>
        <v>0</v>
      </c>
      <c r="P56" s="78" t="b">
        <f t="shared" si="10"/>
        <v>0</v>
      </c>
      <c r="Q56" s="78" t="str">
        <f t="shared" si="11"/>
        <v>Récupération</v>
      </c>
      <c r="R56" s="78" t="b">
        <f t="shared" si="12"/>
        <v>0</v>
      </c>
      <c r="S56" s="78" t="b">
        <f t="shared" si="13"/>
        <v>0</v>
      </c>
      <c r="T56" s="78" t="b">
        <f t="shared" si="14"/>
        <v>0</v>
      </c>
      <c r="U56" s="78" t="b">
        <f t="shared" si="15"/>
        <v>0</v>
      </c>
      <c r="V56" s="78" t="b">
        <f t="shared" si="16"/>
        <v>0</v>
      </c>
      <c r="W56" s="78" t="b">
        <f t="shared" si="17"/>
        <v>0</v>
      </c>
      <c r="X56" s="78" t="b">
        <f t="shared" si="18"/>
        <v>0</v>
      </c>
      <c r="Y56" s="80" t="b">
        <f t="shared" si="19"/>
        <v>0</v>
      </c>
      <c r="Z56" s="237" t="s">
        <v>37</v>
      </c>
      <c r="AA56" s="238"/>
      <c r="AB56" s="238"/>
      <c r="AC56" s="238"/>
      <c r="AD56" s="239" t="s">
        <v>101</v>
      </c>
      <c r="AE56" s="239"/>
      <c r="AF56" s="239"/>
      <c r="AG56" s="239"/>
      <c r="AH56" s="238" t="s">
        <v>37</v>
      </c>
      <c r="AI56" s="238"/>
      <c r="AJ56" s="238"/>
      <c r="AK56" s="238"/>
      <c r="AL56" s="238"/>
      <c r="AM56" s="238"/>
      <c r="AN56" s="238"/>
      <c r="AO56" s="238"/>
      <c r="AP56" s="238"/>
      <c r="AQ56" s="238"/>
      <c r="AR56" s="238"/>
      <c r="AS56" s="238"/>
      <c r="AT56" s="238"/>
      <c r="AU56" s="251" t="s">
        <v>70</v>
      </c>
      <c r="AV56" s="251"/>
      <c r="AW56" s="251"/>
      <c r="AX56" s="251"/>
      <c r="AY56" s="238" t="s">
        <v>37</v>
      </c>
      <c r="AZ56" s="238"/>
      <c r="BA56" s="241"/>
      <c r="BB56" s="96"/>
      <c r="BC56" s="219" t="str">
        <f t="shared" si="20"/>
        <v>Musculation matin</v>
      </c>
      <c r="BD56" s="220"/>
      <c r="BE56" s="220"/>
      <c r="BF56" s="220"/>
      <c r="BG56" s="220"/>
      <c r="BH56" s="220" t="str">
        <f t="shared" si="21"/>
        <v>Match amical</v>
      </c>
      <c r="BI56" s="220"/>
      <c r="BJ56" s="220"/>
      <c r="BK56" s="220"/>
      <c r="BL56" s="222"/>
      <c r="BM56" s="184"/>
      <c r="BN56" s="185"/>
      <c r="BO56" s="186"/>
      <c r="BP56" s="265"/>
      <c r="BQ56" s="198"/>
      <c r="BR56" s="204"/>
      <c r="BS56" s="207"/>
    </row>
    <row r="57" spans="1:71" ht="12" customHeight="1" x14ac:dyDescent="0.25">
      <c r="A57" s="73" t="s">
        <v>3</v>
      </c>
      <c r="B57" s="57">
        <v>4</v>
      </c>
      <c r="C57" s="56">
        <v>41909</v>
      </c>
      <c r="D57" s="79" t="b">
        <f t="shared" si="0"/>
        <v>0</v>
      </c>
      <c r="E57" s="78" t="b">
        <f t="shared" si="36"/>
        <v>0</v>
      </c>
      <c r="F57" s="78" t="b">
        <f t="shared" si="37"/>
        <v>0</v>
      </c>
      <c r="G57" s="78" t="b">
        <f t="shared" si="1"/>
        <v>0</v>
      </c>
      <c r="H57" s="78" t="b">
        <f t="shared" si="2"/>
        <v>0</v>
      </c>
      <c r="I57" s="78" t="b">
        <f t="shared" si="3"/>
        <v>0</v>
      </c>
      <c r="J57" s="78" t="b">
        <f t="shared" si="4"/>
        <v>0</v>
      </c>
      <c r="K57" s="78" t="b">
        <f t="shared" si="5"/>
        <v>0</v>
      </c>
      <c r="L57" s="85" t="b">
        <f t="shared" si="6"/>
        <v>0</v>
      </c>
      <c r="M57" s="78" t="str">
        <f t="shared" si="7"/>
        <v>Musculation matin</v>
      </c>
      <c r="N57" s="93" t="b">
        <f t="shared" si="8"/>
        <v>0</v>
      </c>
      <c r="O57" s="78" t="b">
        <f t="shared" si="9"/>
        <v>0</v>
      </c>
      <c r="P57" s="78" t="b">
        <f t="shared" si="10"/>
        <v>0</v>
      </c>
      <c r="Q57" s="78" t="str">
        <f t="shared" si="11"/>
        <v>Récupération</v>
      </c>
      <c r="R57" s="78" t="b">
        <f t="shared" si="12"/>
        <v>0</v>
      </c>
      <c r="S57" s="78" t="str">
        <f t="shared" si="13"/>
        <v>Repos après-midi</v>
      </c>
      <c r="T57" s="78" t="b">
        <f t="shared" si="14"/>
        <v>0</v>
      </c>
      <c r="U57" s="78" t="b">
        <f t="shared" si="15"/>
        <v>0</v>
      </c>
      <c r="V57" s="78" t="b">
        <f t="shared" si="16"/>
        <v>0</v>
      </c>
      <c r="W57" s="78" t="b">
        <f t="shared" si="17"/>
        <v>0</v>
      </c>
      <c r="X57" s="78" t="b">
        <f t="shared" si="18"/>
        <v>0</v>
      </c>
      <c r="Y57" s="80" t="b">
        <f t="shared" si="19"/>
        <v>0</v>
      </c>
      <c r="Z57" s="237" t="s">
        <v>37</v>
      </c>
      <c r="AA57" s="238"/>
      <c r="AB57" s="238"/>
      <c r="AC57" s="238"/>
      <c r="AD57" s="239" t="s">
        <v>101</v>
      </c>
      <c r="AE57" s="239"/>
      <c r="AF57" s="239"/>
      <c r="AG57" s="239"/>
      <c r="AH57" s="244" t="s">
        <v>93</v>
      </c>
      <c r="AI57" s="244"/>
      <c r="AJ57" s="244"/>
      <c r="AK57" s="244"/>
      <c r="AL57" s="244"/>
      <c r="AM57" s="244"/>
      <c r="AN57" s="244"/>
      <c r="AO57" s="244"/>
      <c r="AP57" s="244"/>
      <c r="AQ57" s="244"/>
      <c r="AR57" s="244"/>
      <c r="AS57" s="244"/>
      <c r="AT57" s="244"/>
      <c r="AU57" s="244"/>
      <c r="AV57" s="244"/>
      <c r="AW57" s="244"/>
      <c r="AX57" s="244"/>
      <c r="AY57" s="244"/>
      <c r="AZ57" s="244"/>
      <c r="BA57" s="245"/>
      <c r="BB57" s="95"/>
      <c r="BC57" s="219" t="str">
        <f t="shared" si="20"/>
        <v>Musculation matin</v>
      </c>
      <c r="BD57" s="220"/>
      <c r="BE57" s="220"/>
      <c r="BF57" s="220"/>
      <c r="BG57" s="220"/>
      <c r="BH57" s="220" t="str">
        <f t="shared" si="21"/>
        <v>Repos après-midi</v>
      </c>
      <c r="BI57" s="220"/>
      <c r="BJ57" s="220"/>
      <c r="BK57" s="220"/>
      <c r="BL57" s="222"/>
      <c r="BM57" s="184"/>
      <c r="BN57" s="185"/>
      <c r="BO57" s="186"/>
      <c r="BP57" s="265"/>
      <c r="BQ57" s="198"/>
      <c r="BR57" s="204"/>
      <c r="BS57" s="207"/>
    </row>
    <row r="58" spans="1:71" ht="12" customHeight="1" thickBot="1" x14ac:dyDescent="0.3">
      <c r="A58" s="55" t="s">
        <v>4</v>
      </c>
      <c r="B58" s="62">
        <v>4</v>
      </c>
      <c r="C58" s="61">
        <v>41910</v>
      </c>
      <c r="D58" s="83" t="b">
        <f t="shared" si="0"/>
        <v>0</v>
      </c>
      <c r="E58" s="81" t="b">
        <f t="shared" si="36"/>
        <v>0</v>
      </c>
      <c r="F58" s="81" t="b">
        <f t="shared" si="37"/>
        <v>0</v>
      </c>
      <c r="G58" s="81" t="b">
        <f t="shared" si="1"/>
        <v>0</v>
      </c>
      <c r="H58" s="81" t="b">
        <f t="shared" si="2"/>
        <v>0</v>
      </c>
      <c r="I58" s="81" t="b">
        <f t="shared" si="3"/>
        <v>0</v>
      </c>
      <c r="J58" s="81" t="b">
        <f t="shared" si="4"/>
        <v>0</v>
      </c>
      <c r="K58" s="81" t="b">
        <f t="shared" si="5"/>
        <v>0</v>
      </c>
      <c r="L58" s="86" t="b">
        <f t="shared" si="6"/>
        <v>0</v>
      </c>
      <c r="M58" s="81" t="b">
        <f t="shared" si="7"/>
        <v>0</v>
      </c>
      <c r="N58" s="92" t="b">
        <f t="shared" si="8"/>
        <v>0</v>
      </c>
      <c r="O58" s="81" t="b">
        <f t="shared" si="9"/>
        <v>0</v>
      </c>
      <c r="P58" s="81" t="b">
        <f t="shared" si="10"/>
        <v>0</v>
      </c>
      <c r="Q58" s="81" t="b">
        <f t="shared" si="11"/>
        <v>0</v>
      </c>
      <c r="R58" s="81" t="b">
        <f t="shared" si="12"/>
        <v>0</v>
      </c>
      <c r="S58" s="81" t="b">
        <f t="shared" si="13"/>
        <v>0</v>
      </c>
      <c r="T58" s="81" t="str">
        <f t="shared" si="14"/>
        <v>Repos journée</v>
      </c>
      <c r="U58" s="81" t="b">
        <f t="shared" si="15"/>
        <v>0</v>
      </c>
      <c r="V58" s="81" t="b">
        <f t="shared" si="16"/>
        <v>0</v>
      </c>
      <c r="W58" s="81" t="b">
        <f t="shared" si="17"/>
        <v>0</v>
      </c>
      <c r="X58" s="81" t="b">
        <f t="shared" si="18"/>
        <v>0</v>
      </c>
      <c r="Y58" s="82" t="b">
        <f t="shared" si="19"/>
        <v>0</v>
      </c>
      <c r="Z58" s="246" t="s">
        <v>94</v>
      </c>
      <c r="AA58" s="247"/>
      <c r="AB58" s="247"/>
      <c r="AC58" s="247"/>
      <c r="AD58" s="247"/>
      <c r="AE58" s="247"/>
      <c r="AF58" s="247"/>
      <c r="AG58" s="247"/>
      <c r="AH58" s="247"/>
      <c r="AI58" s="247"/>
      <c r="AJ58" s="247"/>
      <c r="AK58" s="247"/>
      <c r="AL58" s="247"/>
      <c r="AM58" s="247"/>
      <c r="AN58" s="247"/>
      <c r="AO58" s="247"/>
      <c r="AP58" s="247"/>
      <c r="AQ58" s="247"/>
      <c r="AR58" s="247"/>
      <c r="AS58" s="247"/>
      <c r="AT58" s="247"/>
      <c r="AU58" s="247"/>
      <c r="AV58" s="247"/>
      <c r="AW58" s="247"/>
      <c r="AX58" s="247"/>
      <c r="AY58" s="247"/>
      <c r="AZ58" s="247"/>
      <c r="BA58" s="248"/>
      <c r="BB58" s="95"/>
      <c r="BC58" s="223" t="str">
        <f t="shared" si="20"/>
        <v>Repos journée</v>
      </c>
      <c r="BD58" s="224"/>
      <c r="BE58" s="224"/>
      <c r="BF58" s="224"/>
      <c r="BG58" s="224"/>
      <c r="BH58" s="224" t="str">
        <f t="shared" si="21"/>
        <v>Repos journée</v>
      </c>
      <c r="BI58" s="224"/>
      <c r="BJ58" s="224"/>
      <c r="BK58" s="224"/>
      <c r="BL58" s="226"/>
      <c r="BM58" s="187"/>
      <c r="BN58" s="188"/>
      <c r="BO58" s="189"/>
      <c r="BP58" s="266"/>
      <c r="BQ58" s="198"/>
      <c r="BR58" s="205"/>
      <c r="BS58" s="208"/>
    </row>
    <row r="59" spans="1:71" ht="12" customHeight="1" x14ac:dyDescent="0.25">
      <c r="A59" s="74" t="s">
        <v>0</v>
      </c>
      <c r="B59" s="50">
        <v>5</v>
      </c>
      <c r="C59" s="49">
        <v>41911</v>
      </c>
      <c r="D59" s="63" t="b">
        <f t="shared" si="0"/>
        <v>0</v>
      </c>
      <c r="E59" s="51" t="b">
        <f>IF(COUNTIF(Z59:BA59,"Cardio1")&gt;0, "Cardio matin")</f>
        <v>0</v>
      </c>
      <c r="F59" s="51" t="b">
        <f>IF(COUNTIF(Z59:BA59,"Cardio2")&gt;0, "Cardio après-midi")</f>
        <v>0</v>
      </c>
      <c r="G59" s="51" t="b">
        <f t="shared" si="1"/>
        <v>0</v>
      </c>
      <c r="H59" s="51" t="b">
        <f t="shared" si="2"/>
        <v>0</v>
      </c>
      <c r="I59" s="51" t="b">
        <f t="shared" si="3"/>
        <v>0</v>
      </c>
      <c r="J59" s="51" t="b">
        <f t="shared" si="4"/>
        <v>0</v>
      </c>
      <c r="K59" s="51" t="b">
        <f t="shared" si="5"/>
        <v>0</v>
      </c>
      <c r="L59" s="84" t="b">
        <f t="shared" si="6"/>
        <v>0</v>
      </c>
      <c r="M59" s="51" t="str">
        <f t="shared" si="7"/>
        <v>Musculation matin</v>
      </c>
      <c r="N59" s="94" t="b">
        <f t="shared" si="8"/>
        <v>0</v>
      </c>
      <c r="O59" s="51" t="b">
        <f t="shared" si="9"/>
        <v>0</v>
      </c>
      <c r="P59" s="51" t="b">
        <f t="shared" si="10"/>
        <v>0</v>
      </c>
      <c r="Q59" s="51" t="str">
        <f t="shared" si="11"/>
        <v>Récupération</v>
      </c>
      <c r="R59" s="51" t="b">
        <f t="shared" si="12"/>
        <v>0</v>
      </c>
      <c r="S59" s="51" t="b">
        <f t="shared" si="13"/>
        <v>0</v>
      </c>
      <c r="T59" s="51" t="b">
        <f t="shared" si="14"/>
        <v>0</v>
      </c>
      <c r="U59" s="51" t="b">
        <f t="shared" si="15"/>
        <v>0</v>
      </c>
      <c r="V59" s="51" t="b">
        <f t="shared" si="16"/>
        <v>0</v>
      </c>
      <c r="W59" s="51" t="b">
        <f t="shared" si="17"/>
        <v>0</v>
      </c>
      <c r="X59" s="51" t="str">
        <f t="shared" si="18"/>
        <v>Volley après-midi</v>
      </c>
      <c r="Y59" s="52" t="b">
        <f t="shared" si="19"/>
        <v>0</v>
      </c>
      <c r="Z59" s="228" t="s">
        <v>37</v>
      </c>
      <c r="AA59" s="229"/>
      <c r="AB59" s="229"/>
      <c r="AC59" s="229"/>
      <c r="AD59" s="230" t="s">
        <v>101</v>
      </c>
      <c r="AE59" s="230"/>
      <c r="AF59" s="230"/>
      <c r="AG59" s="230"/>
      <c r="AH59" s="229" t="s">
        <v>37</v>
      </c>
      <c r="AI59" s="229"/>
      <c r="AJ59" s="229"/>
      <c r="AK59" s="229"/>
      <c r="AL59" s="229"/>
      <c r="AM59" s="229"/>
      <c r="AN59" s="229"/>
      <c r="AO59" s="229"/>
      <c r="AP59" s="229"/>
      <c r="AQ59" s="229"/>
      <c r="AR59" s="229"/>
      <c r="AS59" s="229"/>
      <c r="AT59" s="229"/>
      <c r="AU59" s="231" t="s">
        <v>100</v>
      </c>
      <c r="AV59" s="231"/>
      <c r="AW59" s="231"/>
      <c r="AX59" s="231"/>
      <c r="AY59" s="229" t="s">
        <v>37</v>
      </c>
      <c r="AZ59" s="229"/>
      <c r="BA59" s="232"/>
      <c r="BB59" s="96"/>
      <c r="BC59" s="216" t="str">
        <f t="shared" si="20"/>
        <v>Musculation matin</v>
      </c>
      <c r="BD59" s="217"/>
      <c r="BE59" s="217"/>
      <c r="BF59" s="217"/>
      <c r="BG59" s="217"/>
      <c r="BH59" s="217" t="str">
        <f t="shared" si="21"/>
        <v>Volley après-midi</v>
      </c>
      <c r="BI59" s="217"/>
      <c r="BJ59" s="217"/>
      <c r="BK59" s="217"/>
      <c r="BL59" s="227"/>
      <c r="BM59" s="181"/>
      <c r="BN59" s="182"/>
      <c r="BO59" s="183"/>
      <c r="BP59" s="264">
        <v>5</v>
      </c>
      <c r="BQ59" s="198"/>
      <c r="BR59" s="209" t="s">
        <v>22</v>
      </c>
      <c r="BS59" s="206" t="s">
        <v>124</v>
      </c>
    </row>
    <row r="60" spans="1:71" ht="12" customHeight="1" thickBot="1" x14ac:dyDescent="0.3">
      <c r="A60" s="73" t="s">
        <v>80</v>
      </c>
      <c r="B60" s="57">
        <v>5</v>
      </c>
      <c r="C60" s="56">
        <v>41912</v>
      </c>
      <c r="D60" s="79" t="b">
        <f t="shared" si="0"/>
        <v>0</v>
      </c>
      <c r="E60" s="78" t="b">
        <f t="shared" ref="E60:E65" si="38">IF(COUNTIF(Z60:BA60,"Cardio.")&gt;0, "Cardio1")</f>
        <v>0</v>
      </c>
      <c r="F60" s="78" t="b">
        <f t="shared" ref="F60:F65" si="39">IF(COUNTIF(Z60:BA60,"Cardio")&gt;0, "Cardio2")</f>
        <v>0</v>
      </c>
      <c r="G60" s="78" t="b">
        <f t="shared" si="1"/>
        <v>0</v>
      </c>
      <c r="H60" s="78" t="str">
        <f t="shared" si="2"/>
        <v>Match amical</v>
      </c>
      <c r="I60" s="78" t="b">
        <f t="shared" si="3"/>
        <v>0</v>
      </c>
      <c r="J60" s="78" t="b">
        <f t="shared" si="4"/>
        <v>0</v>
      </c>
      <c r="K60" s="78" t="b">
        <f t="shared" si="5"/>
        <v>0</v>
      </c>
      <c r="L60" s="85" t="b">
        <f t="shared" si="6"/>
        <v>0</v>
      </c>
      <c r="M60" s="78" t="b">
        <f t="shared" si="7"/>
        <v>0</v>
      </c>
      <c r="N60" s="93" t="b">
        <f t="shared" si="8"/>
        <v>0</v>
      </c>
      <c r="O60" s="78" t="b">
        <f t="shared" si="9"/>
        <v>0</v>
      </c>
      <c r="P60" s="78" t="b">
        <f t="shared" si="10"/>
        <v>0</v>
      </c>
      <c r="Q60" s="78" t="str">
        <f t="shared" si="11"/>
        <v>Récupération</v>
      </c>
      <c r="R60" s="78" t="b">
        <f t="shared" si="12"/>
        <v>0</v>
      </c>
      <c r="S60" s="78" t="b">
        <f t="shared" si="13"/>
        <v>0</v>
      </c>
      <c r="T60" s="78" t="b">
        <f t="shared" si="14"/>
        <v>0</v>
      </c>
      <c r="U60" s="78" t="b">
        <f t="shared" si="15"/>
        <v>0</v>
      </c>
      <c r="V60" s="78" t="b">
        <f t="shared" si="16"/>
        <v>0</v>
      </c>
      <c r="W60" s="78" t="str">
        <f t="shared" si="17"/>
        <v>Volley matin</v>
      </c>
      <c r="X60" s="78" t="b">
        <f t="shared" si="18"/>
        <v>0</v>
      </c>
      <c r="Y60" s="80" t="b">
        <f t="shared" si="19"/>
        <v>0</v>
      </c>
      <c r="Z60" s="237" t="s">
        <v>37</v>
      </c>
      <c r="AA60" s="238"/>
      <c r="AB60" s="238"/>
      <c r="AC60" s="238"/>
      <c r="AD60" s="240" t="s">
        <v>102</v>
      </c>
      <c r="AE60" s="240"/>
      <c r="AF60" s="240"/>
      <c r="AG60" s="240"/>
      <c r="AH60" s="238" t="s">
        <v>37</v>
      </c>
      <c r="AI60" s="238"/>
      <c r="AJ60" s="238"/>
      <c r="AK60" s="238"/>
      <c r="AL60" s="238"/>
      <c r="AM60" s="238"/>
      <c r="AN60" s="238"/>
      <c r="AO60" s="238"/>
      <c r="AP60" s="238"/>
      <c r="AQ60" s="238"/>
      <c r="AR60" s="238"/>
      <c r="AS60" s="238"/>
      <c r="AT60" s="238"/>
      <c r="AU60" s="251" t="s">
        <v>70</v>
      </c>
      <c r="AV60" s="251"/>
      <c r="AW60" s="251"/>
      <c r="AX60" s="251"/>
      <c r="AY60" s="238" t="s">
        <v>37</v>
      </c>
      <c r="AZ60" s="238"/>
      <c r="BA60" s="241"/>
      <c r="BB60" s="96"/>
      <c r="BC60" s="219" t="str">
        <f t="shared" si="20"/>
        <v>Volley matin</v>
      </c>
      <c r="BD60" s="220"/>
      <c r="BE60" s="220"/>
      <c r="BF60" s="220"/>
      <c r="BG60" s="220"/>
      <c r="BH60" s="220" t="str">
        <f t="shared" si="21"/>
        <v>Match amical</v>
      </c>
      <c r="BI60" s="220"/>
      <c r="BJ60" s="220"/>
      <c r="BK60" s="220"/>
      <c r="BL60" s="222"/>
      <c r="BM60" s="184"/>
      <c r="BN60" s="185"/>
      <c r="BO60" s="186"/>
      <c r="BP60" s="265"/>
      <c r="BQ60" s="199"/>
      <c r="BR60" s="210"/>
      <c r="BS60" s="207"/>
    </row>
    <row r="61" spans="1:71" ht="12" customHeight="1" x14ac:dyDescent="0.25">
      <c r="A61" s="73" t="s">
        <v>81</v>
      </c>
      <c r="B61" s="57">
        <v>5</v>
      </c>
      <c r="C61" s="56">
        <v>41913</v>
      </c>
      <c r="D61" s="79" t="b">
        <f t="shared" si="0"/>
        <v>0</v>
      </c>
      <c r="E61" s="78" t="b">
        <f t="shared" si="38"/>
        <v>0</v>
      </c>
      <c r="F61" s="78" t="b">
        <f t="shared" si="39"/>
        <v>0</v>
      </c>
      <c r="G61" s="78" t="b">
        <f t="shared" si="1"/>
        <v>0</v>
      </c>
      <c r="H61" s="78" t="b">
        <f t="shared" si="2"/>
        <v>0</v>
      </c>
      <c r="I61" s="78" t="b">
        <f t="shared" si="3"/>
        <v>0</v>
      </c>
      <c r="J61" s="78" t="b">
        <f t="shared" si="4"/>
        <v>0</v>
      </c>
      <c r="K61" s="78" t="b">
        <f t="shared" si="5"/>
        <v>0</v>
      </c>
      <c r="L61" s="85" t="b">
        <f t="shared" si="6"/>
        <v>0</v>
      </c>
      <c r="M61" s="78" t="str">
        <f t="shared" si="7"/>
        <v>Musculation matin</v>
      </c>
      <c r="N61" s="93" t="b">
        <f t="shared" si="8"/>
        <v>0</v>
      </c>
      <c r="O61" s="78" t="b">
        <f t="shared" si="9"/>
        <v>0</v>
      </c>
      <c r="P61" s="78" t="b">
        <f t="shared" si="10"/>
        <v>0</v>
      </c>
      <c r="Q61" s="78" t="str">
        <f t="shared" si="11"/>
        <v>Récupération</v>
      </c>
      <c r="R61" s="78" t="b">
        <f t="shared" si="12"/>
        <v>0</v>
      </c>
      <c r="S61" s="78" t="str">
        <f t="shared" si="13"/>
        <v>Repos après-midi</v>
      </c>
      <c r="T61" s="78" t="b">
        <f t="shared" si="14"/>
        <v>0</v>
      </c>
      <c r="U61" s="78" t="b">
        <f t="shared" si="15"/>
        <v>0</v>
      </c>
      <c r="V61" s="78" t="b">
        <f t="shared" si="16"/>
        <v>0</v>
      </c>
      <c r="W61" s="78" t="b">
        <f t="shared" si="17"/>
        <v>0</v>
      </c>
      <c r="X61" s="78" t="b">
        <f t="shared" si="18"/>
        <v>0</v>
      </c>
      <c r="Y61" s="80" t="b">
        <f t="shared" si="19"/>
        <v>0</v>
      </c>
      <c r="Z61" s="237" t="s">
        <v>37</v>
      </c>
      <c r="AA61" s="238"/>
      <c r="AB61" s="238"/>
      <c r="AC61" s="238"/>
      <c r="AD61" s="239" t="s">
        <v>101</v>
      </c>
      <c r="AE61" s="239"/>
      <c r="AF61" s="239"/>
      <c r="AG61" s="239"/>
      <c r="AH61" s="244" t="s">
        <v>93</v>
      </c>
      <c r="AI61" s="244"/>
      <c r="AJ61" s="244"/>
      <c r="AK61" s="244"/>
      <c r="AL61" s="244"/>
      <c r="AM61" s="244"/>
      <c r="AN61" s="244"/>
      <c r="AO61" s="244"/>
      <c r="AP61" s="244"/>
      <c r="AQ61" s="244"/>
      <c r="AR61" s="244"/>
      <c r="AS61" s="244"/>
      <c r="AT61" s="244"/>
      <c r="AU61" s="244"/>
      <c r="AV61" s="244"/>
      <c r="AW61" s="244"/>
      <c r="AX61" s="244"/>
      <c r="AY61" s="244"/>
      <c r="AZ61" s="244"/>
      <c r="BA61" s="245"/>
      <c r="BB61" s="95"/>
      <c r="BC61" s="219" t="str">
        <f t="shared" si="20"/>
        <v>Musculation matin</v>
      </c>
      <c r="BD61" s="220"/>
      <c r="BE61" s="220"/>
      <c r="BF61" s="220"/>
      <c r="BG61" s="220"/>
      <c r="BH61" s="220" t="str">
        <f t="shared" si="21"/>
        <v>Repos après-midi</v>
      </c>
      <c r="BI61" s="220"/>
      <c r="BJ61" s="220"/>
      <c r="BK61" s="220"/>
      <c r="BL61" s="222"/>
      <c r="BM61" s="184"/>
      <c r="BN61" s="185"/>
      <c r="BO61" s="186"/>
      <c r="BP61" s="265"/>
      <c r="BQ61" s="197" t="s">
        <v>125</v>
      </c>
      <c r="BR61" s="210"/>
      <c r="BS61" s="207"/>
    </row>
    <row r="62" spans="1:71" ht="12" customHeight="1" x14ac:dyDescent="0.25">
      <c r="A62" s="73" t="s">
        <v>1</v>
      </c>
      <c r="B62" s="57">
        <v>5</v>
      </c>
      <c r="C62" s="56">
        <v>41914</v>
      </c>
      <c r="D62" s="79" t="b">
        <f t="shared" si="0"/>
        <v>0</v>
      </c>
      <c r="E62" s="78" t="b">
        <f t="shared" si="38"/>
        <v>0</v>
      </c>
      <c r="F62" s="78" t="b">
        <f t="shared" si="39"/>
        <v>0</v>
      </c>
      <c r="G62" s="78" t="b">
        <f t="shared" si="1"/>
        <v>0</v>
      </c>
      <c r="H62" s="78" t="b">
        <f t="shared" si="2"/>
        <v>0</v>
      </c>
      <c r="I62" s="78" t="b">
        <f t="shared" si="3"/>
        <v>0</v>
      </c>
      <c r="J62" s="78" t="b">
        <f t="shared" si="4"/>
        <v>0</v>
      </c>
      <c r="K62" s="78" t="b">
        <f t="shared" si="5"/>
        <v>0</v>
      </c>
      <c r="L62" s="85" t="b">
        <f t="shared" si="6"/>
        <v>0</v>
      </c>
      <c r="M62" s="78" t="b">
        <f t="shared" si="7"/>
        <v>0</v>
      </c>
      <c r="N62" s="93" t="b">
        <f t="shared" si="8"/>
        <v>0</v>
      </c>
      <c r="O62" s="78" t="b">
        <f t="shared" si="9"/>
        <v>0</v>
      </c>
      <c r="P62" s="78" t="b">
        <f t="shared" si="10"/>
        <v>0</v>
      </c>
      <c r="Q62" s="78" t="str">
        <f t="shared" si="11"/>
        <v>Récupération</v>
      </c>
      <c r="R62" s="78" t="str">
        <f t="shared" si="12"/>
        <v>Repos matin</v>
      </c>
      <c r="S62" s="78" t="b">
        <f t="shared" si="13"/>
        <v>0</v>
      </c>
      <c r="T62" s="78" t="b">
        <f t="shared" si="14"/>
        <v>0</v>
      </c>
      <c r="U62" s="78" t="b">
        <f t="shared" si="15"/>
        <v>0</v>
      </c>
      <c r="V62" s="78" t="b">
        <f t="shared" si="16"/>
        <v>0</v>
      </c>
      <c r="W62" s="78" t="b">
        <f t="shared" si="17"/>
        <v>0</v>
      </c>
      <c r="X62" s="78" t="str">
        <f t="shared" si="18"/>
        <v>Volley après-midi</v>
      </c>
      <c r="Y62" s="80" t="b">
        <f t="shared" si="19"/>
        <v>0</v>
      </c>
      <c r="Z62" s="243" t="s">
        <v>92</v>
      </c>
      <c r="AA62" s="244"/>
      <c r="AB62" s="244"/>
      <c r="AC62" s="244"/>
      <c r="AD62" s="244"/>
      <c r="AE62" s="244"/>
      <c r="AF62" s="244"/>
      <c r="AG62" s="244"/>
      <c r="AH62" s="244"/>
      <c r="AI62" s="244"/>
      <c r="AJ62" s="244"/>
      <c r="AK62" s="244"/>
      <c r="AL62" s="244"/>
      <c r="AM62" s="244"/>
      <c r="AN62" s="244"/>
      <c r="AO62" s="244"/>
      <c r="AP62" s="244"/>
      <c r="AQ62" s="244"/>
      <c r="AR62" s="244"/>
      <c r="AS62" s="244"/>
      <c r="AT62" s="244"/>
      <c r="AU62" s="240" t="s">
        <v>100</v>
      </c>
      <c r="AV62" s="240"/>
      <c r="AW62" s="240"/>
      <c r="AX62" s="240"/>
      <c r="AY62" s="238" t="s">
        <v>37</v>
      </c>
      <c r="AZ62" s="238"/>
      <c r="BA62" s="241"/>
      <c r="BB62" s="96"/>
      <c r="BC62" s="219" t="str">
        <f t="shared" si="20"/>
        <v>Repos matin</v>
      </c>
      <c r="BD62" s="220"/>
      <c r="BE62" s="220"/>
      <c r="BF62" s="220"/>
      <c r="BG62" s="220"/>
      <c r="BH62" s="220" t="str">
        <f t="shared" si="21"/>
        <v>Volley après-midi</v>
      </c>
      <c r="BI62" s="220"/>
      <c r="BJ62" s="220"/>
      <c r="BK62" s="220"/>
      <c r="BL62" s="222"/>
      <c r="BM62" s="184"/>
      <c r="BN62" s="185"/>
      <c r="BO62" s="186"/>
      <c r="BP62" s="265"/>
      <c r="BQ62" s="198"/>
      <c r="BR62" s="210"/>
      <c r="BS62" s="207"/>
    </row>
    <row r="63" spans="1:71" ht="12" customHeight="1" x14ac:dyDescent="0.25">
      <c r="A63" s="73" t="s">
        <v>2</v>
      </c>
      <c r="B63" s="57">
        <v>5</v>
      </c>
      <c r="C63" s="56">
        <v>41915</v>
      </c>
      <c r="D63" s="79" t="b">
        <f t="shared" si="0"/>
        <v>0</v>
      </c>
      <c r="E63" s="78" t="b">
        <f t="shared" si="38"/>
        <v>0</v>
      </c>
      <c r="F63" s="78" t="b">
        <f t="shared" si="39"/>
        <v>0</v>
      </c>
      <c r="G63" s="78" t="b">
        <f t="shared" si="1"/>
        <v>0</v>
      </c>
      <c r="H63" s="78" t="b">
        <f t="shared" si="2"/>
        <v>0</v>
      </c>
      <c r="I63" s="78" t="b">
        <f t="shared" si="3"/>
        <v>0</v>
      </c>
      <c r="J63" s="78" t="b">
        <f t="shared" si="4"/>
        <v>0</v>
      </c>
      <c r="K63" s="78" t="b">
        <f t="shared" si="5"/>
        <v>0</v>
      </c>
      <c r="L63" s="85" t="b">
        <f t="shared" si="6"/>
        <v>0</v>
      </c>
      <c r="M63" s="78" t="str">
        <f t="shared" si="7"/>
        <v>Musculation matin</v>
      </c>
      <c r="N63" s="93" t="b">
        <f t="shared" si="8"/>
        <v>0</v>
      </c>
      <c r="O63" s="78" t="b">
        <f t="shared" si="9"/>
        <v>0</v>
      </c>
      <c r="P63" s="78" t="b">
        <f t="shared" si="10"/>
        <v>0</v>
      </c>
      <c r="Q63" s="78" t="str">
        <f t="shared" si="11"/>
        <v>Récupération</v>
      </c>
      <c r="R63" s="78" t="b">
        <f t="shared" si="12"/>
        <v>0</v>
      </c>
      <c r="S63" s="78" t="b">
        <f t="shared" si="13"/>
        <v>0</v>
      </c>
      <c r="T63" s="78" t="b">
        <f t="shared" si="14"/>
        <v>0</v>
      </c>
      <c r="U63" s="78" t="b">
        <f t="shared" si="15"/>
        <v>0</v>
      </c>
      <c r="V63" s="78" t="b">
        <f t="shared" si="16"/>
        <v>0</v>
      </c>
      <c r="W63" s="78" t="b">
        <f t="shared" si="17"/>
        <v>0</v>
      </c>
      <c r="X63" s="78" t="str">
        <f t="shared" si="18"/>
        <v>Volley après-midi</v>
      </c>
      <c r="Y63" s="80" t="b">
        <f t="shared" si="19"/>
        <v>0</v>
      </c>
      <c r="Z63" s="237" t="s">
        <v>37</v>
      </c>
      <c r="AA63" s="238"/>
      <c r="AB63" s="238"/>
      <c r="AC63" s="238"/>
      <c r="AD63" s="239" t="s">
        <v>101</v>
      </c>
      <c r="AE63" s="239"/>
      <c r="AF63" s="239"/>
      <c r="AG63" s="239"/>
      <c r="AH63" s="238" t="s">
        <v>37</v>
      </c>
      <c r="AI63" s="238"/>
      <c r="AJ63" s="238"/>
      <c r="AK63" s="238"/>
      <c r="AL63" s="238"/>
      <c r="AM63" s="238"/>
      <c r="AN63" s="238"/>
      <c r="AO63" s="238"/>
      <c r="AP63" s="238"/>
      <c r="AQ63" s="238"/>
      <c r="AR63" s="238"/>
      <c r="AS63" s="238"/>
      <c r="AT63" s="238"/>
      <c r="AU63" s="240" t="s">
        <v>100</v>
      </c>
      <c r="AV63" s="240"/>
      <c r="AW63" s="240"/>
      <c r="AX63" s="240"/>
      <c r="AY63" s="238" t="s">
        <v>37</v>
      </c>
      <c r="AZ63" s="238"/>
      <c r="BA63" s="241"/>
      <c r="BB63" s="96"/>
      <c r="BC63" s="219" t="str">
        <f t="shared" si="20"/>
        <v>Musculation matin</v>
      </c>
      <c r="BD63" s="220"/>
      <c r="BE63" s="220"/>
      <c r="BF63" s="220"/>
      <c r="BG63" s="220"/>
      <c r="BH63" s="220" t="str">
        <f t="shared" si="21"/>
        <v>Volley après-midi</v>
      </c>
      <c r="BI63" s="220"/>
      <c r="BJ63" s="220"/>
      <c r="BK63" s="220"/>
      <c r="BL63" s="222"/>
      <c r="BM63" s="184"/>
      <c r="BN63" s="185"/>
      <c r="BO63" s="186"/>
      <c r="BP63" s="265"/>
      <c r="BQ63" s="198"/>
      <c r="BR63" s="210"/>
      <c r="BS63" s="207"/>
    </row>
    <row r="64" spans="1:71" ht="12" customHeight="1" x14ac:dyDescent="0.25">
      <c r="A64" s="73" t="s">
        <v>3</v>
      </c>
      <c r="B64" s="57">
        <v>5</v>
      </c>
      <c r="C64" s="56">
        <v>41916</v>
      </c>
      <c r="D64" s="79" t="b">
        <f t="shared" si="0"/>
        <v>0</v>
      </c>
      <c r="E64" s="78" t="b">
        <f t="shared" si="38"/>
        <v>0</v>
      </c>
      <c r="F64" s="78" t="b">
        <f t="shared" si="39"/>
        <v>0</v>
      </c>
      <c r="G64" s="78" t="b">
        <f t="shared" si="1"/>
        <v>0</v>
      </c>
      <c r="H64" s="78" t="str">
        <f t="shared" si="2"/>
        <v>Match amical</v>
      </c>
      <c r="I64" s="78" t="b">
        <f t="shared" si="3"/>
        <v>0</v>
      </c>
      <c r="J64" s="78" t="b">
        <f t="shared" si="4"/>
        <v>0</v>
      </c>
      <c r="K64" s="78" t="b">
        <f t="shared" si="5"/>
        <v>0</v>
      </c>
      <c r="L64" s="85" t="b">
        <f t="shared" si="6"/>
        <v>0</v>
      </c>
      <c r="M64" s="78" t="b">
        <f t="shared" si="7"/>
        <v>0</v>
      </c>
      <c r="N64" s="93" t="b">
        <f t="shared" si="8"/>
        <v>0</v>
      </c>
      <c r="O64" s="78" t="b">
        <f t="shared" si="9"/>
        <v>0</v>
      </c>
      <c r="P64" s="78" t="b">
        <f t="shared" si="10"/>
        <v>0</v>
      </c>
      <c r="Q64" s="78" t="str">
        <f t="shared" si="11"/>
        <v>Récupération</v>
      </c>
      <c r="R64" s="78" t="b">
        <f t="shared" si="12"/>
        <v>0</v>
      </c>
      <c r="S64" s="78" t="b">
        <f t="shared" si="13"/>
        <v>0</v>
      </c>
      <c r="T64" s="78" t="b">
        <f t="shared" si="14"/>
        <v>0</v>
      </c>
      <c r="U64" s="78" t="b">
        <f t="shared" si="15"/>
        <v>0</v>
      </c>
      <c r="V64" s="78" t="b">
        <f t="shared" si="16"/>
        <v>0</v>
      </c>
      <c r="W64" s="78" t="str">
        <f t="shared" si="17"/>
        <v>Volley matin</v>
      </c>
      <c r="X64" s="78" t="b">
        <f t="shared" si="18"/>
        <v>0</v>
      </c>
      <c r="Y64" s="80" t="b">
        <f t="shared" si="19"/>
        <v>0</v>
      </c>
      <c r="Z64" s="237" t="s">
        <v>37</v>
      </c>
      <c r="AA64" s="238"/>
      <c r="AB64" s="238"/>
      <c r="AC64" s="238"/>
      <c r="AD64" s="240" t="s">
        <v>102</v>
      </c>
      <c r="AE64" s="240"/>
      <c r="AF64" s="240"/>
      <c r="AG64" s="240"/>
      <c r="AH64" s="238" t="s">
        <v>37</v>
      </c>
      <c r="AI64" s="238"/>
      <c r="AJ64" s="238"/>
      <c r="AK64" s="238"/>
      <c r="AL64" s="238"/>
      <c r="AM64" s="238"/>
      <c r="AN64" s="238"/>
      <c r="AO64" s="238"/>
      <c r="AP64" s="238"/>
      <c r="AQ64" s="238"/>
      <c r="AR64" s="238"/>
      <c r="AS64" s="238"/>
      <c r="AT64" s="238"/>
      <c r="AU64" s="251" t="s">
        <v>70</v>
      </c>
      <c r="AV64" s="251"/>
      <c r="AW64" s="251"/>
      <c r="AX64" s="251"/>
      <c r="AY64" s="238" t="s">
        <v>37</v>
      </c>
      <c r="AZ64" s="238"/>
      <c r="BA64" s="241"/>
      <c r="BB64" s="96"/>
      <c r="BC64" s="219" t="str">
        <f t="shared" si="20"/>
        <v>Volley matin</v>
      </c>
      <c r="BD64" s="220"/>
      <c r="BE64" s="220"/>
      <c r="BF64" s="220"/>
      <c r="BG64" s="220"/>
      <c r="BH64" s="220" t="str">
        <f t="shared" si="21"/>
        <v>Match amical</v>
      </c>
      <c r="BI64" s="220"/>
      <c r="BJ64" s="220"/>
      <c r="BK64" s="220"/>
      <c r="BL64" s="222"/>
      <c r="BM64" s="184"/>
      <c r="BN64" s="185"/>
      <c r="BO64" s="186"/>
      <c r="BP64" s="265"/>
      <c r="BQ64" s="198"/>
      <c r="BR64" s="210"/>
      <c r="BS64" s="207"/>
    </row>
    <row r="65" spans="1:71" ht="12" customHeight="1" thickBot="1" x14ac:dyDescent="0.3">
      <c r="A65" s="55" t="s">
        <v>4</v>
      </c>
      <c r="B65" s="62">
        <v>5</v>
      </c>
      <c r="C65" s="61">
        <v>41917</v>
      </c>
      <c r="D65" s="83" t="b">
        <f t="shared" si="0"/>
        <v>0</v>
      </c>
      <c r="E65" s="81" t="b">
        <f t="shared" si="38"/>
        <v>0</v>
      </c>
      <c r="F65" s="81" t="b">
        <f t="shared" si="39"/>
        <v>0</v>
      </c>
      <c r="G65" s="81" t="b">
        <f t="shared" si="1"/>
        <v>0</v>
      </c>
      <c r="H65" s="81" t="b">
        <f t="shared" si="2"/>
        <v>0</v>
      </c>
      <c r="I65" s="81" t="b">
        <f t="shared" si="3"/>
        <v>0</v>
      </c>
      <c r="J65" s="81" t="b">
        <f t="shared" si="4"/>
        <v>0</v>
      </c>
      <c r="K65" s="81" t="b">
        <f t="shared" si="5"/>
        <v>0</v>
      </c>
      <c r="L65" s="86" t="b">
        <f t="shared" si="6"/>
        <v>0</v>
      </c>
      <c r="M65" s="81" t="b">
        <f t="shared" si="7"/>
        <v>0</v>
      </c>
      <c r="N65" s="92" t="b">
        <f t="shared" si="8"/>
        <v>0</v>
      </c>
      <c r="O65" s="81" t="b">
        <f t="shared" si="9"/>
        <v>0</v>
      </c>
      <c r="P65" s="81" t="b">
        <f t="shared" si="10"/>
        <v>0</v>
      </c>
      <c r="Q65" s="81" t="b">
        <f t="shared" si="11"/>
        <v>0</v>
      </c>
      <c r="R65" s="81" t="b">
        <f t="shared" si="12"/>
        <v>0</v>
      </c>
      <c r="S65" s="81" t="b">
        <f t="shared" si="13"/>
        <v>0</v>
      </c>
      <c r="T65" s="81" t="str">
        <f t="shared" si="14"/>
        <v>Repos journée</v>
      </c>
      <c r="U65" s="81" t="b">
        <f t="shared" si="15"/>
        <v>0</v>
      </c>
      <c r="V65" s="81" t="b">
        <f t="shared" si="16"/>
        <v>0</v>
      </c>
      <c r="W65" s="81" t="b">
        <f t="shared" si="17"/>
        <v>0</v>
      </c>
      <c r="X65" s="81" t="b">
        <f t="shared" si="18"/>
        <v>0</v>
      </c>
      <c r="Y65" s="82" t="b">
        <f t="shared" si="19"/>
        <v>0</v>
      </c>
      <c r="Z65" s="246" t="s">
        <v>94</v>
      </c>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8"/>
      <c r="BB65" s="95"/>
      <c r="BC65" s="223" t="str">
        <f t="shared" si="20"/>
        <v>Repos journée</v>
      </c>
      <c r="BD65" s="224"/>
      <c r="BE65" s="224"/>
      <c r="BF65" s="224"/>
      <c r="BG65" s="224"/>
      <c r="BH65" s="224" t="str">
        <f t="shared" si="21"/>
        <v>Repos journée</v>
      </c>
      <c r="BI65" s="224"/>
      <c r="BJ65" s="224"/>
      <c r="BK65" s="224"/>
      <c r="BL65" s="226"/>
      <c r="BM65" s="187"/>
      <c r="BN65" s="188"/>
      <c r="BO65" s="189"/>
      <c r="BP65" s="266"/>
      <c r="BQ65" s="198"/>
      <c r="BR65" s="211"/>
      <c r="BS65" s="208"/>
    </row>
    <row r="66" spans="1:71" ht="12" customHeight="1" x14ac:dyDescent="0.25">
      <c r="A66" s="74" t="s">
        <v>0</v>
      </c>
      <c r="B66" s="50">
        <v>6</v>
      </c>
      <c r="C66" s="49">
        <v>41918</v>
      </c>
      <c r="D66" s="63" t="b">
        <f t="shared" si="0"/>
        <v>0</v>
      </c>
      <c r="E66" s="51" t="b">
        <f>IF(COUNTIF(Z66:BA66,"Cardio1")&gt;0, "Cardio matin")</f>
        <v>0</v>
      </c>
      <c r="F66" s="51" t="b">
        <f>IF(COUNTIF(Z66:BA66,"Cardio2")&gt;0, "Cardio après-midi")</f>
        <v>0</v>
      </c>
      <c r="G66" s="51" t="b">
        <f t="shared" si="1"/>
        <v>0</v>
      </c>
      <c r="H66" s="51" t="b">
        <f t="shared" si="2"/>
        <v>0</v>
      </c>
      <c r="I66" s="51" t="b">
        <f t="shared" si="3"/>
        <v>0</v>
      </c>
      <c r="J66" s="51" t="b">
        <f t="shared" si="4"/>
        <v>0</v>
      </c>
      <c r="K66" s="51" t="b">
        <f t="shared" si="5"/>
        <v>0</v>
      </c>
      <c r="L66" s="84" t="b">
        <f t="shared" si="6"/>
        <v>0</v>
      </c>
      <c r="M66" s="51" t="b">
        <f t="shared" si="7"/>
        <v>0</v>
      </c>
      <c r="N66" s="94" t="str">
        <f t="shared" si="8"/>
        <v>Musculation après-midi</v>
      </c>
      <c r="O66" s="51" t="b">
        <f t="shared" si="9"/>
        <v>0</v>
      </c>
      <c r="P66" s="51" t="b">
        <f t="shared" si="10"/>
        <v>0</v>
      </c>
      <c r="Q66" s="51" t="str">
        <f t="shared" si="11"/>
        <v>Récupération</v>
      </c>
      <c r="R66" s="51" t="str">
        <f t="shared" si="12"/>
        <v>Repos matin</v>
      </c>
      <c r="S66" s="51" t="b">
        <f t="shared" si="13"/>
        <v>0</v>
      </c>
      <c r="T66" s="51" t="b">
        <f t="shared" si="14"/>
        <v>0</v>
      </c>
      <c r="U66" s="51" t="b">
        <f t="shared" si="15"/>
        <v>0</v>
      </c>
      <c r="V66" s="51" t="b">
        <f t="shared" si="16"/>
        <v>0</v>
      </c>
      <c r="W66" s="51" t="b">
        <f t="shared" si="17"/>
        <v>0</v>
      </c>
      <c r="X66" s="51" t="b">
        <f t="shared" si="18"/>
        <v>0</v>
      </c>
      <c r="Y66" s="52" t="b">
        <f t="shared" si="19"/>
        <v>0</v>
      </c>
      <c r="Z66" s="249" t="s">
        <v>92</v>
      </c>
      <c r="AA66" s="250"/>
      <c r="AB66" s="250"/>
      <c r="AC66" s="250"/>
      <c r="AD66" s="250"/>
      <c r="AE66" s="250"/>
      <c r="AF66" s="250"/>
      <c r="AG66" s="250"/>
      <c r="AH66" s="250"/>
      <c r="AI66" s="250"/>
      <c r="AJ66" s="250"/>
      <c r="AK66" s="250"/>
      <c r="AL66" s="250"/>
      <c r="AM66" s="250"/>
      <c r="AN66" s="250"/>
      <c r="AO66" s="250"/>
      <c r="AP66" s="250"/>
      <c r="AQ66" s="250"/>
      <c r="AR66" s="250"/>
      <c r="AS66" s="250"/>
      <c r="AT66" s="250"/>
      <c r="AU66" s="230" t="s">
        <v>103</v>
      </c>
      <c r="AV66" s="230"/>
      <c r="AW66" s="230"/>
      <c r="AX66" s="230"/>
      <c r="AY66" s="229" t="s">
        <v>37</v>
      </c>
      <c r="AZ66" s="229"/>
      <c r="BA66" s="232"/>
      <c r="BB66" s="96"/>
      <c r="BC66" s="216" t="str">
        <f t="shared" si="20"/>
        <v>Repos matin</v>
      </c>
      <c r="BD66" s="217"/>
      <c r="BE66" s="217"/>
      <c r="BF66" s="217"/>
      <c r="BG66" s="217"/>
      <c r="BH66" s="217" t="str">
        <f t="shared" si="21"/>
        <v>Musculation après-midi</v>
      </c>
      <c r="BI66" s="217"/>
      <c r="BJ66" s="217"/>
      <c r="BK66" s="217"/>
      <c r="BL66" s="227"/>
      <c r="BM66" s="181"/>
      <c r="BN66" s="182"/>
      <c r="BO66" s="183"/>
      <c r="BP66" s="264">
        <v>6</v>
      </c>
      <c r="BQ66" s="198"/>
      <c r="BR66" s="209" t="s">
        <v>32</v>
      </c>
      <c r="BS66" s="209" t="s">
        <v>126</v>
      </c>
    </row>
    <row r="67" spans="1:71" ht="12" customHeight="1" x14ac:dyDescent="0.25">
      <c r="A67" s="73" t="s">
        <v>80</v>
      </c>
      <c r="B67" s="57">
        <v>6</v>
      </c>
      <c r="C67" s="56">
        <v>41919</v>
      </c>
      <c r="D67" s="79" t="b">
        <f t="shared" ref="D67:D130" si="40">IF(COUNTIF(Z67:BA67,"Balnéo")&gt;0, "Balnéo")</f>
        <v>0</v>
      </c>
      <c r="E67" s="78" t="b">
        <f t="shared" ref="E67:E72" si="41">IF(COUNTIF(Z67:BA67,"Cardio.")&gt;0, "Cardio1")</f>
        <v>0</v>
      </c>
      <c r="F67" s="78" t="b">
        <f t="shared" ref="F67:F72" si="42">IF(COUNTIF(Z67:BA67,"Cardio")&gt;0, "Cardio2")</f>
        <v>0</v>
      </c>
      <c r="G67" s="78" t="b">
        <f t="shared" ref="G67:G130" si="43">IF(COUNTIF(Z67:BA67,"Décrassage")&gt;0, "Décrassage")</f>
        <v>0</v>
      </c>
      <c r="H67" s="78" t="str">
        <f t="shared" ref="H67:H130" si="44">IF(COUNTIF(Z67:BA67,"Match Amical")&gt;0, "Match amical")</f>
        <v>Match amical</v>
      </c>
      <c r="I67" s="78" t="b">
        <f t="shared" ref="I67:I130" si="45">IF(COUNTIF(Z67:BA67,"Match officiel domicile")&gt;0, "Match officiel domicile")</f>
        <v>0</v>
      </c>
      <c r="J67" s="78" t="b">
        <f t="shared" ref="J67:J130" si="46">IF(COUNTIF(Z67:BA67,"Match officiel extérieur")&gt;0, "Match officiel extérieur")</f>
        <v>0</v>
      </c>
      <c r="K67" s="78" t="b">
        <f t="shared" ref="K67:K130" si="47">IF(COUNTIF(Z67:BA67,"Muscu + Cardio1")&gt;0, "Muscu + Cardio matin")</f>
        <v>0</v>
      </c>
      <c r="L67" s="85" t="b">
        <f t="shared" ref="L67:L130" si="48">IF(COUNTIF(Z67:BA67,"Muscu + Cardio2")&gt;0, "Muscu + Cardio après-midi")</f>
        <v>0</v>
      </c>
      <c r="M67" s="78" t="b">
        <f t="shared" ref="M67:M130" si="49">IF(COUNTIF(Z67:BA67,"Musculation1")&gt;0, "Musculation matin")</f>
        <v>0</v>
      </c>
      <c r="N67" s="93" t="b">
        <f t="shared" ref="N67:N130" si="50">IF(COUNTIF(Z67:BA67,"Musculation2")&gt;0, "Musculation après-midi")</f>
        <v>0</v>
      </c>
      <c r="O67" s="78" t="b">
        <f t="shared" ref="O67:O130" si="51">IF(COUNTIF(Z67:BA67,"Volley / Muscu1")&gt;0, "Volley/Muscu matin")</f>
        <v>0</v>
      </c>
      <c r="P67" s="78" t="b">
        <f t="shared" ref="P67:P130" si="52">IF(COUNTIF(Z67:BA67,"Volley / Muscu2")&gt;0, "Volley/Muscu après-midi")</f>
        <v>0</v>
      </c>
      <c r="Q67" s="78" t="str">
        <f t="shared" ref="Q67:Q130" si="53">IF(COUNTIF(Z67:BA67,"Récupération")&gt;0, "Récupération")</f>
        <v>Récupération</v>
      </c>
      <c r="R67" s="78" t="b">
        <f t="shared" ref="R67:R130" si="54">IF(COUNTIF(Z67:BA67,"Repos matin")&gt;0, "Repos matin")</f>
        <v>0</v>
      </c>
      <c r="S67" s="78" t="b">
        <f t="shared" ref="S67:S130" si="55">IF(COUNTIF(Z67:BA67,"Repos après-midi")&gt;0, "Repos après-midi")</f>
        <v>0</v>
      </c>
      <c r="T67" s="78" t="b">
        <f t="shared" ref="T67:T130" si="56">IF(COUNTIF(Z67:BA67,"Repos journée")&gt;0, "Repos journée")</f>
        <v>0</v>
      </c>
      <c r="U67" s="78" t="b">
        <f t="shared" ref="U67:U130" si="57">IF(COUNTIF(Z67:BA67,"Vacances")&gt;0, "Vacances")</f>
        <v>0</v>
      </c>
      <c r="V67" s="78" t="b">
        <f t="shared" ref="V67:V130" si="58">IF(COUNTIF(Z67:BA67,"Vidéo")&gt;0, "Vidéo")</f>
        <v>0</v>
      </c>
      <c r="W67" s="78" t="str">
        <f t="shared" ref="W67:W130" si="59">IF(COUNTIF(Z67:BA67,"Volley1")&gt;0, "Volley matin")</f>
        <v>Volley matin</v>
      </c>
      <c r="X67" s="78" t="b">
        <f t="shared" ref="X67:X130" si="60">IF(COUNTIF(Z67:BA67,"Volley2")&gt;0, "Volley après-midi")</f>
        <v>0</v>
      </c>
      <c r="Y67" s="80" t="b">
        <f t="shared" ref="Y67:Y130" si="61">IF(COUNTIF(Z67:BA67,"Voyage")&gt;0, "Voyage")</f>
        <v>0</v>
      </c>
      <c r="Z67" s="237" t="s">
        <v>37</v>
      </c>
      <c r="AA67" s="238"/>
      <c r="AB67" s="238"/>
      <c r="AC67" s="238"/>
      <c r="AD67" s="240" t="s">
        <v>102</v>
      </c>
      <c r="AE67" s="240"/>
      <c r="AF67" s="240"/>
      <c r="AG67" s="240"/>
      <c r="AH67" s="238" t="s">
        <v>37</v>
      </c>
      <c r="AI67" s="238"/>
      <c r="AJ67" s="238"/>
      <c r="AK67" s="238"/>
      <c r="AL67" s="238"/>
      <c r="AM67" s="238"/>
      <c r="AN67" s="238"/>
      <c r="AO67" s="238"/>
      <c r="AP67" s="238"/>
      <c r="AQ67" s="238"/>
      <c r="AR67" s="238"/>
      <c r="AS67" s="238"/>
      <c r="AT67" s="238"/>
      <c r="AU67" s="251" t="s">
        <v>70</v>
      </c>
      <c r="AV67" s="251"/>
      <c r="AW67" s="251"/>
      <c r="AX67" s="251"/>
      <c r="AY67" s="238" t="s">
        <v>37</v>
      </c>
      <c r="AZ67" s="238"/>
      <c r="BA67" s="241"/>
      <c r="BB67" s="96"/>
      <c r="BC67" s="219" t="str">
        <f t="shared" ref="BC67:BC130" si="62">IF(E67="Cardio matin",("Cardio matin"),IF(G67="Décrassage",("Décrassage"),IF(K67="Muscu + Cardio matin",("Muscu + Cardio matin"),IF(M67="Musculation matin",("Musculation matin"),IF(O67="Volley/Muscu matin",("Volley/Muscu matin"),IF(R67="Repos matin",("Repos matin"),IF(T67="Repos journée",("Repos journée"),IF(U67="Vacances",("Vacances"),IF(W67="Volley matin",("Volley matin"),IF(Y67="Voyage",("Voyage")))))))))))</f>
        <v>Volley matin</v>
      </c>
      <c r="BD67" s="220"/>
      <c r="BE67" s="220"/>
      <c r="BF67" s="220"/>
      <c r="BG67" s="220"/>
      <c r="BH67" s="220" t="str">
        <f t="shared" ref="BH67:BH130" si="63">IF(F67="Cardio après-midi",("Cardio après-midi"),IF(H67="Match amical",("Match amical"),IF(I67="Match officiel domicile",("Match officiel domicile"),IF("Match officiel extérieur"=7,("Match officiel extérieur"),IF(L67="Muscu + Cardio après-midi",("Muscu + Cardio après-midi"),IF(N67="Musculation après-midi",("Musculation après-midi"),IF(P67="Volley/Muscu après-midi",("Volley/Muscu après-midi"),IF(S67="Repos après-midi",("Repos après-midi"),IF(T67="Repos journée",("Repos journée"),IF(U67="Vacances",("Vacances"),IF(X67="Volley après-midi",("Volley après-midi"),IF(Y67="Voyage",("Voyage")))))))))))))</f>
        <v>Match amical</v>
      </c>
      <c r="BI67" s="220"/>
      <c r="BJ67" s="220"/>
      <c r="BK67" s="220"/>
      <c r="BL67" s="222"/>
      <c r="BM67" s="184"/>
      <c r="BN67" s="185"/>
      <c r="BO67" s="186"/>
      <c r="BP67" s="265"/>
      <c r="BQ67" s="198"/>
      <c r="BR67" s="210"/>
      <c r="BS67" s="210"/>
    </row>
    <row r="68" spans="1:71" ht="12" customHeight="1" x14ac:dyDescent="0.25">
      <c r="A68" s="73" t="s">
        <v>81</v>
      </c>
      <c r="B68" s="57">
        <v>6</v>
      </c>
      <c r="C68" s="56">
        <v>41920</v>
      </c>
      <c r="D68" s="79" t="b">
        <f t="shared" si="40"/>
        <v>0</v>
      </c>
      <c r="E68" s="78" t="b">
        <f t="shared" si="41"/>
        <v>0</v>
      </c>
      <c r="F68" s="78" t="b">
        <f t="shared" si="42"/>
        <v>0</v>
      </c>
      <c r="G68" s="78" t="b">
        <f t="shared" si="43"/>
        <v>0</v>
      </c>
      <c r="H68" s="78" t="b">
        <f t="shared" si="44"/>
        <v>0</v>
      </c>
      <c r="I68" s="78" t="b">
        <f t="shared" si="45"/>
        <v>0</v>
      </c>
      <c r="J68" s="78" t="b">
        <f t="shared" si="46"/>
        <v>0</v>
      </c>
      <c r="K68" s="78" t="b">
        <f t="shared" si="47"/>
        <v>0</v>
      </c>
      <c r="L68" s="85" t="b">
        <f t="shared" si="48"/>
        <v>0</v>
      </c>
      <c r="M68" s="78" t="b">
        <f t="shared" si="49"/>
        <v>0</v>
      </c>
      <c r="N68" s="93" t="str">
        <f t="shared" si="50"/>
        <v>Musculation après-midi</v>
      </c>
      <c r="O68" s="78" t="b">
        <f t="shared" si="51"/>
        <v>0</v>
      </c>
      <c r="P68" s="78" t="b">
        <f t="shared" si="52"/>
        <v>0</v>
      </c>
      <c r="Q68" s="78" t="str">
        <f t="shared" si="53"/>
        <v>Récupération</v>
      </c>
      <c r="R68" s="78" t="str">
        <f t="shared" si="54"/>
        <v>Repos matin</v>
      </c>
      <c r="S68" s="78" t="b">
        <f t="shared" si="55"/>
        <v>0</v>
      </c>
      <c r="T68" s="78" t="b">
        <f t="shared" si="56"/>
        <v>0</v>
      </c>
      <c r="U68" s="78" t="b">
        <f t="shared" si="57"/>
        <v>0</v>
      </c>
      <c r="V68" s="78" t="b">
        <f t="shared" si="58"/>
        <v>0</v>
      </c>
      <c r="W68" s="78" t="b">
        <f t="shared" si="59"/>
        <v>0</v>
      </c>
      <c r="X68" s="78" t="b">
        <f t="shared" si="60"/>
        <v>0</v>
      </c>
      <c r="Y68" s="80" t="b">
        <f t="shared" si="61"/>
        <v>0</v>
      </c>
      <c r="Z68" s="243" t="s">
        <v>92</v>
      </c>
      <c r="AA68" s="244"/>
      <c r="AB68" s="244"/>
      <c r="AC68" s="244"/>
      <c r="AD68" s="244"/>
      <c r="AE68" s="244"/>
      <c r="AF68" s="244"/>
      <c r="AG68" s="244"/>
      <c r="AH68" s="244"/>
      <c r="AI68" s="244"/>
      <c r="AJ68" s="244"/>
      <c r="AK68" s="244"/>
      <c r="AL68" s="244"/>
      <c r="AM68" s="244"/>
      <c r="AN68" s="244"/>
      <c r="AO68" s="244"/>
      <c r="AP68" s="244"/>
      <c r="AQ68" s="244"/>
      <c r="AR68" s="244"/>
      <c r="AS68" s="244"/>
      <c r="AT68" s="244"/>
      <c r="AU68" s="239" t="s">
        <v>103</v>
      </c>
      <c r="AV68" s="239"/>
      <c r="AW68" s="239"/>
      <c r="AX68" s="239"/>
      <c r="AY68" s="238" t="s">
        <v>37</v>
      </c>
      <c r="AZ68" s="238"/>
      <c r="BA68" s="241"/>
      <c r="BB68" s="96"/>
      <c r="BC68" s="219" t="str">
        <f t="shared" si="62"/>
        <v>Repos matin</v>
      </c>
      <c r="BD68" s="220"/>
      <c r="BE68" s="220"/>
      <c r="BF68" s="220"/>
      <c r="BG68" s="220"/>
      <c r="BH68" s="220" t="str">
        <f t="shared" si="63"/>
        <v>Musculation après-midi</v>
      </c>
      <c r="BI68" s="220"/>
      <c r="BJ68" s="220"/>
      <c r="BK68" s="220"/>
      <c r="BL68" s="222"/>
      <c r="BM68" s="184"/>
      <c r="BN68" s="185"/>
      <c r="BO68" s="186"/>
      <c r="BP68" s="265"/>
      <c r="BQ68" s="198"/>
      <c r="BR68" s="210"/>
      <c r="BS68" s="210"/>
    </row>
    <row r="69" spans="1:71" ht="12" customHeight="1" x14ac:dyDescent="0.25">
      <c r="A69" s="73" t="s">
        <v>1</v>
      </c>
      <c r="B69" s="57">
        <v>6</v>
      </c>
      <c r="C69" s="56">
        <v>41921</v>
      </c>
      <c r="D69" s="79" t="b">
        <f t="shared" si="40"/>
        <v>0</v>
      </c>
      <c r="E69" s="78" t="b">
        <f t="shared" si="41"/>
        <v>0</v>
      </c>
      <c r="F69" s="78" t="b">
        <f t="shared" si="42"/>
        <v>0</v>
      </c>
      <c r="G69" s="78" t="b">
        <f t="shared" si="43"/>
        <v>0</v>
      </c>
      <c r="H69" s="78" t="b">
        <f t="shared" si="44"/>
        <v>0</v>
      </c>
      <c r="I69" s="78" t="b">
        <f t="shared" si="45"/>
        <v>0</v>
      </c>
      <c r="J69" s="78" t="b">
        <f t="shared" si="46"/>
        <v>0</v>
      </c>
      <c r="K69" s="78" t="b">
        <f t="shared" si="47"/>
        <v>0</v>
      </c>
      <c r="L69" s="85" t="b">
        <f t="shared" si="48"/>
        <v>0</v>
      </c>
      <c r="M69" s="78" t="b">
        <f t="shared" si="49"/>
        <v>0</v>
      </c>
      <c r="N69" s="93" t="b">
        <f t="shared" si="50"/>
        <v>0</v>
      </c>
      <c r="O69" s="78" t="b">
        <f t="shared" si="51"/>
        <v>0</v>
      </c>
      <c r="P69" s="78" t="b">
        <f t="shared" si="52"/>
        <v>0</v>
      </c>
      <c r="Q69" s="78" t="str">
        <f t="shared" si="53"/>
        <v>Récupération</v>
      </c>
      <c r="R69" s="78" t="str">
        <f t="shared" si="54"/>
        <v>Repos matin</v>
      </c>
      <c r="S69" s="78" t="b">
        <f t="shared" si="55"/>
        <v>0</v>
      </c>
      <c r="T69" s="78" t="b">
        <f t="shared" si="56"/>
        <v>0</v>
      </c>
      <c r="U69" s="78" t="b">
        <f t="shared" si="57"/>
        <v>0</v>
      </c>
      <c r="V69" s="78" t="b">
        <f t="shared" si="58"/>
        <v>0</v>
      </c>
      <c r="W69" s="78" t="b">
        <f t="shared" si="59"/>
        <v>0</v>
      </c>
      <c r="X69" s="78" t="str">
        <f t="shared" si="60"/>
        <v>Volley après-midi</v>
      </c>
      <c r="Y69" s="80" t="b">
        <f t="shared" si="61"/>
        <v>0</v>
      </c>
      <c r="Z69" s="243" t="s">
        <v>92</v>
      </c>
      <c r="AA69" s="244"/>
      <c r="AB69" s="244"/>
      <c r="AC69" s="244"/>
      <c r="AD69" s="244"/>
      <c r="AE69" s="244"/>
      <c r="AF69" s="244"/>
      <c r="AG69" s="244"/>
      <c r="AH69" s="244"/>
      <c r="AI69" s="244"/>
      <c r="AJ69" s="244"/>
      <c r="AK69" s="244"/>
      <c r="AL69" s="244"/>
      <c r="AM69" s="244"/>
      <c r="AN69" s="244"/>
      <c r="AO69" s="244"/>
      <c r="AP69" s="244"/>
      <c r="AQ69" s="244"/>
      <c r="AR69" s="244"/>
      <c r="AS69" s="244"/>
      <c r="AT69" s="244"/>
      <c r="AU69" s="240" t="s">
        <v>100</v>
      </c>
      <c r="AV69" s="240"/>
      <c r="AW69" s="240"/>
      <c r="AX69" s="240"/>
      <c r="AY69" s="238" t="s">
        <v>37</v>
      </c>
      <c r="AZ69" s="238"/>
      <c r="BA69" s="241"/>
      <c r="BB69" s="96"/>
      <c r="BC69" s="219" t="str">
        <f t="shared" si="62"/>
        <v>Repos matin</v>
      </c>
      <c r="BD69" s="220"/>
      <c r="BE69" s="220"/>
      <c r="BF69" s="220"/>
      <c r="BG69" s="220"/>
      <c r="BH69" s="220" t="str">
        <f t="shared" si="63"/>
        <v>Volley après-midi</v>
      </c>
      <c r="BI69" s="220"/>
      <c r="BJ69" s="220"/>
      <c r="BK69" s="220"/>
      <c r="BL69" s="222"/>
      <c r="BM69" s="184"/>
      <c r="BN69" s="185"/>
      <c r="BO69" s="186"/>
      <c r="BP69" s="265"/>
      <c r="BQ69" s="198"/>
      <c r="BR69" s="210"/>
      <c r="BS69" s="210"/>
    </row>
    <row r="70" spans="1:71" ht="12" customHeight="1" x14ac:dyDescent="0.25">
      <c r="A70" s="73" t="s">
        <v>2</v>
      </c>
      <c r="B70" s="57">
        <v>6</v>
      </c>
      <c r="C70" s="56">
        <v>41922</v>
      </c>
      <c r="D70" s="79" t="b">
        <f t="shared" si="40"/>
        <v>0</v>
      </c>
      <c r="E70" s="78" t="b">
        <f t="shared" si="41"/>
        <v>0</v>
      </c>
      <c r="F70" s="78" t="b">
        <f t="shared" si="42"/>
        <v>0</v>
      </c>
      <c r="G70" s="78" t="b">
        <f t="shared" si="43"/>
        <v>0</v>
      </c>
      <c r="H70" s="78" t="str">
        <f t="shared" si="44"/>
        <v>Match amical</v>
      </c>
      <c r="I70" s="78" t="b">
        <f t="shared" si="45"/>
        <v>0</v>
      </c>
      <c r="J70" s="78" t="b">
        <f t="shared" si="46"/>
        <v>0</v>
      </c>
      <c r="K70" s="78" t="b">
        <f t="shared" si="47"/>
        <v>0</v>
      </c>
      <c r="L70" s="85" t="b">
        <f t="shared" si="48"/>
        <v>0</v>
      </c>
      <c r="M70" s="78" t="str">
        <f t="shared" si="49"/>
        <v>Musculation matin</v>
      </c>
      <c r="N70" s="93" t="b">
        <f t="shared" si="50"/>
        <v>0</v>
      </c>
      <c r="O70" s="78" t="b">
        <f t="shared" si="51"/>
        <v>0</v>
      </c>
      <c r="P70" s="78" t="b">
        <f t="shared" si="52"/>
        <v>0</v>
      </c>
      <c r="Q70" s="78" t="str">
        <f t="shared" si="53"/>
        <v>Récupération</v>
      </c>
      <c r="R70" s="78" t="b">
        <f t="shared" si="54"/>
        <v>0</v>
      </c>
      <c r="S70" s="78" t="b">
        <f t="shared" si="55"/>
        <v>0</v>
      </c>
      <c r="T70" s="78" t="b">
        <f t="shared" si="56"/>
        <v>0</v>
      </c>
      <c r="U70" s="78" t="b">
        <f t="shared" si="57"/>
        <v>0</v>
      </c>
      <c r="V70" s="78" t="b">
        <f t="shared" si="58"/>
        <v>0</v>
      </c>
      <c r="W70" s="78" t="b">
        <f t="shared" si="59"/>
        <v>0</v>
      </c>
      <c r="X70" s="78" t="b">
        <f t="shared" si="60"/>
        <v>0</v>
      </c>
      <c r="Y70" s="80" t="b">
        <f t="shared" si="61"/>
        <v>0</v>
      </c>
      <c r="Z70" s="237" t="s">
        <v>37</v>
      </c>
      <c r="AA70" s="238"/>
      <c r="AB70" s="238"/>
      <c r="AC70" s="238"/>
      <c r="AD70" s="239" t="s">
        <v>101</v>
      </c>
      <c r="AE70" s="239"/>
      <c r="AF70" s="239"/>
      <c r="AG70" s="239"/>
      <c r="AH70" s="238" t="s">
        <v>37</v>
      </c>
      <c r="AI70" s="238"/>
      <c r="AJ70" s="238"/>
      <c r="AK70" s="238"/>
      <c r="AL70" s="238"/>
      <c r="AM70" s="238"/>
      <c r="AN70" s="238"/>
      <c r="AO70" s="238"/>
      <c r="AP70" s="238"/>
      <c r="AQ70" s="238"/>
      <c r="AR70" s="238"/>
      <c r="AS70" s="238"/>
      <c r="AT70" s="238"/>
      <c r="AU70" s="251" t="s">
        <v>70</v>
      </c>
      <c r="AV70" s="251"/>
      <c r="AW70" s="251"/>
      <c r="AX70" s="251"/>
      <c r="AY70" s="238" t="s">
        <v>37</v>
      </c>
      <c r="AZ70" s="238"/>
      <c r="BA70" s="241"/>
      <c r="BB70" s="96"/>
      <c r="BC70" s="219" t="str">
        <f t="shared" si="62"/>
        <v>Musculation matin</v>
      </c>
      <c r="BD70" s="220"/>
      <c r="BE70" s="220"/>
      <c r="BF70" s="220"/>
      <c r="BG70" s="220"/>
      <c r="BH70" s="220" t="str">
        <f t="shared" si="63"/>
        <v>Match amical</v>
      </c>
      <c r="BI70" s="220"/>
      <c r="BJ70" s="220"/>
      <c r="BK70" s="220"/>
      <c r="BL70" s="222"/>
      <c r="BM70" s="184"/>
      <c r="BN70" s="185"/>
      <c r="BO70" s="186"/>
      <c r="BP70" s="265"/>
      <c r="BQ70" s="198"/>
      <c r="BR70" s="210"/>
      <c r="BS70" s="210"/>
    </row>
    <row r="71" spans="1:71" ht="12" customHeight="1" x14ac:dyDescent="0.25">
      <c r="A71" s="73" t="s">
        <v>3</v>
      </c>
      <c r="B71" s="57">
        <v>6</v>
      </c>
      <c r="C71" s="56">
        <v>41923</v>
      </c>
      <c r="D71" s="79" t="b">
        <f t="shared" si="40"/>
        <v>0</v>
      </c>
      <c r="E71" s="78" t="b">
        <f t="shared" si="41"/>
        <v>0</v>
      </c>
      <c r="F71" s="78" t="b">
        <f t="shared" si="42"/>
        <v>0</v>
      </c>
      <c r="G71" s="78" t="b">
        <f t="shared" si="43"/>
        <v>0</v>
      </c>
      <c r="H71" s="78" t="b">
        <f t="shared" si="44"/>
        <v>0</v>
      </c>
      <c r="I71" s="78" t="b">
        <f t="shared" si="45"/>
        <v>0</v>
      </c>
      <c r="J71" s="78" t="b">
        <f t="shared" si="46"/>
        <v>0</v>
      </c>
      <c r="K71" s="78" t="b">
        <f t="shared" si="47"/>
        <v>0</v>
      </c>
      <c r="L71" s="85" t="b">
        <f t="shared" si="48"/>
        <v>0</v>
      </c>
      <c r="M71" s="78" t="b">
        <f t="shared" si="49"/>
        <v>0</v>
      </c>
      <c r="N71" s="93" t="b">
        <f t="shared" si="50"/>
        <v>0</v>
      </c>
      <c r="O71" s="78" t="b">
        <f t="shared" si="51"/>
        <v>0</v>
      </c>
      <c r="P71" s="78" t="b">
        <f t="shared" si="52"/>
        <v>0</v>
      </c>
      <c r="Q71" s="78" t="b">
        <f t="shared" si="53"/>
        <v>0</v>
      </c>
      <c r="R71" s="78" t="b">
        <f t="shared" si="54"/>
        <v>0</v>
      </c>
      <c r="S71" s="78" t="b">
        <f t="shared" si="55"/>
        <v>0</v>
      </c>
      <c r="T71" s="78" t="str">
        <f t="shared" si="56"/>
        <v>Repos journée</v>
      </c>
      <c r="U71" s="78" t="b">
        <f t="shared" si="57"/>
        <v>0</v>
      </c>
      <c r="V71" s="78" t="b">
        <f t="shared" si="58"/>
        <v>0</v>
      </c>
      <c r="W71" s="78" t="b">
        <f t="shared" si="59"/>
        <v>0</v>
      </c>
      <c r="X71" s="78" t="b">
        <f t="shared" si="60"/>
        <v>0</v>
      </c>
      <c r="Y71" s="80" t="b">
        <f t="shared" si="61"/>
        <v>0</v>
      </c>
      <c r="Z71" s="243" t="s">
        <v>94</v>
      </c>
      <c r="AA71" s="244"/>
      <c r="AB71" s="244"/>
      <c r="AC71" s="244"/>
      <c r="AD71" s="244"/>
      <c r="AE71" s="244"/>
      <c r="AF71" s="244"/>
      <c r="AG71" s="244"/>
      <c r="AH71" s="244"/>
      <c r="AI71" s="244"/>
      <c r="AJ71" s="244"/>
      <c r="AK71" s="244"/>
      <c r="AL71" s="244"/>
      <c r="AM71" s="244"/>
      <c r="AN71" s="244"/>
      <c r="AO71" s="244"/>
      <c r="AP71" s="244"/>
      <c r="AQ71" s="244"/>
      <c r="AR71" s="244"/>
      <c r="AS71" s="244"/>
      <c r="AT71" s="244"/>
      <c r="AU71" s="244"/>
      <c r="AV71" s="244"/>
      <c r="AW71" s="244"/>
      <c r="AX71" s="244"/>
      <c r="AY71" s="244"/>
      <c r="AZ71" s="244"/>
      <c r="BA71" s="245"/>
      <c r="BB71" s="95"/>
      <c r="BC71" s="219" t="str">
        <f t="shared" si="62"/>
        <v>Repos journée</v>
      </c>
      <c r="BD71" s="220"/>
      <c r="BE71" s="220"/>
      <c r="BF71" s="220"/>
      <c r="BG71" s="220"/>
      <c r="BH71" s="220" t="str">
        <f t="shared" si="63"/>
        <v>Repos journée</v>
      </c>
      <c r="BI71" s="220"/>
      <c r="BJ71" s="220"/>
      <c r="BK71" s="220"/>
      <c r="BL71" s="222"/>
      <c r="BM71" s="184"/>
      <c r="BN71" s="185"/>
      <c r="BO71" s="186"/>
      <c r="BP71" s="265"/>
      <c r="BQ71" s="198"/>
      <c r="BR71" s="210"/>
      <c r="BS71" s="210"/>
    </row>
    <row r="72" spans="1:71" ht="12" customHeight="1" thickBot="1" x14ac:dyDescent="0.3">
      <c r="A72" s="55" t="s">
        <v>4</v>
      </c>
      <c r="B72" s="72">
        <v>6</v>
      </c>
      <c r="C72" s="61">
        <v>41924</v>
      </c>
      <c r="D72" s="83" t="b">
        <f t="shared" si="40"/>
        <v>0</v>
      </c>
      <c r="E72" s="81" t="b">
        <f t="shared" si="41"/>
        <v>0</v>
      </c>
      <c r="F72" s="81" t="b">
        <f t="shared" si="42"/>
        <v>0</v>
      </c>
      <c r="G72" s="81" t="b">
        <f t="shared" si="43"/>
        <v>0</v>
      </c>
      <c r="H72" s="81" t="b">
        <f t="shared" si="44"/>
        <v>0</v>
      </c>
      <c r="I72" s="81" t="b">
        <f t="shared" si="45"/>
        <v>0</v>
      </c>
      <c r="J72" s="81" t="b">
        <f t="shared" si="46"/>
        <v>0</v>
      </c>
      <c r="K72" s="81" t="b">
        <f t="shared" si="47"/>
        <v>0</v>
      </c>
      <c r="L72" s="86" t="b">
        <f t="shared" si="48"/>
        <v>0</v>
      </c>
      <c r="M72" s="81" t="b">
        <f t="shared" si="49"/>
        <v>0</v>
      </c>
      <c r="N72" s="92" t="b">
        <f t="shared" si="50"/>
        <v>0</v>
      </c>
      <c r="O72" s="81" t="b">
        <f t="shared" si="51"/>
        <v>0</v>
      </c>
      <c r="P72" s="81" t="b">
        <f t="shared" si="52"/>
        <v>0</v>
      </c>
      <c r="Q72" s="81" t="b">
        <f t="shared" si="53"/>
        <v>0</v>
      </c>
      <c r="R72" s="81" t="b">
        <f t="shared" si="54"/>
        <v>0</v>
      </c>
      <c r="S72" s="81" t="b">
        <f t="shared" si="55"/>
        <v>0</v>
      </c>
      <c r="T72" s="81" t="str">
        <f t="shared" si="56"/>
        <v>Repos journée</v>
      </c>
      <c r="U72" s="81" t="b">
        <f t="shared" si="57"/>
        <v>0</v>
      </c>
      <c r="V72" s="81" t="b">
        <f t="shared" si="58"/>
        <v>0</v>
      </c>
      <c r="W72" s="81" t="b">
        <f t="shared" si="59"/>
        <v>0</v>
      </c>
      <c r="X72" s="81" t="b">
        <f t="shared" si="60"/>
        <v>0</v>
      </c>
      <c r="Y72" s="82" t="b">
        <f t="shared" si="61"/>
        <v>0</v>
      </c>
      <c r="Z72" s="246" t="s">
        <v>94</v>
      </c>
      <c r="AA72" s="247"/>
      <c r="AB72" s="247"/>
      <c r="AC72" s="247"/>
      <c r="AD72" s="247"/>
      <c r="AE72" s="247"/>
      <c r="AF72" s="247"/>
      <c r="AG72" s="247"/>
      <c r="AH72" s="247"/>
      <c r="AI72" s="247"/>
      <c r="AJ72" s="247"/>
      <c r="AK72" s="247"/>
      <c r="AL72" s="247"/>
      <c r="AM72" s="247"/>
      <c r="AN72" s="247"/>
      <c r="AO72" s="247"/>
      <c r="AP72" s="247"/>
      <c r="AQ72" s="247"/>
      <c r="AR72" s="247"/>
      <c r="AS72" s="247"/>
      <c r="AT72" s="247"/>
      <c r="AU72" s="247"/>
      <c r="AV72" s="247"/>
      <c r="AW72" s="247"/>
      <c r="AX72" s="247"/>
      <c r="AY72" s="247"/>
      <c r="AZ72" s="247"/>
      <c r="BA72" s="248"/>
      <c r="BB72" s="95"/>
      <c r="BC72" s="223" t="str">
        <f t="shared" si="62"/>
        <v>Repos journée</v>
      </c>
      <c r="BD72" s="224"/>
      <c r="BE72" s="224"/>
      <c r="BF72" s="224"/>
      <c r="BG72" s="224"/>
      <c r="BH72" s="224" t="str">
        <f t="shared" si="63"/>
        <v>Repos journée</v>
      </c>
      <c r="BI72" s="224"/>
      <c r="BJ72" s="224"/>
      <c r="BK72" s="224"/>
      <c r="BL72" s="226"/>
      <c r="BM72" s="187"/>
      <c r="BN72" s="188"/>
      <c r="BO72" s="189"/>
      <c r="BP72" s="266"/>
      <c r="BQ72" s="198"/>
      <c r="BR72" s="211"/>
      <c r="BS72" s="211"/>
    </row>
    <row r="73" spans="1:71" ht="12" customHeight="1" x14ac:dyDescent="0.25">
      <c r="A73" s="74" t="s">
        <v>0</v>
      </c>
      <c r="B73" s="50">
        <v>7</v>
      </c>
      <c r="C73" s="49">
        <v>41925</v>
      </c>
      <c r="D73" s="63" t="b">
        <f t="shared" si="40"/>
        <v>0</v>
      </c>
      <c r="E73" s="51" t="b">
        <f>IF(COUNTIF(Z73:BA73,"Cardio1")&gt;0, "Cardio matin")</f>
        <v>0</v>
      </c>
      <c r="F73" s="51" t="b">
        <f>IF(COUNTIF(Z73:BA73,"Cardio2")&gt;0, "Cardio après-midi")</f>
        <v>0</v>
      </c>
      <c r="G73" s="51" t="b">
        <f t="shared" si="43"/>
        <v>0</v>
      </c>
      <c r="H73" s="51" t="b">
        <f t="shared" si="44"/>
        <v>0</v>
      </c>
      <c r="I73" s="51" t="b">
        <f t="shared" si="45"/>
        <v>0</v>
      </c>
      <c r="J73" s="51" t="b">
        <f t="shared" si="46"/>
        <v>0</v>
      </c>
      <c r="K73" s="51" t="b">
        <f t="shared" si="47"/>
        <v>0</v>
      </c>
      <c r="L73" s="84" t="b">
        <f t="shared" si="48"/>
        <v>0</v>
      </c>
      <c r="M73" s="51" t="str">
        <f t="shared" si="49"/>
        <v>Musculation matin</v>
      </c>
      <c r="N73" s="94" t="b">
        <f t="shared" si="50"/>
        <v>0</v>
      </c>
      <c r="O73" s="51" t="b">
        <f t="shared" si="51"/>
        <v>0</v>
      </c>
      <c r="P73" s="51" t="b">
        <f t="shared" si="52"/>
        <v>0</v>
      </c>
      <c r="Q73" s="51" t="str">
        <f t="shared" si="53"/>
        <v>Récupération</v>
      </c>
      <c r="R73" s="51" t="b">
        <f t="shared" si="54"/>
        <v>0</v>
      </c>
      <c r="S73" s="51" t="b">
        <f t="shared" si="55"/>
        <v>0</v>
      </c>
      <c r="T73" s="51" t="b">
        <f t="shared" si="56"/>
        <v>0</v>
      </c>
      <c r="U73" s="51" t="b">
        <f t="shared" si="57"/>
        <v>0</v>
      </c>
      <c r="V73" s="51" t="b">
        <f t="shared" si="58"/>
        <v>0</v>
      </c>
      <c r="W73" s="51" t="b">
        <f t="shared" si="59"/>
        <v>0</v>
      </c>
      <c r="X73" s="51" t="str">
        <f t="shared" si="60"/>
        <v>Volley après-midi</v>
      </c>
      <c r="Y73" s="52" t="b">
        <f t="shared" si="61"/>
        <v>0</v>
      </c>
      <c r="Z73" s="228" t="s">
        <v>37</v>
      </c>
      <c r="AA73" s="229"/>
      <c r="AB73" s="229"/>
      <c r="AC73" s="229"/>
      <c r="AD73" s="230" t="s">
        <v>101</v>
      </c>
      <c r="AE73" s="230"/>
      <c r="AF73" s="230"/>
      <c r="AG73" s="230"/>
      <c r="AH73" s="229" t="s">
        <v>37</v>
      </c>
      <c r="AI73" s="229"/>
      <c r="AJ73" s="229"/>
      <c r="AK73" s="229"/>
      <c r="AL73" s="229"/>
      <c r="AM73" s="229"/>
      <c r="AN73" s="229"/>
      <c r="AO73" s="229"/>
      <c r="AP73" s="229"/>
      <c r="AQ73" s="229"/>
      <c r="AR73" s="229"/>
      <c r="AS73" s="229"/>
      <c r="AT73" s="229"/>
      <c r="AU73" s="231" t="s">
        <v>100</v>
      </c>
      <c r="AV73" s="231"/>
      <c r="AW73" s="231"/>
      <c r="AX73" s="231"/>
      <c r="AY73" s="229" t="s">
        <v>37</v>
      </c>
      <c r="AZ73" s="229"/>
      <c r="BA73" s="232"/>
      <c r="BB73" s="96"/>
      <c r="BC73" s="216" t="str">
        <f t="shared" si="62"/>
        <v>Musculation matin</v>
      </c>
      <c r="BD73" s="217"/>
      <c r="BE73" s="217"/>
      <c r="BF73" s="217"/>
      <c r="BG73" s="217"/>
      <c r="BH73" s="217" t="str">
        <f t="shared" si="63"/>
        <v>Volley après-midi</v>
      </c>
      <c r="BI73" s="217"/>
      <c r="BJ73" s="217"/>
      <c r="BK73" s="217"/>
      <c r="BL73" s="227"/>
      <c r="BM73" s="181"/>
      <c r="BN73" s="182"/>
      <c r="BO73" s="183"/>
      <c r="BP73" s="264">
        <v>7</v>
      </c>
      <c r="BQ73" s="198"/>
      <c r="BR73" s="209" t="s">
        <v>127</v>
      </c>
      <c r="BS73" s="206" t="s">
        <v>128</v>
      </c>
    </row>
    <row r="74" spans="1:71" ht="12" customHeight="1" x14ac:dyDescent="0.25">
      <c r="A74" s="73" t="s">
        <v>80</v>
      </c>
      <c r="B74" s="57">
        <v>7</v>
      </c>
      <c r="C74" s="56">
        <v>41926</v>
      </c>
      <c r="D74" s="79" t="b">
        <f t="shared" si="40"/>
        <v>0</v>
      </c>
      <c r="E74" s="78" t="b">
        <f t="shared" ref="E74:E79" si="64">IF(COUNTIF(Z74:BA74,"Cardio.")&gt;0, "Cardio1")</f>
        <v>0</v>
      </c>
      <c r="F74" s="78" t="b">
        <f t="shared" ref="F74:F79" si="65">IF(COUNTIF(Z74:BA74,"Cardio")&gt;0, "Cardio2")</f>
        <v>0</v>
      </c>
      <c r="G74" s="78" t="b">
        <f t="shared" si="43"/>
        <v>0</v>
      </c>
      <c r="H74" s="78" t="b">
        <f t="shared" si="44"/>
        <v>0</v>
      </c>
      <c r="I74" s="78" t="b">
        <f t="shared" si="45"/>
        <v>0</v>
      </c>
      <c r="J74" s="78" t="b">
        <f t="shared" si="46"/>
        <v>0</v>
      </c>
      <c r="K74" s="78" t="b">
        <f t="shared" si="47"/>
        <v>0</v>
      </c>
      <c r="L74" s="85" t="b">
        <f t="shared" si="48"/>
        <v>0</v>
      </c>
      <c r="M74" s="78" t="b">
        <f t="shared" si="49"/>
        <v>0</v>
      </c>
      <c r="N74" s="93" t="b">
        <f t="shared" si="50"/>
        <v>0</v>
      </c>
      <c r="O74" s="78" t="b">
        <f t="shared" si="51"/>
        <v>0</v>
      </c>
      <c r="P74" s="78" t="b">
        <f t="shared" si="52"/>
        <v>0</v>
      </c>
      <c r="Q74" s="78" t="str">
        <f t="shared" si="53"/>
        <v>Récupération</v>
      </c>
      <c r="R74" s="78" t="b">
        <f t="shared" si="54"/>
        <v>0</v>
      </c>
      <c r="S74" s="78" t="b">
        <f t="shared" si="55"/>
        <v>0</v>
      </c>
      <c r="T74" s="78" t="b">
        <f t="shared" si="56"/>
        <v>0</v>
      </c>
      <c r="U74" s="78" t="b">
        <f t="shared" si="57"/>
        <v>0</v>
      </c>
      <c r="V74" s="78" t="b">
        <f t="shared" si="58"/>
        <v>0</v>
      </c>
      <c r="W74" s="78" t="str">
        <f t="shared" si="59"/>
        <v>Volley matin</v>
      </c>
      <c r="X74" s="78" t="str">
        <f t="shared" si="60"/>
        <v>Volley après-midi</v>
      </c>
      <c r="Y74" s="80" t="b">
        <f t="shared" si="61"/>
        <v>0</v>
      </c>
      <c r="Z74" s="237" t="s">
        <v>37</v>
      </c>
      <c r="AA74" s="238"/>
      <c r="AB74" s="238"/>
      <c r="AC74" s="238"/>
      <c r="AD74" s="240" t="s">
        <v>102</v>
      </c>
      <c r="AE74" s="240"/>
      <c r="AF74" s="240"/>
      <c r="AG74" s="240"/>
      <c r="AH74" s="238" t="s">
        <v>37</v>
      </c>
      <c r="AI74" s="238"/>
      <c r="AJ74" s="238"/>
      <c r="AK74" s="238"/>
      <c r="AL74" s="238"/>
      <c r="AM74" s="238"/>
      <c r="AN74" s="238"/>
      <c r="AO74" s="238"/>
      <c r="AP74" s="238"/>
      <c r="AQ74" s="238"/>
      <c r="AR74" s="238"/>
      <c r="AS74" s="238"/>
      <c r="AT74" s="238"/>
      <c r="AU74" s="240" t="s">
        <v>100</v>
      </c>
      <c r="AV74" s="240"/>
      <c r="AW74" s="240"/>
      <c r="AX74" s="240"/>
      <c r="AY74" s="238" t="s">
        <v>37</v>
      </c>
      <c r="AZ74" s="238"/>
      <c r="BA74" s="241"/>
      <c r="BB74" s="96"/>
      <c r="BC74" s="219" t="str">
        <f t="shared" si="62"/>
        <v>Volley matin</v>
      </c>
      <c r="BD74" s="220"/>
      <c r="BE74" s="220"/>
      <c r="BF74" s="220"/>
      <c r="BG74" s="220"/>
      <c r="BH74" s="220" t="str">
        <f t="shared" si="63"/>
        <v>Volley après-midi</v>
      </c>
      <c r="BI74" s="220"/>
      <c r="BJ74" s="220"/>
      <c r="BK74" s="220"/>
      <c r="BL74" s="222"/>
      <c r="BM74" s="184"/>
      <c r="BN74" s="185"/>
      <c r="BO74" s="186"/>
      <c r="BP74" s="265"/>
      <c r="BQ74" s="198"/>
      <c r="BR74" s="210"/>
      <c r="BS74" s="207"/>
    </row>
    <row r="75" spans="1:71" ht="12" customHeight="1" x14ac:dyDescent="0.25">
      <c r="A75" s="73" t="s">
        <v>81</v>
      </c>
      <c r="B75" s="57">
        <v>7</v>
      </c>
      <c r="C75" s="56">
        <v>41927</v>
      </c>
      <c r="D75" s="79" t="b">
        <f t="shared" si="40"/>
        <v>0</v>
      </c>
      <c r="E75" s="78" t="b">
        <f t="shared" si="64"/>
        <v>0</v>
      </c>
      <c r="F75" s="78" t="b">
        <f t="shared" si="65"/>
        <v>0</v>
      </c>
      <c r="G75" s="78" t="b">
        <f t="shared" si="43"/>
        <v>0</v>
      </c>
      <c r="H75" s="78" t="b">
        <f t="shared" si="44"/>
        <v>0</v>
      </c>
      <c r="I75" s="78" t="b">
        <f t="shared" si="45"/>
        <v>0</v>
      </c>
      <c r="J75" s="78" t="b">
        <f t="shared" si="46"/>
        <v>0</v>
      </c>
      <c r="K75" s="78" t="b">
        <f t="shared" si="47"/>
        <v>0</v>
      </c>
      <c r="L75" s="85" t="b">
        <f t="shared" si="48"/>
        <v>0</v>
      </c>
      <c r="M75" s="78" t="str">
        <f t="shared" si="49"/>
        <v>Musculation matin</v>
      </c>
      <c r="N75" s="93" t="b">
        <f t="shared" si="50"/>
        <v>0</v>
      </c>
      <c r="O75" s="78" t="b">
        <f t="shared" si="51"/>
        <v>0</v>
      </c>
      <c r="P75" s="78" t="b">
        <f t="shared" si="52"/>
        <v>0</v>
      </c>
      <c r="Q75" s="78" t="str">
        <f t="shared" si="53"/>
        <v>Récupération</v>
      </c>
      <c r="R75" s="78" t="b">
        <f t="shared" si="54"/>
        <v>0</v>
      </c>
      <c r="S75" s="78" t="b">
        <f t="shared" si="55"/>
        <v>0</v>
      </c>
      <c r="T75" s="78" t="b">
        <f t="shared" si="56"/>
        <v>0</v>
      </c>
      <c r="U75" s="78" t="b">
        <f t="shared" si="57"/>
        <v>0</v>
      </c>
      <c r="V75" s="78" t="b">
        <f t="shared" si="58"/>
        <v>0</v>
      </c>
      <c r="W75" s="78" t="b">
        <f t="shared" si="59"/>
        <v>0</v>
      </c>
      <c r="X75" s="78" t="str">
        <f t="shared" si="60"/>
        <v>Volley après-midi</v>
      </c>
      <c r="Y75" s="80" t="b">
        <f t="shared" si="61"/>
        <v>0</v>
      </c>
      <c r="Z75" s="237" t="s">
        <v>37</v>
      </c>
      <c r="AA75" s="238"/>
      <c r="AB75" s="238"/>
      <c r="AC75" s="238"/>
      <c r="AD75" s="239" t="s">
        <v>101</v>
      </c>
      <c r="AE75" s="239"/>
      <c r="AF75" s="239"/>
      <c r="AG75" s="239"/>
      <c r="AH75" s="238" t="s">
        <v>37</v>
      </c>
      <c r="AI75" s="238"/>
      <c r="AJ75" s="238"/>
      <c r="AK75" s="238"/>
      <c r="AL75" s="238"/>
      <c r="AM75" s="238"/>
      <c r="AN75" s="238"/>
      <c r="AO75" s="238"/>
      <c r="AP75" s="238"/>
      <c r="AQ75" s="238"/>
      <c r="AR75" s="238"/>
      <c r="AS75" s="238"/>
      <c r="AT75" s="238"/>
      <c r="AU75" s="240" t="s">
        <v>100</v>
      </c>
      <c r="AV75" s="240"/>
      <c r="AW75" s="240"/>
      <c r="AX75" s="240"/>
      <c r="AY75" s="238" t="s">
        <v>37</v>
      </c>
      <c r="AZ75" s="238"/>
      <c r="BA75" s="241"/>
      <c r="BB75" s="96"/>
      <c r="BC75" s="219" t="str">
        <f t="shared" si="62"/>
        <v>Musculation matin</v>
      </c>
      <c r="BD75" s="220"/>
      <c r="BE75" s="220"/>
      <c r="BF75" s="220"/>
      <c r="BG75" s="220"/>
      <c r="BH75" s="220" t="str">
        <f t="shared" si="63"/>
        <v>Volley après-midi</v>
      </c>
      <c r="BI75" s="220"/>
      <c r="BJ75" s="220"/>
      <c r="BK75" s="220"/>
      <c r="BL75" s="222"/>
      <c r="BM75" s="184"/>
      <c r="BN75" s="185"/>
      <c r="BO75" s="186"/>
      <c r="BP75" s="265"/>
      <c r="BQ75" s="198"/>
      <c r="BR75" s="210"/>
      <c r="BS75" s="207"/>
    </row>
    <row r="76" spans="1:71" ht="12" customHeight="1" x14ac:dyDescent="0.25">
      <c r="A76" s="73" t="s">
        <v>1</v>
      </c>
      <c r="B76" s="57">
        <v>7</v>
      </c>
      <c r="C76" s="56">
        <v>41928</v>
      </c>
      <c r="D76" s="79" t="b">
        <f t="shared" si="40"/>
        <v>0</v>
      </c>
      <c r="E76" s="78" t="b">
        <f t="shared" si="64"/>
        <v>0</v>
      </c>
      <c r="F76" s="78" t="b">
        <f t="shared" si="65"/>
        <v>0</v>
      </c>
      <c r="G76" s="78" t="b">
        <f t="shared" si="43"/>
        <v>0</v>
      </c>
      <c r="H76" s="78" t="b">
        <f t="shared" si="44"/>
        <v>0</v>
      </c>
      <c r="I76" s="78" t="b">
        <f t="shared" si="45"/>
        <v>0</v>
      </c>
      <c r="J76" s="78" t="b">
        <f t="shared" si="46"/>
        <v>0</v>
      </c>
      <c r="K76" s="78" t="b">
        <f t="shared" si="47"/>
        <v>0</v>
      </c>
      <c r="L76" s="85" t="b">
        <f t="shared" si="48"/>
        <v>0</v>
      </c>
      <c r="M76" s="78" t="b">
        <f t="shared" si="49"/>
        <v>0</v>
      </c>
      <c r="N76" s="93" t="b">
        <f t="shared" si="50"/>
        <v>0</v>
      </c>
      <c r="O76" s="78" t="b">
        <f t="shared" si="51"/>
        <v>0</v>
      </c>
      <c r="P76" s="78" t="b">
        <f t="shared" si="52"/>
        <v>0</v>
      </c>
      <c r="Q76" s="78" t="str">
        <f t="shared" si="53"/>
        <v>Récupération</v>
      </c>
      <c r="R76" s="78" t="str">
        <f t="shared" si="54"/>
        <v>Repos matin</v>
      </c>
      <c r="S76" s="78" t="b">
        <f t="shared" si="55"/>
        <v>0</v>
      </c>
      <c r="T76" s="78" t="b">
        <f t="shared" si="56"/>
        <v>0</v>
      </c>
      <c r="U76" s="78" t="b">
        <f t="shared" si="57"/>
        <v>0</v>
      </c>
      <c r="V76" s="78" t="b">
        <f t="shared" si="58"/>
        <v>0</v>
      </c>
      <c r="W76" s="78" t="b">
        <f t="shared" si="59"/>
        <v>0</v>
      </c>
      <c r="X76" s="78" t="str">
        <f t="shared" si="60"/>
        <v>Volley après-midi</v>
      </c>
      <c r="Y76" s="80" t="b">
        <f t="shared" si="61"/>
        <v>0</v>
      </c>
      <c r="Z76" s="243" t="s">
        <v>92</v>
      </c>
      <c r="AA76" s="244"/>
      <c r="AB76" s="244"/>
      <c r="AC76" s="244"/>
      <c r="AD76" s="244"/>
      <c r="AE76" s="244"/>
      <c r="AF76" s="244"/>
      <c r="AG76" s="244"/>
      <c r="AH76" s="244"/>
      <c r="AI76" s="244"/>
      <c r="AJ76" s="244"/>
      <c r="AK76" s="244"/>
      <c r="AL76" s="244"/>
      <c r="AM76" s="244"/>
      <c r="AN76" s="244"/>
      <c r="AO76" s="244"/>
      <c r="AP76" s="244"/>
      <c r="AQ76" s="244"/>
      <c r="AR76" s="244"/>
      <c r="AS76" s="244"/>
      <c r="AT76" s="244"/>
      <c r="AU76" s="240" t="s">
        <v>100</v>
      </c>
      <c r="AV76" s="240"/>
      <c r="AW76" s="240"/>
      <c r="AX76" s="240"/>
      <c r="AY76" s="238" t="s">
        <v>37</v>
      </c>
      <c r="AZ76" s="238"/>
      <c r="BA76" s="241"/>
      <c r="BB76" s="96"/>
      <c r="BC76" s="219" t="str">
        <f t="shared" si="62"/>
        <v>Repos matin</v>
      </c>
      <c r="BD76" s="220"/>
      <c r="BE76" s="220"/>
      <c r="BF76" s="220"/>
      <c r="BG76" s="220"/>
      <c r="BH76" s="220" t="str">
        <f t="shared" si="63"/>
        <v>Volley après-midi</v>
      </c>
      <c r="BI76" s="220"/>
      <c r="BJ76" s="220"/>
      <c r="BK76" s="220"/>
      <c r="BL76" s="222"/>
      <c r="BM76" s="184"/>
      <c r="BN76" s="185"/>
      <c r="BO76" s="186"/>
      <c r="BP76" s="265"/>
      <c r="BQ76" s="198"/>
      <c r="BR76" s="210"/>
      <c r="BS76" s="207"/>
    </row>
    <row r="77" spans="1:71" ht="12" customHeight="1" thickBot="1" x14ac:dyDescent="0.3">
      <c r="A77" s="73" t="s">
        <v>2</v>
      </c>
      <c r="B77" s="57">
        <v>7</v>
      </c>
      <c r="C77" s="56">
        <v>41929</v>
      </c>
      <c r="D77" s="79" t="b">
        <f t="shared" si="40"/>
        <v>0</v>
      </c>
      <c r="E77" s="78" t="b">
        <f t="shared" si="64"/>
        <v>0</v>
      </c>
      <c r="F77" s="78" t="b">
        <f t="shared" si="65"/>
        <v>0</v>
      </c>
      <c r="G77" s="78" t="b">
        <f t="shared" si="43"/>
        <v>0</v>
      </c>
      <c r="H77" s="78" t="b">
        <f t="shared" si="44"/>
        <v>0</v>
      </c>
      <c r="I77" s="78" t="b">
        <f t="shared" si="45"/>
        <v>0</v>
      </c>
      <c r="J77" s="78" t="b">
        <f t="shared" si="46"/>
        <v>0</v>
      </c>
      <c r="K77" s="78" t="b">
        <f t="shared" si="47"/>
        <v>0</v>
      </c>
      <c r="L77" s="85" t="b">
        <f t="shared" si="48"/>
        <v>0</v>
      </c>
      <c r="M77" s="78" t="str">
        <f t="shared" si="49"/>
        <v>Musculation matin</v>
      </c>
      <c r="N77" s="93" t="b">
        <f t="shared" si="50"/>
        <v>0</v>
      </c>
      <c r="O77" s="78" t="b">
        <f t="shared" si="51"/>
        <v>0</v>
      </c>
      <c r="P77" s="78" t="b">
        <f t="shared" si="52"/>
        <v>0</v>
      </c>
      <c r="Q77" s="78" t="str">
        <f t="shared" si="53"/>
        <v>Récupération</v>
      </c>
      <c r="R77" s="78" t="b">
        <f t="shared" si="54"/>
        <v>0</v>
      </c>
      <c r="S77" s="78" t="b">
        <f t="shared" si="55"/>
        <v>0</v>
      </c>
      <c r="T77" s="78" t="b">
        <f t="shared" si="56"/>
        <v>0</v>
      </c>
      <c r="U77" s="78" t="b">
        <f t="shared" si="57"/>
        <v>0</v>
      </c>
      <c r="V77" s="78" t="b">
        <f t="shared" si="58"/>
        <v>0</v>
      </c>
      <c r="W77" s="78" t="b">
        <f t="shared" si="59"/>
        <v>0</v>
      </c>
      <c r="X77" s="78" t="str">
        <f t="shared" si="60"/>
        <v>Volley après-midi</v>
      </c>
      <c r="Y77" s="80" t="b">
        <f t="shared" si="61"/>
        <v>0</v>
      </c>
      <c r="Z77" s="237" t="s">
        <v>37</v>
      </c>
      <c r="AA77" s="238"/>
      <c r="AB77" s="238"/>
      <c r="AC77" s="238"/>
      <c r="AD77" s="239" t="s">
        <v>101</v>
      </c>
      <c r="AE77" s="239"/>
      <c r="AF77" s="239"/>
      <c r="AG77" s="239"/>
      <c r="AH77" s="238" t="s">
        <v>37</v>
      </c>
      <c r="AI77" s="238"/>
      <c r="AJ77" s="238"/>
      <c r="AK77" s="238"/>
      <c r="AL77" s="238"/>
      <c r="AM77" s="238"/>
      <c r="AN77" s="238"/>
      <c r="AO77" s="238"/>
      <c r="AP77" s="238"/>
      <c r="AQ77" s="238"/>
      <c r="AR77" s="238"/>
      <c r="AS77" s="238"/>
      <c r="AT77" s="238"/>
      <c r="AU77" s="240" t="s">
        <v>100</v>
      </c>
      <c r="AV77" s="240"/>
      <c r="AW77" s="240"/>
      <c r="AX77" s="240"/>
      <c r="AY77" s="238" t="s">
        <v>37</v>
      </c>
      <c r="AZ77" s="238"/>
      <c r="BA77" s="241"/>
      <c r="BB77" s="96"/>
      <c r="BC77" s="219" t="str">
        <f t="shared" si="62"/>
        <v>Musculation matin</v>
      </c>
      <c r="BD77" s="220"/>
      <c r="BE77" s="220"/>
      <c r="BF77" s="220"/>
      <c r="BG77" s="220"/>
      <c r="BH77" s="220" t="str">
        <f t="shared" si="63"/>
        <v>Volley après-midi</v>
      </c>
      <c r="BI77" s="220"/>
      <c r="BJ77" s="220"/>
      <c r="BK77" s="220"/>
      <c r="BL77" s="222"/>
      <c r="BM77" s="184"/>
      <c r="BN77" s="185"/>
      <c r="BO77" s="186"/>
      <c r="BP77" s="265"/>
      <c r="BQ77" s="198"/>
      <c r="BR77" s="210"/>
      <c r="BS77" s="207"/>
    </row>
    <row r="78" spans="1:71" ht="12" customHeight="1" x14ac:dyDescent="0.25">
      <c r="A78" s="55" t="s">
        <v>3</v>
      </c>
      <c r="B78" s="57">
        <v>7</v>
      </c>
      <c r="C78" s="56">
        <v>41930</v>
      </c>
      <c r="D78" s="79" t="b">
        <f t="shared" si="40"/>
        <v>0</v>
      </c>
      <c r="E78" s="78" t="b">
        <f t="shared" si="64"/>
        <v>0</v>
      </c>
      <c r="F78" s="78" t="b">
        <f t="shared" si="65"/>
        <v>0</v>
      </c>
      <c r="G78" s="78" t="str">
        <f t="shared" si="43"/>
        <v>Décrassage</v>
      </c>
      <c r="H78" s="78" t="str">
        <f t="shared" si="44"/>
        <v>Match amical</v>
      </c>
      <c r="I78" s="78" t="b">
        <f t="shared" si="45"/>
        <v>0</v>
      </c>
      <c r="J78" s="78" t="b">
        <f t="shared" si="46"/>
        <v>0</v>
      </c>
      <c r="K78" s="78" t="b">
        <f t="shared" si="47"/>
        <v>0</v>
      </c>
      <c r="L78" s="85" t="b">
        <f t="shared" si="48"/>
        <v>0</v>
      </c>
      <c r="M78" s="78" t="b">
        <f t="shared" si="49"/>
        <v>0</v>
      </c>
      <c r="N78" s="93" t="b">
        <f t="shared" si="50"/>
        <v>0</v>
      </c>
      <c r="O78" s="78" t="b">
        <f t="shared" si="51"/>
        <v>0</v>
      </c>
      <c r="P78" s="78" t="b">
        <f t="shared" si="52"/>
        <v>0</v>
      </c>
      <c r="Q78" s="78" t="str">
        <f t="shared" si="53"/>
        <v>Récupération</v>
      </c>
      <c r="R78" s="78" t="b">
        <f t="shared" si="54"/>
        <v>0</v>
      </c>
      <c r="S78" s="78" t="b">
        <f t="shared" si="55"/>
        <v>0</v>
      </c>
      <c r="T78" s="78" t="b">
        <f t="shared" si="56"/>
        <v>0</v>
      </c>
      <c r="U78" s="78" t="b">
        <f t="shared" si="57"/>
        <v>0</v>
      </c>
      <c r="V78" s="78" t="b">
        <f t="shared" si="58"/>
        <v>0</v>
      </c>
      <c r="W78" s="78" t="b">
        <f t="shared" si="59"/>
        <v>0</v>
      </c>
      <c r="X78" s="78" t="b">
        <f t="shared" si="60"/>
        <v>0</v>
      </c>
      <c r="Y78" s="80" t="b">
        <f t="shared" si="61"/>
        <v>0</v>
      </c>
      <c r="Z78" s="237" t="s">
        <v>37</v>
      </c>
      <c r="AA78" s="238"/>
      <c r="AB78" s="238"/>
      <c r="AC78" s="238"/>
      <c r="AD78" s="252" t="s">
        <v>69</v>
      </c>
      <c r="AE78" s="252"/>
      <c r="AF78" s="252"/>
      <c r="AG78" s="252"/>
      <c r="AH78" s="238" t="s">
        <v>37</v>
      </c>
      <c r="AI78" s="238"/>
      <c r="AJ78" s="238"/>
      <c r="AK78" s="238"/>
      <c r="AL78" s="238"/>
      <c r="AM78" s="238"/>
      <c r="AN78" s="238"/>
      <c r="AO78" s="238"/>
      <c r="AP78" s="238"/>
      <c r="AQ78" s="238"/>
      <c r="AR78" s="238"/>
      <c r="AS78" s="238"/>
      <c r="AT78" s="238"/>
      <c r="AU78" s="251" t="s">
        <v>70</v>
      </c>
      <c r="AV78" s="251"/>
      <c r="AW78" s="251"/>
      <c r="AX78" s="251"/>
      <c r="AY78" s="238" t="s">
        <v>37</v>
      </c>
      <c r="AZ78" s="238"/>
      <c r="BA78" s="241"/>
      <c r="BB78" s="96"/>
      <c r="BC78" s="219" t="str">
        <f t="shared" si="62"/>
        <v>Décrassage</v>
      </c>
      <c r="BD78" s="220"/>
      <c r="BE78" s="220"/>
      <c r="BF78" s="220"/>
      <c r="BG78" s="220"/>
      <c r="BH78" s="217" t="str">
        <f t="shared" si="63"/>
        <v>Match amical</v>
      </c>
      <c r="BI78" s="217"/>
      <c r="BJ78" s="217"/>
      <c r="BK78" s="217"/>
      <c r="BL78" s="227"/>
      <c r="BM78" s="184"/>
      <c r="BN78" s="185"/>
      <c r="BO78" s="186"/>
      <c r="BP78" s="265"/>
      <c r="BQ78" s="198"/>
      <c r="BR78" s="210"/>
      <c r="BS78" s="207"/>
    </row>
    <row r="79" spans="1:71" ht="12" customHeight="1" thickBot="1" x14ac:dyDescent="0.3">
      <c r="A79" s="55" t="s">
        <v>4</v>
      </c>
      <c r="B79" s="62">
        <v>7</v>
      </c>
      <c r="C79" s="61">
        <v>41931</v>
      </c>
      <c r="D79" s="83" t="b">
        <f t="shared" si="40"/>
        <v>0</v>
      </c>
      <c r="E79" s="81" t="b">
        <f t="shared" si="64"/>
        <v>0</v>
      </c>
      <c r="F79" s="81" t="b">
        <f t="shared" si="65"/>
        <v>0</v>
      </c>
      <c r="G79" s="81" t="b">
        <f t="shared" si="43"/>
        <v>0</v>
      </c>
      <c r="H79" s="81" t="b">
        <f t="shared" si="44"/>
        <v>0</v>
      </c>
      <c r="I79" s="81" t="b">
        <f t="shared" si="45"/>
        <v>0</v>
      </c>
      <c r="J79" s="81" t="b">
        <f t="shared" si="46"/>
        <v>0</v>
      </c>
      <c r="K79" s="81" t="b">
        <f t="shared" si="47"/>
        <v>0</v>
      </c>
      <c r="L79" s="86" t="b">
        <f t="shared" si="48"/>
        <v>0</v>
      </c>
      <c r="M79" s="81" t="b">
        <f t="shared" si="49"/>
        <v>0</v>
      </c>
      <c r="N79" s="92" t="b">
        <f t="shared" si="50"/>
        <v>0</v>
      </c>
      <c r="O79" s="81" t="b">
        <f t="shared" si="51"/>
        <v>0</v>
      </c>
      <c r="P79" s="81" t="b">
        <f t="shared" si="52"/>
        <v>0</v>
      </c>
      <c r="Q79" s="81" t="b">
        <f t="shared" si="53"/>
        <v>0</v>
      </c>
      <c r="R79" s="81" t="b">
        <f t="shared" si="54"/>
        <v>0</v>
      </c>
      <c r="S79" s="81" t="b">
        <f t="shared" si="55"/>
        <v>0</v>
      </c>
      <c r="T79" s="81" t="str">
        <f t="shared" si="56"/>
        <v>Repos journée</v>
      </c>
      <c r="U79" s="81" t="b">
        <f t="shared" si="57"/>
        <v>0</v>
      </c>
      <c r="V79" s="81" t="b">
        <f t="shared" si="58"/>
        <v>0</v>
      </c>
      <c r="W79" s="81" t="b">
        <f t="shared" si="59"/>
        <v>0</v>
      </c>
      <c r="X79" s="81" t="b">
        <f t="shared" si="60"/>
        <v>0</v>
      </c>
      <c r="Y79" s="82" t="b">
        <f t="shared" si="61"/>
        <v>0</v>
      </c>
      <c r="Z79" s="246" t="s">
        <v>94</v>
      </c>
      <c r="AA79" s="247"/>
      <c r="AB79" s="247"/>
      <c r="AC79" s="247"/>
      <c r="AD79" s="247"/>
      <c r="AE79" s="247"/>
      <c r="AF79" s="247"/>
      <c r="AG79" s="247"/>
      <c r="AH79" s="247"/>
      <c r="AI79" s="247"/>
      <c r="AJ79" s="247"/>
      <c r="AK79" s="247"/>
      <c r="AL79" s="247"/>
      <c r="AM79" s="247"/>
      <c r="AN79" s="247"/>
      <c r="AO79" s="247"/>
      <c r="AP79" s="247"/>
      <c r="AQ79" s="247"/>
      <c r="AR79" s="247"/>
      <c r="AS79" s="247"/>
      <c r="AT79" s="247"/>
      <c r="AU79" s="247"/>
      <c r="AV79" s="247"/>
      <c r="AW79" s="247"/>
      <c r="AX79" s="247"/>
      <c r="AY79" s="247"/>
      <c r="AZ79" s="247"/>
      <c r="BA79" s="248"/>
      <c r="BB79" s="95"/>
      <c r="BC79" s="223" t="str">
        <f t="shared" si="62"/>
        <v>Repos journée</v>
      </c>
      <c r="BD79" s="224"/>
      <c r="BE79" s="224"/>
      <c r="BF79" s="224"/>
      <c r="BG79" s="224"/>
      <c r="BH79" s="220" t="str">
        <f t="shared" si="63"/>
        <v>Repos journée</v>
      </c>
      <c r="BI79" s="220"/>
      <c r="BJ79" s="220"/>
      <c r="BK79" s="220"/>
      <c r="BL79" s="222"/>
      <c r="BM79" s="187"/>
      <c r="BN79" s="188"/>
      <c r="BO79" s="189"/>
      <c r="BP79" s="266"/>
      <c r="BQ79" s="198"/>
      <c r="BR79" s="211"/>
      <c r="BS79" s="208"/>
    </row>
    <row r="80" spans="1:71" ht="12" customHeight="1" x14ac:dyDescent="0.25">
      <c r="A80" s="48" t="s">
        <v>0</v>
      </c>
      <c r="B80" s="50">
        <v>8</v>
      </c>
      <c r="C80" s="49">
        <v>41932</v>
      </c>
      <c r="D80" s="63" t="b">
        <f t="shared" si="40"/>
        <v>0</v>
      </c>
      <c r="E80" s="51" t="b">
        <f>IF(COUNTIF(Z80:BA80,"Cardio1")&gt;0, "Cardio matin")</f>
        <v>0</v>
      </c>
      <c r="F80" s="51" t="b">
        <f>IF(COUNTIF(Z80:BA80,"Cardio2")&gt;0, "Cardio après-midi")</f>
        <v>0</v>
      </c>
      <c r="G80" s="51" t="b">
        <f t="shared" si="43"/>
        <v>0</v>
      </c>
      <c r="H80" s="51" t="b">
        <f t="shared" si="44"/>
        <v>0</v>
      </c>
      <c r="I80" s="51" t="b">
        <f t="shared" si="45"/>
        <v>0</v>
      </c>
      <c r="J80" s="51" t="b">
        <f t="shared" si="46"/>
        <v>0</v>
      </c>
      <c r="K80" s="51" t="b">
        <f t="shared" si="47"/>
        <v>0</v>
      </c>
      <c r="L80" s="84" t="b">
        <f t="shared" si="48"/>
        <v>0</v>
      </c>
      <c r="M80" s="51" t="str">
        <f t="shared" si="49"/>
        <v>Musculation matin</v>
      </c>
      <c r="N80" s="94" t="b">
        <f t="shared" si="50"/>
        <v>0</v>
      </c>
      <c r="O80" s="51" t="b">
        <f t="shared" si="51"/>
        <v>0</v>
      </c>
      <c r="P80" s="51" t="b">
        <f t="shared" si="52"/>
        <v>0</v>
      </c>
      <c r="Q80" s="51" t="str">
        <f t="shared" si="53"/>
        <v>Récupération</v>
      </c>
      <c r="R80" s="51" t="b">
        <f t="shared" si="54"/>
        <v>0</v>
      </c>
      <c r="S80" s="51" t="b">
        <f t="shared" si="55"/>
        <v>0</v>
      </c>
      <c r="T80" s="51" t="b">
        <f t="shared" si="56"/>
        <v>0</v>
      </c>
      <c r="U80" s="51" t="b">
        <f t="shared" si="57"/>
        <v>0</v>
      </c>
      <c r="V80" s="51" t="b">
        <f t="shared" si="58"/>
        <v>0</v>
      </c>
      <c r="W80" s="51" t="b">
        <f t="shared" si="59"/>
        <v>0</v>
      </c>
      <c r="X80" s="51" t="str">
        <f t="shared" si="60"/>
        <v>Volley après-midi</v>
      </c>
      <c r="Y80" s="52" t="b">
        <f t="shared" si="61"/>
        <v>0</v>
      </c>
      <c r="Z80" s="228" t="s">
        <v>37</v>
      </c>
      <c r="AA80" s="229"/>
      <c r="AB80" s="229"/>
      <c r="AC80" s="229"/>
      <c r="AD80" s="230" t="s">
        <v>101</v>
      </c>
      <c r="AE80" s="230"/>
      <c r="AF80" s="230"/>
      <c r="AG80" s="230"/>
      <c r="AH80" s="229" t="s">
        <v>37</v>
      </c>
      <c r="AI80" s="229"/>
      <c r="AJ80" s="229"/>
      <c r="AK80" s="229"/>
      <c r="AL80" s="229"/>
      <c r="AM80" s="229"/>
      <c r="AN80" s="229"/>
      <c r="AO80" s="229"/>
      <c r="AP80" s="229"/>
      <c r="AQ80" s="229"/>
      <c r="AR80" s="229"/>
      <c r="AS80" s="229"/>
      <c r="AT80" s="229"/>
      <c r="AU80" s="231" t="s">
        <v>100</v>
      </c>
      <c r="AV80" s="231"/>
      <c r="AW80" s="231"/>
      <c r="AX80" s="231"/>
      <c r="AY80" s="229" t="s">
        <v>37</v>
      </c>
      <c r="AZ80" s="229"/>
      <c r="BA80" s="232"/>
      <c r="BB80" s="96"/>
      <c r="BC80" s="216" t="str">
        <f t="shared" si="62"/>
        <v>Musculation matin</v>
      </c>
      <c r="BD80" s="217"/>
      <c r="BE80" s="217"/>
      <c r="BF80" s="217"/>
      <c r="BG80" s="217"/>
      <c r="BH80" s="220" t="str">
        <f t="shared" si="63"/>
        <v>Volley après-midi</v>
      </c>
      <c r="BI80" s="220"/>
      <c r="BJ80" s="220"/>
      <c r="BK80" s="220"/>
      <c r="BL80" s="222"/>
      <c r="BM80" s="181"/>
      <c r="BN80" s="182"/>
      <c r="BO80" s="183"/>
      <c r="BP80" s="264">
        <v>8</v>
      </c>
      <c r="BQ80" s="198"/>
      <c r="BR80" s="209" t="s">
        <v>34</v>
      </c>
      <c r="BS80" s="206" t="s">
        <v>23</v>
      </c>
    </row>
    <row r="81" spans="1:71" ht="12" customHeight="1" x14ac:dyDescent="0.25">
      <c r="A81" s="55" t="s">
        <v>80</v>
      </c>
      <c r="B81" s="57">
        <v>8</v>
      </c>
      <c r="C81" s="56">
        <v>41933</v>
      </c>
      <c r="D81" s="79" t="b">
        <f t="shared" si="40"/>
        <v>0</v>
      </c>
      <c r="E81" s="78" t="b">
        <f t="shared" ref="E81:E86" si="66">IF(COUNTIF(Z81:BA81,"Cardio.")&gt;0, "Cardio1")</f>
        <v>0</v>
      </c>
      <c r="F81" s="78" t="b">
        <f t="shared" ref="F81:F86" si="67">IF(COUNTIF(Z81:BA81,"Cardio")&gt;0, "Cardio2")</f>
        <v>0</v>
      </c>
      <c r="G81" s="78" t="b">
        <f t="shared" si="43"/>
        <v>0</v>
      </c>
      <c r="H81" s="78" t="b">
        <f t="shared" si="44"/>
        <v>0</v>
      </c>
      <c r="I81" s="78" t="b">
        <f t="shared" si="45"/>
        <v>0</v>
      </c>
      <c r="J81" s="78" t="b">
        <f t="shared" si="46"/>
        <v>0</v>
      </c>
      <c r="K81" s="78" t="b">
        <f t="shared" si="47"/>
        <v>0</v>
      </c>
      <c r="L81" s="85" t="b">
        <f t="shared" si="48"/>
        <v>0</v>
      </c>
      <c r="M81" s="78" t="b">
        <f t="shared" si="49"/>
        <v>0</v>
      </c>
      <c r="N81" s="93" t="b">
        <f t="shared" si="50"/>
        <v>0</v>
      </c>
      <c r="O81" s="78" t="b">
        <f t="shared" si="51"/>
        <v>0</v>
      </c>
      <c r="P81" s="78" t="b">
        <f t="shared" si="52"/>
        <v>0</v>
      </c>
      <c r="Q81" s="78" t="str">
        <f t="shared" si="53"/>
        <v>Récupération</v>
      </c>
      <c r="R81" s="78" t="b">
        <f t="shared" si="54"/>
        <v>0</v>
      </c>
      <c r="S81" s="78" t="b">
        <f t="shared" si="55"/>
        <v>0</v>
      </c>
      <c r="T81" s="78" t="b">
        <f t="shared" si="56"/>
        <v>0</v>
      </c>
      <c r="U81" s="78" t="b">
        <f t="shared" si="57"/>
        <v>0</v>
      </c>
      <c r="V81" s="78" t="b">
        <f t="shared" si="58"/>
        <v>0</v>
      </c>
      <c r="W81" s="78" t="str">
        <f t="shared" si="59"/>
        <v>Volley matin</v>
      </c>
      <c r="X81" s="78" t="str">
        <f t="shared" si="60"/>
        <v>Volley après-midi</v>
      </c>
      <c r="Y81" s="80" t="b">
        <f t="shared" si="61"/>
        <v>0</v>
      </c>
      <c r="Z81" s="237" t="s">
        <v>37</v>
      </c>
      <c r="AA81" s="238"/>
      <c r="AB81" s="238"/>
      <c r="AC81" s="238"/>
      <c r="AD81" s="240" t="s">
        <v>102</v>
      </c>
      <c r="AE81" s="240"/>
      <c r="AF81" s="240"/>
      <c r="AG81" s="240"/>
      <c r="AH81" s="238" t="s">
        <v>37</v>
      </c>
      <c r="AI81" s="238"/>
      <c r="AJ81" s="238"/>
      <c r="AK81" s="238"/>
      <c r="AL81" s="238"/>
      <c r="AM81" s="238"/>
      <c r="AN81" s="238"/>
      <c r="AO81" s="238"/>
      <c r="AP81" s="238"/>
      <c r="AQ81" s="238"/>
      <c r="AR81" s="238"/>
      <c r="AS81" s="238"/>
      <c r="AT81" s="238"/>
      <c r="AU81" s="240" t="s">
        <v>100</v>
      </c>
      <c r="AV81" s="240"/>
      <c r="AW81" s="240"/>
      <c r="AX81" s="240"/>
      <c r="AY81" s="238" t="s">
        <v>37</v>
      </c>
      <c r="AZ81" s="238"/>
      <c r="BA81" s="241"/>
      <c r="BB81" s="96"/>
      <c r="BC81" s="219" t="str">
        <f t="shared" si="62"/>
        <v>Volley matin</v>
      </c>
      <c r="BD81" s="220"/>
      <c r="BE81" s="220"/>
      <c r="BF81" s="220"/>
      <c r="BG81" s="220"/>
      <c r="BH81" s="220" t="str">
        <f t="shared" si="63"/>
        <v>Volley après-midi</v>
      </c>
      <c r="BI81" s="220"/>
      <c r="BJ81" s="220"/>
      <c r="BK81" s="220"/>
      <c r="BL81" s="222"/>
      <c r="BM81" s="184"/>
      <c r="BN81" s="185"/>
      <c r="BO81" s="186"/>
      <c r="BP81" s="265"/>
      <c r="BQ81" s="198"/>
      <c r="BR81" s="210"/>
      <c r="BS81" s="207"/>
    </row>
    <row r="82" spans="1:71" ht="12" customHeight="1" x14ac:dyDescent="0.25">
      <c r="A82" s="55" t="s">
        <v>81</v>
      </c>
      <c r="B82" s="57">
        <v>8</v>
      </c>
      <c r="C82" s="56">
        <v>41934</v>
      </c>
      <c r="D82" s="79" t="b">
        <f t="shared" si="40"/>
        <v>0</v>
      </c>
      <c r="E82" s="78" t="b">
        <f t="shared" si="66"/>
        <v>0</v>
      </c>
      <c r="F82" s="78" t="b">
        <f t="shared" si="67"/>
        <v>0</v>
      </c>
      <c r="G82" s="78" t="b">
        <f t="shared" si="43"/>
        <v>0</v>
      </c>
      <c r="H82" s="78" t="b">
        <f t="shared" si="44"/>
        <v>0</v>
      </c>
      <c r="I82" s="78" t="b">
        <f t="shared" si="45"/>
        <v>0</v>
      </c>
      <c r="J82" s="78" t="b">
        <f t="shared" si="46"/>
        <v>0</v>
      </c>
      <c r="K82" s="78" t="b">
        <f t="shared" si="47"/>
        <v>0</v>
      </c>
      <c r="L82" s="85" t="b">
        <f t="shared" si="48"/>
        <v>0</v>
      </c>
      <c r="M82" s="78" t="str">
        <f t="shared" si="49"/>
        <v>Musculation matin</v>
      </c>
      <c r="N82" s="93" t="b">
        <f t="shared" si="50"/>
        <v>0</v>
      </c>
      <c r="O82" s="78" t="b">
        <f t="shared" si="51"/>
        <v>0</v>
      </c>
      <c r="P82" s="78" t="b">
        <f t="shared" si="52"/>
        <v>0</v>
      </c>
      <c r="Q82" s="78" t="str">
        <f t="shared" si="53"/>
        <v>Récupération</v>
      </c>
      <c r="R82" s="78" t="b">
        <f t="shared" si="54"/>
        <v>0</v>
      </c>
      <c r="S82" s="78" t="b">
        <f t="shared" si="55"/>
        <v>0</v>
      </c>
      <c r="T82" s="78" t="b">
        <f t="shared" si="56"/>
        <v>0</v>
      </c>
      <c r="U82" s="78" t="b">
        <f t="shared" si="57"/>
        <v>0</v>
      </c>
      <c r="V82" s="78" t="b">
        <f t="shared" si="58"/>
        <v>0</v>
      </c>
      <c r="W82" s="78" t="b">
        <f t="shared" si="59"/>
        <v>0</v>
      </c>
      <c r="X82" s="78" t="str">
        <f t="shared" si="60"/>
        <v>Volley après-midi</v>
      </c>
      <c r="Y82" s="80" t="b">
        <f t="shared" si="61"/>
        <v>0</v>
      </c>
      <c r="Z82" s="237" t="s">
        <v>37</v>
      </c>
      <c r="AA82" s="238"/>
      <c r="AB82" s="238"/>
      <c r="AC82" s="238"/>
      <c r="AD82" s="239" t="s">
        <v>101</v>
      </c>
      <c r="AE82" s="239"/>
      <c r="AF82" s="239"/>
      <c r="AG82" s="239"/>
      <c r="AH82" s="238" t="s">
        <v>37</v>
      </c>
      <c r="AI82" s="238"/>
      <c r="AJ82" s="238"/>
      <c r="AK82" s="238"/>
      <c r="AL82" s="238"/>
      <c r="AM82" s="238"/>
      <c r="AN82" s="238"/>
      <c r="AO82" s="238"/>
      <c r="AP82" s="238"/>
      <c r="AQ82" s="238"/>
      <c r="AR82" s="238"/>
      <c r="AS82" s="238"/>
      <c r="AT82" s="238"/>
      <c r="AU82" s="240" t="s">
        <v>100</v>
      </c>
      <c r="AV82" s="240"/>
      <c r="AW82" s="240"/>
      <c r="AX82" s="240"/>
      <c r="AY82" s="238" t="s">
        <v>37</v>
      </c>
      <c r="AZ82" s="238"/>
      <c r="BA82" s="241"/>
      <c r="BB82" s="96"/>
      <c r="BC82" s="219" t="str">
        <f t="shared" si="62"/>
        <v>Musculation matin</v>
      </c>
      <c r="BD82" s="220"/>
      <c r="BE82" s="220"/>
      <c r="BF82" s="220"/>
      <c r="BG82" s="220"/>
      <c r="BH82" s="220" t="str">
        <f t="shared" si="63"/>
        <v>Volley après-midi</v>
      </c>
      <c r="BI82" s="220"/>
      <c r="BJ82" s="220"/>
      <c r="BK82" s="220"/>
      <c r="BL82" s="222"/>
      <c r="BM82" s="184"/>
      <c r="BN82" s="185"/>
      <c r="BO82" s="186"/>
      <c r="BP82" s="265"/>
      <c r="BQ82" s="198"/>
      <c r="BR82" s="210"/>
      <c r="BS82" s="207"/>
    </row>
    <row r="83" spans="1:71" ht="12" customHeight="1" x14ac:dyDescent="0.25">
      <c r="A83" s="55" t="s">
        <v>1</v>
      </c>
      <c r="B83" s="57">
        <v>8</v>
      </c>
      <c r="C83" s="56">
        <v>41935</v>
      </c>
      <c r="D83" s="79" t="b">
        <f t="shared" si="40"/>
        <v>0</v>
      </c>
      <c r="E83" s="78" t="b">
        <f t="shared" si="66"/>
        <v>0</v>
      </c>
      <c r="F83" s="78" t="b">
        <f t="shared" si="67"/>
        <v>0</v>
      </c>
      <c r="G83" s="78" t="b">
        <f t="shared" si="43"/>
        <v>0</v>
      </c>
      <c r="H83" s="78" t="b">
        <f t="shared" si="44"/>
        <v>0</v>
      </c>
      <c r="I83" s="78" t="b">
        <f t="shared" si="45"/>
        <v>0</v>
      </c>
      <c r="J83" s="78" t="b">
        <f t="shared" si="46"/>
        <v>0</v>
      </c>
      <c r="K83" s="78" t="b">
        <f t="shared" si="47"/>
        <v>0</v>
      </c>
      <c r="L83" s="85" t="b">
        <f t="shared" si="48"/>
        <v>0</v>
      </c>
      <c r="M83" s="78" t="b">
        <f t="shared" si="49"/>
        <v>0</v>
      </c>
      <c r="N83" s="93" t="b">
        <f t="shared" si="50"/>
        <v>0</v>
      </c>
      <c r="O83" s="78" t="b">
        <f t="shared" si="51"/>
        <v>0</v>
      </c>
      <c r="P83" s="78" t="b">
        <f t="shared" si="52"/>
        <v>0</v>
      </c>
      <c r="Q83" s="78" t="str">
        <f t="shared" si="53"/>
        <v>Récupération</v>
      </c>
      <c r="R83" s="78" t="str">
        <f t="shared" si="54"/>
        <v>Repos matin</v>
      </c>
      <c r="S83" s="78" t="b">
        <f t="shared" si="55"/>
        <v>0</v>
      </c>
      <c r="T83" s="78" t="b">
        <f t="shared" si="56"/>
        <v>0</v>
      </c>
      <c r="U83" s="78" t="b">
        <f t="shared" si="57"/>
        <v>0</v>
      </c>
      <c r="V83" s="78" t="b">
        <f t="shared" si="58"/>
        <v>0</v>
      </c>
      <c r="W83" s="78" t="b">
        <f t="shared" si="59"/>
        <v>0</v>
      </c>
      <c r="X83" s="78" t="str">
        <f t="shared" si="60"/>
        <v>Volley après-midi</v>
      </c>
      <c r="Y83" s="80" t="b">
        <f t="shared" si="61"/>
        <v>0</v>
      </c>
      <c r="Z83" s="243" t="s">
        <v>92</v>
      </c>
      <c r="AA83" s="244"/>
      <c r="AB83" s="244"/>
      <c r="AC83" s="244"/>
      <c r="AD83" s="244"/>
      <c r="AE83" s="244"/>
      <c r="AF83" s="244"/>
      <c r="AG83" s="244"/>
      <c r="AH83" s="244"/>
      <c r="AI83" s="244"/>
      <c r="AJ83" s="244"/>
      <c r="AK83" s="244"/>
      <c r="AL83" s="244"/>
      <c r="AM83" s="244"/>
      <c r="AN83" s="244"/>
      <c r="AO83" s="244"/>
      <c r="AP83" s="244"/>
      <c r="AQ83" s="244"/>
      <c r="AR83" s="244"/>
      <c r="AS83" s="244"/>
      <c r="AT83" s="244"/>
      <c r="AU83" s="240" t="s">
        <v>100</v>
      </c>
      <c r="AV83" s="240"/>
      <c r="AW83" s="240"/>
      <c r="AX83" s="240"/>
      <c r="AY83" s="238" t="s">
        <v>37</v>
      </c>
      <c r="AZ83" s="238"/>
      <c r="BA83" s="241"/>
      <c r="BB83" s="96"/>
      <c r="BC83" s="219" t="str">
        <f t="shared" si="62"/>
        <v>Repos matin</v>
      </c>
      <c r="BD83" s="220"/>
      <c r="BE83" s="220"/>
      <c r="BF83" s="220"/>
      <c r="BG83" s="220"/>
      <c r="BH83" s="220" t="str">
        <f t="shared" si="63"/>
        <v>Volley après-midi</v>
      </c>
      <c r="BI83" s="220"/>
      <c r="BJ83" s="220"/>
      <c r="BK83" s="220"/>
      <c r="BL83" s="222"/>
      <c r="BM83" s="184"/>
      <c r="BN83" s="185"/>
      <c r="BO83" s="186"/>
      <c r="BP83" s="265"/>
      <c r="BQ83" s="198"/>
      <c r="BR83" s="210"/>
      <c r="BS83" s="207"/>
    </row>
    <row r="84" spans="1:71" ht="12" customHeight="1" thickBot="1" x14ac:dyDescent="0.3">
      <c r="A84" s="55" t="s">
        <v>2</v>
      </c>
      <c r="B84" s="57">
        <v>8</v>
      </c>
      <c r="C84" s="56">
        <v>41936</v>
      </c>
      <c r="D84" s="79" t="b">
        <f t="shared" si="40"/>
        <v>0</v>
      </c>
      <c r="E84" s="78" t="b">
        <f t="shared" si="66"/>
        <v>0</v>
      </c>
      <c r="F84" s="78" t="b">
        <f t="shared" si="67"/>
        <v>0</v>
      </c>
      <c r="G84" s="78" t="b">
        <f t="shared" si="43"/>
        <v>0</v>
      </c>
      <c r="H84" s="78" t="b">
        <f t="shared" si="44"/>
        <v>0</v>
      </c>
      <c r="I84" s="78" t="b">
        <f t="shared" si="45"/>
        <v>0</v>
      </c>
      <c r="J84" s="78" t="b">
        <f t="shared" si="46"/>
        <v>0</v>
      </c>
      <c r="K84" s="78" t="b">
        <f t="shared" si="47"/>
        <v>0</v>
      </c>
      <c r="L84" s="85" t="b">
        <f t="shared" si="48"/>
        <v>0</v>
      </c>
      <c r="M84" s="78" t="str">
        <f t="shared" si="49"/>
        <v>Musculation matin</v>
      </c>
      <c r="N84" s="93" t="b">
        <f t="shared" si="50"/>
        <v>0</v>
      </c>
      <c r="O84" s="78" t="b">
        <f t="shared" si="51"/>
        <v>0</v>
      </c>
      <c r="P84" s="78" t="b">
        <f t="shared" si="52"/>
        <v>0</v>
      </c>
      <c r="Q84" s="78" t="str">
        <f t="shared" si="53"/>
        <v>Récupération</v>
      </c>
      <c r="R84" s="78" t="b">
        <f t="shared" si="54"/>
        <v>0</v>
      </c>
      <c r="S84" s="78" t="b">
        <f t="shared" si="55"/>
        <v>0</v>
      </c>
      <c r="T84" s="78" t="b">
        <f t="shared" si="56"/>
        <v>0</v>
      </c>
      <c r="U84" s="78" t="b">
        <f t="shared" si="57"/>
        <v>0</v>
      </c>
      <c r="V84" s="78" t="b">
        <f t="shared" si="58"/>
        <v>0</v>
      </c>
      <c r="W84" s="78" t="b">
        <f t="shared" si="59"/>
        <v>0</v>
      </c>
      <c r="X84" s="78" t="str">
        <f t="shared" si="60"/>
        <v>Volley après-midi</v>
      </c>
      <c r="Y84" s="80" t="b">
        <f t="shared" si="61"/>
        <v>0</v>
      </c>
      <c r="Z84" s="237" t="s">
        <v>37</v>
      </c>
      <c r="AA84" s="238"/>
      <c r="AB84" s="238"/>
      <c r="AC84" s="238"/>
      <c r="AD84" s="239" t="s">
        <v>101</v>
      </c>
      <c r="AE84" s="239"/>
      <c r="AF84" s="239"/>
      <c r="AG84" s="239"/>
      <c r="AH84" s="238" t="s">
        <v>37</v>
      </c>
      <c r="AI84" s="238"/>
      <c r="AJ84" s="238"/>
      <c r="AK84" s="238"/>
      <c r="AL84" s="238"/>
      <c r="AM84" s="238"/>
      <c r="AN84" s="238"/>
      <c r="AO84" s="238"/>
      <c r="AP84" s="238"/>
      <c r="AQ84" s="238"/>
      <c r="AR84" s="238"/>
      <c r="AS84" s="238"/>
      <c r="AT84" s="238"/>
      <c r="AU84" s="240" t="s">
        <v>100</v>
      </c>
      <c r="AV84" s="240"/>
      <c r="AW84" s="240"/>
      <c r="AX84" s="240"/>
      <c r="AY84" s="238" t="s">
        <v>37</v>
      </c>
      <c r="AZ84" s="238"/>
      <c r="BA84" s="241"/>
      <c r="BB84" s="96"/>
      <c r="BC84" s="219" t="str">
        <f t="shared" si="62"/>
        <v>Musculation matin</v>
      </c>
      <c r="BD84" s="220"/>
      <c r="BE84" s="220"/>
      <c r="BF84" s="220"/>
      <c r="BG84" s="220"/>
      <c r="BH84" s="224" t="str">
        <f t="shared" si="63"/>
        <v>Volley après-midi</v>
      </c>
      <c r="BI84" s="224"/>
      <c r="BJ84" s="224"/>
      <c r="BK84" s="224"/>
      <c r="BL84" s="226"/>
      <c r="BM84" s="184"/>
      <c r="BN84" s="185"/>
      <c r="BO84" s="186"/>
      <c r="BP84" s="265"/>
      <c r="BQ84" s="198"/>
      <c r="BR84" s="210"/>
      <c r="BS84" s="207"/>
    </row>
    <row r="85" spans="1:71" ht="12" customHeight="1" x14ac:dyDescent="0.25">
      <c r="A85" s="55" t="s">
        <v>3</v>
      </c>
      <c r="B85" s="57">
        <v>8</v>
      </c>
      <c r="C85" s="56">
        <v>41937</v>
      </c>
      <c r="D85" s="79" t="b">
        <f t="shared" si="40"/>
        <v>0</v>
      </c>
      <c r="E85" s="78" t="b">
        <f t="shared" si="66"/>
        <v>0</v>
      </c>
      <c r="F85" s="78" t="b">
        <f t="shared" si="67"/>
        <v>0</v>
      </c>
      <c r="G85" s="78" t="str">
        <f t="shared" si="43"/>
        <v>Décrassage</v>
      </c>
      <c r="H85" s="78" t="b">
        <f t="shared" si="44"/>
        <v>0</v>
      </c>
      <c r="I85" s="78" t="str">
        <f t="shared" si="45"/>
        <v>Match officiel domicile</v>
      </c>
      <c r="J85" s="78" t="b">
        <f t="shared" si="46"/>
        <v>0</v>
      </c>
      <c r="K85" s="78" t="b">
        <f t="shared" si="47"/>
        <v>0</v>
      </c>
      <c r="L85" s="85" t="b">
        <f t="shared" si="48"/>
        <v>0</v>
      </c>
      <c r="M85" s="78" t="b">
        <f t="shared" si="49"/>
        <v>0</v>
      </c>
      <c r="N85" s="93" t="b">
        <f t="shared" si="50"/>
        <v>0</v>
      </c>
      <c r="O85" s="78" t="b">
        <f t="shared" si="51"/>
        <v>0</v>
      </c>
      <c r="P85" s="78" t="b">
        <f t="shared" si="52"/>
        <v>0</v>
      </c>
      <c r="Q85" s="78" t="str">
        <f t="shared" si="53"/>
        <v>Récupération</v>
      </c>
      <c r="R85" s="78" t="b">
        <f t="shared" si="54"/>
        <v>0</v>
      </c>
      <c r="S85" s="78" t="b">
        <f t="shared" si="55"/>
        <v>0</v>
      </c>
      <c r="T85" s="78" t="b">
        <f t="shared" si="56"/>
        <v>0</v>
      </c>
      <c r="U85" s="78" t="b">
        <f t="shared" si="57"/>
        <v>0</v>
      </c>
      <c r="V85" s="78" t="b">
        <f t="shared" si="58"/>
        <v>0</v>
      </c>
      <c r="W85" s="78" t="b">
        <f t="shared" si="59"/>
        <v>0</v>
      </c>
      <c r="X85" s="78" t="b">
        <f t="shared" si="60"/>
        <v>0</v>
      </c>
      <c r="Y85" s="80" t="b">
        <f t="shared" si="61"/>
        <v>0</v>
      </c>
      <c r="Z85" s="237" t="s">
        <v>37</v>
      </c>
      <c r="AA85" s="238"/>
      <c r="AB85" s="238"/>
      <c r="AC85" s="238"/>
      <c r="AD85" s="252" t="s">
        <v>69</v>
      </c>
      <c r="AE85" s="252"/>
      <c r="AF85" s="252"/>
      <c r="AG85" s="252"/>
      <c r="AH85" s="238" t="s">
        <v>37</v>
      </c>
      <c r="AI85" s="238"/>
      <c r="AJ85" s="238"/>
      <c r="AK85" s="238"/>
      <c r="AL85" s="238"/>
      <c r="AM85" s="238"/>
      <c r="AN85" s="238"/>
      <c r="AO85" s="238"/>
      <c r="AP85" s="238"/>
      <c r="AQ85" s="238"/>
      <c r="AR85" s="238"/>
      <c r="AS85" s="238"/>
      <c r="AT85" s="238"/>
      <c r="AU85" s="253" t="s">
        <v>71</v>
      </c>
      <c r="AV85" s="253"/>
      <c r="AW85" s="253"/>
      <c r="AX85" s="253"/>
      <c r="AY85" s="238" t="s">
        <v>37</v>
      </c>
      <c r="AZ85" s="238"/>
      <c r="BA85" s="241"/>
      <c r="BB85" s="96"/>
      <c r="BC85" s="219" t="str">
        <f t="shared" si="62"/>
        <v>Décrassage</v>
      </c>
      <c r="BD85" s="220"/>
      <c r="BE85" s="220"/>
      <c r="BF85" s="220"/>
      <c r="BG85" s="220"/>
      <c r="BH85" s="217" t="str">
        <f t="shared" si="63"/>
        <v>Match officiel domicile</v>
      </c>
      <c r="BI85" s="217"/>
      <c r="BJ85" s="217"/>
      <c r="BK85" s="217"/>
      <c r="BL85" s="227"/>
      <c r="BM85" s="184"/>
      <c r="BN85" s="185"/>
      <c r="BO85" s="186"/>
      <c r="BP85" s="265"/>
      <c r="BQ85" s="198"/>
      <c r="BR85" s="210"/>
      <c r="BS85" s="207"/>
    </row>
    <row r="86" spans="1:71" ht="12" customHeight="1" thickBot="1" x14ac:dyDescent="0.3">
      <c r="A86" s="55" t="s">
        <v>4</v>
      </c>
      <c r="B86" s="62">
        <v>8</v>
      </c>
      <c r="C86" s="61">
        <v>41938</v>
      </c>
      <c r="D86" s="83" t="b">
        <f t="shared" si="40"/>
        <v>0</v>
      </c>
      <c r="E86" s="81" t="b">
        <f t="shared" si="66"/>
        <v>0</v>
      </c>
      <c r="F86" s="81" t="b">
        <f t="shared" si="67"/>
        <v>0</v>
      </c>
      <c r="G86" s="81" t="b">
        <f t="shared" si="43"/>
        <v>0</v>
      </c>
      <c r="H86" s="81" t="b">
        <f t="shared" si="44"/>
        <v>0</v>
      </c>
      <c r="I86" s="81" t="b">
        <f t="shared" si="45"/>
        <v>0</v>
      </c>
      <c r="J86" s="81" t="b">
        <f t="shared" si="46"/>
        <v>0</v>
      </c>
      <c r="K86" s="81" t="b">
        <f t="shared" si="47"/>
        <v>0</v>
      </c>
      <c r="L86" s="86" t="b">
        <f t="shared" si="48"/>
        <v>0</v>
      </c>
      <c r="M86" s="81" t="b">
        <f t="shared" si="49"/>
        <v>0</v>
      </c>
      <c r="N86" s="92" t="b">
        <f t="shared" si="50"/>
        <v>0</v>
      </c>
      <c r="O86" s="81" t="b">
        <f t="shared" si="51"/>
        <v>0</v>
      </c>
      <c r="P86" s="81" t="b">
        <f t="shared" si="52"/>
        <v>0</v>
      </c>
      <c r="Q86" s="81" t="b">
        <f t="shared" si="53"/>
        <v>0</v>
      </c>
      <c r="R86" s="81" t="b">
        <f t="shared" si="54"/>
        <v>0</v>
      </c>
      <c r="S86" s="81" t="b">
        <f t="shared" si="55"/>
        <v>0</v>
      </c>
      <c r="T86" s="81" t="str">
        <f t="shared" si="56"/>
        <v>Repos journée</v>
      </c>
      <c r="U86" s="81" t="b">
        <f t="shared" si="57"/>
        <v>0</v>
      </c>
      <c r="V86" s="81" t="b">
        <f t="shared" si="58"/>
        <v>0</v>
      </c>
      <c r="W86" s="81" t="b">
        <f t="shared" si="59"/>
        <v>0</v>
      </c>
      <c r="X86" s="81" t="b">
        <f t="shared" si="60"/>
        <v>0</v>
      </c>
      <c r="Y86" s="82" t="b">
        <f t="shared" si="61"/>
        <v>0</v>
      </c>
      <c r="Z86" s="246" t="s">
        <v>94</v>
      </c>
      <c r="AA86" s="247"/>
      <c r="AB86" s="247"/>
      <c r="AC86" s="247"/>
      <c r="AD86" s="247"/>
      <c r="AE86" s="247"/>
      <c r="AF86" s="247"/>
      <c r="AG86" s="247"/>
      <c r="AH86" s="247"/>
      <c r="AI86" s="247"/>
      <c r="AJ86" s="247"/>
      <c r="AK86" s="247"/>
      <c r="AL86" s="247"/>
      <c r="AM86" s="247"/>
      <c r="AN86" s="247"/>
      <c r="AO86" s="247"/>
      <c r="AP86" s="247"/>
      <c r="AQ86" s="247"/>
      <c r="AR86" s="247"/>
      <c r="AS86" s="247"/>
      <c r="AT86" s="247"/>
      <c r="AU86" s="247"/>
      <c r="AV86" s="247"/>
      <c r="AW86" s="247"/>
      <c r="AX86" s="247"/>
      <c r="AY86" s="247"/>
      <c r="AZ86" s="247"/>
      <c r="BA86" s="248"/>
      <c r="BB86" s="95"/>
      <c r="BC86" s="223" t="str">
        <f t="shared" si="62"/>
        <v>Repos journée</v>
      </c>
      <c r="BD86" s="224"/>
      <c r="BE86" s="224"/>
      <c r="BF86" s="224"/>
      <c r="BG86" s="224"/>
      <c r="BH86" s="220" t="str">
        <f t="shared" si="63"/>
        <v>Repos journée</v>
      </c>
      <c r="BI86" s="220"/>
      <c r="BJ86" s="220"/>
      <c r="BK86" s="220"/>
      <c r="BL86" s="222"/>
      <c r="BM86" s="187"/>
      <c r="BN86" s="188"/>
      <c r="BO86" s="189"/>
      <c r="BP86" s="266"/>
      <c r="BQ86" s="198"/>
      <c r="BR86" s="211"/>
      <c r="BS86" s="208"/>
    </row>
    <row r="87" spans="1:71" ht="12" customHeight="1" x14ac:dyDescent="0.25">
      <c r="A87" s="48" t="s">
        <v>0</v>
      </c>
      <c r="B87" s="50">
        <v>9</v>
      </c>
      <c r="C87" s="49">
        <v>41939</v>
      </c>
      <c r="D87" s="63" t="b">
        <f t="shared" si="40"/>
        <v>0</v>
      </c>
      <c r="E87" s="51" t="b">
        <f>IF(COUNTIF(Z87:BA87,"Cardio1")&gt;0, "Cardio matin")</f>
        <v>0</v>
      </c>
      <c r="F87" s="51" t="b">
        <f>IF(COUNTIF(Z87:BA87,"Cardio2")&gt;0, "Cardio après-midi")</f>
        <v>0</v>
      </c>
      <c r="G87" s="51" t="b">
        <f t="shared" si="43"/>
        <v>0</v>
      </c>
      <c r="H87" s="51" t="b">
        <f t="shared" si="44"/>
        <v>0</v>
      </c>
      <c r="I87" s="51" t="b">
        <f t="shared" si="45"/>
        <v>0</v>
      </c>
      <c r="J87" s="51" t="b">
        <f t="shared" si="46"/>
        <v>0</v>
      </c>
      <c r="K87" s="51" t="b">
        <f t="shared" si="47"/>
        <v>0</v>
      </c>
      <c r="L87" s="84" t="b">
        <f t="shared" si="48"/>
        <v>0</v>
      </c>
      <c r="M87" s="51" t="b">
        <f t="shared" si="49"/>
        <v>0</v>
      </c>
      <c r="N87" s="94" t="b">
        <f t="shared" si="50"/>
        <v>0</v>
      </c>
      <c r="O87" s="51" t="b">
        <f t="shared" si="51"/>
        <v>0</v>
      </c>
      <c r="P87" s="51" t="b">
        <f t="shared" si="52"/>
        <v>0</v>
      </c>
      <c r="Q87" s="51" t="b">
        <f t="shared" si="53"/>
        <v>0</v>
      </c>
      <c r="R87" s="51" t="b">
        <f t="shared" si="54"/>
        <v>0</v>
      </c>
      <c r="S87" s="51" t="b">
        <f t="shared" si="55"/>
        <v>0</v>
      </c>
      <c r="T87" s="51" t="b">
        <f t="shared" si="56"/>
        <v>0</v>
      </c>
      <c r="U87" s="51" t="b">
        <f t="shared" si="57"/>
        <v>0</v>
      </c>
      <c r="V87" s="51" t="b">
        <f t="shared" si="58"/>
        <v>0</v>
      </c>
      <c r="W87" s="51" t="b">
        <f t="shared" si="59"/>
        <v>0</v>
      </c>
      <c r="X87" s="51" t="b">
        <f t="shared" si="60"/>
        <v>0</v>
      </c>
      <c r="Y87" s="52" t="b">
        <f t="shared" si="61"/>
        <v>0</v>
      </c>
      <c r="Z87" s="69"/>
      <c r="AA87" s="70"/>
      <c r="AB87" s="70"/>
      <c r="AC87" s="70"/>
      <c r="AD87" s="70"/>
      <c r="AE87" s="70"/>
      <c r="AF87" s="70"/>
      <c r="AG87" s="70"/>
      <c r="AH87" s="70"/>
      <c r="AI87" s="70"/>
      <c r="AJ87" s="70"/>
      <c r="AK87" s="70"/>
      <c r="AL87" s="70"/>
      <c r="AM87" s="70"/>
      <c r="AN87" s="70"/>
      <c r="AO87" s="70"/>
      <c r="AP87" s="70"/>
      <c r="AQ87" s="70"/>
      <c r="AR87" s="70"/>
      <c r="AS87" s="70"/>
      <c r="AT87" s="70"/>
      <c r="AU87" s="70"/>
      <c r="AV87" s="70"/>
      <c r="AW87" s="70"/>
      <c r="AX87" s="70"/>
      <c r="AY87" s="70"/>
      <c r="AZ87" s="70"/>
      <c r="BA87" s="71"/>
      <c r="BC87" s="216" t="b">
        <f t="shared" si="62"/>
        <v>0</v>
      </c>
      <c r="BD87" s="217"/>
      <c r="BE87" s="217"/>
      <c r="BF87" s="217"/>
      <c r="BG87" s="217"/>
      <c r="BH87" s="220" t="b">
        <f t="shared" si="63"/>
        <v>0</v>
      </c>
      <c r="BI87" s="220"/>
      <c r="BJ87" s="220"/>
      <c r="BK87" s="220"/>
      <c r="BL87" s="222"/>
      <c r="BM87" s="181"/>
      <c r="BN87" s="182"/>
      <c r="BO87" s="183"/>
      <c r="BP87" s="264">
        <v>9</v>
      </c>
      <c r="BQ87" s="198"/>
      <c r="BR87" s="197"/>
      <c r="BS87" s="200"/>
    </row>
    <row r="88" spans="1:71" ht="12" customHeight="1" x14ac:dyDescent="0.25">
      <c r="A88" s="55" t="s">
        <v>80</v>
      </c>
      <c r="B88" s="57">
        <v>9</v>
      </c>
      <c r="C88" s="56">
        <v>41940</v>
      </c>
      <c r="D88" s="79" t="b">
        <f t="shared" si="40"/>
        <v>0</v>
      </c>
      <c r="E88" s="78" t="b">
        <f t="shared" ref="E88:E93" si="68">IF(COUNTIF(Z88:BA88,"Cardio.")&gt;0, "Cardio1")</f>
        <v>0</v>
      </c>
      <c r="F88" s="78" t="b">
        <f t="shared" ref="F88:F93" si="69">IF(COUNTIF(Z88:BA88,"Cardio")&gt;0, "Cardio2")</f>
        <v>0</v>
      </c>
      <c r="G88" s="78" t="b">
        <f t="shared" si="43"/>
        <v>0</v>
      </c>
      <c r="H88" s="78" t="b">
        <f t="shared" si="44"/>
        <v>0</v>
      </c>
      <c r="I88" s="78" t="b">
        <f t="shared" si="45"/>
        <v>0</v>
      </c>
      <c r="J88" s="78" t="b">
        <f t="shared" si="46"/>
        <v>0</v>
      </c>
      <c r="K88" s="78" t="b">
        <f t="shared" si="47"/>
        <v>0</v>
      </c>
      <c r="L88" s="85" t="b">
        <f t="shared" si="48"/>
        <v>0</v>
      </c>
      <c r="M88" s="78" t="b">
        <f t="shared" si="49"/>
        <v>0</v>
      </c>
      <c r="N88" s="93" t="b">
        <f t="shared" si="50"/>
        <v>0</v>
      </c>
      <c r="O88" s="78" t="b">
        <f t="shared" si="51"/>
        <v>0</v>
      </c>
      <c r="P88" s="78" t="b">
        <f t="shared" si="52"/>
        <v>0</v>
      </c>
      <c r="Q88" s="78" t="b">
        <f t="shared" si="53"/>
        <v>0</v>
      </c>
      <c r="R88" s="78" t="b">
        <f t="shared" si="54"/>
        <v>0</v>
      </c>
      <c r="S88" s="78" t="b">
        <f t="shared" si="55"/>
        <v>0</v>
      </c>
      <c r="T88" s="78" t="b">
        <f t="shared" si="56"/>
        <v>0</v>
      </c>
      <c r="U88" s="78" t="b">
        <f t="shared" si="57"/>
        <v>0</v>
      </c>
      <c r="V88" s="78" t="b">
        <f t="shared" si="58"/>
        <v>0</v>
      </c>
      <c r="W88" s="78" t="b">
        <f t="shared" si="59"/>
        <v>0</v>
      </c>
      <c r="X88" s="78" t="b">
        <f t="shared" si="60"/>
        <v>0</v>
      </c>
      <c r="Y88" s="80" t="b">
        <f t="shared" si="61"/>
        <v>0</v>
      </c>
      <c r="Z88" s="58"/>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60"/>
      <c r="BC88" s="219" t="b">
        <f t="shared" si="62"/>
        <v>0</v>
      </c>
      <c r="BD88" s="220"/>
      <c r="BE88" s="220"/>
      <c r="BF88" s="220"/>
      <c r="BG88" s="220"/>
      <c r="BH88" s="220" t="b">
        <f t="shared" si="63"/>
        <v>0</v>
      </c>
      <c r="BI88" s="220"/>
      <c r="BJ88" s="220"/>
      <c r="BK88" s="220"/>
      <c r="BL88" s="222"/>
      <c r="BM88" s="184"/>
      <c r="BN88" s="185"/>
      <c r="BO88" s="186"/>
      <c r="BP88" s="265"/>
      <c r="BQ88" s="198"/>
      <c r="BR88" s="198"/>
      <c r="BS88" s="201"/>
    </row>
    <row r="89" spans="1:71" ht="12" customHeight="1" x14ac:dyDescent="0.25">
      <c r="A89" s="55" t="s">
        <v>81</v>
      </c>
      <c r="B89" s="57">
        <v>9</v>
      </c>
      <c r="C89" s="56">
        <v>41941</v>
      </c>
      <c r="D89" s="79" t="b">
        <f t="shared" si="40"/>
        <v>0</v>
      </c>
      <c r="E89" s="78" t="b">
        <f t="shared" si="68"/>
        <v>0</v>
      </c>
      <c r="F89" s="78" t="b">
        <f t="shared" si="69"/>
        <v>0</v>
      </c>
      <c r="G89" s="78" t="b">
        <f t="shared" si="43"/>
        <v>0</v>
      </c>
      <c r="H89" s="78" t="b">
        <f t="shared" si="44"/>
        <v>0</v>
      </c>
      <c r="I89" s="78" t="b">
        <f t="shared" si="45"/>
        <v>0</v>
      </c>
      <c r="J89" s="78" t="b">
        <f t="shared" si="46"/>
        <v>0</v>
      </c>
      <c r="K89" s="78" t="b">
        <f t="shared" si="47"/>
        <v>0</v>
      </c>
      <c r="L89" s="85" t="b">
        <f t="shared" si="48"/>
        <v>0</v>
      </c>
      <c r="M89" s="78" t="b">
        <f t="shared" si="49"/>
        <v>0</v>
      </c>
      <c r="N89" s="93" t="b">
        <f t="shared" si="50"/>
        <v>0</v>
      </c>
      <c r="O89" s="78" t="b">
        <f t="shared" si="51"/>
        <v>0</v>
      </c>
      <c r="P89" s="78" t="b">
        <f t="shared" si="52"/>
        <v>0</v>
      </c>
      <c r="Q89" s="78" t="b">
        <f t="shared" si="53"/>
        <v>0</v>
      </c>
      <c r="R89" s="78" t="b">
        <f t="shared" si="54"/>
        <v>0</v>
      </c>
      <c r="S89" s="78" t="b">
        <f t="shared" si="55"/>
        <v>0</v>
      </c>
      <c r="T89" s="78" t="b">
        <f t="shared" si="56"/>
        <v>0</v>
      </c>
      <c r="U89" s="78" t="b">
        <f t="shared" si="57"/>
        <v>0</v>
      </c>
      <c r="V89" s="78" t="b">
        <f t="shared" si="58"/>
        <v>0</v>
      </c>
      <c r="W89" s="78" t="b">
        <f t="shared" si="59"/>
        <v>0</v>
      </c>
      <c r="X89" s="78" t="b">
        <f t="shared" si="60"/>
        <v>0</v>
      </c>
      <c r="Y89" s="80" t="b">
        <f t="shared" si="61"/>
        <v>0</v>
      </c>
      <c r="Z89" s="58"/>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60"/>
      <c r="BC89" s="219" t="b">
        <f t="shared" si="62"/>
        <v>0</v>
      </c>
      <c r="BD89" s="220"/>
      <c r="BE89" s="220"/>
      <c r="BF89" s="220"/>
      <c r="BG89" s="220"/>
      <c r="BH89" s="220" t="b">
        <f t="shared" si="63"/>
        <v>0</v>
      </c>
      <c r="BI89" s="220"/>
      <c r="BJ89" s="220"/>
      <c r="BK89" s="220"/>
      <c r="BL89" s="222"/>
      <c r="BM89" s="184"/>
      <c r="BN89" s="185"/>
      <c r="BO89" s="186"/>
      <c r="BP89" s="265"/>
      <c r="BQ89" s="198"/>
      <c r="BR89" s="198"/>
      <c r="BS89" s="201"/>
    </row>
    <row r="90" spans="1:71" ht="12" customHeight="1" x14ac:dyDescent="0.25">
      <c r="A90" s="55" t="s">
        <v>1</v>
      </c>
      <c r="B90" s="57">
        <v>9</v>
      </c>
      <c r="C90" s="56">
        <v>41942</v>
      </c>
      <c r="D90" s="79" t="b">
        <f t="shared" si="40"/>
        <v>0</v>
      </c>
      <c r="E90" s="78" t="b">
        <f t="shared" si="68"/>
        <v>0</v>
      </c>
      <c r="F90" s="78" t="b">
        <f t="shared" si="69"/>
        <v>0</v>
      </c>
      <c r="G90" s="78" t="b">
        <f t="shared" si="43"/>
        <v>0</v>
      </c>
      <c r="H90" s="78" t="b">
        <f t="shared" si="44"/>
        <v>0</v>
      </c>
      <c r="I90" s="78" t="b">
        <f t="shared" si="45"/>
        <v>0</v>
      </c>
      <c r="J90" s="78" t="b">
        <f t="shared" si="46"/>
        <v>0</v>
      </c>
      <c r="K90" s="78" t="b">
        <f t="shared" si="47"/>
        <v>0</v>
      </c>
      <c r="L90" s="85" t="b">
        <f t="shared" si="48"/>
        <v>0</v>
      </c>
      <c r="M90" s="78" t="b">
        <f t="shared" si="49"/>
        <v>0</v>
      </c>
      <c r="N90" s="93" t="b">
        <f t="shared" si="50"/>
        <v>0</v>
      </c>
      <c r="O90" s="78" t="b">
        <f t="shared" si="51"/>
        <v>0</v>
      </c>
      <c r="P90" s="78" t="b">
        <f t="shared" si="52"/>
        <v>0</v>
      </c>
      <c r="Q90" s="78" t="b">
        <f t="shared" si="53"/>
        <v>0</v>
      </c>
      <c r="R90" s="78" t="b">
        <f t="shared" si="54"/>
        <v>0</v>
      </c>
      <c r="S90" s="78" t="b">
        <f t="shared" si="55"/>
        <v>0</v>
      </c>
      <c r="T90" s="78" t="b">
        <f t="shared" si="56"/>
        <v>0</v>
      </c>
      <c r="U90" s="78" t="b">
        <f t="shared" si="57"/>
        <v>0</v>
      </c>
      <c r="V90" s="78" t="b">
        <f t="shared" si="58"/>
        <v>0</v>
      </c>
      <c r="W90" s="78" t="b">
        <f t="shared" si="59"/>
        <v>0</v>
      </c>
      <c r="X90" s="78" t="b">
        <f t="shared" si="60"/>
        <v>0</v>
      </c>
      <c r="Y90" s="80" t="b">
        <f t="shared" si="61"/>
        <v>0</v>
      </c>
      <c r="Z90" s="58"/>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60"/>
      <c r="BC90" s="219" t="b">
        <f t="shared" si="62"/>
        <v>0</v>
      </c>
      <c r="BD90" s="220"/>
      <c r="BE90" s="220"/>
      <c r="BF90" s="220"/>
      <c r="BG90" s="220"/>
      <c r="BH90" s="220" t="b">
        <f t="shared" si="63"/>
        <v>0</v>
      </c>
      <c r="BI90" s="220"/>
      <c r="BJ90" s="220"/>
      <c r="BK90" s="220"/>
      <c r="BL90" s="222"/>
      <c r="BM90" s="184"/>
      <c r="BN90" s="185"/>
      <c r="BO90" s="186"/>
      <c r="BP90" s="265"/>
      <c r="BQ90" s="198"/>
      <c r="BR90" s="198"/>
      <c r="BS90" s="201"/>
    </row>
    <row r="91" spans="1:71" ht="12" customHeight="1" thickBot="1" x14ac:dyDescent="0.3">
      <c r="A91" s="55" t="s">
        <v>2</v>
      </c>
      <c r="B91" s="57">
        <v>9</v>
      </c>
      <c r="C91" s="56">
        <v>41943</v>
      </c>
      <c r="D91" s="79" t="b">
        <f t="shared" si="40"/>
        <v>0</v>
      </c>
      <c r="E91" s="78" t="b">
        <f t="shared" si="68"/>
        <v>0</v>
      </c>
      <c r="F91" s="78" t="b">
        <f t="shared" si="69"/>
        <v>0</v>
      </c>
      <c r="G91" s="78" t="b">
        <f t="shared" si="43"/>
        <v>0</v>
      </c>
      <c r="H91" s="78" t="b">
        <f t="shared" si="44"/>
        <v>0</v>
      </c>
      <c r="I91" s="78" t="b">
        <f t="shared" si="45"/>
        <v>0</v>
      </c>
      <c r="J91" s="78" t="b">
        <f t="shared" si="46"/>
        <v>0</v>
      </c>
      <c r="K91" s="78" t="b">
        <f t="shared" si="47"/>
        <v>0</v>
      </c>
      <c r="L91" s="85" t="b">
        <f t="shared" si="48"/>
        <v>0</v>
      </c>
      <c r="M91" s="78" t="b">
        <f t="shared" si="49"/>
        <v>0</v>
      </c>
      <c r="N91" s="93" t="b">
        <f t="shared" si="50"/>
        <v>0</v>
      </c>
      <c r="O91" s="78" t="b">
        <f t="shared" si="51"/>
        <v>0</v>
      </c>
      <c r="P91" s="78" t="b">
        <f t="shared" si="52"/>
        <v>0</v>
      </c>
      <c r="Q91" s="78" t="b">
        <f t="shared" si="53"/>
        <v>0</v>
      </c>
      <c r="R91" s="78" t="b">
        <f t="shared" si="54"/>
        <v>0</v>
      </c>
      <c r="S91" s="78" t="b">
        <f t="shared" si="55"/>
        <v>0</v>
      </c>
      <c r="T91" s="78" t="b">
        <f t="shared" si="56"/>
        <v>0</v>
      </c>
      <c r="U91" s="78" t="b">
        <f t="shared" si="57"/>
        <v>0</v>
      </c>
      <c r="V91" s="78" t="b">
        <f t="shared" si="58"/>
        <v>0</v>
      </c>
      <c r="W91" s="78" t="b">
        <f t="shared" si="59"/>
        <v>0</v>
      </c>
      <c r="X91" s="78" t="b">
        <f t="shared" si="60"/>
        <v>0</v>
      </c>
      <c r="Y91" s="80" t="b">
        <f t="shared" si="61"/>
        <v>0</v>
      </c>
      <c r="Z91" s="58"/>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60"/>
      <c r="BC91" s="219" t="b">
        <f t="shared" si="62"/>
        <v>0</v>
      </c>
      <c r="BD91" s="220"/>
      <c r="BE91" s="220"/>
      <c r="BF91" s="220"/>
      <c r="BG91" s="220"/>
      <c r="BH91" s="220" t="b">
        <f t="shared" si="63"/>
        <v>0</v>
      </c>
      <c r="BI91" s="220"/>
      <c r="BJ91" s="220"/>
      <c r="BK91" s="220"/>
      <c r="BL91" s="222"/>
      <c r="BM91" s="184"/>
      <c r="BN91" s="185"/>
      <c r="BO91" s="186"/>
      <c r="BP91" s="265"/>
      <c r="BQ91" s="199"/>
      <c r="BR91" s="198"/>
      <c r="BS91" s="201"/>
    </row>
    <row r="92" spans="1:71" ht="12" customHeight="1" x14ac:dyDescent="0.25">
      <c r="A92" s="55" t="s">
        <v>3</v>
      </c>
      <c r="B92" s="57">
        <v>9</v>
      </c>
      <c r="C92" s="65">
        <v>41944</v>
      </c>
      <c r="D92" s="79" t="b">
        <f t="shared" si="40"/>
        <v>0</v>
      </c>
      <c r="E92" s="78" t="b">
        <f t="shared" si="68"/>
        <v>0</v>
      </c>
      <c r="F92" s="78" t="b">
        <f t="shared" si="69"/>
        <v>0</v>
      </c>
      <c r="G92" s="78" t="b">
        <f t="shared" si="43"/>
        <v>0</v>
      </c>
      <c r="H92" s="78" t="b">
        <f t="shared" si="44"/>
        <v>0</v>
      </c>
      <c r="I92" s="78" t="b">
        <f t="shared" si="45"/>
        <v>0</v>
      </c>
      <c r="J92" s="78" t="b">
        <f t="shared" si="46"/>
        <v>0</v>
      </c>
      <c r="K92" s="78" t="b">
        <f t="shared" si="47"/>
        <v>0</v>
      </c>
      <c r="L92" s="85" t="b">
        <f t="shared" si="48"/>
        <v>0</v>
      </c>
      <c r="M92" s="78" t="b">
        <f t="shared" si="49"/>
        <v>0</v>
      </c>
      <c r="N92" s="93" t="b">
        <f t="shared" si="50"/>
        <v>0</v>
      </c>
      <c r="O92" s="78" t="b">
        <f t="shared" si="51"/>
        <v>0</v>
      </c>
      <c r="P92" s="78" t="b">
        <f t="shared" si="52"/>
        <v>0</v>
      </c>
      <c r="Q92" s="78" t="b">
        <f t="shared" si="53"/>
        <v>0</v>
      </c>
      <c r="R92" s="78" t="b">
        <f t="shared" si="54"/>
        <v>0</v>
      </c>
      <c r="S92" s="78" t="b">
        <f t="shared" si="55"/>
        <v>0</v>
      </c>
      <c r="T92" s="78" t="b">
        <f t="shared" si="56"/>
        <v>0</v>
      </c>
      <c r="U92" s="78" t="b">
        <f t="shared" si="57"/>
        <v>0</v>
      </c>
      <c r="V92" s="78" t="b">
        <f t="shared" si="58"/>
        <v>0</v>
      </c>
      <c r="W92" s="78" t="b">
        <f t="shared" si="59"/>
        <v>0</v>
      </c>
      <c r="X92" s="78" t="b">
        <f t="shared" si="60"/>
        <v>0</v>
      </c>
      <c r="Y92" s="80" t="b">
        <f t="shared" si="61"/>
        <v>0</v>
      </c>
      <c r="Z92" s="58"/>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c r="BA92" s="60"/>
      <c r="BC92" s="219" t="b">
        <f t="shared" si="62"/>
        <v>0</v>
      </c>
      <c r="BD92" s="220"/>
      <c r="BE92" s="220"/>
      <c r="BF92" s="220"/>
      <c r="BG92" s="220"/>
      <c r="BH92" s="220" t="b">
        <f t="shared" si="63"/>
        <v>0</v>
      </c>
      <c r="BI92" s="220"/>
      <c r="BJ92" s="220"/>
      <c r="BK92" s="220"/>
      <c r="BL92" s="222"/>
      <c r="BM92" s="184"/>
      <c r="BN92" s="185"/>
      <c r="BO92" s="186"/>
      <c r="BP92" s="265"/>
      <c r="BQ92" s="197" t="s">
        <v>129</v>
      </c>
      <c r="BR92" s="198"/>
      <c r="BS92" s="201"/>
    </row>
    <row r="93" spans="1:71" ht="12" customHeight="1" thickBot="1" x14ac:dyDescent="0.3">
      <c r="A93" s="55" t="s">
        <v>4</v>
      </c>
      <c r="B93" s="62">
        <v>9</v>
      </c>
      <c r="C93" s="61">
        <v>41945</v>
      </c>
      <c r="D93" s="83" t="b">
        <f t="shared" si="40"/>
        <v>0</v>
      </c>
      <c r="E93" s="81" t="b">
        <f t="shared" si="68"/>
        <v>0</v>
      </c>
      <c r="F93" s="81" t="b">
        <f t="shared" si="69"/>
        <v>0</v>
      </c>
      <c r="G93" s="81" t="b">
        <f t="shared" si="43"/>
        <v>0</v>
      </c>
      <c r="H93" s="81" t="b">
        <f t="shared" si="44"/>
        <v>0</v>
      </c>
      <c r="I93" s="81" t="b">
        <f t="shared" si="45"/>
        <v>0</v>
      </c>
      <c r="J93" s="81" t="b">
        <f t="shared" si="46"/>
        <v>0</v>
      </c>
      <c r="K93" s="81" t="b">
        <f t="shared" si="47"/>
        <v>0</v>
      </c>
      <c r="L93" s="86" t="b">
        <f t="shared" si="48"/>
        <v>0</v>
      </c>
      <c r="M93" s="81" t="b">
        <f t="shared" si="49"/>
        <v>0</v>
      </c>
      <c r="N93" s="92" t="b">
        <f t="shared" si="50"/>
        <v>0</v>
      </c>
      <c r="O93" s="81" t="b">
        <f t="shared" si="51"/>
        <v>0</v>
      </c>
      <c r="P93" s="81" t="b">
        <f t="shared" si="52"/>
        <v>0</v>
      </c>
      <c r="Q93" s="81" t="b">
        <f t="shared" si="53"/>
        <v>0</v>
      </c>
      <c r="R93" s="81" t="b">
        <f t="shared" si="54"/>
        <v>0</v>
      </c>
      <c r="S93" s="81" t="b">
        <f t="shared" si="55"/>
        <v>0</v>
      </c>
      <c r="T93" s="81" t="b">
        <f t="shared" si="56"/>
        <v>0</v>
      </c>
      <c r="U93" s="81" t="b">
        <f t="shared" si="57"/>
        <v>0</v>
      </c>
      <c r="V93" s="81" t="b">
        <f t="shared" si="58"/>
        <v>0</v>
      </c>
      <c r="W93" s="81" t="b">
        <f t="shared" si="59"/>
        <v>0</v>
      </c>
      <c r="X93" s="81" t="b">
        <f t="shared" si="60"/>
        <v>0</v>
      </c>
      <c r="Y93" s="82" t="b">
        <f t="shared" si="61"/>
        <v>0</v>
      </c>
      <c r="Z93" s="58"/>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c r="BA93" s="60"/>
      <c r="BC93" s="223" t="b">
        <f t="shared" si="62"/>
        <v>0</v>
      </c>
      <c r="BD93" s="224"/>
      <c r="BE93" s="224"/>
      <c r="BF93" s="224"/>
      <c r="BG93" s="224"/>
      <c r="BH93" s="224" t="b">
        <f t="shared" si="63"/>
        <v>0</v>
      </c>
      <c r="BI93" s="224"/>
      <c r="BJ93" s="224"/>
      <c r="BK93" s="224"/>
      <c r="BL93" s="226"/>
      <c r="BM93" s="187"/>
      <c r="BN93" s="188"/>
      <c r="BO93" s="189"/>
      <c r="BP93" s="266"/>
      <c r="BQ93" s="198"/>
      <c r="BR93" s="199"/>
      <c r="BS93" s="202"/>
    </row>
    <row r="94" spans="1:71" ht="12" customHeight="1" x14ac:dyDescent="0.25">
      <c r="A94" s="74" t="s">
        <v>0</v>
      </c>
      <c r="B94" s="50">
        <v>10</v>
      </c>
      <c r="C94" s="49">
        <v>41946</v>
      </c>
      <c r="D94" s="63" t="b">
        <f t="shared" si="40"/>
        <v>0</v>
      </c>
      <c r="E94" s="51" t="b">
        <f>IF(COUNTIF(Z94:BA94,"Cardio1")&gt;0, "Cardio matin")</f>
        <v>0</v>
      </c>
      <c r="F94" s="51" t="b">
        <f>IF(COUNTIF(Z94:BA94,"Cardio2")&gt;0, "Cardio après-midi")</f>
        <v>0</v>
      </c>
      <c r="G94" s="51" t="b">
        <f t="shared" si="43"/>
        <v>0</v>
      </c>
      <c r="H94" s="51" t="b">
        <f t="shared" si="44"/>
        <v>0</v>
      </c>
      <c r="I94" s="51" t="b">
        <f t="shared" si="45"/>
        <v>0</v>
      </c>
      <c r="J94" s="51" t="b">
        <f t="shared" si="46"/>
        <v>0</v>
      </c>
      <c r="K94" s="51" t="b">
        <f t="shared" si="47"/>
        <v>0</v>
      </c>
      <c r="L94" s="84" t="b">
        <f t="shared" si="48"/>
        <v>0</v>
      </c>
      <c r="M94" s="51" t="b">
        <f t="shared" si="49"/>
        <v>0</v>
      </c>
      <c r="N94" s="94" t="b">
        <f t="shared" si="50"/>
        <v>0</v>
      </c>
      <c r="O94" s="51" t="b">
        <f t="shared" si="51"/>
        <v>0</v>
      </c>
      <c r="P94" s="51" t="b">
        <f t="shared" si="52"/>
        <v>0</v>
      </c>
      <c r="Q94" s="51" t="b">
        <f t="shared" si="53"/>
        <v>0</v>
      </c>
      <c r="R94" s="51" t="b">
        <f t="shared" si="54"/>
        <v>0</v>
      </c>
      <c r="S94" s="51" t="b">
        <f t="shared" si="55"/>
        <v>0</v>
      </c>
      <c r="T94" s="51" t="b">
        <f t="shared" si="56"/>
        <v>0</v>
      </c>
      <c r="U94" s="51" t="b">
        <f t="shared" si="57"/>
        <v>0</v>
      </c>
      <c r="V94" s="51" t="b">
        <f t="shared" si="58"/>
        <v>0</v>
      </c>
      <c r="W94" s="51" t="b">
        <f t="shared" si="59"/>
        <v>0</v>
      </c>
      <c r="X94" s="51" t="b">
        <f t="shared" si="60"/>
        <v>0</v>
      </c>
      <c r="Y94" s="52" t="b">
        <f t="shared" si="61"/>
        <v>0</v>
      </c>
      <c r="Z94" s="69"/>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0"/>
      <c r="BA94" s="71"/>
      <c r="BC94" s="216" t="b">
        <f t="shared" si="62"/>
        <v>0</v>
      </c>
      <c r="BD94" s="217"/>
      <c r="BE94" s="217"/>
      <c r="BF94" s="217"/>
      <c r="BG94" s="217"/>
      <c r="BH94" s="217" t="b">
        <f t="shared" si="63"/>
        <v>0</v>
      </c>
      <c r="BI94" s="217"/>
      <c r="BJ94" s="217"/>
      <c r="BK94" s="217"/>
      <c r="BL94" s="227"/>
      <c r="BM94" s="181"/>
      <c r="BN94" s="182"/>
      <c r="BO94" s="183"/>
      <c r="BP94" s="264">
        <v>10</v>
      </c>
      <c r="BQ94" s="198"/>
      <c r="BR94" s="197"/>
      <c r="BS94" s="200"/>
    </row>
    <row r="95" spans="1:71" ht="12" customHeight="1" x14ac:dyDescent="0.25">
      <c r="A95" s="73" t="s">
        <v>80</v>
      </c>
      <c r="B95" s="57">
        <v>10</v>
      </c>
      <c r="C95" s="56">
        <v>41947</v>
      </c>
      <c r="D95" s="79" t="b">
        <f t="shared" si="40"/>
        <v>0</v>
      </c>
      <c r="E95" s="78" t="b">
        <f t="shared" ref="E95:E100" si="70">IF(COUNTIF(Z95:BA95,"Cardio.")&gt;0, "Cardio1")</f>
        <v>0</v>
      </c>
      <c r="F95" s="78" t="b">
        <f t="shared" ref="F95:F100" si="71">IF(COUNTIF(Z95:BA95,"Cardio")&gt;0, "Cardio2")</f>
        <v>0</v>
      </c>
      <c r="G95" s="78" t="b">
        <f t="shared" si="43"/>
        <v>0</v>
      </c>
      <c r="H95" s="78" t="b">
        <f t="shared" si="44"/>
        <v>0</v>
      </c>
      <c r="I95" s="78" t="b">
        <f t="shared" si="45"/>
        <v>0</v>
      </c>
      <c r="J95" s="78" t="b">
        <f t="shared" si="46"/>
        <v>0</v>
      </c>
      <c r="K95" s="78" t="b">
        <f t="shared" si="47"/>
        <v>0</v>
      </c>
      <c r="L95" s="85" t="b">
        <f t="shared" si="48"/>
        <v>0</v>
      </c>
      <c r="M95" s="78" t="str">
        <f t="shared" si="49"/>
        <v>Musculation matin</v>
      </c>
      <c r="N95" s="93" t="b">
        <f t="shared" si="50"/>
        <v>0</v>
      </c>
      <c r="O95" s="78" t="b">
        <f t="shared" si="51"/>
        <v>0</v>
      </c>
      <c r="P95" s="78" t="b">
        <f t="shared" si="52"/>
        <v>0</v>
      </c>
      <c r="Q95" s="78" t="b">
        <f t="shared" si="53"/>
        <v>0</v>
      </c>
      <c r="R95" s="78" t="b">
        <f t="shared" si="54"/>
        <v>0</v>
      </c>
      <c r="S95" s="78" t="b">
        <f t="shared" si="55"/>
        <v>0</v>
      </c>
      <c r="T95" s="78" t="b">
        <f t="shared" si="56"/>
        <v>0</v>
      </c>
      <c r="U95" s="78" t="b">
        <f t="shared" si="57"/>
        <v>0</v>
      </c>
      <c r="V95" s="78" t="b">
        <f t="shared" si="58"/>
        <v>0</v>
      </c>
      <c r="W95" s="78" t="b">
        <f t="shared" si="59"/>
        <v>0</v>
      </c>
      <c r="X95" s="78" t="str">
        <f t="shared" si="60"/>
        <v>Volley après-midi</v>
      </c>
      <c r="Y95" s="80" t="b">
        <f t="shared" si="61"/>
        <v>0</v>
      </c>
      <c r="Z95" s="58"/>
      <c r="AA95" s="59"/>
      <c r="AB95" s="59"/>
      <c r="AC95" s="59"/>
      <c r="AD95" s="59"/>
      <c r="AE95" s="59"/>
      <c r="AF95" s="59"/>
      <c r="AG95" s="59"/>
      <c r="AH95" s="59"/>
      <c r="AI95" s="59"/>
      <c r="AJ95" s="59"/>
      <c r="AK95" s="135" t="s">
        <v>101</v>
      </c>
      <c r="AL95" s="59"/>
      <c r="AM95" s="59"/>
      <c r="AN95" s="59"/>
      <c r="AO95" s="59"/>
      <c r="AP95" s="59"/>
      <c r="AQ95" s="59"/>
      <c r="AR95" s="59"/>
      <c r="AS95" s="59"/>
      <c r="AT95" s="59"/>
      <c r="AU95" s="59"/>
      <c r="AV95" s="130" t="s">
        <v>107</v>
      </c>
      <c r="AW95" s="59"/>
      <c r="AX95" s="59"/>
      <c r="AY95" s="59"/>
      <c r="AZ95" s="59"/>
      <c r="BA95" s="60"/>
      <c r="BC95" s="219" t="str">
        <f t="shared" si="62"/>
        <v>Musculation matin</v>
      </c>
      <c r="BD95" s="220"/>
      <c r="BE95" s="220"/>
      <c r="BF95" s="220"/>
      <c r="BG95" s="220"/>
      <c r="BH95" s="220" t="str">
        <f t="shared" si="63"/>
        <v>Volley après-midi</v>
      </c>
      <c r="BI95" s="220"/>
      <c r="BJ95" s="220"/>
      <c r="BK95" s="220"/>
      <c r="BL95" s="222"/>
      <c r="BM95" s="184"/>
      <c r="BN95" s="185"/>
      <c r="BO95" s="186"/>
      <c r="BP95" s="265"/>
      <c r="BQ95" s="198"/>
      <c r="BR95" s="198"/>
      <c r="BS95" s="201"/>
    </row>
    <row r="96" spans="1:71" ht="12" customHeight="1" thickBot="1" x14ac:dyDescent="0.3">
      <c r="A96" s="73" t="s">
        <v>81</v>
      </c>
      <c r="B96" s="57">
        <v>10</v>
      </c>
      <c r="C96" s="56">
        <v>41948</v>
      </c>
      <c r="D96" s="79" t="b">
        <f t="shared" si="40"/>
        <v>0</v>
      </c>
      <c r="E96" s="78" t="b">
        <f t="shared" si="70"/>
        <v>0</v>
      </c>
      <c r="F96" s="78" t="b">
        <f t="shared" si="71"/>
        <v>0</v>
      </c>
      <c r="G96" s="78" t="b">
        <f t="shared" si="43"/>
        <v>0</v>
      </c>
      <c r="H96" s="78" t="b">
        <f t="shared" si="44"/>
        <v>0</v>
      </c>
      <c r="I96" s="78" t="b">
        <f t="shared" si="45"/>
        <v>0</v>
      </c>
      <c r="J96" s="78" t="b">
        <f t="shared" si="46"/>
        <v>0</v>
      </c>
      <c r="K96" s="78" t="b">
        <f t="shared" si="47"/>
        <v>0</v>
      </c>
      <c r="L96" s="85" t="b">
        <f t="shared" si="48"/>
        <v>0</v>
      </c>
      <c r="M96" s="78" t="b">
        <f t="shared" si="49"/>
        <v>0</v>
      </c>
      <c r="N96" s="93" t="b">
        <f t="shared" si="50"/>
        <v>0</v>
      </c>
      <c r="O96" s="78" t="b">
        <f t="shared" si="51"/>
        <v>0</v>
      </c>
      <c r="P96" s="78" t="b">
        <f t="shared" si="52"/>
        <v>0</v>
      </c>
      <c r="Q96" s="78" t="b">
        <f t="shared" si="53"/>
        <v>0</v>
      </c>
      <c r="R96" s="78" t="b">
        <f t="shared" si="54"/>
        <v>0</v>
      </c>
      <c r="S96" s="78" t="b">
        <f t="shared" si="55"/>
        <v>0</v>
      </c>
      <c r="T96" s="78" t="str">
        <f t="shared" si="56"/>
        <v>Repos journée</v>
      </c>
      <c r="U96" s="78" t="b">
        <f t="shared" si="57"/>
        <v>0</v>
      </c>
      <c r="V96" s="78" t="b">
        <f t="shared" si="58"/>
        <v>0</v>
      </c>
      <c r="W96" s="78" t="b">
        <f t="shared" si="59"/>
        <v>0</v>
      </c>
      <c r="X96" s="78" t="b">
        <f t="shared" si="60"/>
        <v>0</v>
      </c>
      <c r="Y96" s="80" t="b">
        <f t="shared" si="61"/>
        <v>0</v>
      </c>
      <c r="Z96" s="246" t="s">
        <v>94</v>
      </c>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7"/>
      <c r="BA96" s="248"/>
      <c r="BC96" s="219" t="str">
        <f t="shared" si="62"/>
        <v>Repos journée</v>
      </c>
      <c r="BD96" s="220"/>
      <c r="BE96" s="220"/>
      <c r="BF96" s="220"/>
      <c r="BG96" s="220"/>
      <c r="BH96" s="220" t="str">
        <f t="shared" si="63"/>
        <v>Repos journée</v>
      </c>
      <c r="BI96" s="220"/>
      <c r="BJ96" s="220"/>
      <c r="BK96" s="220"/>
      <c r="BL96" s="222"/>
      <c r="BM96" s="184"/>
      <c r="BN96" s="185"/>
      <c r="BO96" s="186"/>
      <c r="BP96" s="265"/>
      <c r="BQ96" s="198"/>
      <c r="BR96" s="198"/>
      <c r="BS96" s="201"/>
    </row>
    <row r="97" spans="1:71" ht="12" customHeight="1" x14ac:dyDescent="0.25">
      <c r="A97" s="73" t="s">
        <v>1</v>
      </c>
      <c r="B97" s="57">
        <v>10</v>
      </c>
      <c r="C97" s="56">
        <v>41949</v>
      </c>
      <c r="D97" s="79" t="b">
        <f t="shared" si="40"/>
        <v>0</v>
      </c>
      <c r="E97" s="78" t="b">
        <f t="shared" si="70"/>
        <v>0</v>
      </c>
      <c r="F97" s="78" t="b">
        <f t="shared" si="71"/>
        <v>0</v>
      </c>
      <c r="G97" s="78" t="b">
        <f t="shared" si="43"/>
        <v>0</v>
      </c>
      <c r="H97" s="78" t="b">
        <f t="shared" si="44"/>
        <v>0</v>
      </c>
      <c r="I97" s="78" t="b">
        <f t="shared" si="45"/>
        <v>0</v>
      </c>
      <c r="J97" s="78" t="b">
        <f t="shared" si="46"/>
        <v>0</v>
      </c>
      <c r="K97" s="78" t="b">
        <f t="shared" si="47"/>
        <v>0</v>
      </c>
      <c r="L97" s="85" t="b">
        <f t="shared" si="48"/>
        <v>0</v>
      </c>
      <c r="M97" s="78" t="b">
        <f t="shared" si="49"/>
        <v>0</v>
      </c>
      <c r="N97" s="93" t="b">
        <f t="shared" si="50"/>
        <v>0</v>
      </c>
      <c r="O97" s="78" t="b">
        <f t="shared" si="51"/>
        <v>0</v>
      </c>
      <c r="P97" s="78" t="b">
        <f t="shared" si="52"/>
        <v>0</v>
      </c>
      <c r="Q97" s="78" t="b">
        <f t="shared" si="53"/>
        <v>0</v>
      </c>
      <c r="R97" s="78" t="b">
        <f t="shared" si="54"/>
        <v>0</v>
      </c>
      <c r="S97" s="78" t="b">
        <f t="shared" si="55"/>
        <v>0</v>
      </c>
      <c r="T97" s="78" t="b">
        <f t="shared" si="56"/>
        <v>0</v>
      </c>
      <c r="U97" s="78" t="b">
        <f t="shared" si="57"/>
        <v>0</v>
      </c>
      <c r="V97" s="78" t="b">
        <f t="shared" si="58"/>
        <v>0</v>
      </c>
      <c r="W97" s="78" t="b">
        <f t="shared" si="59"/>
        <v>0</v>
      </c>
      <c r="X97" s="78" t="b">
        <f t="shared" si="60"/>
        <v>0</v>
      </c>
      <c r="Y97" s="80" t="b">
        <f t="shared" si="61"/>
        <v>0</v>
      </c>
      <c r="Z97" s="58"/>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60"/>
      <c r="BC97" s="219" t="b">
        <f t="shared" si="62"/>
        <v>0</v>
      </c>
      <c r="BD97" s="220"/>
      <c r="BE97" s="220"/>
      <c r="BF97" s="220"/>
      <c r="BG97" s="220"/>
      <c r="BH97" s="220" t="b">
        <f t="shared" si="63"/>
        <v>0</v>
      </c>
      <c r="BI97" s="220"/>
      <c r="BJ97" s="220"/>
      <c r="BK97" s="220"/>
      <c r="BL97" s="222"/>
      <c r="BM97" s="184"/>
      <c r="BN97" s="185"/>
      <c r="BO97" s="186"/>
      <c r="BP97" s="265"/>
      <c r="BQ97" s="198"/>
      <c r="BR97" s="198"/>
      <c r="BS97" s="201"/>
    </row>
    <row r="98" spans="1:71" ht="12" customHeight="1" x14ac:dyDescent="0.25">
      <c r="A98" s="73" t="s">
        <v>2</v>
      </c>
      <c r="B98" s="57">
        <v>10</v>
      </c>
      <c r="C98" s="56">
        <v>41950</v>
      </c>
      <c r="D98" s="79" t="b">
        <f t="shared" si="40"/>
        <v>0</v>
      </c>
      <c r="E98" s="78" t="b">
        <f t="shared" si="70"/>
        <v>0</v>
      </c>
      <c r="F98" s="78" t="b">
        <f t="shared" si="71"/>
        <v>0</v>
      </c>
      <c r="G98" s="78" t="b">
        <f t="shared" si="43"/>
        <v>0</v>
      </c>
      <c r="H98" s="78" t="b">
        <f t="shared" si="44"/>
        <v>0</v>
      </c>
      <c r="I98" s="78" t="b">
        <f t="shared" si="45"/>
        <v>0</v>
      </c>
      <c r="J98" s="78" t="b">
        <f t="shared" si="46"/>
        <v>0</v>
      </c>
      <c r="K98" s="78" t="b">
        <f t="shared" si="47"/>
        <v>0</v>
      </c>
      <c r="L98" s="85" t="b">
        <f t="shared" si="48"/>
        <v>0</v>
      </c>
      <c r="M98" s="78" t="b">
        <f t="shared" si="49"/>
        <v>0</v>
      </c>
      <c r="N98" s="93" t="b">
        <f t="shared" si="50"/>
        <v>0</v>
      </c>
      <c r="O98" s="78" t="b">
        <f t="shared" si="51"/>
        <v>0</v>
      </c>
      <c r="P98" s="78" t="b">
        <f t="shared" si="52"/>
        <v>0</v>
      </c>
      <c r="Q98" s="78" t="b">
        <f t="shared" si="53"/>
        <v>0</v>
      </c>
      <c r="R98" s="78" t="b">
        <f t="shared" si="54"/>
        <v>0</v>
      </c>
      <c r="S98" s="78" t="b">
        <f t="shared" si="55"/>
        <v>0</v>
      </c>
      <c r="T98" s="78" t="b">
        <f t="shared" si="56"/>
        <v>0</v>
      </c>
      <c r="U98" s="78" t="b">
        <f t="shared" si="57"/>
        <v>0</v>
      </c>
      <c r="V98" s="78" t="b">
        <f t="shared" si="58"/>
        <v>0</v>
      </c>
      <c r="W98" s="78" t="b">
        <f t="shared" si="59"/>
        <v>0</v>
      </c>
      <c r="X98" s="78" t="b">
        <f t="shared" si="60"/>
        <v>0</v>
      </c>
      <c r="Y98" s="80" t="b">
        <f t="shared" si="61"/>
        <v>0</v>
      </c>
      <c r="Z98" s="58"/>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60"/>
      <c r="BC98" s="219" t="b">
        <f t="shared" si="62"/>
        <v>0</v>
      </c>
      <c r="BD98" s="220"/>
      <c r="BE98" s="220"/>
      <c r="BF98" s="220"/>
      <c r="BG98" s="220"/>
      <c r="BH98" s="220" t="b">
        <f t="shared" si="63"/>
        <v>0</v>
      </c>
      <c r="BI98" s="220"/>
      <c r="BJ98" s="220"/>
      <c r="BK98" s="220"/>
      <c r="BL98" s="222"/>
      <c r="BM98" s="184"/>
      <c r="BN98" s="185"/>
      <c r="BO98" s="186"/>
      <c r="BP98" s="265"/>
      <c r="BQ98" s="198"/>
      <c r="BR98" s="198"/>
      <c r="BS98" s="201"/>
    </row>
    <row r="99" spans="1:71" ht="12" customHeight="1" x14ac:dyDescent="0.25">
      <c r="A99" s="73" t="s">
        <v>3</v>
      </c>
      <c r="B99" s="57">
        <v>10</v>
      </c>
      <c r="C99" s="56">
        <v>41951</v>
      </c>
      <c r="D99" s="79" t="b">
        <f t="shared" si="40"/>
        <v>0</v>
      </c>
      <c r="E99" s="78" t="b">
        <f t="shared" si="70"/>
        <v>0</v>
      </c>
      <c r="F99" s="78" t="b">
        <f t="shared" si="71"/>
        <v>0</v>
      </c>
      <c r="G99" s="78" t="b">
        <f t="shared" si="43"/>
        <v>0</v>
      </c>
      <c r="H99" s="78" t="b">
        <f t="shared" si="44"/>
        <v>0</v>
      </c>
      <c r="I99" s="78" t="b">
        <f t="shared" si="45"/>
        <v>0</v>
      </c>
      <c r="J99" s="78" t="b">
        <f t="shared" si="46"/>
        <v>0</v>
      </c>
      <c r="K99" s="78" t="b">
        <f t="shared" si="47"/>
        <v>0</v>
      </c>
      <c r="L99" s="85" t="b">
        <f t="shared" si="48"/>
        <v>0</v>
      </c>
      <c r="M99" s="78" t="b">
        <f t="shared" si="49"/>
        <v>0</v>
      </c>
      <c r="N99" s="93" t="b">
        <f t="shared" si="50"/>
        <v>0</v>
      </c>
      <c r="O99" s="78" t="b">
        <f t="shared" si="51"/>
        <v>0</v>
      </c>
      <c r="P99" s="78" t="b">
        <f t="shared" si="52"/>
        <v>0</v>
      </c>
      <c r="Q99" s="78" t="b">
        <f t="shared" si="53"/>
        <v>0</v>
      </c>
      <c r="R99" s="78" t="b">
        <f t="shared" si="54"/>
        <v>0</v>
      </c>
      <c r="S99" s="78" t="b">
        <f t="shared" si="55"/>
        <v>0</v>
      </c>
      <c r="T99" s="78" t="b">
        <f t="shared" si="56"/>
        <v>0</v>
      </c>
      <c r="U99" s="78" t="b">
        <f t="shared" si="57"/>
        <v>0</v>
      </c>
      <c r="V99" s="78" t="b">
        <f t="shared" si="58"/>
        <v>0</v>
      </c>
      <c r="W99" s="78" t="b">
        <f t="shared" si="59"/>
        <v>0</v>
      </c>
      <c r="X99" s="78" t="b">
        <f t="shared" si="60"/>
        <v>0</v>
      </c>
      <c r="Y99" s="80" t="b">
        <f t="shared" si="61"/>
        <v>0</v>
      </c>
      <c r="Z99" s="58"/>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60"/>
      <c r="BC99" s="219" t="b">
        <f t="shared" si="62"/>
        <v>0</v>
      </c>
      <c r="BD99" s="220"/>
      <c r="BE99" s="220"/>
      <c r="BF99" s="220"/>
      <c r="BG99" s="220"/>
      <c r="BH99" s="220" t="b">
        <f t="shared" si="63"/>
        <v>0</v>
      </c>
      <c r="BI99" s="220"/>
      <c r="BJ99" s="220"/>
      <c r="BK99" s="220"/>
      <c r="BL99" s="222"/>
      <c r="BM99" s="184"/>
      <c r="BN99" s="185"/>
      <c r="BO99" s="186"/>
      <c r="BP99" s="265"/>
      <c r="BQ99" s="198"/>
      <c r="BR99" s="198"/>
      <c r="BS99" s="201"/>
    </row>
    <row r="100" spans="1:71" ht="12" customHeight="1" thickBot="1" x14ac:dyDescent="0.3">
      <c r="A100" s="55" t="s">
        <v>4</v>
      </c>
      <c r="B100" s="62">
        <v>10</v>
      </c>
      <c r="C100" s="61">
        <v>41952</v>
      </c>
      <c r="D100" s="83" t="b">
        <f t="shared" si="40"/>
        <v>0</v>
      </c>
      <c r="E100" s="81" t="b">
        <f t="shared" si="70"/>
        <v>0</v>
      </c>
      <c r="F100" s="81" t="b">
        <f t="shared" si="71"/>
        <v>0</v>
      </c>
      <c r="G100" s="81" t="b">
        <f t="shared" si="43"/>
        <v>0</v>
      </c>
      <c r="H100" s="81" t="b">
        <f t="shared" si="44"/>
        <v>0</v>
      </c>
      <c r="I100" s="81" t="b">
        <f t="shared" si="45"/>
        <v>0</v>
      </c>
      <c r="J100" s="81" t="b">
        <f t="shared" si="46"/>
        <v>0</v>
      </c>
      <c r="K100" s="81" t="b">
        <f t="shared" si="47"/>
        <v>0</v>
      </c>
      <c r="L100" s="86" t="b">
        <f t="shared" si="48"/>
        <v>0</v>
      </c>
      <c r="M100" s="81" t="b">
        <f t="shared" si="49"/>
        <v>0</v>
      </c>
      <c r="N100" s="92" t="b">
        <f t="shared" si="50"/>
        <v>0</v>
      </c>
      <c r="O100" s="81" t="b">
        <f t="shared" si="51"/>
        <v>0</v>
      </c>
      <c r="P100" s="81" t="b">
        <f t="shared" si="52"/>
        <v>0</v>
      </c>
      <c r="Q100" s="81" t="b">
        <f t="shared" si="53"/>
        <v>0</v>
      </c>
      <c r="R100" s="81" t="b">
        <f t="shared" si="54"/>
        <v>0</v>
      </c>
      <c r="S100" s="81" t="b">
        <f t="shared" si="55"/>
        <v>0</v>
      </c>
      <c r="T100" s="81" t="b">
        <f t="shared" si="56"/>
        <v>0</v>
      </c>
      <c r="U100" s="81" t="b">
        <f t="shared" si="57"/>
        <v>0</v>
      </c>
      <c r="V100" s="81" t="b">
        <f t="shared" si="58"/>
        <v>0</v>
      </c>
      <c r="W100" s="81" t="b">
        <f t="shared" si="59"/>
        <v>0</v>
      </c>
      <c r="X100" s="81" t="b">
        <f t="shared" si="60"/>
        <v>0</v>
      </c>
      <c r="Y100" s="82" t="b">
        <f t="shared" si="61"/>
        <v>0</v>
      </c>
      <c r="Z100" s="58"/>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60"/>
      <c r="BC100" s="223" t="b">
        <f t="shared" si="62"/>
        <v>0</v>
      </c>
      <c r="BD100" s="224"/>
      <c r="BE100" s="224"/>
      <c r="BF100" s="224"/>
      <c r="BG100" s="224"/>
      <c r="BH100" s="224" t="b">
        <f t="shared" si="63"/>
        <v>0</v>
      </c>
      <c r="BI100" s="224"/>
      <c r="BJ100" s="224"/>
      <c r="BK100" s="224"/>
      <c r="BL100" s="226"/>
      <c r="BM100" s="187"/>
      <c r="BN100" s="188"/>
      <c r="BO100" s="189"/>
      <c r="BP100" s="266"/>
      <c r="BQ100" s="198"/>
      <c r="BR100" s="199"/>
      <c r="BS100" s="202"/>
    </row>
    <row r="101" spans="1:71" ht="12" customHeight="1" x14ac:dyDescent="0.25">
      <c r="A101" s="74" t="s">
        <v>0</v>
      </c>
      <c r="B101" s="50">
        <v>11</v>
      </c>
      <c r="C101" s="49">
        <v>41953</v>
      </c>
      <c r="D101" s="63" t="b">
        <f t="shared" si="40"/>
        <v>0</v>
      </c>
      <c r="E101" s="51" t="b">
        <f>IF(COUNTIF(Z101:BA101,"Cardio1")&gt;0, "Cardio matin")</f>
        <v>0</v>
      </c>
      <c r="F101" s="51" t="b">
        <f>IF(COUNTIF(Z101:BA101,"Cardio2")&gt;0, "Cardio après-midi")</f>
        <v>0</v>
      </c>
      <c r="G101" s="51" t="b">
        <f t="shared" si="43"/>
        <v>0</v>
      </c>
      <c r="H101" s="51" t="b">
        <f t="shared" si="44"/>
        <v>0</v>
      </c>
      <c r="I101" s="51" t="b">
        <f t="shared" si="45"/>
        <v>0</v>
      </c>
      <c r="J101" s="51" t="b">
        <f t="shared" si="46"/>
        <v>0</v>
      </c>
      <c r="K101" s="51" t="b">
        <f t="shared" si="47"/>
        <v>0</v>
      </c>
      <c r="L101" s="84" t="b">
        <f t="shared" si="48"/>
        <v>0</v>
      </c>
      <c r="M101" s="51" t="b">
        <f t="shared" si="49"/>
        <v>0</v>
      </c>
      <c r="N101" s="94" t="b">
        <f t="shared" si="50"/>
        <v>0</v>
      </c>
      <c r="O101" s="51" t="b">
        <f t="shared" si="51"/>
        <v>0</v>
      </c>
      <c r="P101" s="51" t="b">
        <f t="shared" si="52"/>
        <v>0</v>
      </c>
      <c r="Q101" s="51" t="b">
        <f t="shared" si="53"/>
        <v>0</v>
      </c>
      <c r="R101" s="51" t="b">
        <f t="shared" si="54"/>
        <v>0</v>
      </c>
      <c r="S101" s="51" t="b">
        <f t="shared" si="55"/>
        <v>0</v>
      </c>
      <c r="T101" s="51" t="b">
        <f t="shared" si="56"/>
        <v>0</v>
      </c>
      <c r="U101" s="51" t="b">
        <f t="shared" si="57"/>
        <v>0</v>
      </c>
      <c r="V101" s="51" t="b">
        <f t="shared" si="58"/>
        <v>0</v>
      </c>
      <c r="W101" s="51" t="b">
        <f t="shared" si="59"/>
        <v>0</v>
      </c>
      <c r="X101" s="51" t="b">
        <f t="shared" si="60"/>
        <v>0</v>
      </c>
      <c r="Y101" s="52" t="b">
        <f t="shared" si="61"/>
        <v>0</v>
      </c>
      <c r="Z101" s="69"/>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0"/>
      <c r="BA101" s="71"/>
      <c r="BC101" s="216" t="b">
        <f t="shared" si="62"/>
        <v>0</v>
      </c>
      <c r="BD101" s="217"/>
      <c r="BE101" s="217"/>
      <c r="BF101" s="217"/>
      <c r="BG101" s="217"/>
      <c r="BH101" s="217" t="b">
        <f t="shared" si="63"/>
        <v>0</v>
      </c>
      <c r="BI101" s="217"/>
      <c r="BJ101" s="217"/>
      <c r="BK101" s="217"/>
      <c r="BL101" s="227"/>
      <c r="BM101" s="181"/>
      <c r="BN101" s="182"/>
      <c r="BO101" s="183"/>
      <c r="BP101" s="264">
        <v>11</v>
      </c>
      <c r="BQ101" s="198"/>
      <c r="BR101" s="197"/>
      <c r="BS101" s="200"/>
    </row>
    <row r="102" spans="1:71" ht="12" customHeight="1" x14ac:dyDescent="0.25">
      <c r="A102" s="73" t="s">
        <v>80</v>
      </c>
      <c r="B102" s="57">
        <v>11</v>
      </c>
      <c r="C102" s="65">
        <v>41954</v>
      </c>
      <c r="D102" s="79" t="b">
        <f t="shared" si="40"/>
        <v>0</v>
      </c>
      <c r="E102" s="78" t="b">
        <f t="shared" ref="E102:E107" si="72">IF(COUNTIF(Z102:BA102,"Cardio.")&gt;0, "Cardio1")</f>
        <v>0</v>
      </c>
      <c r="F102" s="78" t="b">
        <f t="shared" ref="F102:F107" si="73">IF(COUNTIF(Z102:BA102,"Cardio")&gt;0, "Cardio2")</f>
        <v>0</v>
      </c>
      <c r="G102" s="78" t="b">
        <f t="shared" si="43"/>
        <v>0</v>
      </c>
      <c r="H102" s="78" t="b">
        <f t="shared" si="44"/>
        <v>0</v>
      </c>
      <c r="I102" s="78" t="b">
        <f t="shared" si="45"/>
        <v>0</v>
      </c>
      <c r="J102" s="78" t="b">
        <f t="shared" si="46"/>
        <v>0</v>
      </c>
      <c r="K102" s="78" t="b">
        <f t="shared" si="47"/>
        <v>0</v>
      </c>
      <c r="L102" s="85" t="b">
        <f t="shared" si="48"/>
        <v>0</v>
      </c>
      <c r="M102" s="78" t="b">
        <f t="shared" si="49"/>
        <v>0</v>
      </c>
      <c r="N102" s="93" t="b">
        <f t="shared" si="50"/>
        <v>0</v>
      </c>
      <c r="O102" s="78" t="b">
        <f t="shared" si="51"/>
        <v>0</v>
      </c>
      <c r="P102" s="78" t="b">
        <f t="shared" si="52"/>
        <v>0</v>
      </c>
      <c r="Q102" s="78" t="b">
        <f t="shared" si="53"/>
        <v>0</v>
      </c>
      <c r="R102" s="78" t="b">
        <f t="shared" si="54"/>
        <v>0</v>
      </c>
      <c r="S102" s="78" t="b">
        <f t="shared" si="55"/>
        <v>0</v>
      </c>
      <c r="T102" s="78" t="b">
        <f t="shared" si="56"/>
        <v>0</v>
      </c>
      <c r="U102" s="78" t="b">
        <f t="shared" si="57"/>
        <v>0</v>
      </c>
      <c r="V102" s="78" t="b">
        <f t="shared" si="58"/>
        <v>0</v>
      </c>
      <c r="W102" s="78" t="b">
        <f t="shared" si="59"/>
        <v>0</v>
      </c>
      <c r="X102" s="78" t="b">
        <f t="shared" si="60"/>
        <v>0</v>
      </c>
      <c r="Y102" s="80" t="b">
        <f t="shared" si="61"/>
        <v>0</v>
      </c>
      <c r="Z102" s="58"/>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60"/>
      <c r="BC102" s="219" t="b">
        <f t="shared" si="62"/>
        <v>0</v>
      </c>
      <c r="BD102" s="220"/>
      <c r="BE102" s="220"/>
      <c r="BF102" s="220"/>
      <c r="BG102" s="220"/>
      <c r="BH102" s="220" t="b">
        <f t="shared" si="63"/>
        <v>0</v>
      </c>
      <c r="BI102" s="220"/>
      <c r="BJ102" s="220"/>
      <c r="BK102" s="220"/>
      <c r="BL102" s="222"/>
      <c r="BM102" s="184"/>
      <c r="BN102" s="185"/>
      <c r="BO102" s="186"/>
      <c r="BP102" s="265"/>
      <c r="BQ102" s="198"/>
      <c r="BR102" s="198"/>
      <c r="BS102" s="201"/>
    </row>
    <row r="103" spans="1:71" ht="12" customHeight="1" x14ac:dyDescent="0.25">
      <c r="A103" s="73" t="s">
        <v>81</v>
      </c>
      <c r="B103" s="57">
        <v>11</v>
      </c>
      <c r="C103" s="56">
        <v>41955</v>
      </c>
      <c r="D103" s="79" t="b">
        <f t="shared" si="40"/>
        <v>0</v>
      </c>
      <c r="E103" s="78" t="b">
        <f t="shared" si="72"/>
        <v>0</v>
      </c>
      <c r="F103" s="78" t="b">
        <f t="shared" si="73"/>
        <v>0</v>
      </c>
      <c r="G103" s="78" t="b">
        <f t="shared" si="43"/>
        <v>0</v>
      </c>
      <c r="H103" s="78" t="b">
        <f t="shared" si="44"/>
        <v>0</v>
      </c>
      <c r="I103" s="78" t="b">
        <f t="shared" si="45"/>
        <v>0</v>
      </c>
      <c r="J103" s="78" t="b">
        <f t="shared" si="46"/>
        <v>0</v>
      </c>
      <c r="K103" s="78" t="b">
        <f t="shared" si="47"/>
        <v>0</v>
      </c>
      <c r="L103" s="85" t="b">
        <f t="shared" si="48"/>
        <v>0</v>
      </c>
      <c r="M103" s="78" t="b">
        <f t="shared" si="49"/>
        <v>0</v>
      </c>
      <c r="N103" s="93" t="b">
        <f t="shared" si="50"/>
        <v>0</v>
      </c>
      <c r="O103" s="78" t="b">
        <f t="shared" si="51"/>
        <v>0</v>
      </c>
      <c r="P103" s="78" t="b">
        <f t="shared" si="52"/>
        <v>0</v>
      </c>
      <c r="Q103" s="78" t="b">
        <f t="shared" si="53"/>
        <v>0</v>
      </c>
      <c r="R103" s="78" t="b">
        <f t="shared" si="54"/>
        <v>0</v>
      </c>
      <c r="S103" s="78" t="b">
        <f t="shared" si="55"/>
        <v>0</v>
      </c>
      <c r="T103" s="78" t="b">
        <f t="shared" si="56"/>
        <v>0</v>
      </c>
      <c r="U103" s="78" t="b">
        <f t="shared" si="57"/>
        <v>0</v>
      </c>
      <c r="V103" s="78" t="b">
        <f t="shared" si="58"/>
        <v>0</v>
      </c>
      <c r="W103" s="78" t="b">
        <f t="shared" si="59"/>
        <v>0</v>
      </c>
      <c r="X103" s="78" t="b">
        <f t="shared" si="60"/>
        <v>0</v>
      </c>
      <c r="Y103" s="80" t="b">
        <f t="shared" si="61"/>
        <v>0</v>
      </c>
      <c r="Z103" s="58"/>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60"/>
      <c r="BC103" s="219" t="b">
        <f t="shared" si="62"/>
        <v>0</v>
      </c>
      <c r="BD103" s="220"/>
      <c r="BE103" s="220"/>
      <c r="BF103" s="220"/>
      <c r="BG103" s="220"/>
      <c r="BH103" s="220" t="b">
        <f t="shared" si="63"/>
        <v>0</v>
      </c>
      <c r="BI103" s="220"/>
      <c r="BJ103" s="220"/>
      <c r="BK103" s="220"/>
      <c r="BL103" s="222"/>
      <c r="BM103" s="184"/>
      <c r="BN103" s="185"/>
      <c r="BO103" s="186"/>
      <c r="BP103" s="265"/>
      <c r="BQ103" s="198"/>
      <c r="BR103" s="198"/>
      <c r="BS103" s="201"/>
    </row>
    <row r="104" spans="1:71" ht="12" customHeight="1" x14ac:dyDescent="0.25">
      <c r="A104" s="73" t="s">
        <v>1</v>
      </c>
      <c r="B104" s="57">
        <v>11</v>
      </c>
      <c r="C104" s="56">
        <v>41956</v>
      </c>
      <c r="D104" s="79" t="b">
        <f t="shared" si="40"/>
        <v>0</v>
      </c>
      <c r="E104" s="78" t="b">
        <f t="shared" si="72"/>
        <v>0</v>
      </c>
      <c r="F104" s="78" t="b">
        <f t="shared" si="73"/>
        <v>0</v>
      </c>
      <c r="G104" s="78" t="b">
        <f t="shared" si="43"/>
        <v>0</v>
      </c>
      <c r="H104" s="78" t="b">
        <f t="shared" si="44"/>
        <v>0</v>
      </c>
      <c r="I104" s="78" t="b">
        <f t="shared" si="45"/>
        <v>0</v>
      </c>
      <c r="J104" s="78" t="b">
        <f t="shared" si="46"/>
        <v>0</v>
      </c>
      <c r="K104" s="78" t="b">
        <f t="shared" si="47"/>
        <v>0</v>
      </c>
      <c r="L104" s="85" t="b">
        <f t="shared" si="48"/>
        <v>0</v>
      </c>
      <c r="M104" s="78" t="b">
        <f t="shared" si="49"/>
        <v>0</v>
      </c>
      <c r="N104" s="93" t="b">
        <f t="shared" si="50"/>
        <v>0</v>
      </c>
      <c r="O104" s="78" t="b">
        <f t="shared" si="51"/>
        <v>0</v>
      </c>
      <c r="P104" s="78" t="b">
        <f t="shared" si="52"/>
        <v>0</v>
      </c>
      <c r="Q104" s="78" t="b">
        <f t="shared" si="53"/>
        <v>0</v>
      </c>
      <c r="R104" s="78" t="b">
        <f t="shared" si="54"/>
        <v>0</v>
      </c>
      <c r="S104" s="78" t="b">
        <f t="shared" si="55"/>
        <v>0</v>
      </c>
      <c r="T104" s="78" t="b">
        <f t="shared" si="56"/>
        <v>0</v>
      </c>
      <c r="U104" s="78" t="b">
        <f t="shared" si="57"/>
        <v>0</v>
      </c>
      <c r="V104" s="78" t="b">
        <f t="shared" si="58"/>
        <v>0</v>
      </c>
      <c r="W104" s="78" t="b">
        <f t="shared" si="59"/>
        <v>0</v>
      </c>
      <c r="X104" s="78" t="b">
        <f t="shared" si="60"/>
        <v>0</v>
      </c>
      <c r="Y104" s="80" t="b">
        <f t="shared" si="61"/>
        <v>0</v>
      </c>
      <c r="Z104" s="58"/>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60"/>
      <c r="BC104" s="219" t="b">
        <f t="shared" si="62"/>
        <v>0</v>
      </c>
      <c r="BD104" s="220"/>
      <c r="BE104" s="220"/>
      <c r="BF104" s="220"/>
      <c r="BG104" s="220"/>
      <c r="BH104" s="220" t="b">
        <f t="shared" si="63"/>
        <v>0</v>
      </c>
      <c r="BI104" s="220"/>
      <c r="BJ104" s="220"/>
      <c r="BK104" s="220"/>
      <c r="BL104" s="222"/>
      <c r="BM104" s="184"/>
      <c r="BN104" s="185"/>
      <c r="BO104" s="186"/>
      <c r="BP104" s="265"/>
      <c r="BQ104" s="198"/>
      <c r="BR104" s="198"/>
      <c r="BS104" s="201"/>
    </row>
    <row r="105" spans="1:71" ht="12" customHeight="1" x14ac:dyDescent="0.25">
      <c r="A105" s="73" t="s">
        <v>2</v>
      </c>
      <c r="B105" s="57">
        <v>11</v>
      </c>
      <c r="C105" s="56">
        <v>41957</v>
      </c>
      <c r="D105" s="79" t="b">
        <f t="shared" si="40"/>
        <v>0</v>
      </c>
      <c r="E105" s="78" t="b">
        <f t="shared" si="72"/>
        <v>0</v>
      </c>
      <c r="F105" s="78" t="b">
        <f t="shared" si="73"/>
        <v>0</v>
      </c>
      <c r="G105" s="78" t="b">
        <f t="shared" si="43"/>
        <v>0</v>
      </c>
      <c r="H105" s="78" t="b">
        <f t="shared" si="44"/>
        <v>0</v>
      </c>
      <c r="I105" s="78" t="b">
        <f t="shared" si="45"/>
        <v>0</v>
      </c>
      <c r="J105" s="78" t="b">
        <f t="shared" si="46"/>
        <v>0</v>
      </c>
      <c r="K105" s="78" t="b">
        <f t="shared" si="47"/>
        <v>0</v>
      </c>
      <c r="L105" s="85" t="b">
        <f t="shared" si="48"/>
        <v>0</v>
      </c>
      <c r="M105" s="78" t="b">
        <f t="shared" si="49"/>
        <v>0</v>
      </c>
      <c r="N105" s="93" t="b">
        <f t="shared" si="50"/>
        <v>0</v>
      </c>
      <c r="O105" s="78" t="b">
        <f t="shared" si="51"/>
        <v>0</v>
      </c>
      <c r="P105" s="78" t="b">
        <f t="shared" si="52"/>
        <v>0</v>
      </c>
      <c r="Q105" s="78" t="b">
        <f t="shared" si="53"/>
        <v>0</v>
      </c>
      <c r="R105" s="78" t="b">
        <f t="shared" si="54"/>
        <v>0</v>
      </c>
      <c r="S105" s="78" t="b">
        <f t="shared" si="55"/>
        <v>0</v>
      </c>
      <c r="T105" s="78" t="b">
        <f t="shared" si="56"/>
        <v>0</v>
      </c>
      <c r="U105" s="78" t="b">
        <f t="shared" si="57"/>
        <v>0</v>
      </c>
      <c r="V105" s="78" t="b">
        <f t="shared" si="58"/>
        <v>0</v>
      </c>
      <c r="W105" s="78" t="b">
        <f t="shared" si="59"/>
        <v>0</v>
      </c>
      <c r="X105" s="78" t="b">
        <f t="shared" si="60"/>
        <v>0</v>
      </c>
      <c r="Y105" s="80" t="b">
        <f t="shared" si="61"/>
        <v>0</v>
      </c>
      <c r="Z105" s="58"/>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60"/>
      <c r="BC105" s="219" t="b">
        <f t="shared" si="62"/>
        <v>0</v>
      </c>
      <c r="BD105" s="220"/>
      <c r="BE105" s="220"/>
      <c r="BF105" s="220"/>
      <c r="BG105" s="220"/>
      <c r="BH105" s="220" t="b">
        <f t="shared" si="63"/>
        <v>0</v>
      </c>
      <c r="BI105" s="220"/>
      <c r="BJ105" s="220"/>
      <c r="BK105" s="220"/>
      <c r="BL105" s="222"/>
      <c r="BM105" s="184"/>
      <c r="BN105" s="185"/>
      <c r="BO105" s="186"/>
      <c r="BP105" s="265"/>
      <c r="BQ105" s="198"/>
      <c r="BR105" s="198"/>
      <c r="BS105" s="201"/>
    </row>
    <row r="106" spans="1:71" ht="12" customHeight="1" x14ac:dyDescent="0.25">
      <c r="A106" s="73" t="s">
        <v>3</v>
      </c>
      <c r="B106" s="57">
        <v>11</v>
      </c>
      <c r="C106" s="56">
        <v>41958</v>
      </c>
      <c r="D106" s="79" t="b">
        <f t="shared" si="40"/>
        <v>0</v>
      </c>
      <c r="E106" s="78" t="b">
        <f t="shared" si="72"/>
        <v>0</v>
      </c>
      <c r="F106" s="78" t="b">
        <f t="shared" si="73"/>
        <v>0</v>
      </c>
      <c r="G106" s="78" t="b">
        <f t="shared" si="43"/>
        <v>0</v>
      </c>
      <c r="H106" s="78" t="b">
        <f t="shared" si="44"/>
        <v>0</v>
      </c>
      <c r="I106" s="78" t="b">
        <f t="shared" si="45"/>
        <v>0</v>
      </c>
      <c r="J106" s="78" t="b">
        <f t="shared" si="46"/>
        <v>0</v>
      </c>
      <c r="K106" s="78" t="b">
        <f t="shared" si="47"/>
        <v>0</v>
      </c>
      <c r="L106" s="85" t="b">
        <f t="shared" si="48"/>
        <v>0</v>
      </c>
      <c r="M106" s="78" t="b">
        <f t="shared" si="49"/>
        <v>0</v>
      </c>
      <c r="N106" s="93" t="b">
        <f t="shared" si="50"/>
        <v>0</v>
      </c>
      <c r="O106" s="78" t="b">
        <f t="shared" si="51"/>
        <v>0</v>
      </c>
      <c r="P106" s="78" t="b">
        <f t="shared" si="52"/>
        <v>0</v>
      </c>
      <c r="Q106" s="78" t="b">
        <f t="shared" si="53"/>
        <v>0</v>
      </c>
      <c r="R106" s="78" t="b">
        <f t="shared" si="54"/>
        <v>0</v>
      </c>
      <c r="S106" s="78" t="b">
        <f t="shared" si="55"/>
        <v>0</v>
      </c>
      <c r="T106" s="78" t="b">
        <f t="shared" si="56"/>
        <v>0</v>
      </c>
      <c r="U106" s="78" t="b">
        <f t="shared" si="57"/>
        <v>0</v>
      </c>
      <c r="V106" s="78" t="b">
        <f t="shared" si="58"/>
        <v>0</v>
      </c>
      <c r="W106" s="78" t="b">
        <f t="shared" si="59"/>
        <v>0</v>
      </c>
      <c r="X106" s="78" t="b">
        <f t="shared" si="60"/>
        <v>0</v>
      </c>
      <c r="Y106" s="80" t="b">
        <f t="shared" si="61"/>
        <v>0</v>
      </c>
      <c r="Z106" s="58"/>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60"/>
      <c r="BC106" s="219" t="b">
        <f t="shared" si="62"/>
        <v>0</v>
      </c>
      <c r="BD106" s="220"/>
      <c r="BE106" s="220"/>
      <c r="BF106" s="220"/>
      <c r="BG106" s="220"/>
      <c r="BH106" s="220" t="b">
        <f t="shared" si="63"/>
        <v>0</v>
      </c>
      <c r="BI106" s="220"/>
      <c r="BJ106" s="220"/>
      <c r="BK106" s="220"/>
      <c r="BL106" s="222"/>
      <c r="BM106" s="184"/>
      <c r="BN106" s="185"/>
      <c r="BO106" s="186"/>
      <c r="BP106" s="265"/>
      <c r="BQ106" s="198"/>
      <c r="BR106" s="198"/>
      <c r="BS106" s="201"/>
    </row>
    <row r="107" spans="1:71" ht="12" customHeight="1" thickBot="1" x14ac:dyDescent="0.3">
      <c r="A107" s="55" t="s">
        <v>4</v>
      </c>
      <c r="B107" s="62">
        <v>11</v>
      </c>
      <c r="C107" s="61">
        <v>41959</v>
      </c>
      <c r="D107" s="83" t="b">
        <f t="shared" si="40"/>
        <v>0</v>
      </c>
      <c r="E107" s="81" t="b">
        <f t="shared" si="72"/>
        <v>0</v>
      </c>
      <c r="F107" s="81" t="b">
        <f t="shared" si="73"/>
        <v>0</v>
      </c>
      <c r="G107" s="81" t="b">
        <f t="shared" si="43"/>
        <v>0</v>
      </c>
      <c r="H107" s="81" t="b">
        <f t="shared" si="44"/>
        <v>0</v>
      </c>
      <c r="I107" s="81" t="b">
        <f t="shared" si="45"/>
        <v>0</v>
      </c>
      <c r="J107" s="81" t="b">
        <f t="shared" si="46"/>
        <v>0</v>
      </c>
      <c r="K107" s="81" t="b">
        <f t="shared" si="47"/>
        <v>0</v>
      </c>
      <c r="L107" s="86" t="b">
        <f t="shared" si="48"/>
        <v>0</v>
      </c>
      <c r="M107" s="81" t="b">
        <f t="shared" si="49"/>
        <v>0</v>
      </c>
      <c r="N107" s="92" t="b">
        <f t="shared" si="50"/>
        <v>0</v>
      </c>
      <c r="O107" s="81" t="b">
        <f t="shared" si="51"/>
        <v>0</v>
      </c>
      <c r="P107" s="81" t="b">
        <f t="shared" si="52"/>
        <v>0</v>
      </c>
      <c r="Q107" s="81" t="b">
        <f t="shared" si="53"/>
        <v>0</v>
      </c>
      <c r="R107" s="81" t="b">
        <f t="shared" si="54"/>
        <v>0</v>
      </c>
      <c r="S107" s="81" t="b">
        <f t="shared" si="55"/>
        <v>0</v>
      </c>
      <c r="T107" s="81" t="b">
        <f t="shared" si="56"/>
        <v>0</v>
      </c>
      <c r="U107" s="81" t="b">
        <f t="shared" si="57"/>
        <v>0</v>
      </c>
      <c r="V107" s="81" t="b">
        <f t="shared" si="58"/>
        <v>0</v>
      </c>
      <c r="W107" s="81" t="b">
        <f t="shared" si="59"/>
        <v>0</v>
      </c>
      <c r="X107" s="81" t="b">
        <f t="shared" si="60"/>
        <v>0</v>
      </c>
      <c r="Y107" s="82" t="b">
        <f t="shared" si="61"/>
        <v>0</v>
      </c>
      <c r="Z107" s="58"/>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60"/>
      <c r="BC107" s="223" t="b">
        <f t="shared" si="62"/>
        <v>0</v>
      </c>
      <c r="BD107" s="224"/>
      <c r="BE107" s="224"/>
      <c r="BF107" s="224"/>
      <c r="BG107" s="224"/>
      <c r="BH107" s="224" t="b">
        <f t="shared" si="63"/>
        <v>0</v>
      </c>
      <c r="BI107" s="224"/>
      <c r="BJ107" s="224"/>
      <c r="BK107" s="224"/>
      <c r="BL107" s="226"/>
      <c r="BM107" s="187"/>
      <c r="BN107" s="188"/>
      <c r="BO107" s="189"/>
      <c r="BP107" s="266"/>
      <c r="BQ107" s="198"/>
      <c r="BR107" s="199"/>
      <c r="BS107" s="202"/>
    </row>
    <row r="108" spans="1:71" ht="12" customHeight="1" x14ac:dyDescent="0.25">
      <c r="A108" s="74" t="s">
        <v>0</v>
      </c>
      <c r="B108" s="50">
        <v>12</v>
      </c>
      <c r="C108" s="49">
        <v>41960</v>
      </c>
      <c r="D108" s="63" t="b">
        <f t="shared" si="40"/>
        <v>0</v>
      </c>
      <c r="E108" s="51" t="b">
        <f>IF(COUNTIF(Z108:BA108,"Cardio1")&gt;0, "Cardio matin")</f>
        <v>0</v>
      </c>
      <c r="F108" s="51" t="b">
        <f>IF(COUNTIF(Z108:BA108,"Cardio2")&gt;0, "Cardio après-midi")</f>
        <v>0</v>
      </c>
      <c r="G108" s="51" t="b">
        <f t="shared" si="43"/>
        <v>0</v>
      </c>
      <c r="H108" s="51" t="b">
        <f t="shared" si="44"/>
        <v>0</v>
      </c>
      <c r="I108" s="51" t="b">
        <f t="shared" si="45"/>
        <v>0</v>
      </c>
      <c r="J108" s="51" t="b">
        <f t="shared" si="46"/>
        <v>0</v>
      </c>
      <c r="K108" s="51" t="b">
        <f t="shared" si="47"/>
        <v>0</v>
      </c>
      <c r="L108" s="84" t="b">
        <f t="shared" si="48"/>
        <v>0</v>
      </c>
      <c r="M108" s="51" t="b">
        <f t="shared" si="49"/>
        <v>0</v>
      </c>
      <c r="N108" s="94" t="b">
        <f t="shared" si="50"/>
        <v>0</v>
      </c>
      <c r="O108" s="51" t="b">
        <f t="shared" si="51"/>
        <v>0</v>
      </c>
      <c r="P108" s="51" t="b">
        <f t="shared" si="52"/>
        <v>0</v>
      </c>
      <c r="Q108" s="51" t="b">
        <f t="shared" si="53"/>
        <v>0</v>
      </c>
      <c r="R108" s="51" t="b">
        <f t="shared" si="54"/>
        <v>0</v>
      </c>
      <c r="S108" s="51" t="b">
        <f t="shared" si="55"/>
        <v>0</v>
      </c>
      <c r="T108" s="51" t="b">
        <f t="shared" si="56"/>
        <v>0</v>
      </c>
      <c r="U108" s="51" t="b">
        <f t="shared" si="57"/>
        <v>0</v>
      </c>
      <c r="V108" s="51" t="b">
        <f t="shared" si="58"/>
        <v>0</v>
      </c>
      <c r="W108" s="51" t="b">
        <f t="shared" si="59"/>
        <v>0</v>
      </c>
      <c r="X108" s="51" t="b">
        <f t="shared" si="60"/>
        <v>0</v>
      </c>
      <c r="Y108" s="52" t="b">
        <f t="shared" si="61"/>
        <v>0</v>
      </c>
      <c r="Z108" s="64"/>
      <c r="AA108" s="53"/>
      <c r="AB108" s="53"/>
      <c r="AC108" s="53"/>
      <c r="AD108" s="53"/>
      <c r="AE108" s="53"/>
      <c r="AF108" s="53"/>
      <c r="AG108" s="53"/>
      <c r="AH108" s="53"/>
      <c r="AI108" s="53"/>
      <c r="AJ108" s="53"/>
      <c r="AK108" s="53"/>
      <c r="AL108" s="53"/>
      <c r="AM108" s="53"/>
      <c r="AN108" s="53"/>
      <c r="AO108" s="53"/>
      <c r="AP108" s="53"/>
      <c r="AQ108" s="53"/>
      <c r="AR108" s="53"/>
      <c r="AS108" s="53"/>
      <c r="AT108" s="53"/>
      <c r="AU108" s="53"/>
      <c r="AV108" s="53"/>
      <c r="AW108" s="53"/>
      <c r="AX108" s="53"/>
      <c r="AY108" s="53"/>
      <c r="AZ108" s="53"/>
      <c r="BA108" s="54"/>
      <c r="BC108" s="216" t="b">
        <f t="shared" si="62"/>
        <v>0</v>
      </c>
      <c r="BD108" s="217"/>
      <c r="BE108" s="217"/>
      <c r="BF108" s="217"/>
      <c r="BG108" s="217"/>
      <c r="BH108" s="217" t="b">
        <f t="shared" si="63"/>
        <v>0</v>
      </c>
      <c r="BI108" s="217"/>
      <c r="BJ108" s="217"/>
      <c r="BK108" s="217"/>
      <c r="BL108" s="227"/>
      <c r="BM108" s="181"/>
      <c r="BN108" s="182"/>
      <c r="BO108" s="183"/>
      <c r="BP108" s="264">
        <v>12</v>
      </c>
      <c r="BQ108" s="198"/>
      <c r="BR108" s="197"/>
      <c r="BS108" s="200"/>
    </row>
    <row r="109" spans="1:71" ht="12" customHeight="1" x14ac:dyDescent="0.25">
      <c r="A109" s="73" t="s">
        <v>80</v>
      </c>
      <c r="B109" s="57">
        <v>12</v>
      </c>
      <c r="C109" s="56">
        <v>41961</v>
      </c>
      <c r="D109" s="79" t="b">
        <f t="shared" si="40"/>
        <v>0</v>
      </c>
      <c r="E109" s="78" t="b">
        <f t="shared" ref="E109:E114" si="74">IF(COUNTIF(Z109:BA109,"Cardio.")&gt;0, "Cardio1")</f>
        <v>0</v>
      </c>
      <c r="F109" s="78" t="b">
        <f t="shared" ref="F109:F114" si="75">IF(COUNTIF(Z109:BA109,"Cardio")&gt;0, "Cardio2")</f>
        <v>0</v>
      </c>
      <c r="G109" s="78" t="b">
        <f t="shared" si="43"/>
        <v>0</v>
      </c>
      <c r="H109" s="78" t="b">
        <f t="shared" si="44"/>
        <v>0</v>
      </c>
      <c r="I109" s="78" t="b">
        <f t="shared" si="45"/>
        <v>0</v>
      </c>
      <c r="J109" s="78" t="b">
        <f t="shared" si="46"/>
        <v>0</v>
      </c>
      <c r="K109" s="78" t="b">
        <f t="shared" si="47"/>
        <v>0</v>
      </c>
      <c r="L109" s="85" t="b">
        <f t="shared" si="48"/>
        <v>0</v>
      </c>
      <c r="M109" s="78" t="b">
        <f t="shared" si="49"/>
        <v>0</v>
      </c>
      <c r="N109" s="93" t="b">
        <f t="shared" si="50"/>
        <v>0</v>
      </c>
      <c r="O109" s="78" t="b">
        <f t="shared" si="51"/>
        <v>0</v>
      </c>
      <c r="P109" s="78" t="b">
        <f t="shared" si="52"/>
        <v>0</v>
      </c>
      <c r="Q109" s="78" t="b">
        <f t="shared" si="53"/>
        <v>0</v>
      </c>
      <c r="R109" s="78" t="b">
        <f t="shared" si="54"/>
        <v>0</v>
      </c>
      <c r="S109" s="78" t="b">
        <f t="shared" si="55"/>
        <v>0</v>
      </c>
      <c r="T109" s="78" t="b">
        <f t="shared" si="56"/>
        <v>0</v>
      </c>
      <c r="U109" s="78" t="b">
        <f t="shared" si="57"/>
        <v>0</v>
      </c>
      <c r="V109" s="78" t="b">
        <f t="shared" si="58"/>
        <v>0</v>
      </c>
      <c r="W109" s="78" t="b">
        <f t="shared" si="59"/>
        <v>0</v>
      </c>
      <c r="X109" s="78" t="b">
        <f t="shared" si="60"/>
        <v>0</v>
      </c>
      <c r="Y109" s="80" t="b">
        <f t="shared" si="61"/>
        <v>0</v>
      </c>
      <c r="Z109" s="58"/>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c r="BA109" s="60"/>
      <c r="BC109" s="219" t="b">
        <f t="shared" si="62"/>
        <v>0</v>
      </c>
      <c r="BD109" s="220"/>
      <c r="BE109" s="220"/>
      <c r="BF109" s="220"/>
      <c r="BG109" s="220"/>
      <c r="BH109" s="220" t="b">
        <f t="shared" si="63"/>
        <v>0</v>
      </c>
      <c r="BI109" s="220"/>
      <c r="BJ109" s="220"/>
      <c r="BK109" s="220"/>
      <c r="BL109" s="222"/>
      <c r="BM109" s="184"/>
      <c r="BN109" s="185"/>
      <c r="BO109" s="186"/>
      <c r="BP109" s="265"/>
      <c r="BQ109" s="198"/>
      <c r="BR109" s="198"/>
      <c r="BS109" s="201"/>
    </row>
    <row r="110" spans="1:71" ht="12" customHeight="1" x14ac:dyDescent="0.25">
      <c r="A110" s="73" t="s">
        <v>81</v>
      </c>
      <c r="B110" s="57">
        <v>12</v>
      </c>
      <c r="C110" s="56">
        <v>41962</v>
      </c>
      <c r="D110" s="79" t="b">
        <f t="shared" si="40"/>
        <v>0</v>
      </c>
      <c r="E110" s="78" t="b">
        <f t="shared" si="74"/>
        <v>0</v>
      </c>
      <c r="F110" s="78" t="b">
        <f t="shared" si="75"/>
        <v>0</v>
      </c>
      <c r="G110" s="78" t="b">
        <f t="shared" si="43"/>
        <v>0</v>
      </c>
      <c r="H110" s="78" t="b">
        <f t="shared" si="44"/>
        <v>0</v>
      </c>
      <c r="I110" s="78" t="b">
        <f t="shared" si="45"/>
        <v>0</v>
      </c>
      <c r="J110" s="78" t="b">
        <f t="shared" si="46"/>
        <v>0</v>
      </c>
      <c r="K110" s="78" t="b">
        <f t="shared" si="47"/>
        <v>0</v>
      </c>
      <c r="L110" s="85" t="b">
        <f t="shared" si="48"/>
        <v>0</v>
      </c>
      <c r="M110" s="78" t="b">
        <f t="shared" si="49"/>
        <v>0</v>
      </c>
      <c r="N110" s="93" t="b">
        <f t="shared" si="50"/>
        <v>0</v>
      </c>
      <c r="O110" s="78" t="b">
        <f t="shared" si="51"/>
        <v>0</v>
      </c>
      <c r="P110" s="78" t="b">
        <f t="shared" si="52"/>
        <v>0</v>
      </c>
      <c r="Q110" s="78" t="b">
        <f t="shared" si="53"/>
        <v>0</v>
      </c>
      <c r="R110" s="78" t="b">
        <f t="shared" si="54"/>
        <v>0</v>
      </c>
      <c r="S110" s="78" t="b">
        <f t="shared" si="55"/>
        <v>0</v>
      </c>
      <c r="T110" s="78" t="b">
        <f t="shared" si="56"/>
        <v>0</v>
      </c>
      <c r="U110" s="78" t="b">
        <f t="shared" si="57"/>
        <v>0</v>
      </c>
      <c r="V110" s="78" t="b">
        <f t="shared" si="58"/>
        <v>0</v>
      </c>
      <c r="W110" s="78" t="b">
        <f t="shared" si="59"/>
        <v>0</v>
      </c>
      <c r="X110" s="78" t="b">
        <f t="shared" si="60"/>
        <v>0</v>
      </c>
      <c r="Y110" s="80" t="b">
        <f t="shared" si="61"/>
        <v>0</v>
      </c>
      <c r="Z110" s="58"/>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60"/>
      <c r="BC110" s="219" t="b">
        <f t="shared" si="62"/>
        <v>0</v>
      </c>
      <c r="BD110" s="220"/>
      <c r="BE110" s="220"/>
      <c r="BF110" s="220"/>
      <c r="BG110" s="220"/>
      <c r="BH110" s="220" t="b">
        <f t="shared" si="63"/>
        <v>0</v>
      </c>
      <c r="BI110" s="220"/>
      <c r="BJ110" s="220"/>
      <c r="BK110" s="220"/>
      <c r="BL110" s="222"/>
      <c r="BM110" s="184"/>
      <c r="BN110" s="185"/>
      <c r="BO110" s="186"/>
      <c r="BP110" s="265"/>
      <c r="BQ110" s="198"/>
      <c r="BR110" s="198"/>
      <c r="BS110" s="201"/>
    </row>
    <row r="111" spans="1:71" ht="12" customHeight="1" x14ac:dyDescent="0.25">
      <c r="A111" s="73" t="s">
        <v>1</v>
      </c>
      <c r="B111" s="57">
        <v>12</v>
      </c>
      <c r="C111" s="56">
        <v>41963</v>
      </c>
      <c r="D111" s="79" t="b">
        <f t="shared" si="40"/>
        <v>0</v>
      </c>
      <c r="E111" s="78" t="b">
        <f t="shared" si="74"/>
        <v>0</v>
      </c>
      <c r="F111" s="78" t="b">
        <f t="shared" si="75"/>
        <v>0</v>
      </c>
      <c r="G111" s="78" t="b">
        <f t="shared" si="43"/>
        <v>0</v>
      </c>
      <c r="H111" s="78" t="b">
        <f t="shared" si="44"/>
        <v>0</v>
      </c>
      <c r="I111" s="78" t="b">
        <f t="shared" si="45"/>
        <v>0</v>
      </c>
      <c r="J111" s="78" t="b">
        <f t="shared" si="46"/>
        <v>0</v>
      </c>
      <c r="K111" s="78" t="b">
        <f t="shared" si="47"/>
        <v>0</v>
      </c>
      <c r="L111" s="85" t="b">
        <f t="shared" si="48"/>
        <v>0</v>
      </c>
      <c r="M111" s="78" t="b">
        <f t="shared" si="49"/>
        <v>0</v>
      </c>
      <c r="N111" s="93" t="b">
        <f t="shared" si="50"/>
        <v>0</v>
      </c>
      <c r="O111" s="78" t="b">
        <f t="shared" si="51"/>
        <v>0</v>
      </c>
      <c r="P111" s="78" t="b">
        <f t="shared" si="52"/>
        <v>0</v>
      </c>
      <c r="Q111" s="78" t="b">
        <f t="shared" si="53"/>
        <v>0</v>
      </c>
      <c r="R111" s="78" t="b">
        <f t="shared" si="54"/>
        <v>0</v>
      </c>
      <c r="S111" s="78" t="b">
        <f t="shared" si="55"/>
        <v>0</v>
      </c>
      <c r="T111" s="78" t="b">
        <f t="shared" si="56"/>
        <v>0</v>
      </c>
      <c r="U111" s="78" t="b">
        <f t="shared" si="57"/>
        <v>0</v>
      </c>
      <c r="V111" s="78" t="b">
        <f t="shared" si="58"/>
        <v>0</v>
      </c>
      <c r="W111" s="78" t="b">
        <f t="shared" si="59"/>
        <v>0</v>
      </c>
      <c r="X111" s="78" t="b">
        <f t="shared" si="60"/>
        <v>0</v>
      </c>
      <c r="Y111" s="80" t="b">
        <f t="shared" si="61"/>
        <v>0</v>
      </c>
      <c r="Z111" s="58"/>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60"/>
      <c r="BC111" s="219" t="b">
        <f t="shared" si="62"/>
        <v>0</v>
      </c>
      <c r="BD111" s="220"/>
      <c r="BE111" s="220"/>
      <c r="BF111" s="220"/>
      <c r="BG111" s="220"/>
      <c r="BH111" s="220" t="b">
        <f t="shared" si="63"/>
        <v>0</v>
      </c>
      <c r="BI111" s="220"/>
      <c r="BJ111" s="220"/>
      <c r="BK111" s="220"/>
      <c r="BL111" s="222"/>
      <c r="BM111" s="184"/>
      <c r="BN111" s="185"/>
      <c r="BO111" s="186"/>
      <c r="BP111" s="265"/>
      <c r="BQ111" s="198"/>
      <c r="BR111" s="198"/>
      <c r="BS111" s="201"/>
    </row>
    <row r="112" spans="1:71" ht="12" customHeight="1" x14ac:dyDescent="0.25">
      <c r="A112" s="73" t="s">
        <v>2</v>
      </c>
      <c r="B112" s="57">
        <v>12</v>
      </c>
      <c r="C112" s="56">
        <v>41964</v>
      </c>
      <c r="D112" s="79" t="b">
        <f t="shared" si="40"/>
        <v>0</v>
      </c>
      <c r="E112" s="78" t="b">
        <f t="shared" si="74"/>
        <v>0</v>
      </c>
      <c r="F112" s="78" t="b">
        <f t="shared" si="75"/>
        <v>0</v>
      </c>
      <c r="G112" s="78" t="b">
        <f t="shared" si="43"/>
        <v>0</v>
      </c>
      <c r="H112" s="78" t="b">
        <f t="shared" si="44"/>
        <v>0</v>
      </c>
      <c r="I112" s="78" t="b">
        <f t="shared" si="45"/>
        <v>0</v>
      </c>
      <c r="J112" s="78" t="b">
        <f t="shared" si="46"/>
        <v>0</v>
      </c>
      <c r="K112" s="78" t="b">
        <f t="shared" si="47"/>
        <v>0</v>
      </c>
      <c r="L112" s="85" t="b">
        <f t="shared" si="48"/>
        <v>0</v>
      </c>
      <c r="M112" s="78" t="b">
        <f t="shared" si="49"/>
        <v>0</v>
      </c>
      <c r="N112" s="93" t="b">
        <f t="shared" si="50"/>
        <v>0</v>
      </c>
      <c r="O112" s="78" t="b">
        <f t="shared" si="51"/>
        <v>0</v>
      </c>
      <c r="P112" s="78" t="b">
        <f t="shared" si="52"/>
        <v>0</v>
      </c>
      <c r="Q112" s="78" t="b">
        <f t="shared" si="53"/>
        <v>0</v>
      </c>
      <c r="R112" s="78" t="b">
        <f t="shared" si="54"/>
        <v>0</v>
      </c>
      <c r="S112" s="78" t="b">
        <f t="shared" si="55"/>
        <v>0</v>
      </c>
      <c r="T112" s="78" t="b">
        <f t="shared" si="56"/>
        <v>0</v>
      </c>
      <c r="U112" s="78" t="b">
        <f t="shared" si="57"/>
        <v>0</v>
      </c>
      <c r="V112" s="78" t="b">
        <f t="shared" si="58"/>
        <v>0</v>
      </c>
      <c r="W112" s="78" t="b">
        <f t="shared" si="59"/>
        <v>0</v>
      </c>
      <c r="X112" s="78" t="b">
        <f t="shared" si="60"/>
        <v>0</v>
      </c>
      <c r="Y112" s="80" t="b">
        <f t="shared" si="61"/>
        <v>0</v>
      </c>
      <c r="Z112" s="58"/>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60"/>
      <c r="BC112" s="219" t="b">
        <f t="shared" si="62"/>
        <v>0</v>
      </c>
      <c r="BD112" s="220"/>
      <c r="BE112" s="220"/>
      <c r="BF112" s="220"/>
      <c r="BG112" s="220"/>
      <c r="BH112" s="220" t="b">
        <f t="shared" si="63"/>
        <v>0</v>
      </c>
      <c r="BI112" s="220"/>
      <c r="BJ112" s="220"/>
      <c r="BK112" s="220"/>
      <c r="BL112" s="222"/>
      <c r="BM112" s="184"/>
      <c r="BN112" s="185"/>
      <c r="BO112" s="186"/>
      <c r="BP112" s="265"/>
      <c r="BQ112" s="198"/>
      <c r="BR112" s="198"/>
      <c r="BS112" s="201"/>
    </row>
    <row r="113" spans="1:71" ht="12" customHeight="1" x14ac:dyDescent="0.25">
      <c r="A113" s="73" t="s">
        <v>3</v>
      </c>
      <c r="B113" s="57">
        <v>12</v>
      </c>
      <c r="C113" s="56">
        <v>41965</v>
      </c>
      <c r="D113" s="79" t="b">
        <f t="shared" si="40"/>
        <v>0</v>
      </c>
      <c r="E113" s="78" t="b">
        <f t="shared" si="74"/>
        <v>0</v>
      </c>
      <c r="F113" s="78" t="b">
        <f t="shared" si="75"/>
        <v>0</v>
      </c>
      <c r="G113" s="78" t="b">
        <f t="shared" si="43"/>
        <v>0</v>
      </c>
      <c r="H113" s="78" t="b">
        <f t="shared" si="44"/>
        <v>0</v>
      </c>
      <c r="I113" s="78" t="b">
        <f t="shared" si="45"/>
        <v>0</v>
      </c>
      <c r="J113" s="78" t="b">
        <f t="shared" si="46"/>
        <v>0</v>
      </c>
      <c r="K113" s="78" t="b">
        <f t="shared" si="47"/>
        <v>0</v>
      </c>
      <c r="L113" s="85" t="b">
        <f t="shared" si="48"/>
        <v>0</v>
      </c>
      <c r="M113" s="78" t="b">
        <f t="shared" si="49"/>
        <v>0</v>
      </c>
      <c r="N113" s="93" t="b">
        <f t="shared" si="50"/>
        <v>0</v>
      </c>
      <c r="O113" s="78" t="b">
        <f t="shared" si="51"/>
        <v>0</v>
      </c>
      <c r="P113" s="78" t="b">
        <f t="shared" si="52"/>
        <v>0</v>
      </c>
      <c r="Q113" s="78" t="b">
        <f t="shared" si="53"/>
        <v>0</v>
      </c>
      <c r="R113" s="78" t="b">
        <f t="shared" si="54"/>
        <v>0</v>
      </c>
      <c r="S113" s="78" t="b">
        <f t="shared" si="55"/>
        <v>0</v>
      </c>
      <c r="T113" s="78" t="b">
        <f t="shared" si="56"/>
        <v>0</v>
      </c>
      <c r="U113" s="78" t="b">
        <f t="shared" si="57"/>
        <v>0</v>
      </c>
      <c r="V113" s="78" t="b">
        <f t="shared" si="58"/>
        <v>0</v>
      </c>
      <c r="W113" s="78" t="b">
        <f t="shared" si="59"/>
        <v>0</v>
      </c>
      <c r="X113" s="78" t="b">
        <f t="shared" si="60"/>
        <v>0</v>
      </c>
      <c r="Y113" s="80" t="b">
        <f t="shared" si="61"/>
        <v>0</v>
      </c>
      <c r="Z113" s="58"/>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60"/>
      <c r="BC113" s="219" t="b">
        <f t="shared" si="62"/>
        <v>0</v>
      </c>
      <c r="BD113" s="220"/>
      <c r="BE113" s="220"/>
      <c r="BF113" s="220"/>
      <c r="BG113" s="220"/>
      <c r="BH113" s="220" t="b">
        <f t="shared" si="63"/>
        <v>0</v>
      </c>
      <c r="BI113" s="220"/>
      <c r="BJ113" s="220"/>
      <c r="BK113" s="220"/>
      <c r="BL113" s="222"/>
      <c r="BM113" s="184"/>
      <c r="BN113" s="185"/>
      <c r="BO113" s="186"/>
      <c r="BP113" s="265"/>
      <c r="BQ113" s="198"/>
      <c r="BR113" s="198"/>
      <c r="BS113" s="201"/>
    </row>
    <row r="114" spans="1:71" ht="12" customHeight="1" thickBot="1" x14ac:dyDescent="0.3">
      <c r="A114" s="55" t="s">
        <v>4</v>
      </c>
      <c r="B114" s="62">
        <v>12</v>
      </c>
      <c r="C114" s="61">
        <v>41966</v>
      </c>
      <c r="D114" s="83" t="b">
        <f t="shared" si="40"/>
        <v>0</v>
      </c>
      <c r="E114" s="81" t="b">
        <f t="shared" si="74"/>
        <v>0</v>
      </c>
      <c r="F114" s="81" t="b">
        <f t="shared" si="75"/>
        <v>0</v>
      </c>
      <c r="G114" s="81" t="b">
        <f t="shared" si="43"/>
        <v>0</v>
      </c>
      <c r="H114" s="81" t="b">
        <f t="shared" si="44"/>
        <v>0</v>
      </c>
      <c r="I114" s="81" t="b">
        <f t="shared" si="45"/>
        <v>0</v>
      </c>
      <c r="J114" s="81" t="b">
        <f t="shared" si="46"/>
        <v>0</v>
      </c>
      <c r="K114" s="81" t="b">
        <f t="shared" si="47"/>
        <v>0</v>
      </c>
      <c r="L114" s="86" t="b">
        <f t="shared" si="48"/>
        <v>0</v>
      </c>
      <c r="M114" s="81" t="b">
        <f t="shared" si="49"/>
        <v>0</v>
      </c>
      <c r="N114" s="92" t="b">
        <f t="shared" si="50"/>
        <v>0</v>
      </c>
      <c r="O114" s="81" t="b">
        <f t="shared" si="51"/>
        <v>0</v>
      </c>
      <c r="P114" s="81" t="b">
        <f t="shared" si="52"/>
        <v>0</v>
      </c>
      <c r="Q114" s="81" t="b">
        <f t="shared" si="53"/>
        <v>0</v>
      </c>
      <c r="R114" s="81" t="b">
        <f t="shared" si="54"/>
        <v>0</v>
      </c>
      <c r="S114" s="81" t="b">
        <f t="shared" si="55"/>
        <v>0</v>
      </c>
      <c r="T114" s="81" t="b">
        <f t="shared" si="56"/>
        <v>0</v>
      </c>
      <c r="U114" s="81" t="b">
        <f t="shared" si="57"/>
        <v>0</v>
      </c>
      <c r="V114" s="81" t="b">
        <f t="shared" si="58"/>
        <v>0</v>
      </c>
      <c r="W114" s="81" t="b">
        <f t="shared" si="59"/>
        <v>0</v>
      </c>
      <c r="X114" s="81" t="b">
        <f t="shared" si="60"/>
        <v>0</v>
      </c>
      <c r="Y114" s="82" t="b">
        <f t="shared" si="61"/>
        <v>0</v>
      </c>
      <c r="Z114" s="58"/>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60"/>
      <c r="BC114" s="223" t="b">
        <f t="shared" si="62"/>
        <v>0</v>
      </c>
      <c r="BD114" s="224"/>
      <c r="BE114" s="224"/>
      <c r="BF114" s="224"/>
      <c r="BG114" s="224"/>
      <c r="BH114" s="224" t="b">
        <f t="shared" si="63"/>
        <v>0</v>
      </c>
      <c r="BI114" s="224"/>
      <c r="BJ114" s="224"/>
      <c r="BK114" s="224"/>
      <c r="BL114" s="226"/>
      <c r="BM114" s="187"/>
      <c r="BN114" s="188"/>
      <c r="BO114" s="189"/>
      <c r="BP114" s="266"/>
      <c r="BQ114" s="198"/>
      <c r="BR114" s="199"/>
      <c r="BS114" s="202"/>
    </row>
    <row r="115" spans="1:71" ht="12" customHeight="1" x14ac:dyDescent="0.25">
      <c r="A115" s="74" t="s">
        <v>0</v>
      </c>
      <c r="B115" s="50">
        <v>13</v>
      </c>
      <c r="C115" s="49">
        <v>41967</v>
      </c>
      <c r="D115" s="63" t="b">
        <f t="shared" si="40"/>
        <v>0</v>
      </c>
      <c r="E115" s="51" t="b">
        <f>IF(COUNTIF(Z115:BA115,"Cardio1")&gt;0, "Cardio matin")</f>
        <v>0</v>
      </c>
      <c r="F115" s="51" t="b">
        <f>IF(COUNTIF(Z115:BA115,"Cardio2")&gt;0, "Cardio après-midi")</f>
        <v>0</v>
      </c>
      <c r="G115" s="51" t="b">
        <f t="shared" si="43"/>
        <v>0</v>
      </c>
      <c r="H115" s="51" t="b">
        <f t="shared" si="44"/>
        <v>0</v>
      </c>
      <c r="I115" s="51" t="b">
        <f t="shared" si="45"/>
        <v>0</v>
      </c>
      <c r="J115" s="51" t="b">
        <f t="shared" si="46"/>
        <v>0</v>
      </c>
      <c r="K115" s="51" t="b">
        <f t="shared" si="47"/>
        <v>0</v>
      </c>
      <c r="L115" s="84" t="b">
        <f t="shared" si="48"/>
        <v>0</v>
      </c>
      <c r="M115" s="51" t="b">
        <f t="shared" si="49"/>
        <v>0</v>
      </c>
      <c r="N115" s="94" t="b">
        <f t="shared" si="50"/>
        <v>0</v>
      </c>
      <c r="O115" s="51" t="b">
        <f t="shared" si="51"/>
        <v>0</v>
      </c>
      <c r="P115" s="51" t="b">
        <f t="shared" si="52"/>
        <v>0</v>
      </c>
      <c r="Q115" s="51" t="b">
        <f t="shared" si="53"/>
        <v>0</v>
      </c>
      <c r="R115" s="51" t="b">
        <f t="shared" si="54"/>
        <v>0</v>
      </c>
      <c r="S115" s="51" t="b">
        <f t="shared" si="55"/>
        <v>0</v>
      </c>
      <c r="T115" s="51" t="b">
        <f t="shared" si="56"/>
        <v>0</v>
      </c>
      <c r="U115" s="51" t="b">
        <f t="shared" si="57"/>
        <v>0</v>
      </c>
      <c r="V115" s="51" t="b">
        <f t="shared" si="58"/>
        <v>0</v>
      </c>
      <c r="W115" s="51" t="b">
        <f t="shared" si="59"/>
        <v>0</v>
      </c>
      <c r="X115" s="51" t="b">
        <f t="shared" si="60"/>
        <v>0</v>
      </c>
      <c r="Y115" s="52" t="b">
        <f t="shared" si="61"/>
        <v>0</v>
      </c>
      <c r="Z115" s="64"/>
      <c r="AA115" s="53"/>
      <c r="AB115" s="53"/>
      <c r="AC115" s="53"/>
      <c r="AD115" s="53"/>
      <c r="AE115" s="53"/>
      <c r="AF115" s="53"/>
      <c r="AG115" s="53"/>
      <c r="AH115" s="53"/>
      <c r="AI115" s="53"/>
      <c r="AJ115" s="53"/>
      <c r="AK115" s="53"/>
      <c r="AL115" s="53"/>
      <c r="AM115" s="53"/>
      <c r="AN115" s="53"/>
      <c r="AO115" s="53"/>
      <c r="AP115" s="53"/>
      <c r="AQ115" s="53"/>
      <c r="AR115" s="53"/>
      <c r="AS115" s="53"/>
      <c r="AT115" s="53"/>
      <c r="AU115" s="53"/>
      <c r="AV115" s="53"/>
      <c r="AW115" s="53"/>
      <c r="AX115" s="53"/>
      <c r="AY115" s="53"/>
      <c r="AZ115" s="53"/>
      <c r="BA115" s="54"/>
      <c r="BC115" s="216" t="b">
        <f t="shared" si="62"/>
        <v>0</v>
      </c>
      <c r="BD115" s="217"/>
      <c r="BE115" s="217"/>
      <c r="BF115" s="217"/>
      <c r="BG115" s="217"/>
      <c r="BH115" s="217" t="b">
        <f t="shared" si="63"/>
        <v>0</v>
      </c>
      <c r="BI115" s="217"/>
      <c r="BJ115" s="217"/>
      <c r="BK115" s="217"/>
      <c r="BL115" s="227"/>
      <c r="BM115" s="181"/>
      <c r="BN115" s="182"/>
      <c r="BO115" s="183"/>
      <c r="BP115" s="264">
        <v>13</v>
      </c>
      <c r="BQ115" s="198"/>
      <c r="BR115" s="197"/>
      <c r="BS115" s="200"/>
    </row>
    <row r="116" spans="1:71" ht="12" customHeight="1" x14ac:dyDescent="0.25">
      <c r="A116" s="73" t="s">
        <v>80</v>
      </c>
      <c r="B116" s="57">
        <v>13</v>
      </c>
      <c r="C116" s="56">
        <v>41968</v>
      </c>
      <c r="D116" s="79" t="b">
        <f t="shared" si="40"/>
        <v>0</v>
      </c>
      <c r="E116" s="78" t="b">
        <f t="shared" ref="E116:E121" si="76">IF(COUNTIF(Z116:BA116,"Cardio.")&gt;0, "Cardio1")</f>
        <v>0</v>
      </c>
      <c r="F116" s="78" t="b">
        <f t="shared" ref="F116:F121" si="77">IF(COUNTIF(Z116:BA116,"Cardio")&gt;0, "Cardio2")</f>
        <v>0</v>
      </c>
      <c r="G116" s="78" t="b">
        <f t="shared" si="43"/>
        <v>0</v>
      </c>
      <c r="H116" s="78" t="b">
        <f t="shared" si="44"/>
        <v>0</v>
      </c>
      <c r="I116" s="78" t="b">
        <f t="shared" si="45"/>
        <v>0</v>
      </c>
      <c r="J116" s="78" t="b">
        <f t="shared" si="46"/>
        <v>0</v>
      </c>
      <c r="K116" s="78" t="b">
        <f t="shared" si="47"/>
        <v>0</v>
      </c>
      <c r="L116" s="85" t="b">
        <f t="shared" si="48"/>
        <v>0</v>
      </c>
      <c r="M116" s="78" t="b">
        <f t="shared" si="49"/>
        <v>0</v>
      </c>
      <c r="N116" s="93" t="b">
        <f t="shared" si="50"/>
        <v>0</v>
      </c>
      <c r="O116" s="78" t="b">
        <f t="shared" si="51"/>
        <v>0</v>
      </c>
      <c r="P116" s="78" t="b">
        <f t="shared" si="52"/>
        <v>0</v>
      </c>
      <c r="Q116" s="78" t="b">
        <f t="shared" si="53"/>
        <v>0</v>
      </c>
      <c r="R116" s="78" t="b">
        <f t="shared" si="54"/>
        <v>0</v>
      </c>
      <c r="S116" s="78" t="b">
        <f t="shared" si="55"/>
        <v>0</v>
      </c>
      <c r="T116" s="78" t="b">
        <f t="shared" si="56"/>
        <v>0</v>
      </c>
      <c r="U116" s="78" t="b">
        <f t="shared" si="57"/>
        <v>0</v>
      </c>
      <c r="V116" s="78" t="b">
        <f t="shared" si="58"/>
        <v>0</v>
      </c>
      <c r="W116" s="78" t="b">
        <f t="shared" si="59"/>
        <v>0</v>
      </c>
      <c r="X116" s="78" t="b">
        <f t="shared" si="60"/>
        <v>0</v>
      </c>
      <c r="Y116" s="80" t="b">
        <f t="shared" si="61"/>
        <v>0</v>
      </c>
      <c r="Z116" s="58"/>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60"/>
      <c r="BC116" s="219" t="b">
        <f t="shared" si="62"/>
        <v>0</v>
      </c>
      <c r="BD116" s="220"/>
      <c r="BE116" s="220"/>
      <c r="BF116" s="220"/>
      <c r="BG116" s="220"/>
      <c r="BH116" s="220" t="b">
        <f t="shared" si="63"/>
        <v>0</v>
      </c>
      <c r="BI116" s="220"/>
      <c r="BJ116" s="220"/>
      <c r="BK116" s="220"/>
      <c r="BL116" s="222"/>
      <c r="BM116" s="184"/>
      <c r="BN116" s="185"/>
      <c r="BO116" s="186"/>
      <c r="BP116" s="265"/>
      <c r="BQ116" s="198"/>
      <c r="BR116" s="198"/>
      <c r="BS116" s="201"/>
    </row>
    <row r="117" spans="1:71" ht="12" customHeight="1" x14ac:dyDescent="0.25">
      <c r="A117" s="73" t="s">
        <v>81</v>
      </c>
      <c r="B117" s="57">
        <v>13</v>
      </c>
      <c r="C117" s="56">
        <v>41969</v>
      </c>
      <c r="D117" s="79" t="b">
        <f t="shared" si="40"/>
        <v>0</v>
      </c>
      <c r="E117" s="78" t="b">
        <f t="shared" si="76"/>
        <v>0</v>
      </c>
      <c r="F117" s="78" t="b">
        <f t="shared" si="77"/>
        <v>0</v>
      </c>
      <c r="G117" s="78" t="b">
        <f t="shared" si="43"/>
        <v>0</v>
      </c>
      <c r="H117" s="78" t="b">
        <f t="shared" si="44"/>
        <v>0</v>
      </c>
      <c r="I117" s="78" t="b">
        <f t="shared" si="45"/>
        <v>0</v>
      </c>
      <c r="J117" s="78" t="b">
        <f t="shared" si="46"/>
        <v>0</v>
      </c>
      <c r="K117" s="78" t="b">
        <f t="shared" si="47"/>
        <v>0</v>
      </c>
      <c r="L117" s="85" t="b">
        <f t="shared" si="48"/>
        <v>0</v>
      </c>
      <c r="M117" s="78" t="b">
        <f t="shared" si="49"/>
        <v>0</v>
      </c>
      <c r="N117" s="93" t="b">
        <f t="shared" si="50"/>
        <v>0</v>
      </c>
      <c r="O117" s="78" t="b">
        <f t="shared" si="51"/>
        <v>0</v>
      </c>
      <c r="P117" s="78" t="b">
        <f t="shared" si="52"/>
        <v>0</v>
      </c>
      <c r="Q117" s="78" t="b">
        <f t="shared" si="53"/>
        <v>0</v>
      </c>
      <c r="R117" s="78" t="b">
        <f t="shared" si="54"/>
        <v>0</v>
      </c>
      <c r="S117" s="78" t="b">
        <f t="shared" si="55"/>
        <v>0</v>
      </c>
      <c r="T117" s="78" t="b">
        <f t="shared" si="56"/>
        <v>0</v>
      </c>
      <c r="U117" s="78" t="b">
        <f t="shared" si="57"/>
        <v>0</v>
      </c>
      <c r="V117" s="78" t="b">
        <f t="shared" si="58"/>
        <v>0</v>
      </c>
      <c r="W117" s="78" t="b">
        <f t="shared" si="59"/>
        <v>0</v>
      </c>
      <c r="X117" s="78" t="b">
        <f t="shared" si="60"/>
        <v>0</v>
      </c>
      <c r="Y117" s="80" t="b">
        <f t="shared" si="61"/>
        <v>0</v>
      </c>
      <c r="Z117" s="58"/>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60"/>
      <c r="BC117" s="219" t="b">
        <f t="shared" si="62"/>
        <v>0</v>
      </c>
      <c r="BD117" s="220"/>
      <c r="BE117" s="220"/>
      <c r="BF117" s="220"/>
      <c r="BG117" s="220"/>
      <c r="BH117" s="220" t="b">
        <f t="shared" si="63"/>
        <v>0</v>
      </c>
      <c r="BI117" s="220"/>
      <c r="BJ117" s="220"/>
      <c r="BK117" s="220"/>
      <c r="BL117" s="222"/>
      <c r="BM117" s="184"/>
      <c r="BN117" s="185"/>
      <c r="BO117" s="186"/>
      <c r="BP117" s="265"/>
      <c r="BQ117" s="198"/>
      <c r="BR117" s="198"/>
      <c r="BS117" s="201"/>
    </row>
    <row r="118" spans="1:71" ht="12" customHeight="1" x14ac:dyDescent="0.25">
      <c r="A118" s="73" t="s">
        <v>1</v>
      </c>
      <c r="B118" s="57">
        <v>13</v>
      </c>
      <c r="C118" s="56">
        <v>41970</v>
      </c>
      <c r="D118" s="79" t="b">
        <f t="shared" si="40"/>
        <v>0</v>
      </c>
      <c r="E118" s="78" t="b">
        <f t="shared" si="76"/>
        <v>0</v>
      </c>
      <c r="F118" s="78" t="b">
        <f t="shared" si="77"/>
        <v>0</v>
      </c>
      <c r="G118" s="78" t="b">
        <f t="shared" si="43"/>
        <v>0</v>
      </c>
      <c r="H118" s="78" t="b">
        <f t="shared" si="44"/>
        <v>0</v>
      </c>
      <c r="I118" s="78" t="b">
        <f t="shared" si="45"/>
        <v>0</v>
      </c>
      <c r="J118" s="78" t="b">
        <f t="shared" si="46"/>
        <v>0</v>
      </c>
      <c r="K118" s="78" t="b">
        <f t="shared" si="47"/>
        <v>0</v>
      </c>
      <c r="L118" s="85" t="b">
        <f t="shared" si="48"/>
        <v>0</v>
      </c>
      <c r="M118" s="78" t="b">
        <f t="shared" si="49"/>
        <v>0</v>
      </c>
      <c r="N118" s="93" t="b">
        <f t="shared" si="50"/>
        <v>0</v>
      </c>
      <c r="O118" s="78" t="b">
        <f t="shared" si="51"/>
        <v>0</v>
      </c>
      <c r="P118" s="78" t="b">
        <f t="shared" si="52"/>
        <v>0</v>
      </c>
      <c r="Q118" s="78" t="b">
        <f t="shared" si="53"/>
        <v>0</v>
      </c>
      <c r="R118" s="78" t="b">
        <f t="shared" si="54"/>
        <v>0</v>
      </c>
      <c r="S118" s="78" t="b">
        <f t="shared" si="55"/>
        <v>0</v>
      </c>
      <c r="T118" s="78" t="b">
        <f t="shared" si="56"/>
        <v>0</v>
      </c>
      <c r="U118" s="78" t="b">
        <f t="shared" si="57"/>
        <v>0</v>
      </c>
      <c r="V118" s="78" t="b">
        <f t="shared" si="58"/>
        <v>0</v>
      </c>
      <c r="W118" s="78" t="b">
        <f t="shared" si="59"/>
        <v>0</v>
      </c>
      <c r="X118" s="78" t="b">
        <f t="shared" si="60"/>
        <v>0</v>
      </c>
      <c r="Y118" s="80" t="b">
        <f t="shared" si="61"/>
        <v>0</v>
      </c>
      <c r="Z118" s="58"/>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60"/>
      <c r="BC118" s="219" t="b">
        <f t="shared" si="62"/>
        <v>0</v>
      </c>
      <c r="BD118" s="220"/>
      <c r="BE118" s="220"/>
      <c r="BF118" s="220"/>
      <c r="BG118" s="220"/>
      <c r="BH118" s="220" t="b">
        <f t="shared" si="63"/>
        <v>0</v>
      </c>
      <c r="BI118" s="220"/>
      <c r="BJ118" s="220"/>
      <c r="BK118" s="220"/>
      <c r="BL118" s="222"/>
      <c r="BM118" s="184"/>
      <c r="BN118" s="185"/>
      <c r="BO118" s="186"/>
      <c r="BP118" s="265"/>
      <c r="BQ118" s="198"/>
      <c r="BR118" s="198"/>
      <c r="BS118" s="201"/>
    </row>
    <row r="119" spans="1:71" ht="12" customHeight="1" x14ac:dyDescent="0.25">
      <c r="A119" s="73" t="s">
        <v>2</v>
      </c>
      <c r="B119" s="57">
        <v>13</v>
      </c>
      <c r="C119" s="56">
        <v>41971</v>
      </c>
      <c r="D119" s="79" t="b">
        <f t="shared" si="40"/>
        <v>0</v>
      </c>
      <c r="E119" s="78" t="b">
        <f t="shared" si="76"/>
        <v>0</v>
      </c>
      <c r="F119" s="78" t="b">
        <f t="shared" si="77"/>
        <v>0</v>
      </c>
      <c r="G119" s="78" t="b">
        <f t="shared" si="43"/>
        <v>0</v>
      </c>
      <c r="H119" s="78" t="b">
        <f t="shared" si="44"/>
        <v>0</v>
      </c>
      <c r="I119" s="78" t="b">
        <f t="shared" si="45"/>
        <v>0</v>
      </c>
      <c r="J119" s="78" t="b">
        <f t="shared" si="46"/>
        <v>0</v>
      </c>
      <c r="K119" s="78" t="b">
        <f t="shared" si="47"/>
        <v>0</v>
      </c>
      <c r="L119" s="85" t="b">
        <f t="shared" si="48"/>
        <v>0</v>
      </c>
      <c r="M119" s="78" t="b">
        <f t="shared" si="49"/>
        <v>0</v>
      </c>
      <c r="N119" s="93" t="b">
        <f t="shared" si="50"/>
        <v>0</v>
      </c>
      <c r="O119" s="78" t="b">
        <f t="shared" si="51"/>
        <v>0</v>
      </c>
      <c r="P119" s="78" t="b">
        <f t="shared" si="52"/>
        <v>0</v>
      </c>
      <c r="Q119" s="78" t="b">
        <f t="shared" si="53"/>
        <v>0</v>
      </c>
      <c r="R119" s="78" t="b">
        <f t="shared" si="54"/>
        <v>0</v>
      </c>
      <c r="S119" s="78" t="b">
        <f t="shared" si="55"/>
        <v>0</v>
      </c>
      <c r="T119" s="78" t="b">
        <f t="shared" si="56"/>
        <v>0</v>
      </c>
      <c r="U119" s="78" t="b">
        <f t="shared" si="57"/>
        <v>0</v>
      </c>
      <c r="V119" s="78" t="b">
        <f t="shared" si="58"/>
        <v>0</v>
      </c>
      <c r="W119" s="78" t="b">
        <f t="shared" si="59"/>
        <v>0</v>
      </c>
      <c r="X119" s="78" t="b">
        <f t="shared" si="60"/>
        <v>0</v>
      </c>
      <c r="Y119" s="80" t="b">
        <f t="shared" si="61"/>
        <v>0</v>
      </c>
      <c r="Z119" s="58"/>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60"/>
      <c r="BC119" s="219" t="b">
        <f t="shared" si="62"/>
        <v>0</v>
      </c>
      <c r="BD119" s="220"/>
      <c r="BE119" s="220"/>
      <c r="BF119" s="220"/>
      <c r="BG119" s="220"/>
      <c r="BH119" s="220" t="b">
        <f t="shared" si="63"/>
        <v>0</v>
      </c>
      <c r="BI119" s="220"/>
      <c r="BJ119" s="220"/>
      <c r="BK119" s="220"/>
      <c r="BL119" s="222"/>
      <c r="BM119" s="184"/>
      <c r="BN119" s="185"/>
      <c r="BO119" s="186"/>
      <c r="BP119" s="265"/>
      <c r="BQ119" s="198"/>
      <c r="BR119" s="198"/>
      <c r="BS119" s="201"/>
    </row>
    <row r="120" spans="1:71" ht="12" customHeight="1" x14ac:dyDescent="0.25">
      <c r="A120" s="73" t="s">
        <v>3</v>
      </c>
      <c r="B120" s="57">
        <v>13</v>
      </c>
      <c r="C120" s="56">
        <v>41972</v>
      </c>
      <c r="D120" s="79" t="b">
        <f t="shared" si="40"/>
        <v>0</v>
      </c>
      <c r="E120" s="78" t="b">
        <f t="shared" si="76"/>
        <v>0</v>
      </c>
      <c r="F120" s="78" t="b">
        <f t="shared" si="77"/>
        <v>0</v>
      </c>
      <c r="G120" s="78" t="b">
        <f t="shared" si="43"/>
        <v>0</v>
      </c>
      <c r="H120" s="78" t="b">
        <f t="shared" si="44"/>
        <v>0</v>
      </c>
      <c r="I120" s="78" t="b">
        <f t="shared" si="45"/>
        <v>0</v>
      </c>
      <c r="J120" s="78" t="b">
        <f t="shared" si="46"/>
        <v>0</v>
      </c>
      <c r="K120" s="78" t="b">
        <f t="shared" si="47"/>
        <v>0</v>
      </c>
      <c r="L120" s="85" t="b">
        <f t="shared" si="48"/>
        <v>0</v>
      </c>
      <c r="M120" s="78" t="b">
        <f t="shared" si="49"/>
        <v>0</v>
      </c>
      <c r="N120" s="93" t="b">
        <f t="shared" si="50"/>
        <v>0</v>
      </c>
      <c r="O120" s="78" t="b">
        <f t="shared" si="51"/>
        <v>0</v>
      </c>
      <c r="P120" s="78" t="b">
        <f t="shared" si="52"/>
        <v>0</v>
      </c>
      <c r="Q120" s="78" t="b">
        <f t="shared" si="53"/>
        <v>0</v>
      </c>
      <c r="R120" s="78" t="b">
        <f t="shared" si="54"/>
        <v>0</v>
      </c>
      <c r="S120" s="78" t="b">
        <f t="shared" si="55"/>
        <v>0</v>
      </c>
      <c r="T120" s="78" t="b">
        <f t="shared" si="56"/>
        <v>0</v>
      </c>
      <c r="U120" s="78" t="b">
        <f t="shared" si="57"/>
        <v>0</v>
      </c>
      <c r="V120" s="78" t="b">
        <f t="shared" si="58"/>
        <v>0</v>
      </c>
      <c r="W120" s="78" t="b">
        <f t="shared" si="59"/>
        <v>0</v>
      </c>
      <c r="X120" s="78" t="b">
        <f t="shared" si="60"/>
        <v>0</v>
      </c>
      <c r="Y120" s="80" t="b">
        <f t="shared" si="61"/>
        <v>0</v>
      </c>
      <c r="Z120" s="58"/>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60"/>
      <c r="BC120" s="219" t="b">
        <f t="shared" si="62"/>
        <v>0</v>
      </c>
      <c r="BD120" s="220"/>
      <c r="BE120" s="220"/>
      <c r="BF120" s="220"/>
      <c r="BG120" s="220"/>
      <c r="BH120" s="220" t="b">
        <f t="shared" si="63"/>
        <v>0</v>
      </c>
      <c r="BI120" s="220"/>
      <c r="BJ120" s="220"/>
      <c r="BK120" s="220"/>
      <c r="BL120" s="222"/>
      <c r="BM120" s="184"/>
      <c r="BN120" s="185"/>
      <c r="BO120" s="186"/>
      <c r="BP120" s="265"/>
      <c r="BQ120" s="198"/>
      <c r="BR120" s="198"/>
      <c r="BS120" s="201"/>
    </row>
    <row r="121" spans="1:71" ht="12" customHeight="1" thickBot="1" x14ac:dyDescent="0.3">
      <c r="A121" s="55" t="s">
        <v>4</v>
      </c>
      <c r="B121" s="62">
        <v>13</v>
      </c>
      <c r="C121" s="61">
        <v>41973</v>
      </c>
      <c r="D121" s="83" t="b">
        <f t="shared" si="40"/>
        <v>0</v>
      </c>
      <c r="E121" s="81" t="b">
        <f t="shared" si="76"/>
        <v>0</v>
      </c>
      <c r="F121" s="81" t="b">
        <f t="shared" si="77"/>
        <v>0</v>
      </c>
      <c r="G121" s="81" t="b">
        <f t="shared" si="43"/>
        <v>0</v>
      </c>
      <c r="H121" s="81" t="b">
        <f t="shared" si="44"/>
        <v>0</v>
      </c>
      <c r="I121" s="81" t="b">
        <f t="shared" si="45"/>
        <v>0</v>
      </c>
      <c r="J121" s="81" t="b">
        <f t="shared" si="46"/>
        <v>0</v>
      </c>
      <c r="K121" s="81" t="b">
        <f t="shared" si="47"/>
        <v>0</v>
      </c>
      <c r="L121" s="86" t="b">
        <f t="shared" si="48"/>
        <v>0</v>
      </c>
      <c r="M121" s="81" t="b">
        <f t="shared" si="49"/>
        <v>0</v>
      </c>
      <c r="N121" s="92" t="b">
        <f t="shared" si="50"/>
        <v>0</v>
      </c>
      <c r="O121" s="81" t="b">
        <f t="shared" si="51"/>
        <v>0</v>
      </c>
      <c r="P121" s="81" t="b">
        <f t="shared" si="52"/>
        <v>0</v>
      </c>
      <c r="Q121" s="81" t="b">
        <f t="shared" si="53"/>
        <v>0</v>
      </c>
      <c r="R121" s="81" t="b">
        <f t="shared" si="54"/>
        <v>0</v>
      </c>
      <c r="S121" s="81" t="b">
        <f t="shared" si="55"/>
        <v>0</v>
      </c>
      <c r="T121" s="81" t="b">
        <f t="shared" si="56"/>
        <v>0</v>
      </c>
      <c r="U121" s="81" t="b">
        <f t="shared" si="57"/>
        <v>0</v>
      </c>
      <c r="V121" s="81" t="b">
        <f t="shared" si="58"/>
        <v>0</v>
      </c>
      <c r="W121" s="81" t="b">
        <f t="shared" si="59"/>
        <v>0</v>
      </c>
      <c r="X121" s="81" t="b">
        <f t="shared" si="60"/>
        <v>0</v>
      </c>
      <c r="Y121" s="82" t="b">
        <f t="shared" si="61"/>
        <v>0</v>
      </c>
      <c r="Z121" s="58"/>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c r="BA121" s="60"/>
      <c r="BC121" s="223" t="b">
        <f t="shared" si="62"/>
        <v>0</v>
      </c>
      <c r="BD121" s="224"/>
      <c r="BE121" s="224"/>
      <c r="BF121" s="224"/>
      <c r="BG121" s="224"/>
      <c r="BH121" s="224" t="b">
        <f t="shared" si="63"/>
        <v>0</v>
      </c>
      <c r="BI121" s="224"/>
      <c r="BJ121" s="224"/>
      <c r="BK121" s="224"/>
      <c r="BL121" s="226"/>
      <c r="BM121" s="187"/>
      <c r="BN121" s="188"/>
      <c r="BO121" s="189"/>
      <c r="BP121" s="266"/>
      <c r="BQ121" s="199"/>
      <c r="BR121" s="199"/>
      <c r="BS121" s="202"/>
    </row>
    <row r="122" spans="1:71" ht="12" customHeight="1" x14ac:dyDescent="0.25">
      <c r="A122" s="74" t="s">
        <v>0</v>
      </c>
      <c r="B122" s="50">
        <v>14</v>
      </c>
      <c r="C122" s="49">
        <v>41974</v>
      </c>
      <c r="D122" s="63" t="b">
        <f t="shared" si="40"/>
        <v>0</v>
      </c>
      <c r="E122" s="51" t="b">
        <f>IF(COUNTIF(Z122:BA122,"Cardio1")&gt;0, "Cardio matin")</f>
        <v>0</v>
      </c>
      <c r="F122" s="51" t="b">
        <f>IF(COUNTIF(Z122:BA122,"Cardio2")&gt;0, "Cardio après-midi")</f>
        <v>0</v>
      </c>
      <c r="G122" s="51" t="b">
        <f t="shared" si="43"/>
        <v>0</v>
      </c>
      <c r="H122" s="51" t="b">
        <f t="shared" si="44"/>
        <v>0</v>
      </c>
      <c r="I122" s="51" t="b">
        <f t="shared" si="45"/>
        <v>0</v>
      </c>
      <c r="J122" s="51" t="b">
        <f t="shared" si="46"/>
        <v>0</v>
      </c>
      <c r="K122" s="51" t="b">
        <f t="shared" si="47"/>
        <v>0</v>
      </c>
      <c r="L122" s="84" t="b">
        <f t="shared" si="48"/>
        <v>0</v>
      </c>
      <c r="M122" s="51" t="b">
        <f t="shared" si="49"/>
        <v>0</v>
      </c>
      <c r="N122" s="94" t="b">
        <f t="shared" si="50"/>
        <v>0</v>
      </c>
      <c r="O122" s="51" t="b">
        <f t="shared" si="51"/>
        <v>0</v>
      </c>
      <c r="P122" s="51" t="b">
        <f t="shared" si="52"/>
        <v>0</v>
      </c>
      <c r="Q122" s="51" t="b">
        <f t="shared" si="53"/>
        <v>0</v>
      </c>
      <c r="R122" s="51" t="b">
        <f t="shared" si="54"/>
        <v>0</v>
      </c>
      <c r="S122" s="51" t="b">
        <f t="shared" si="55"/>
        <v>0</v>
      </c>
      <c r="T122" s="51" t="b">
        <f t="shared" si="56"/>
        <v>0</v>
      </c>
      <c r="U122" s="51" t="b">
        <f t="shared" si="57"/>
        <v>0</v>
      </c>
      <c r="V122" s="51" t="b">
        <f t="shared" si="58"/>
        <v>0</v>
      </c>
      <c r="W122" s="51" t="b">
        <f t="shared" si="59"/>
        <v>0</v>
      </c>
      <c r="X122" s="51" t="b">
        <f t="shared" si="60"/>
        <v>0</v>
      </c>
      <c r="Y122" s="52" t="b">
        <f t="shared" si="61"/>
        <v>0</v>
      </c>
      <c r="Z122" s="64"/>
      <c r="AA122" s="53"/>
      <c r="AB122" s="53"/>
      <c r="AC122" s="53"/>
      <c r="AD122" s="53"/>
      <c r="AE122" s="53"/>
      <c r="AF122" s="53"/>
      <c r="AG122" s="53"/>
      <c r="AH122" s="53"/>
      <c r="AI122" s="53"/>
      <c r="AJ122" s="53"/>
      <c r="AK122" s="53"/>
      <c r="AL122" s="53"/>
      <c r="AM122" s="53"/>
      <c r="AN122" s="53"/>
      <c r="AO122" s="53"/>
      <c r="AP122" s="53"/>
      <c r="AQ122" s="53"/>
      <c r="AR122" s="53"/>
      <c r="AS122" s="53"/>
      <c r="AT122" s="53"/>
      <c r="AU122" s="53"/>
      <c r="AV122" s="53"/>
      <c r="AW122" s="53"/>
      <c r="AX122" s="53"/>
      <c r="AY122" s="53"/>
      <c r="AZ122" s="53"/>
      <c r="BA122" s="54"/>
      <c r="BC122" s="216" t="b">
        <f t="shared" si="62"/>
        <v>0</v>
      </c>
      <c r="BD122" s="217"/>
      <c r="BE122" s="217"/>
      <c r="BF122" s="217"/>
      <c r="BG122" s="217"/>
      <c r="BH122" s="217" t="b">
        <f t="shared" si="63"/>
        <v>0</v>
      </c>
      <c r="BI122" s="217"/>
      <c r="BJ122" s="217"/>
      <c r="BK122" s="217"/>
      <c r="BL122" s="227"/>
      <c r="BM122" s="181"/>
      <c r="BN122" s="182"/>
      <c r="BO122" s="183"/>
      <c r="BP122" s="264">
        <v>14</v>
      </c>
      <c r="BQ122" s="153"/>
      <c r="BR122" s="197"/>
      <c r="BS122" s="200"/>
    </row>
    <row r="123" spans="1:71" ht="12" customHeight="1" x14ac:dyDescent="0.25">
      <c r="A123" s="73" t="s">
        <v>80</v>
      </c>
      <c r="B123" s="57">
        <v>14</v>
      </c>
      <c r="C123" s="56">
        <v>41975</v>
      </c>
      <c r="D123" s="79" t="b">
        <f t="shared" si="40"/>
        <v>0</v>
      </c>
      <c r="E123" s="78" t="b">
        <f t="shared" ref="E123:E128" si="78">IF(COUNTIF(Z123:BA123,"Cardio.")&gt;0, "Cardio1")</f>
        <v>0</v>
      </c>
      <c r="F123" s="78" t="b">
        <f t="shared" ref="F123:F128" si="79">IF(COUNTIF(Z123:BA123,"Cardio")&gt;0, "Cardio2")</f>
        <v>0</v>
      </c>
      <c r="G123" s="78" t="b">
        <f t="shared" si="43"/>
        <v>0</v>
      </c>
      <c r="H123" s="78" t="b">
        <f t="shared" si="44"/>
        <v>0</v>
      </c>
      <c r="I123" s="78" t="b">
        <f t="shared" si="45"/>
        <v>0</v>
      </c>
      <c r="J123" s="78" t="b">
        <f t="shared" si="46"/>
        <v>0</v>
      </c>
      <c r="K123" s="78" t="b">
        <f t="shared" si="47"/>
        <v>0</v>
      </c>
      <c r="L123" s="85" t="b">
        <f t="shared" si="48"/>
        <v>0</v>
      </c>
      <c r="M123" s="78" t="b">
        <f t="shared" si="49"/>
        <v>0</v>
      </c>
      <c r="N123" s="93" t="b">
        <f t="shared" si="50"/>
        <v>0</v>
      </c>
      <c r="O123" s="78" t="b">
        <f t="shared" si="51"/>
        <v>0</v>
      </c>
      <c r="P123" s="78" t="b">
        <f t="shared" si="52"/>
        <v>0</v>
      </c>
      <c r="Q123" s="78" t="b">
        <f t="shared" si="53"/>
        <v>0</v>
      </c>
      <c r="R123" s="78" t="b">
        <f t="shared" si="54"/>
        <v>0</v>
      </c>
      <c r="S123" s="78" t="b">
        <f t="shared" si="55"/>
        <v>0</v>
      </c>
      <c r="T123" s="78" t="b">
        <f t="shared" si="56"/>
        <v>0</v>
      </c>
      <c r="U123" s="78" t="b">
        <f t="shared" si="57"/>
        <v>0</v>
      </c>
      <c r="V123" s="78" t="b">
        <f t="shared" si="58"/>
        <v>0</v>
      </c>
      <c r="W123" s="78" t="b">
        <f t="shared" si="59"/>
        <v>0</v>
      </c>
      <c r="X123" s="78" t="b">
        <f t="shared" si="60"/>
        <v>0</v>
      </c>
      <c r="Y123" s="80" t="b">
        <f t="shared" si="61"/>
        <v>0</v>
      </c>
      <c r="Z123" s="58"/>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c r="BA123" s="60"/>
      <c r="BC123" s="219" t="b">
        <f t="shared" si="62"/>
        <v>0</v>
      </c>
      <c r="BD123" s="220"/>
      <c r="BE123" s="220"/>
      <c r="BF123" s="220"/>
      <c r="BG123" s="220"/>
      <c r="BH123" s="220" t="b">
        <f t="shared" si="63"/>
        <v>0</v>
      </c>
      <c r="BI123" s="220"/>
      <c r="BJ123" s="220"/>
      <c r="BK123" s="220"/>
      <c r="BL123" s="222"/>
      <c r="BM123" s="184"/>
      <c r="BN123" s="185"/>
      <c r="BO123" s="186"/>
      <c r="BP123" s="265"/>
      <c r="BQ123" s="154"/>
      <c r="BR123" s="198"/>
      <c r="BS123" s="201"/>
    </row>
    <row r="124" spans="1:71" ht="12" customHeight="1" x14ac:dyDescent="0.25">
      <c r="A124" s="73" t="s">
        <v>81</v>
      </c>
      <c r="B124" s="57">
        <v>14</v>
      </c>
      <c r="C124" s="56">
        <v>41976</v>
      </c>
      <c r="D124" s="79" t="b">
        <f t="shared" si="40"/>
        <v>0</v>
      </c>
      <c r="E124" s="78" t="b">
        <f t="shared" si="78"/>
        <v>0</v>
      </c>
      <c r="F124" s="78" t="b">
        <f t="shared" si="79"/>
        <v>0</v>
      </c>
      <c r="G124" s="78" t="b">
        <f t="shared" si="43"/>
        <v>0</v>
      </c>
      <c r="H124" s="78" t="b">
        <f t="shared" si="44"/>
        <v>0</v>
      </c>
      <c r="I124" s="78" t="b">
        <f t="shared" si="45"/>
        <v>0</v>
      </c>
      <c r="J124" s="78" t="b">
        <f t="shared" si="46"/>
        <v>0</v>
      </c>
      <c r="K124" s="78" t="b">
        <f t="shared" si="47"/>
        <v>0</v>
      </c>
      <c r="L124" s="85" t="b">
        <f t="shared" si="48"/>
        <v>0</v>
      </c>
      <c r="M124" s="78" t="b">
        <f t="shared" si="49"/>
        <v>0</v>
      </c>
      <c r="N124" s="93" t="b">
        <f t="shared" si="50"/>
        <v>0</v>
      </c>
      <c r="O124" s="78" t="b">
        <f t="shared" si="51"/>
        <v>0</v>
      </c>
      <c r="P124" s="78" t="b">
        <f t="shared" si="52"/>
        <v>0</v>
      </c>
      <c r="Q124" s="78" t="b">
        <f t="shared" si="53"/>
        <v>0</v>
      </c>
      <c r="R124" s="78" t="b">
        <f t="shared" si="54"/>
        <v>0</v>
      </c>
      <c r="S124" s="78" t="b">
        <f t="shared" si="55"/>
        <v>0</v>
      </c>
      <c r="T124" s="78" t="b">
        <f t="shared" si="56"/>
        <v>0</v>
      </c>
      <c r="U124" s="78" t="b">
        <f t="shared" si="57"/>
        <v>0</v>
      </c>
      <c r="V124" s="78" t="b">
        <f t="shared" si="58"/>
        <v>0</v>
      </c>
      <c r="W124" s="78" t="b">
        <f t="shared" si="59"/>
        <v>0</v>
      </c>
      <c r="X124" s="78" t="b">
        <f t="shared" si="60"/>
        <v>0</v>
      </c>
      <c r="Y124" s="80" t="b">
        <f t="shared" si="61"/>
        <v>0</v>
      </c>
      <c r="Z124" s="58"/>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c r="BA124" s="60"/>
      <c r="BC124" s="219" t="b">
        <f t="shared" si="62"/>
        <v>0</v>
      </c>
      <c r="BD124" s="220"/>
      <c r="BE124" s="220"/>
      <c r="BF124" s="220"/>
      <c r="BG124" s="220"/>
      <c r="BH124" s="220" t="b">
        <f t="shared" si="63"/>
        <v>0</v>
      </c>
      <c r="BI124" s="220"/>
      <c r="BJ124" s="220"/>
      <c r="BK124" s="220"/>
      <c r="BL124" s="222"/>
      <c r="BM124" s="184"/>
      <c r="BN124" s="185"/>
      <c r="BO124" s="186"/>
      <c r="BP124" s="265"/>
      <c r="BQ124" s="154"/>
      <c r="BR124" s="198"/>
      <c r="BS124" s="201"/>
    </row>
    <row r="125" spans="1:71" ht="12" customHeight="1" x14ac:dyDescent="0.25">
      <c r="A125" s="73" t="s">
        <v>1</v>
      </c>
      <c r="B125" s="57">
        <v>14</v>
      </c>
      <c r="C125" s="56">
        <v>41977</v>
      </c>
      <c r="D125" s="79" t="b">
        <f t="shared" si="40"/>
        <v>0</v>
      </c>
      <c r="E125" s="78" t="b">
        <f t="shared" si="78"/>
        <v>0</v>
      </c>
      <c r="F125" s="78" t="b">
        <f t="shared" si="79"/>
        <v>0</v>
      </c>
      <c r="G125" s="78" t="b">
        <f t="shared" si="43"/>
        <v>0</v>
      </c>
      <c r="H125" s="78" t="b">
        <f t="shared" si="44"/>
        <v>0</v>
      </c>
      <c r="I125" s="78" t="b">
        <f t="shared" si="45"/>
        <v>0</v>
      </c>
      <c r="J125" s="78" t="b">
        <f t="shared" si="46"/>
        <v>0</v>
      </c>
      <c r="K125" s="78" t="b">
        <f t="shared" si="47"/>
        <v>0</v>
      </c>
      <c r="L125" s="85" t="b">
        <f t="shared" si="48"/>
        <v>0</v>
      </c>
      <c r="M125" s="78" t="b">
        <f t="shared" si="49"/>
        <v>0</v>
      </c>
      <c r="N125" s="93" t="b">
        <f t="shared" si="50"/>
        <v>0</v>
      </c>
      <c r="O125" s="78" t="b">
        <f t="shared" si="51"/>
        <v>0</v>
      </c>
      <c r="P125" s="78" t="b">
        <f t="shared" si="52"/>
        <v>0</v>
      </c>
      <c r="Q125" s="78" t="b">
        <f t="shared" si="53"/>
        <v>0</v>
      </c>
      <c r="R125" s="78" t="b">
        <f t="shared" si="54"/>
        <v>0</v>
      </c>
      <c r="S125" s="78" t="b">
        <f t="shared" si="55"/>
        <v>0</v>
      </c>
      <c r="T125" s="78" t="b">
        <f t="shared" si="56"/>
        <v>0</v>
      </c>
      <c r="U125" s="78" t="b">
        <f t="shared" si="57"/>
        <v>0</v>
      </c>
      <c r="V125" s="78" t="b">
        <f t="shared" si="58"/>
        <v>0</v>
      </c>
      <c r="W125" s="78" t="b">
        <f t="shared" si="59"/>
        <v>0</v>
      </c>
      <c r="X125" s="78" t="b">
        <f t="shared" si="60"/>
        <v>0</v>
      </c>
      <c r="Y125" s="80" t="b">
        <f t="shared" si="61"/>
        <v>0</v>
      </c>
      <c r="Z125" s="58"/>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60"/>
      <c r="BC125" s="219" t="b">
        <f t="shared" si="62"/>
        <v>0</v>
      </c>
      <c r="BD125" s="220"/>
      <c r="BE125" s="220"/>
      <c r="BF125" s="220"/>
      <c r="BG125" s="220"/>
      <c r="BH125" s="220" t="b">
        <f t="shared" si="63"/>
        <v>0</v>
      </c>
      <c r="BI125" s="220"/>
      <c r="BJ125" s="220"/>
      <c r="BK125" s="220"/>
      <c r="BL125" s="222"/>
      <c r="BM125" s="184"/>
      <c r="BN125" s="185"/>
      <c r="BO125" s="186"/>
      <c r="BP125" s="265"/>
      <c r="BQ125" s="154"/>
      <c r="BR125" s="198"/>
      <c r="BS125" s="201"/>
    </row>
    <row r="126" spans="1:71" ht="12" customHeight="1" x14ac:dyDescent="0.25">
      <c r="A126" s="73" t="s">
        <v>2</v>
      </c>
      <c r="B126" s="57">
        <v>14</v>
      </c>
      <c r="C126" s="56">
        <v>41978</v>
      </c>
      <c r="D126" s="79" t="b">
        <f t="shared" si="40"/>
        <v>0</v>
      </c>
      <c r="E126" s="78" t="b">
        <f t="shared" si="78"/>
        <v>0</v>
      </c>
      <c r="F126" s="78" t="b">
        <f t="shared" si="79"/>
        <v>0</v>
      </c>
      <c r="G126" s="78" t="b">
        <f t="shared" si="43"/>
        <v>0</v>
      </c>
      <c r="H126" s="78" t="b">
        <f t="shared" si="44"/>
        <v>0</v>
      </c>
      <c r="I126" s="78" t="b">
        <f t="shared" si="45"/>
        <v>0</v>
      </c>
      <c r="J126" s="78" t="b">
        <f t="shared" si="46"/>
        <v>0</v>
      </c>
      <c r="K126" s="78" t="b">
        <f t="shared" si="47"/>
        <v>0</v>
      </c>
      <c r="L126" s="85" t="b">
        <f t="shared" si="48"/>
        <v>0</v>
      </c>
      <c r="M126" s="78" t="b">
        <f t="shared" si="49"/>
        <v>0</v>
      </c>
      <c r="N126" s="93" t="b">
        <f t="shared" si="50"/>
        <v>0</v>
      </c>
      <c r="O126" s="78" t="b">
        <f t="shared" si="51"/>
        <v>0</v>
      </c>
      <c r="P126" s="78" t="b">
        <f t="shared" si="52"/>
        <v>0</v>
      </c>
      <c r="Q126" s="78" t="b">
        <f t="shared" si="53"/>
        <v>0</v>
      </c>
      <c r="R126" s="78" t="b">
        <f t="shared" si="54"/>
        <v>0</v>
      </c>
      <c r="S126" s="78" t="b">
        <f t="shared" si="55"/>
        <v>0</v>
      </c>
      <c r="T126" s="78" t="b">
        <f t="shared" si="56"/>
        <v>0</v>
      </c>
      <c r="U126" s="78" t="b">
        <f t="shared" si="57"/>
        <v>0</v>
      </c>
      <c r="V126" s="78" t="b">
        <f t="shared" si="58"/>
        <v>0</v>
      </c>
      <c r="W126" s="78" t="b">
        <f t="shared" si="59"/>
        <v>0</v>
      </c>
      <c r="X126" s="78" t="b">
        <f t="shared" si="60"/>
        <v>0</v>
      </c>
      <c r="Y126" s="80" t="b">
        <f t="shared" si="61"/>
        <v>0</v>
      </c>
      <c r="Z126" s="58"/>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c r="BA126" s="60"/>
      <c r="BC126" s="219" t="b">
        <f t="shared" si="62"/>
        <v>0</v>
      </c>
      <c r="BD126" s="220"/>
      <c r="BE126" s="220"/>
      <c r="BF126" s="220"/>
      <c r="BG126" s="220"/>
      <c r="BH126" s="220" t="b">
        <f t="shared" si="63"/>
        <v>0</v>
      </c>
      <c r="BI126" s="220"/>
      <c r="BJ126" s="220"/>
      <c r="BK126" s="220"/>
      <c r="BL126" s="222"/>
      <c r="BM126" s="184"/>
      <c r="BN126" s="185"/>
      <c r="BO126" s="186"/>
      <c r="BP126" s="265"/>
      <c r="BQ126" s="154"/>
      <c r="BR126" s="198"/>
      <c r="BS126" s="201"/>
    </row>
    <row r="127" spans="1:71" ht="12" customHeight="1" x14ac:dyDescent="0.25">
      <c r="A127" s="73" t="s">
        <v>3</v>
      </c>
      <c r="B127" s="57">
        <v>14</v>
      </c>
      <c r="C127" s="56">
        <v>41979</v>
      </c>
      <c r="D127" s="79" t="b">
        <f t="shared" si="40"/>
        <v>0</v>
      </c>
      <c r="E127" s="78" t="b">
        <f t="shared" si="78"/>
        <v>0</v>
      </c>
      <c r="F127" s="78" t="b">
        <f t="shared" si="79"/>
        <v>0</v>
      </c>
      <c r="G127" s="78" t="b">
        <f t="shared" si="43"/>
        <v>0</v>
      </c>
      <c r="H127" s="78" t="b">
        <f t="shared" si="44"/>
        <v>0</v>
      </c>
      <c r="I127" s="78" t="b">
        <f t="shared" si="45"/>
        <v>0</v>
      </c>
      <c r="J127" s="78" t="b">
        <f t="shared" si="46"/>
        <v>0</v>
      </c>
      <c r="K127" s="78" t="b">
        <f t="shared" si="47"/>
        <v>0</v>
      </c>
      <c r="L127" s="85" t="b">
        <f t="shared" si="48"/>
        <v>0</v>
      </c>
      <c r="M127" s="78" t="b">
        <f t="shared" si="49"/>
        <v>0</v>
      </c>
      <c r="N127" s="93" t="b">
        <f t="shared" si="50"/>
        <v>0</v>
      </c>
      <c r="O127" s="78" t="b">
        <f t="shared" si="51"/>
        <v>0</v>
      </c>
      <c r="P127" s="78" t="b">
        <f t="shared" si="52"/>
        <v>0</v>
      </c>
      <c r="Q127" s="78" t="b">
        <f t="shared" si="53"/>
        <v>0</v>
      </c>
      <c r="R127" s="78" t="b">
        <f t="shared" si="54"/>
        <v>0</v>
      </c>
      <c r="S127" s="78" t="b">
        <f t="shared" si="55"/>
        <v>0</v>
      </c>
      <c r="T127" s="78" t="b">
        <f t="shared" si="56"/>
        <v>0</v>
      </c>
      <c r="U127" s="78" t="b">
        <f t="shared" si="57"/>
        <v>0</v>
      </c>
      <c r="V127" s="78" t="b">
        <f t="shared" si="58"/>
        <v>0</v>
      </c>
      <c r="W127" s="78" t="b">
        <f t="shared" si="59"/>
        <v>0</v>
      </c>
      <c r="X127" s="78" t="b">
        <f t="shared" si="60"/>
        <v>0</v>
      </c>
      <c r="Y127" s="80" t="b">
        <f t="shared" si="61"/>
        <v>0</v>
      </c>
      <c r="Z127" s="58"/>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c r="BA127" s="60"/>
      <c r="BC127" s="219" t="b">
        <f t="shared" si="62"/>
        <v>0</v>
      </c>
      <c r="BD127" s="220"/>
      <c r="BE127" s="220"/>
      <c r="BF127" s="220"/>
      <c r="BG127" s="220"/>
      <c r="BH127" s="220" t="b">
        <f t="shared" si="63"/>
        <v>0</v>
      </c>
      <c r="BI127" s="220"/>
      <c r="BJ127" s="220"/>
      <c r="BK127" s="220"/>
      <c r="BL127" s="222"/>
      <c r="BM127" s="184"/>
      <c r="BN127" s="185"/>
      <c r="BO127" s="186"/>
      <c r="BP127" s="265"/>
      <c r="BQ127" s="154"/>
      <c r="BR127" s="198"/>
      <c r="BS127" s="201"/>
    </row>
    <row r="128" spans="1:71" ht="12" customHeight="1" thickBot="1" x14ac:dyDescent="0.3">
      <c r="A128" s="55" t="s">
        <v>4</v>
      </c>
      <c r="B128" s="62">
        <v>14</v>
      </c>
      <c r="C128" s="61">
        <v>41980</v>
      </c>
      <c r="D128" s="83" t="b">
        <f t="shared" si="40"/>
        <v>0</v>
      </c>
      <c r="E128" s="81" t="b">
        <f t="shared" si="78"/>
        <v>0</v>
      </c>
      <c r="F128" s="81" t="b">
        <f t="shared" si="79"/>
        <v>0</v>
      </c>
      <c r="G128" s="81" t="b">
        <f t="shared" si="43"/>
        <v>0</v>
      </c>
      <c r="H128" s="81" t="b">
        <f t="shared" si="44"/>
        <v>0</v>
      </c>
      <c r="I128" s="81" t="b">
        <f t="shared" si="45"/>
        <v>0</v>
      </c>
      <c r="J128" s="81" t="b">
        <f t="shared" si="46"/>
        <v>0</v>
      </c>
      <c r="K128" s="81" t="b">
        <f t="shared" si="47"/>
        <v>0</v>
      </c>
      <c r="L128" s="86" t="b">
        <f t="shared" si="48"/>
        <v>0</v>
      </c>
      <c r="M128" s="81" t="b">
        <f t="shared" si="49"/>
        <v>0</v>
      </c>
      <c r="N128" s="92" t="b">
        <f t="shared" si="50"/>
        <v>0</v>
      </c>
      <c r="O128" s="81" t="b">
        <f t="shared" si="51"/>
        <v>0</v>
      </c>
      <c r="P128" s="81" t="b">
        <f t="shared" si="52"/>
        <v>0</v>
      </c>
      <c r="Q128" s="81" t="b">
        <f t="shared" si="53"/>
        <v>0</v>
      </c>
      <c r="R128" s="81" t="b">
        <f t="shared" si="54"/>
        <v>0</v>
      </c>
      <c r="S128" s="81" t="b">
        <f t="shared" si="55"/>
        <v>0</v>
      </c>
      <c r="T128" s="81" t="b">
        <f t="shared" si="56"/>
        <v>0</v>
      </c>
      <c r="U128" s="81" t="b">
        <f t="shared" si="57"/>
        <v>0</v>
      </c>
      <c r="V128" s="81" t="b">
        <f t="shared" si="58"/>
        <v>0</v>
      </c>
      <c r="W128" s="81" t="b">
        <f t="shared" si="59"/>
        <v>0</v>
      </c>
      <c r="X128" s="81" t="b">
        <f t="shared" si="60"/>
        <v>0</v>
      </c>
      <c r="Y128" s="82" t="b">
        <f t="shared" si="61"/>
        <v>0</v>
      </c>
      <c r="Z128" s="58"/>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c r="BA128" s="60"/>
      <c r="BC128" s="223" t="b">
        <f t="shared" si="62"/>
        <v>0</v>
      </c>
      <c r="BD128" s="224"/>
      <c r="BE128" s="224"/>
      <c r="BF128" s="224"/>
      <c r="BG128" s="224"/>
      <c r="BH128" s="224" t="b">
        <f t="shared" si="63"/>
        <v>0</v>
      </c>
      <c r="BI128" s="224"/>
      <c r="BJ128" s="224"/>
      <c r="BK128" s="224"/>
      <c r="BL128" s="226"/>
      <c r="BM128" s="187"/>
      <c r="BN128" s="188"/>
      <c r="BO128" s="189"/>
      <c r="BP128" s="266"/>
      <c r="BQ128" s="155"/>
      <c r="BR128" s="199"/>
      <c r="BS128" s="202"/>
    </row>
    <row r="129" spans="1:71" ht="12" customHeight="1" x14ac:dyDescent="0.25">
      <c r="A129" s="74" t="s">
        <v>0</v>
      </c>
      <c r="B129" s="50">
        <v>15</v>
      </c>
      <c r="C129" s="49">
        <v>41981</v>
      </c>
      <c r="D129" s="63" t="b">
        <f t="shared" si="40"/>
        <v>0</v>
      </c>
      <c r="E129" s="51" t="b">
        <f>IF(COUNTIF(Z129:BA129,"Cardio1")&gt;0, "Cardio matin")</f>
        <v>0</v>
      </c>
      <c r="F129" s="51" t="b">
        <f>IF(COUNTIF(Z129:BA129,"Cardio2")&gt;0, "Cardio après-midi")</f>
        <v>0</v>
      </c>
      <c r="G129" s="51" t="b">
        <f t="shared" si="43"/>
        <v>0</v>
      </c>
      <c r="H129" s="51" t="b">
        <f t="shared" si="44"/>
        <v>0</v>
      </c>
      <c r="I129" s="51" t="b">
        <f t="shared" si="45"/>
        <v>0</v>
      </c>
      <c r="J129" s="51" t="b">
        <f t="shared" si="46"/>
        <v>0</v>
      </c>
      <c r="K129" s="51" t="b">
        <f t="shared" si="47"/>
        <v>0</v>
      </c>
      <c r="L129" s="84" t="b">
        <f t="shared" si="48"/>
        <v>0</v>
      </c>
      <c r="M129" s="51" t="b">
        <f t="shared" si="49"/>
        <v>0</v>
      </c>
      <c r="N129" s="94" t="b">
        <f t="shared" si="50"/>
        <v>0</v>
      </c>
      <c r="O129" s="51" t="b">
        <f t="shared" si="51"/>
        <v>0</v>
      </c>
      <c r="P129" s="51" t="b">
        <f t="shared" si="52"/>
        <v>0</v>
      </c>
      <c r="Q129" s="51" t="b">
        <f t="shared" si="53"/>
        <v>0</v>
      </c>
      <c r="R129" s="51" t="b">
        <f t="shared" si="54"/>
        <v>0</v>
      </c>
      <c r="S129" s="51" t="b">
        <f t="shared" si="55"/>
        <v>0</v>
      </c>
      <c r="T129" s="51" t="b">
        <f t="shared" si="56"/>
        <v>0</v>
      </c>
      <c r="U129" s="51" t="b">
        <f t="shared" si="57"/>
        <v>0</v>
      </c>
      <c r="V129" s="51" t="b">
        <f t="shared" si="58"/>
        <v>0</v>
      </c>
      <c r="W129" s="51" t="b">
        <f t="shared" si="59"/>
        <v>0</v>
      </c>
      <c r="X129" s="51" t="b">
        <f t="shared" si="60"/>
        <v>0</v>
      </c>
      <c r="Y129" s="52" t="b">
        <f t="shared" si="61"/>
        <v>0</v>
      </c>
      <c r="Z129" s="64"/>
      <c r="AA129" s="53"/>
      <c r="AB129" s="53"/>
      <c r="AC129" s="53"/>
      <c r="AD129" s="53"/>
      <c r="AE129" s="53"/>
      <c r="AF129" s="53"/>
      <c r="AG129" s="53"/>
      <c r="AH129" s="53"/>
      <c r="AI129" s="53"/>
      <c r="AJ129" s="53"/>
      <c r="AK129" s="53"/>
      <c r="AL129" s="53"/>
      <c r="AM129" s="53"/>
      <c r="AN129" s="53"/>
      <c r="AO129" s="53"/>
      <c r="AP129" s="53"/>
      <c r="AQ129" s="53"/>
      <c r="AR129" s="53"/>
      <c r="AS129" s="53"/>
      <c r="AT129" s="53"/>
      <c r="AU129" s="53"/>
      <c r="AV129" s="53"/>
      <c r="AW129" s="53"/>
      <c r="AX129" s="53"/>
      <c r="AY129" s="53"/>
      <c r="AZ129" s="53"/>
      <c r="BA129" s="54"/>
      <c r="BC129" s="216" t="b">
        <f t="shared" si="62"/>
        <v>0</v>
      </c>
      <c r="BD129" s="217"/>
      <c r="BE129" s="217"/>
      <c r="BF129" s="217"/>
      <c r="BG129" s="217"/>
      <c r="BH129" s="217" t="b">
        <f t="shared" si="63"/>
        <v>0</v>
      </c>
      <c r="BI129" s="217"/>
      <c r="BJ129" s="217"/>
      <c r="BK129" s="217"/>
      <c r="BL129" s="227"/>
      <c r="BM129" s="181"/>
      <c r="BN129" s="182"/>
      <c r="BO129" s="183"/>
      <c r="BP129" s="264">
        <v>15</v>
      </c>
      <c r="BQ129" s="153"/>
      <c r="BR129" s="197"/>
      <c r="BS129" s="200"/>
    </row>
    <row r="130" spans="1:71" ht="12" customHeight="1" x14ac:dyDescent="0.25">
      <c r="A130" s="73" t="s">
        <v>80</v>
      </c>
      <c r="B130" s="57">
        <v>15</v>
      </c>
      <c r="C130" s="56">
        <v>41982</v>
      </c>
      <c r="D130" s="79" t="b">
        <f t="shared" si="40"/>
        <v>0</v>
      </c>
      <c r="E130" s="78" t="b">
        <f t="shared" ref="E130:E135" si="80">IF(COUNTIF(Z130:BA130,"Cardio.")&gt;0, "Cardio1")</f>
        <v>0</v>
      </c>
      <c r="F130" s="78" t="b">
        <f t="shared" ref="F130:F135" si="81">IF(COUNTIF(Z130:BA130,"Cardio")&gt;0, "Cardio2")</f>
        <v>0</v>
      </c>
      <c r="G130" s="78" t="b">
        <f t="shared" si="43"/>
        <v>0</v>
      </c>
      <c r="H130" s="78" t="b">
        <f t="shared" si="44"/>
        <v>0</v>
      </c>
      <c r="I130" s="78" t="b">
        <f t="shared" si="45"/>
        <v>0</v>
      </c>
      <c r="J130" s="78" t="b">
        <f t="shared" si="46"/>
        <v>0</v>
      </c>
      <c r="K130" s="78" t="b">
        <f t="shared" si="47"/>
        <v>0</v>
      </c>
      <c r="L130" s="85" t="b">
        <f t="shared" si="48"/>
        <v>0</v>
      </c>
      <c r="M130" s="78" t="b">
        <f t="shared" si="49"/>
        <v>0</v>
      </c>
      <c r="N130" s="93" t="b">
        <f t="shared" si="50"/>
        <v>0</v>
      </c>
      <c r="O130" s="78" t="b">
        <f t="shared" si="51"/>
        <v>0</v>
      </c>
      <c r="P130" s="78" t="b">
        <f t="shared" si="52"/>
        <v>0</v>
      </c>
      <c r="Q130" s="78" t="b">
        <f t="shared" si="53"/>
        <v>0</v>
      </c>
      <c r="R130" s="78" t="b">
        <f t="shared" si="54"/>
        <v>0</v>
      </c>
      <c r="S130" s="78" t="b">
        <f t="shared" si="55"/>
        <v>0</v>
      </c>
      <c r="T130" s="78" t="b">
        <f t="shared" si="56"/>
        <v>0</v>
      </c>
      <c r="U130" s="78" t="b">
        <f t="shared" si="57"/>
        <v>0</v>
      </c>
      <c r="V130" s="78" t="b">
        <f t="shared" si="58"/>
        <v>0</v>
      </c>
      <c r="W130" s="78" t="b">
        <f t="shared" si="59"/>
        <v>0</v>
      </c>
      <c r="X130" s="78" t="b">
        <f t="shared" si="60"/>
        <v>0</v>
      </c>
      <c r="Y130" s="80" t="b">
        <f t="shared" si="61"/>
        <v>0</v>
      </c>
      <c r="Z130" s="58"/>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c r="BA130" s="60"/>
      <c r="BC130" s="219" t="b">
        <f t="shared" si="62"/>
        <v>0</v>
      </c>
      <c r="BD130" s="220"/>
      <c r="BE130" s="220"/>
      <c r="BF130" s="220"/>
      <c r="BG130" s="220"/>
      <c r="BH130" s="220" t="b">
        <f t="shared" si="63"/>
        <v>0</v>
      </c>
      <c r="BI130" s="220"/>
      <c r="BJ130" s="220"/>
      <c r="BK130" s="220"/>
      <c r="BL130" s="222"/>
      <c r="BM130" s="184"/>
      <c r="BN130" s="185"/>
      <c r="BO130" s="186"/>
      <c r="BP130" s="265"/>
      <c r="BQ130" s="154"/>
      <c r="BR130" s="198"/>
      <c r="BS130" s="201"/>
    </row>
    <row r="131" spans="1:71" ht="12" customHeight="1" x14ac:dyDescent="0.25">
      <c r="A131" s="73" t="s">
        <v>81</v>
      </c>
      <c r="B131" s="57">
        <v>15</v>
      </c>
      <c r="C131" s="56">
        <v>41983</v>
      </c>
      <c r="D131" s="79" t="b">
        <f t="shared" ref="D131:D194" si="82">IF(COUNTIF(Z131:BA131,"Balnéo")&gt;0, "Balnéo")</f>
        <v>0</v>
      </c>
      <c r="E131" s="78" t="b">
        <f t="shared" si="80"/>
        <v>0</v>
      </c>
      <c r="F131" s="78" t="b">
        <f t="shared" si="81"/>
        <v>0</v>
      </c>
      <c r="G131" s="78" t="b">
        <f t="shared" ref="G131:G194" si="83">IF(COUNTIF(Z131:BA131,"Décrassage")&gt;0, "Décrassage")</f>
        <v>0</v>
      </c>
      <c r="H131" s="78" t="b">
        <f t="shared" ref="H131:H194" si="84">IF(COUNTIF(Z131:BA131,"Match Amical")&gt;0, "Match amical")</f>
        <v>0</v>
      </c>
      <c r="I131" s="78" t="b">
        <f t="shared" ref="I131:I194" si="85">IF(COUNTIF(Z131:BA131,"Match officiel domicile")&gt;0, "Match officiel domicile")</f>
        <v>0</v>
      </c>
      <c r="J131" s="78" t="b">
        <f t="shared" ref="J131:J194" si="86">IF(COUNTIF(Z131:BA131,"Match officiel extérieur")&gt;0, "Match officiel extérieur")</f>
        <v>0</v>
      </c>
      <c r="K131" s="78" t="b">
        <f t="shared" ref="K131:K194" si="87">IF(COUNTIF(Z131:BA131,"Muscu + Cardio1")&gt;0, "Muscu + Cardio matin")</f>
        <v>0</v>
      </c>
      <c r="L131" s="85" t="b">
        <f t="shared" ref="L131:L194" si="88">IF(COUNTIF(Z131:BA131,"Muscu + Cardio2")&gt;0, "Muscu + Cardio après-midi")</f>
        <v>0</v>
      </c>
      <c r="M131" s="78" t="b">
        <f t="shared" ref="M131:M194" si="89">IF(COUNTIF(Z131:BA131,"Musculation1")&gt;0, "Musculation matin")</f>
        <v>0</v>
      </c>
      <c r="N131" s="93" t="b">
        <f t="shared" ref="N131:N194" si="90">IF(COUNTIF(Z131:BA131,"Musculation2")&gt;0, "Musculation après-midi")</f>
        <v>0</v>
      </c>
      <c r="O131" s="78" t="b">
        <f t="shared" ref="O131:O194" si="91">IF(COUNTIF(Z131:BA131,"Volley / Muscu1")&gt;0, "Volley/Muscu matin")</f>
        <v>0</v>
      </c>
      <c r="P131" s="78" t="b">
        <f t="shared" ref="P131:P194" si="92">IF(COUNTIF(Z131:BA131,"Volley / Muscu2")&gt;0, "Volley/Muscu après-midi")</f>
        <v>0</v>
      </c>
      <c r="Q131" s="78" t="b">
        <f t="shared" ref="Q131:Q194" si="93">IF(COUNTIF(Z131:BA131,"Récupération")&gt;0, "Récupération")</f>
        <v>0</v>
      </c>
      <c r="R131" s="78" t="b">
        <f t="shared" ref="R131:R194" si="94">IF(COUNTIF(Z131:BA131,"Repos matin")&gt;0, "Repos matin")</f>
        <v>0</v>
      </c>
      <c r="S131" s="78" t="b">
        <f t="shared" ref="S131:S194" si="95">IF(COUNTIF(Z131:BA131,"Repos après-midi")&gt;0, "Repos après-midi")</f>
        <v>0</v>
      </c>
      <c r="T131" s="78" t="b">
        <f t="shared" ref="T131:T194" si="96">IF(COUNTIF(Z131:BA131,"Repos journée")&gt;0, "Repos journée")</f>
        <v>0</v>
      </c>
      <c r="U131" s="78" t="b">
        <f t="shared" ref="U131:U194" si="97">IF(COUNTIF(Z131:BA131,"Vacances")&gt;0, "Vacances")</f>
        <v>0</v>
      </c>
      <c r="V131" s="78" t="b">
        <f t="shared" ref="V131:V194" si="98">IF(COUNTIF(Z131:BA131,"Vidéo")&gt;0, "Vidéo")</f>
        <v>0</v>
      </c>
      <c r="W131" s="78" t="b">
        <f t="shared" ref="W131:W194" si="99">IF(COUNTIF(Z131:BA131,"Volley1")&gt;0, "Volley matin")</f>
        <v>0</v>
      </c>
      <c r="X131" s="78" t="b">
        <f t="shared" ref="X131:X194" si="100">IF(COUNTIF(Z131:BA131,"Volley2")&gt;0, "Volley après-midi")</f>
        <v>0</v>
      </c>
      <c r="Y131" s="80" t="b">
        <f t="shared" ref="Y131:Y194" si="101">IF(COUNTIF(Z131:BA131,"Voyage")&gt;0, "Voyage")</f>
        <v>0</v>
      </c>
      <c r="Z131" s="58"/>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c r="BA131" s="60"/>
      <c r="BC131" s="219" t="b">
        <f t="shared" ref="BC131:BC194" si="102">IF(E131="Cardio matin",("Cardio matin"),IF(G131="Décrassage",("Décrassage"),IF(K131="Muscu + Cardio matin",("Muscu + Cardio matin"),IF(M131="Musculation matin",("Musculation matin"),IF(O131="Volley/Muscu matin",("Volley/Muscu matin"),IF(R131="Repos matin",("Repos matin"),IF(T131="Repos journée",("Repos journée"),IF(U131="Vacances",("Vacances"),IF(W131="Volley matin",("Volley matin"),IF(Y131="Voyage",("Voyage")))))))))))</f>
        <v>0</v>
      </c>
      <c r="BD131" s="220"/>
      <c r="BE131" s="220"/>
      <c r="BF131" s="220"/>
      <c r="BG131" s="220"/>
      <c r="BH131" s="220" t="b">
        <f t="shared" ref="BH131:BH194" si="103">IF(F131="Cardio après-midi",("Cardio après-midi"),IF(H131="Match amical",("Match amical"),IF(I131="Match officiel domicile",("Match officiel domicile"),IF("Match officiel extérieur"=7,("Match officiel extérieur"),IF(L131="Muscu + Cardio après-midi",("Muscu + Cardio après-midi"),IF(N131="Musculation après-midi",("Musculation après-midi"),IF(P131="Volley/Muscu après-midi",("Volley/Muscu après-midi"),IF(S131="Repos après-midi",("Repos après-midi"),IF(T131="Repos journée",("Repos journée"),IF(U131="Vacances",("Vacances"),IF(X131="Volley après-midi",("Volley après-midi"),IF(Y131="Voyage",("Voyage")))))))))))))</f>
        <v>0</v>
      </c>
      <c r="BI131" s="220"/>
      <c r="BJ131" s="220"/>
      <c r="BK131" s="220"/>
      <c r="BL131" s="222"/>
      <c r="BM131" s="184"/>
      <c r="BN131" s="185"/>
      <c r="BO131" s="186"/>
      <c r="BP131" s="265"/>
      <c r="BQ131" s="154"/>
      <c r="BR131" s="198"/>
      <c r="BS131" s="201"/>
    </row>
    <row r="132" spans="1:71" ht="12" customHeight="1" x14ac:dyDescent="0.25">
      <c r="A132" s="73" t="s">
        <v>1</v>
      </c>
      <c r="B132" s="57">
        <v>15</v>
      </c>
      <c r="C132" s="56">
        <v>41984</v>
      </c>
      <c r="D132" s="79" t="b">
        <f t="shared" si="82"/>
        <v>0</v>
      </c>
      <c r="E132" s="78" t="b">
        <f t="shared" si="80"/>
        <v>0</v>
      </c>
      <c r="F132" s="78" t="b">
        <f t="shared" si="81"/>
        <v>0</v>
      </c>
      <c r="G132" s="78" t="b">
        <f t="shared" si="83"/>
        <v>0</v>
      </c>
      <c r="H132" s="78" t="b">
        <f t="shared" si="84"/>
        <v>0</v>
      </c>
      <c r="I132" s="78" t="b">
        <f t="shared" si="85"/>
        <v>0</v>
      </c>
      <c r="J132" s="78" t="b">
        <f t="shared" si="86"/>
        <v>0</v>
      </c>
      <c r="K132" s="78" t="b">
        <f t="shared" si="87"/>
        <v>0</v>
      </c>
      <c r="L132" s="85" t="b">
        <f t="shared" si="88"/>
        <v>0</v>
      </c>
      <c r="M132" s="78" t="b">
        <f t="shared" si="89"/>
        <v>0</v>
      </c>
      <c r="N132" s="93" t="b">
        <f t="shared" si="90"/>
        <v>0</v>
      </c>
      <c r="O132" s="78" t="b">
        <f t="shared" si="91"/>
        <v>0</v>
      </c>
      <c r="P132" s="78" t="b">
        <f t="shared" si="92"/>
        <v>0</v>
      </c>
      <c r="Q132" s="78" t="b">
        <f t="shared" si="93"/>
        <v>0</v>
      </c>
      <c r="R132" s="78" t="b">
        <f t="shared" si="94"/>
        <v>0</v>
      </c>
      <c r="S132" s="78" t="b">
        <f t="shared" si="95"/>
        <v>0</v>
      </c>
      <c r="T132" s="78" t="b">
        <f t="shared" si="96"/>
        <v>0</v>
      </c>
      <c r="U132" s="78" t="b">
        <f t="shared" si="97"/>
        <v>0</v>
      </c>
      <c r="V132" s="78" t="b">
        <f t="shared" si="98"/>
        <v>0</v>
      </c>
      <c r="W132" s="78" t="b">
        <f t="shared" si="99"/>
        <v>0</v>
      </c>
      <c r="X132" s="78" t="b">
        <f t="shared" si="100"/>
        <v>0</v>
      </c>
      <c r="Y132" s="80" t="b">
        <f t="shared" si="101"/>
        <v>0</v>
      </c>
      <c r="Z132" s="58"/>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c r="BA132" s="60"/>
      <c r="BC132" s="219" t="b">
        <f t="shared" si="102"/>
        <v>0</v>
      </c>
      <c r="BD132" s="220"/>
      <c r="BE132" s="220"/>
      <c r="BF132" s="220"/>
      <c r="BG132" s="220"/>
      <c r="BH132" s="220" t="b">
        <f t="shared" si="103"/>
        <v>0</v>
      </c>
      <c r="BI132" s="220"/>
      <c r="BJ132" s="220"/>
      <c r="BK132" s="220"/>
      <c r="BL132" s="222"/>
      <c r="BM132" s="184"/>
      <c r="BN132" s="185"/>
      <c r="BO132" s="186"/>
      <c r="BP132" s="265"/>
      <c r="BQ132" s="154"/>
      <c r="BR132" s="198"/>
      <c r="BS132" s="201"/>
    </row>
    <row r="133" spans="1:71" ht="12" customHeight="1" x14ac:dyDescent="0.25">
      <c r="A133" s="73" t="s">
        <v>2</v>
      </c>
      <c r="B133" s="57">
        <v>15</v>
      </c>
      <c r="C133" s="56">
        <v>41985</v>
      </c>
      <c r="D133" s="79" t="b">
        <f t="shared" si="82"/>
        <v>0</v>
      </c>
      <c r="E133" s="78" t="b">
        <f t="shared" si="80"/>
        <v>0</v>
      </c>
      <c r="F133" s="78" t="b">
        <f t="shared" si="81"/>
        <v>0</v>
      </c>
      <c r="G133" s="78" t="b">
        <f t="shared" si="83"/>
        <v>0</v>
      </c>
      <c r="H133" s="78" t="b">
        <f t="shared" si="84"/>
        <v>0</v>
      </c>
      <c r="I133" s="78" t="b">
        <f t="shared" si="85"/>
        <v>0</v>
      </c>
      <c r="J133" s="78" t="b">
        <f t="shared" si="86"/>
        <v>0</v>
      </c>
      <c r="K133" s="78" t="b">
        <f t="shared" si="87"/>
        <v>0</v>
      </c>
      <c r="L133" s="85" t="b">
        <f t="shared" si="88"/>
        <v>0</v>
      </c>
      <c r="M133" s="78" t="b">
        <f t="shared" si="89"/>
        <v>0</v>
      </c>
      <c r="N133" s="93" t="b">
        <f t="shared" si="90"/>
        <v>0</v>
      </c>
      <c r="O133" s="78" t="b">
        <f t="shared" si="91"/>
        <v>0</v>
      </c>
      <c r="P133" s="78" t="b">
        <f t="shared" si="92"/>
        <v>0</v>
      </c>
      <c r="Q133" s="78" t="b">
        <f t="shared" si="93"/>
        <v>0</v>
      </c>
      <c r="R133" s="78" t="b">
        <f t="shared" si="94"/>
        <v>0</v>
      </c>
      <c r="S133" s="78" t="b">
        <f t="shared" si="95"/>
        <v>0</v>
      </c>
      <c r="T133" s="78" t="b">
        <f t="shared" si="96"/>
        <v>0</v>
      </c>
      <c r="U133" s="78" t="b">
        <f t="shared" si="97"/>
        <v>0</v>
      </c>
      <c r="V133" s="78" t="b">
        <f t="shared" si="98"/>
        <v>0</v>
      </c>
      <c r="W133" s="78" t="b">
        <f t="shared" si="99"/>
        <v>0</v>
      </c>
      <c r="X133" s="78" t="b">
        <f t="shared" si="100"/>
        <v>0</v>
      </c>
      <c r="Y133" s="80" t="b">
        <f t="shared" si="101"/>
        <v>0</v>
      </c>
      <c r="Z133" s="58"/>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c r="BA133" s="60"/>
      <c r="BC133" s="219" t="b">
        <f t="shared" si="102"/>
        <v>0</v>
      </c>
      <c r="BD133" s="220"/>
      <c r="BE133" s="220"/>
      <c r="BF133" s="220"/>
      <c r="BG133" s="220"/>
      <c r="BH133" s="220" t="b">
        <f t="shared" si="103"/>
        <v>0</v>
      </c>
      <c r="BI133" s="220"/>
      <c r="BJ133" s="220"/>
      <c r="BK133" s="220"/>
      <c r="BL133" s="222"/>
      <c r="BM133" s="184"/>
      <c r="BN133" s="185"/>
      <c r="BO133" s="186"/>
      <c r="BP133" s="265"/>
      <c r="BQ133" s="154"/>
      <c r="BR133" s="198"/>
      <c r="BS133" s="201"/>
    </row>
    <row r="134" spans="1:71" ht="12" customHeight="1" x14ac:dyDescent="0.25">
      <c r="A134" s="73" t="s">
        <v>3</v>
      </c>
      <c r="B134" s="57">
        <v>15</v>
      </c>
      <c r="C134" s="56">
        <v>41986</v>
      </c>
      <c r="D134" s="79" t="b">
        <f t="shared" si="82"/>
        <v>0</v>
      </c>
      <c r="E134" s="78" t="b">
        <f t="shared" si="80"/>
        <v>0</v>
      </c>
      <c r="F134" s="78" t="b">
        <f t="shared" si="81"/>
        <v>0</v>
      </c>
      <c r="G134" s="78" t="b">
        <f t="shared" si="83"/>
        <v>0</v>
      </c>
      <c r="H134" s="78" t="b">
        <f t="shared" si="84"/>
        <v>0</v>
      </c>
      <c r="I134" s="78" t="b">
        <f t="shared" si="85"/>
        <v>0</v>
      </c>
      <c r="J134" s="78" t="b">
        <f t="shared" si="86"/>
        <v>0</v>
      </c>
      <c r="K134" s="78" t="b">
        <f t="shared" si="87"/>
        <v>0</v>
      </c>
      <c r="L134" s="85" t="b">
        <f t="shared" si="88"/>
        <v>0</v>
      </c>
      <c r="M134" s="78" t="b">
        <f t="shared" si="89"/>
        <v>0</v>
      </c>
      <c r="N134" s="93" t="b">
        <f t="shared" si="90"/>
        <v>0</v>
      </c>
      <c r="O134" s="78" t="b">
        <f t="shared" si="91"/>
        <v>0</v>
      </c>
      <c r="P134" s="78" t="b">
        <f t="shared" si="92"/>
        <v>0</v>
      </c>
      <c r="Q134" s="78" t="b">
        <f t="shared" si="93"/>
        <v>0</v>
      </c>
      <c r="R134" s="78" t="b">
        <f t="shared" si="94"/>
        <v>0</v>
      </c>
      <c r="S134" s="78" t="b">
        <f t="shared" si="95"/>
        <v>0</v>
      </c>
      <c r="T134" s="78" t="b">
        <f t="shared" si="96"/>
        <v>0</v>
      </c>
      <c r="U134" s="78" t="b">
        <f t="shared" si="97"/>
        <v>0</v>
      </c>
      <c r="V134" s="78" t="b">
        <f t="shared" si="98"/>
        <v>0</v>
      </c>
      <c r="W134" s="78" t="b">
        <f t="shared" si="99"/>
        <v>0</v>
      </c>
      <c r="X134" s="78" t="b">
        <f t="shared" si="100"/>
        <v>0</v>
      </c>
      <c r="Y134" s="80" t="b">
        <f t="shared" si="101"/>
        <v>0</v>
      </c>
      <c r="Z134" s="58"/>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c r="BA134" s="60"/>
      <c r="BC134" s="219" t="b">
        <f t="shared" si="102"/>
        <v>0</v>
      </c>
      <c r="BD134" s="220"/>
      <c r="BE134" s="220"/>
      <c r="BF134" s="220"/>
      <c r="BG134" s="220"/>
      <c r="BH134" s="220" t="b">
        <f t="shared" si="103"/>
        <v>0</v>
      </c>
      <c r="BI134" s="220"/>
      <c r="BJ134" s="220"/>
      <c r="BK134" s="220"/>
      <c r="BL134" s="222"/>
      <c r="BM134" s="184"/>
      <c r="BN134" s="185"/>
      <c r="BO134" s="186"/>
      <c r="BP134" s="265"/>
      <c r="BQ134" s="154"/>
      <c r="BR134" s="198"/>
      <c r="BS134" s="201"/>
    </row>
    <row r="135" spans="1:71" ht="12" customHeight="1" thickBot="1" x14ac:dyDescent="0.3">
      <c r="A135" s="55" t="s">
        <v>4</v>
      </c>
      <c r="B135" s="62">
        <v>15</v>
      </c>
      <c r="C135" s="61">
        <v>41987</v>
      </c>
      <c r="D135" s="83" t="b">
        <f t="shared" si="82"/>
        <v>0</v>
      </c>
      <c r="E135" s="81" t="b">
        <f t="shared" si="80"/>
        <v>0</v>
      </c>
      <c r="F135" s="81" t="b">
        <f t="shared" si="81"/>
        <v>0</v>
      </c>
      <c r="G135" s="81" t="b">
        <f t="shared" si="83"/>
        <v>0</v>
      </c>
      <c r="H135" s="81" t="b">
        <f t="shared" si="84"/>
        <v>0</v>
      </c>
      <c r="I135" s="81" t="b">
        <f t="shared" si="85"/>
        <v>0</v>
      </c>
      <c r="J135" s="81" t="b">
        <f t="shared" si="86"/>
        <v>0</v>
      </c>
      <c r="K135" s="81" t="b">
        <f t="shared" si="87"/>
        <v>0</v>
      </c>
      <c r="L135" s="86" t="b">
        <f t="shared" si="88"/>
        <v>0</v>
      </c>
      <c r="M135" s="81" t="b">
        <f t="shared" si="89"/>
        <v>0</v>
      </c>
      <c r="N135" s="92" t="b">
        <f t="shared" si="90"/>
        <v>0</v>
      </c>
      <c r="O135" s="81" t="b">
        <f t="shared" si="91"/>
        <v>0</v>
      </c>
      <c r="P135" s="81" t="b">
        <f t="shared" si="92"/>
        <v>0</v>
      </c>
      <c r="Q135" s="81" t="b">
        <f t="shared" si="93"/>
        <v>0</v>
      </c>
      <c r="R135" s="81" t="b">
        <f t="shared" si="94"/>
        <v>0</v>
      </c>
      <c r="S135" s="81" t="b">
        <f t="shared" si="95"/>
        <v>0</v>
      </c>
      <c r="T135" s="81" t="b">
        <f t="shared" si="96"/>
        <v>0</v>
      </c>
      <c r="U135" s="81" t="b">
        <f t="shared" si="97"/>
        <v>0</v>
      </c>
      <c r="V135" s="81" t="b">
        <f t="shared" si="98"/>
        <v>0</v>
      </c>
      <c r="W135" s="81" t="b">
        <f t="shared" si="99"/>
        <v>0</v>
      </c>
      <c r="X135" s="81" t="b">
        <f t="shared" si="100"/>
        <v>0</v>
      </c>
      <c r="Y135" s="82" t="b">
        <f t="shared" si="101"/>
        <v>0</v>
      </c>
      <c r="Z135" s="58"/>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c r="BA135" s="60"/>
      <c r="BC135" s="223" t="b">
        <f t="shared" si="102"/>
        <v>0</v>
      </c>
      <c r="BD135" s="224"/>
      <c r="BE135" s="224"/>
      <c r="BF135" s="224"/>
      <c r="BG135" s="224"/>
      <c r="BH135" s="224" t="b">
        <f t="shared" si="103"/>
        <v>0</v>
      </c>
      <c r="BI135" s="224"/>
      <c r="BJ135" s="224"/>
      <c r="BK135" s="224"/>
      <c r="BL135" s="226"/>
      <c r="BM135" s="187"/>
      <c r="BN135" s="188"/>
      <c r="BO135" s="189"/>
      <c r="BP135" s="266"/>
      <c r="BQ135" s="155"/>
      <c r="BR135" s="199"/>
      <c r="BS135" s="202"/>
    </row>
    <row r="136" spans="1:71" ht="12" customHeight="1" x14ac:dyDescent="0.25">
      <c r="A136" s="74" t="s">
        <v>0</v>
      </c>
      <c r="B136" s="50">
        <v>16</v>
      </c>
      <c r="C136" s="49">
        <v>41988</v>
      </c>
      <c r="D136" s="63" t="b">
        <f t="shared" si="82"/>
        <v>0</v>
      </c>
      <c r="E136" s="51" t="b">
        <f>IF(COUNTIF(Z136:BA136,"Cardio1")&gt;0, "Cardio matin")</f>
        <v>0</v>
      </c>
      <c r="F136" s="51" t="b">
        <f>IF(COUNTIF(Z136:BA136,"Cardio2")&gt;0, "Cardio après-midi")</f>
        <v>0</v>
      </c>
      <c r="G136" s="51" t="b">
        <f t="shared" si="83"/>
        <v>0</v>
      </c>
      <c r="H136" s="51" t="b">
        <f t="shared" si="84"/>
        <v>0</v>
      </c>
      <c r="I136" s="51" t="b">
        <f t="shared" si="85"/>
        <v>0</v>
      </c>
      <c r="J136" s="51" t="b">
        <f t="shared" si="86"/>
        <v>0</v>
      </c>
      <c r="K136" s="51" t="b">
        <f t="shared" si="87"/>
        <v>0</v>
      </c>
      <c r="L136" s="84" t="b">
        <f t="shared" si="88"/>
        <v>0</v>
      </c>
      <c r="M136" s="51" t="b">
        <f t="shared" si="89"/>
        <v>0</v>
      </c>
      <c r="N136" s="94" t="b">
        <f t="shared" si="90"/>
        <v>0</v>
      </c>
      <c r="O136" s="51" t="b">
        <f t="shared" si="91"/>
        <v>0</v>
      </c>
      <c r="P136" s="51" t="b">
        <f t="shared" si="92"/>
        <v>0</v>
      </c>
      <c r="Q136" s="51" t="b">
        <f t="shared" si="93"/>
        <v>0</v>
      </c>
      <c r="R136" s="51" t="b">
        <f t="shared" si="94"/>
        <v>0</v>
      </c>
      <c r="S136" s="51" t="b">
        <f t="shared" si="95"/>
        <v>0</v>
      </c>
      <c r="T136" s="51" t="b">
        <f t="shared" si="96"/>
        <v>0</v>
      </c>
      <c r="U136" s="51" t="b">
        <f t="shared" si="97"/>
        <v>0</v>
      </c>
      <c r="V136" s="51" t="b">
        <f t="shared" si="98"/>
        <v>0</v>
      </c>
      <c r="W136" s="51" t="b">
        <f t="shared" si="99"/>
        <v>0</v>
      </c>
      <c r="X136" s="51" t="b">
        <f t="shared" si="100"/>
        <v>0</v>
      </c>
      <c r="Y136" s="52" t="b">
        <f t="shared" si="101"/>
        <v>0</v>
      </c>
      <c r="Z136" s="64"/>
      <c r="AA136" s="53"/>
      <c r="AB136" s="53"/>
      <c r="AC136" s="53"/>
      <c r="AD136" s="53"/>
      <c r="AE136" s="53"/>
      <c r="AF136" s="53"/>
      <c r="AG136" s="53"/>
      <c r="AH136" s="53"/>
      <c r="AI136" s="53"/>
      <c r="AJ136" s="53"/>
      <c r="AK136" s="53"/>
      <c r="AL136" s="53"/>
      <c r="AM136" s="53"/>
      <c r="AN136" s="53"/>
      <c r="AO136" s="53"/>
      <c r="AP136" s="53"/>
      <c r="AQ136" s="53"/>
      <c r="AR136" s="53"/>
      <c r="AS136" s="53"/>
      <c r="AT136" s="53"/>
      <c r="AU136" s="53"/>
      <c r="AV136" s="53"/>
      <c r="AW136" s="53"/>
      <c r="AX136" s="53"/>
      <c r="AY136" s="53"/>
      <c r="AZ136" s="53"/>
      <c r="BA136" s="54"/>
      <c r="BC136" s="216" t="b">
        <f t="shared" si="102"/>
        <v>0</v>
      </c>
      <c r="BD136" s="217"/>
      <c r="BE136" s="217"/>
      <c r="BF136" s="217"/>
      <c r="BG136" s="217"/>
      <c r="BH136" s="217" t="b">
        <f t="shared" si="103"/>
        <v>0</v>
      </c>
      <c r="BI136" s="217"/>
      <c r="BJ136" s="217"/>
      <c r="BK136" s="217"/>
      <c r="BL136" s="227"/>
      <c r="BM136" s="181"/>
      <c r="BN136" s="182"/>
      <c r="BO136" s="183"/>
      <c r="BP136" s="264">
        <v>16</v>
      </c>
      <c r="BQ136" s="153"/>
      <c r="BR136" s="197"/>
      <c r="BS136" s="200"/>
    </row>
    <row r="137" spans="1:71" ht="12" customHeight="1" x14ac:dyDescent="0.25">
      <c r="A137" s="73" t="s">
        <v>80</v>
      </c>
      <c r="B137" s="57">
        <v>16</v>
      </c>
      <c r="C137" s="56">
        <v>41989</v>
      </c>
      <c r="D137" s="79" t="b">
        <f t="shared" si="82"/>
        <v>0</v>
      </c>
      <c r="E137" s="78" t="b">
        <f t="shared" ref="E137:E142" si="104">IF(COUNTIF(Z137:BA137,"Cardio.")&gt;0, "Cardio1")</f>
        <v>0</v>
      </c>
      <c r="F137" s="78" t="b">
        <f t="shared" ref="F137:F142" si="105">IF(COUNTIF(Z137:BA137,"Cardio")&gt;0, "Cardio2")</f>
        <v>0</v>
      </c>
      <c r="G137" s="78" t="b">
        <f t="shared" si="83"/>
        <v>0</v>
      </c>
      <c r="H137" s="78" t="b">
        <f t="shared" si="84"/>
        <v>0</v>
      </c>
      <c r="I137" s="78" t="b">
        <f t="shared" si="85"/>
        <v>0</v>
      </c>
      <c r="J137" s="78" t="b">
        <f t="shared" si="86"/>
        <v>0</v>
      </c>
      <c r="K137" s="78" t="b">
        <f t="shared" si="87"/>
        <v>0</v>
      </c>
      <c r="L137" s="85" t="b">
        <f t="shared" si="88"/>
        <v>0</v>
      </c>
      <c r="M137" s="78" t="b">
        <f t="shared" si="89"/>
        <v>0</v>
      </c>
      <c r="N137" s="93" t="b">
        <f t="shared" si="90"/>
        <v>0</v>
      </c>
      <c r="O137" s="78" t="b">
        <f t="shared" si="91"/>
        <v>0</v>
      </c>
      <c r="P137" s="78" t="b">
        <f t="shared" si="92"/>
        <v>0</v>
      </c>
      <c r="Q137" s="78" t="b">
        <f t="shared" si="93"/>
        <v>0</v>
      </c>
      <c r="R137" s="78" t="b">
        <f t="shared" si="94"/>
        <v>0</v>
      </c>
      <c r="S137" s="78" t="b">
        <f t="shared" si="95"/>
        <v>0</v>
      </c>
      <c r="T137" s="78" t="b">
        <f t="shared" si="96"/>
        <v>0</v>
      </c>
      <c r="U137" s="78" t="b">
        <f t="shared" si="97"/>
        <v>0</v>
      </c>
      <c r="V137" s="78" t="b">
        <f t="shared" si="98"/>
        <v>0</v>
      </c>
      <c r="W137" s="78" t="b">
        <f t="shared" si="99"/>
        <v>0</v>
      </c>
      <c r="X137" s="78" t="b">
        <f t="shared" si="100"/>
        <v>0</v>
      </c>
      <c r="Y137" s="80" t="b">
        <f t="shared" si="101"/>
        <v>0</v>
      </c>
      <c r="Z137" s="58"/>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60"/>
      <c r="BC137" s="219" t="b">
        <f t="shared" si="102"/>
        <v>0</v>
      </c>
      <c r="BD137" s="220"/>
      <c r="BE137" s="220"/>
      <c r="BF137" s="220"/>
      <c r="BG137" s="220"/>
      <c r="BH137" s="220" t="b">
        <f t="shared" si="103"/>
        <v>0</v>
      </c>
      <c r="BI137" s="220"/>
      <c r="BJ137" s="220"/>
      <c r="BK137" s="220"/>
      <c r="BL137" s="222"/>
      <c r="BM137" s="184"/>
      <c r="BN137" s="185"/>
      <c r="BO137" s="186"/>
      <c r="BP137" s="265"/>
      <c r="BQ137" s="154"/>
      <c r="BR137" s="198"/>
      <c r="BS137" s="201"/>
    </row>
    <row r="138" spans="1:71" ht="12" customHeight="1" x14ac:dyDescent="0.25">
      <c r="A138" s="73" t="s">
        <v>81</v>
      </c>
      <c r="B138" s="57">
        <v>16</v>
      </c>
      <c r="C138" s="56">
        <v>41990</v>
      </c>
      <c r="D138" s="79" t="b">
        <f t="shared" si="82"/>
        <v>0</v>
      </c>
      <c r="E138" s="78" t="b">
        <f t="shared" si="104"/>
        <v>0</v>
      </c>
      <c r="F138" s="78" t="b">
        <f t="shared" si="105"/>
        <v>0</v>
      </c>
      <c r="G138" s="78" t="b">
        <f t="shared" si="83"/>
        <v>0</v>
      </c>
      <c r="H138" s="78" t="b">
        <f t="shared" si="84"/>
        <v>0</v>
      </c>
      <c r="I138" s="78" t="b">
        <f t="shared" si="85"/>
        <v>0</v>
      </c>
      <c r="J138" s="78" t="b">
        <f t="shared" si="86"/>
        <v>0</v>
      </c>
      <c r="K138" s="78" t="b">
        <f t="shared" si="87"/>
        <v>0</v>
      </c>
      <c r="L138" s="85" t="b">
        <f t="shared" si="88"/>
        <v>0</v>
      </c>
      <c r="M138" s="78" t="b">
        <f t="shared" si="89"/>
        <v>0</v>
      </c>
      <c r="N138" s="93" t="b">
        <f t="shared" si="90"/>
        <v>0</v>
      </c>
      <c r="O138" s="78" t="b">
        <f t="shared" si="91"/>
        <v>0</v>
      </c>
      <c r="P138" s="78" t="b">
        <f t="shared" si="92"/>
        <v>0</v>
      </c>
      <c r="Q138" s="78" t="b">
        <f t="shared" si="93"/>
        <v>0</v>
      </c>
      <c r="R138" s="78" t="b">
        <f t="shared" si="94"/>
        <v>0</v>
      </c>
      <c r="S138" s="78" t="b">
        <f t="shared" si="95"/>
        <v>0</v>
      </c>
      <c r="T138" s="78" t="b">
        <f t="shared" si="96"/>
        <v>0</v>
      </c>
      <c r="U138" s="78" t="b">
        <f t="shared" si="97"/>
        <v>0</v>
      </c>
      <c r="V138" s="78" t="b">
        <f t="shared" si="98"/>
        <v>0</v>
      </c>
      <c r="W138" s="78" t="b">
        <f t="shared" si="99"/>
        <v>0</v>
      </c>
      <c r="X138" s="78" t="b">
        <f t="shared" si="100"/>
        <v>0</v>
      </c>
      <c r="Y138" s="80" t="b">
        <f t="shared" si="101"/>
        <v>0</v>
      </c>
      <c r="Z138" s="58"/>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60"/>
      <c r="BC138" s="219" t="b">
        <f t="shared" si="102"/>
        <v>0</v>
      </c>
      <c r="BD138" s="220"/>
      <c r="BE138" s="220"/>
      <c r="BF138" s="220"/>
      <c r="BG138" s="220"/>
      <c r="BH138" s="220" t="b">
        <f t="shared" si="103"/>
        <v>0</v>
      </c>
      <c r="BI138" s="220"/>
      <c r="BJ138" s="220"/>
      <c r="BK138" s="220"/>
      <c r="BL138" s="222"/>
      <c r="BM138" s="184"/>
      <c r="BN138" s="185"/>
      <c r="BO138" s="186"/>
      <c r="BP138" s="265"/>
      <c r="BQ138" s="154"/>
      <c r="BR138" s="198"/>
      <c r="BS138" s="201"/>
    </row>
    <row r="139" spans="1:71" ht="12" customHeight="1" x14ac:dyDescent="0.25">
      <c r="A139" s="73" t="s">
        <v>1</v>
      </c>
      <c r="B139" s="57">
        <v>16</v>
      </c>
      <c r="C139" s="56">
        <v>41991</v>
      </c>
      <c r="D139" s="79" t="b">
        <f t="shared" si="82"/>
        <v>0</v>
      </c>
      <c r="E139" s="78" t="b">
        <f t="shared" si="104"/>
        <v>0</v>
      </c>
      <c r="F139" s="78" t="b">
        <f t="shared" si="105"/>
        <v>0</v>
      </c>
      <c r="G139" s="78" t="b">
        <f t="shared" si="83"/>
        <v>0</v>
      </c>
      <c r="H139" s="78" t="b">
        <f t="shared" si="84"/>
        <v>0</v>
      </c>
      <c r="I139" s="78" t="b">
        <f t="shared" si="85"/>
        <v>0</v>
      </c>
      <c r="J139" s="78" t="b">
        <f t="shared" si="86"/>
        <v>0</v>
      </c>
      <c r="K139" s="78" t="b">
        <f t="shared" si="87"/>
        <v>0</v>
      </c>
      <c r="L139" s="85" t="b">
        <f t="shared" si="88"/>
        <v>0</v>
      </c>
      <c r="M139" s="78" t="b">
        <f t="shared" si="89"/>
        <v>0</v>
      </c>
      <c r="N139" s="93" t="b">
        <f t="shared" si="90"/>
        <v>0</v>
      </c>
      <c r="O139" s="78" t="b">
        <f t="shared" si="91"/>
        <v>0</v>
      </c>
      <c r="P139" s="78" t="b">
        <f t="shared" si="92"/>
        <v>0</v>
      </c>
      <c r="Q139" s="78" t="b">
        <f t="shared" si="93"/>
        <v>0</v>
      </c>
      <c r="R139" s="78" t="b">
        <f t="shared" si="94"/>
        <v>0</v>
      </c>
      <c r="S139" s="78" t="b">
        <f t="shared" si="95"/>
        <v>0</v>
      </c>
      <c r="T139" s="78" t="b">
        <f t="shared" si="96"/>
        <v>0</v>
      </c>
      <c r="U139" s="78" t="b">
        <f t="shared" si="97"/>
        <v>0</v>
      </c>
      <c r="V139" s="78" t="b">
        <f t="shared" si="98"/>
        <v>0</v>
      </c>
      <c r="W139" s="78" t="b">
        <f t="shared" si="99"/>
        <v>0</v>
      </c>
      <c r="X139" s="78" t="b">
        <f t="shared" si="100"/>
        <v>0</v>
      </c>
      <c r="Y139" s="80" t="b">
        <f t="shared" si="101"/>
        <v>0</v>
      </c>
      <c r="Z139" s="58"/>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60"/>
      <c r="BC139" s="219" t="b">
        <f t="shared" si="102"/>
        <v>0</v>
      </c>
      <c r="BD139" s="220"/>
      <c r="BE139" s="220"/>
      <c r="BF139" s="220"/>
      <c r="BG139" s="220"/>
      <c r="BH139" s="220" t="b">
        <f t="shared" si="103"/>
        <v>0</v>
      </c>
      <c r="BI139" s="220"/>
      <c r="BJ139" s="220"/>
      <c r="BK139" s="220"/>
      <c r="BL139" s="222"/>
      <c r="BM139" s="184"/>
      <c r="BN139" s="185"/>
      <c r="BO139" s="186"/>
      <c r="BP139" s="265"/>
      <c r="BQ139" s="154"/>
      <c r="BR139" s="198"/>
      <c r="BS139" s="201"/>
    </row>
    <row r="140" spans="1:71" ht="12" customHeight="1" x14ac:dyDescent="0.25">
      <c r="A140" s="73" t="s">
        <v>2</v>
      </c>
      <c r="B140" s="57">
        <v>16</v>
      </c>
      <c r="C140" s="56">
        <v>41992</v>
      </c>
      <c r="D140" s="79" t="b">
        <f t="shared" si="82"/>
        <v>0</v>
      </c>
      <c r="E140" s="78" t="b">
        <f t="shared" si="104"/>
        <v>0</v>
      </c>
      <c r="F140" s="78" t="b">
        <f t="shared" si="105"/>
        <v>0</v>
      </c>
      <c r="G140" s="78" t="b">
        <f t="shared" si="83"/>
        <v>0</v>
      </c>
      <c r="H140" s="78" t="b">
        <f t="shared" si="84"/>
        <v>0</v>
      </c>
      <c r="I140" s="78" t="b">
        <f t="shared" si="85"/>
        <v>0</v>
      </c>
      <c r="J140" s="78" t="b">
        <f t="shared" si="86"/>
        <v>0</v>
      </c>
      <c r="K140" s="78" t="b">
        <f t="shared" si="87"/>
        <v>0</v>
      </c>
      <c r="L140" s="85" t="b">
        <f t="shared" si="88"/>
        <v>0</v>
      </c>
      <c r="M140" s="78" t="b">
        <f t="shared" si="89"/>
        <v>0</v>
      </c>
      <c r="N140" s="93" t="b">
        <f t="shared" si="90"/>
        <v>0</v>
      </c>
      <c r="O140" s="78" t="b">
        <f t="shared" si="91"/>
        <v>0</v>
      </c>
      <c r="P140" s="78" t="b">
        <f t="shared" si="92"/>
        <v>0</v>
      </c>
      <c r="Q140" s="78" t="b">
        <f t="shared" si="93"/>
        <v>0</v>
      </c>
      <c r="R140" s="78" t="b">
        <f t="shared" si="94"/>
        <v>0</v>
      </c>
      <c r="S140" s="78" t="b">
        <f t="shared" si="95"/>
        <v>0</v>
      </c>
      <c r="T140" s="78" t="b">
        <f t="shared" si="96"/>
        <v>0</v>
      </c>
      <c r="U140" s="78" t="b">
        <f t="shared" si="97"/>
        <v>0</v>
      </c>
      <c r="V140" s="78" t="b">
        <f t="shared" si="98"/>
        <v>0</v>
      </c>
      <c r="W140" s="78" t="b">
        <f t="shared" si="99"/>
        <v>0</v>
      </c>
      <c r="X140" s="78" t="b">
        <f t="shared" si="100"/>
        <v>0</v>
      </c>
      <c r="Y140" s="80" t="b">
        <f t="shared" si="101"/>
        <v>0</v>
      </c>
      <c r="Z140" s="58"/>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60"/>
      <c r="BC140" s="219" t="b">
        <f t="shared" si="102"/>
        <v>0</v>
      </c>
      <c r="BD140" s="220"/>
      <c r="BE140" s="220"/>
      <c r="BF140" s="220"/>
      <c r="BG140" s="220"/>
      <c r="BH140" s="220" t="b">
        <f t="shared" si="103"/>
        <v>0</v>
      </c>
      <c r="BI140" s="220"/>
      <c r="BJ140" s="220"/>
      <c r="BK140" s="220"/>
      <c r="BL140" s="222"/>
      <c r="BM140" s="184"/>
      <c r="BN140" s="185"/>
      <c r="BO140" s="186"/>
      <c r="BP140" s="265"/>
      <c r="BQ140" s="154"/>
      <c r="BR140" s="198"/>
      <c r="BS140" s="201"/>
    </row>
    <row r="141" spans="1:71" ht="12" customHeight="1" x14ac:dyDescent="0.25">
      <c r="A141" s="55" t="s">
        <v>3</v>
      </c>
      <c r="B141" s="57">
        <v>16</v>
      </c>
      <c r="C141" s="56">
        <v>41993</v>
      </c>
      <c r="D141" s="79" t="b">
        <f t="shared" si="82"/>
        <v>0</v>
      </c>
      <c r="E141" s="78" t="b">
        <f t="shared" si="104"/>
        <v>0</v>
      </c>
      <c r="F141" s="78" t="b">
        <f t="shared" si="105"/>
        <v>0</v>
      </c>
      <c r="G141" s="78" t="b">
        <f t="shared" si="83"/>
        <v>0</v>
      </c>
      <c r="H141" s="78" t="b">
        <f t="shared" si="84"/>
        <v>0</v>
      </c>
      <c r="I141" s="78" t="b">
        <f t="shared" si="85"/>
        <v>0</v>
      </c>
      <c r="J141" s="78" t="b">
        <f t="shared" si="86"/>
        <v>0</v>
      </c>
      <c r="K141" s="78" t="b">
        <f t="shared" si="87"/>
        <v>0</v>
      </c>
      <c r="L141" s="85" t="b">
        <f t="shared" si="88"/>
        <v>0</v>
      </c>
      <c r="M141" s="78" t="b">
        <f t="shared" si="89"/>
        <v>0</v>
      </c>
      <c r="N141" s="93" t="b">
        <f t="shared" si="90"/>
        <v>0</v>
      </c>
      <c r="O141" s="78" t="b">
        <f t="shared" si="91"/>
        <v>0</v>
      </c>
      <c r="P141" s="78" t="b">
        <f t="shared" si="92"/>
        <v>0</v>
      </c>
      <c r="Q141" s="78" t="b">
        <f t="shared" si="93"/>
        <v>0</v>
      </c>
      <c r="R141" s="78" t="b">
        <f t="shared" si="94"/>
        <v>0</v>
      </c>
      <c r="S141" s="78" t="b">
        <f t="shared" si="95"/>
        <v>0</v>
      </c>
      <c r="T141" s="78" t="b">
        <f t="shared" si="96"/>
        <v>0</v>
      </c>
      <c r="U141" s="78" t="b">
        <f t="shared" si="97"/>
        <v>0</v>
      </c>
      <c r="V141" s="78" t="b">
        <f t="shared" si="98"/>
        <v>0</v>
      </c>
      <c r="W141" s="78" t="b">
        <f t="shared" si="99"/>
        <v>0</v>
      </c>
      <c r="X141" s="78" t="b">
        <f t="shared" si="100"/>
        <v>0</v>
      </c>
      <c r="Y141" s="80" t="b">
        <f t="shared" si="101"/>
        <v>0</v>
      </c>
      <c r="Z141" s="58"/>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60"/>
      <c r="BC141" s="219" t="b">
        <f t="shared" si="102"/>
        <v>0</v>
      </c>
      <c r="BD141" s="220"/>
      <c r="BE141" s="220"/>
      <c r="BF141" s="220"/>
      <c r="BG141" s="220"/>
      <c r="BH141" s="220" t="b">
        <f t="shared" si="103"/>
        <v>0</v>
      </c>
      <c r="BI141" s="220"/>
      <c r="BJ141" s="220"/>
      <c r="BK141" s="220"/>
      <c r="BL141" s="222"/>
      <c r="BM141" s="184"/>
      <c r="BN141" s="185"/>
      <c r="BO141" s="186"/>
      <c r="BP141" s="265"/>
      <c r="BQ141" s="154"/>
      <c r="BR141" s="198"/>
      <c r="BS141" s="201"/>
    </row>
    <row r="142" spans="1:71" ht="12" customHeight="1" thickBot="1" x14ac:dyDescent="0.3">
      <c r="A142" s="55" t="s">
        <v>4</v>
      </c>
      <c r="B142" s="62">
        <v>16</v>
      </c>
      <c r="C142" s="61">
        <v>41994</v>
      </c>
      <c r="D142" s="83" t="b">
        <f t="shared" si="82"/>
        <v>0</v>
      </c>
      <c r="E142" s="81" t="b">
        <f t="shared" si="104"/>
        <v>0</v>
      </c>
      <c r="F142" s="81" t="b">
        <f t="shared" si="105"/>
        <v>0</v>
      </c>
      <c r="G142" s="81" t="b">
        <f t="shared" si="83"/>
        <v>0</v>
      </c>
      <c r="H142" s="81" t="b">
        <f t="shared" si="84"/>
        <v>0</v>
      </c>
      <c r="I142" s="81" t="b">
        <f t="shared" si="85"/>
        <v>0</v>
      </c>
      <c r="J142" s="81" t="b">
        <f t="shared" si="86"/>
        <v>0</v>
      </c>
      <c r="K142" s="81" t="b">
        <f t="shared" si="87"/>
        <v>0</v>
      </c>
      <c r="L142" s="86" t="b">
        <f t="shared" si="88"/>
        <v>0</v>
      </c>
      <c r="M142" s="81" t="b">
        <f t="shared" si="89"/>
        <v>0</v>
      </c>
      <c r="N142" s="92" t="b">
        <f t="shared" si="90"/>
        <v>0</v>
      </c>
      <c r="O142" s="81" t="b">
        <f t="shared" si="91"/>
        <v>0</v>
      </c>
      <c r="P142" s="81" t="b">
        <f t="shared" si="92"/>
        <v>0</v>
      </c>
      <c r="Q142" s="81" t="b">
        <f t="shared" si="93"/>
        <v>0</v>
      </c>
      <c r="R142" s="81" t="b">
        <f t="shared" si="94"/>
        <v>0</v>
      </c>
      <c r="S142" s="81" t="b">
        <f t="shared" si="95"/>
        <v>0</v>
      </c>
      <c r="T142" s="81" t="b">
        <f t="shared" si="96"/>
        <v>0</v>
      </c>
      <c r="U142" s="81" t="b">
        <f t="shared" si="97"/>
        <v>0</v>
      </c>
      <c r="V142" s="81" t="b">
        <f t="shared" si="98"/>
        <v>0</v>
      </c>
      <c r="W142" s="81" t="b">
        <f t="shared" si="99"/>
        <v>0</v>
      </c>
      <c r="X142" s="81" t="b">
        <f t="shared" si="100"/>
        <v>0</v>
      </c>
      <c r="Y142" s="82" t="b">
        <f t="shared" si="101"/>
        <v>0</v>
      </c>
      <c r="Z142" s="58"/>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60"/>
      <c r="BC142" s="223" t="b">
        <f t="shared" si="102"/>
        <v>0</v>
      </c>
      <c r="BD142" s="224"/>
      <c r="BE142" s="224"/>
      <c r="BF142" s="224"/>
      <c r="BG142" s="224"/>
      <c r="BH142" s="224" t="b">
        <f t="shared" si="103"/>
        <v>0</v>
      </c>
      <c r="BI142" s="224"/>
      <c r="BJ142" s="224"/>
      <c r="BK142" s="224"/>
      <c r="BL142" s="226"/>
      <c r="BM142" s="187"/>
      <c r="BN142" s="188"/>
      <c r="BO142" s="189"/>
      <c r="BP142" s="266"/>
      <c r="BQ142" s="155"/>
      <c r="BR142" s="199"/>
      <c r="BS142" s="202"/>
    </row>
    <row r="143" spans="1:71" ht="12" customHeight="1" x14ac:dyDescent="0.25">
      <c r="A143" s="48" t="s">
        <v>0</v>
      </c>
      <c r="B143" s="50">
        <v>17</v>
      </c>
      <c r="C143" s="49">
        <v>41995</v>
      </c>
      <c r="D143" s="63" t="b">
        <f t="shared" si="82"/>
        <v>0</v>
      </c>
      <c r="E143" s="51" t="b">
        <f>IF(COUNTIF(Z143:BA143,"Cardio1")&gt;0, "Cardio matin")</f>
        <v>0</v>
      </c>
      <c r="F143" s="51" t="b">
        <f>IF(COUNTIF(Z143:BA143,"Cardio2")&gt;0, "Cardio après-midi")</f>
        <v>0</v>
      </c>
      <c r="G143" s="51" t="b">
        <f t="shared" si="83"/>
        <v>0</v>
      </c>
      <c r="H143" s="51" t="b">
        <f t="shared" si="84"/>
        <v>0</v>
      </c>
      <c r="I143" s="51" t="b">
        <f t="shared" si="85"/>
        <v>0</v>
      </c>
      <c r="J143" s="51" t="b">
        <f t="shared" si="86"/>
        <v>0</v>
      </c>
      <c r="K143" s="51" t="b">
        <f t="shared" si="87"/>
        <v>0</v>
      </c>
      <c r="L143" s="84" t="b">
        <f t="shared" si="88"/>
        <v>0</v>
      </c>
      <c r="M143" s="51" t="b">
        <f t="shared" si="89"/>
        <v>0</v>
      </c>
      <c r="N143" s="94" t="b">
        <f t="shared" si="90"/>
        <v>0</v>
      </c>
      <c r="O143" s="51" t="b">
        <f t="shared" si="91"/>
        <v>0</v>
      </c>
      <c r="P143" s="51" t="b">
        <f t="shared" si="92"/>
        <v>0</v>
      </c>
      <c r="Q143" s="51" t="b">
        <f t="shared" si="93"/>
        <v>0</v>
      </c>
      <c r="R143" s="51" t="b">
        <f t="shared" si="94"/>
        <v>0</v>
      </c>
      <c r="S143" s="51" t="b">
        <f t="shared" si="95"/>
        <v>0</v>
      </c>
      <c r="T143" s="51" t="b">
        <f t="shared" si="96"/>
        <v>0</v>
      </c>
      <c r="U143" s="51" t="b">
        <f t="shared" si="97"/>
        <v>0</v>
      </c>
      <c r="V143" s="51" t="b">
        <f t="shared" si="98"/>
        <v>0</v>
      </c>
      <c r="W143" s="51" t="b">
        <f t="shared" si="99"/>
        <v>0</v>
      </c>
      <c r="X143" s="51" t="b">
        <f t="shared" si="100"/>
        <v>0</v>
      </c>
      <c r="Y143" s="52" t="b">
        <f t="shared" si="101"/>
        <v>0</v>
      </c>
      <c r="Z143" s="64"/>
      <c r="AA143" s="53"/>
      <c r="AB143" s="53"/>
      <c r="AC143" s="53"/>
      <c r="AD143" s="53"/>
      <c r="AE143" s="53"/>
      <c r="AF143" s="53"/>
      <c r="AG143" s="53"/>
      <c r="AH143" s="53"/>
      <c r="AI143" s="53"/>
      <c r="AJ143" s="53"/>
      <c r="AK143" s="53"/>
      <c r="AL143" s="53"/>
      <c r="AM143" s="53"/>
      <c r="AN143" s="53"/>
      <c r="AO143" s="53"/>
      <c r="AP143" s="53"/>
      <c r="AQ143" s="53"/>
      <c r="AR143" s="53"/>
      <c r="AS143" s="53"/>
      <c r="AT143" s="53"/>
      <c r="AU143" s="53"/>
      <c r="AV143" s="53"/>
      <c r="AW143" s="53"/>
      <c r="AX143" s="53"/>
      <c r="AY143" s="53"/>
      <c r="AZ143" s="53"/>
      <c r="BA143" s="54"/>
      <c r="BC143" s="216" t="b">
        <f t="shared" si="102"/>
        <v>0</v>
      </c>
      <c r="BD143" s="217"/>
      <c r="BE143" s="217"/>
      <c r="BF143" s="217"/>
      <c r="BG143" s="217"/>
      <c r="BH143" s="217" t="b">
        <f t="shared" si="103"/>
        <v>0</v>
      </c>
      <c r="BI143" s="217"/>
      <c r="BJ143" s="217"/>
      <c r="BK143" s="217"/>
      <c r="BL143" s="227"/>
      <c r="BM143" s="181"/>
      <c r="BN143" s="182"/>
      <c r="BO143" s="183"/>
      <c r="BP143" s="264">
        <v>17</v>
      </c>
      <c r="BQ143" s="153"/>
      <c r="BR143" s="197"/>
      <c r="BS143" s="200"/>
    </row>
    <row r="144" spans="1:71" ht="12" customHeight="1" x14ac:dyDescent="0.25">
      <c r="A144" s="55" t="s">
        <v>80</v>
      </c>
      <c r="B144" s="57">
        <v>17</v>
      </c>
      <c r="C144" s="56">
        <v>41996</v>
      </c>
      <c r="D144" s="79" t="b">
        <f t="shared" si="82"/>
        <v>0</v>
      </c>
      <c r="E144" s="78" t="b">
        <f t="shared" ref="E144:E149" si="106">IF(COUNTIF(Z144:BA144,"Cardio.")&gt;0, "Cardio1")</f>
        <v>0</v>
      </c>
      <c r="F144" s="78" t="b">
        <f t="shared" ref="F144:F149" si="107">IF(COUNTIF(Z144:BA144,"Cardio")&gt;0, "Cardio2")</f>
        <v>0</v>
      </c>
      <c r="G144" s="78" t="b">
        <f t="shared" si="83"/>
        <v>0</v>
      </c>
      <c r="H144" s="78" t="b">
        <f t="shared" si="84"/>
        <v>0</v>
      </c>
      <c r="I144" s="78" t="b">
        <f t="shared" si="85"/>
        <v>0</v>
      </c>
      <c r="J144" s="78" t="b">
        <f t="shared" si="86"/>
        <v>0</v>
      </c>
      <c r="K144" s="78" t="b">
        <f t="shared" si="87"/>
        <v>0</v>
      </c>
      <c r="L144" s="85" t="b">
        <f t="shared" si="88"/>
        <v>0</v>
      </c>
      <c r="M144" s="78" t="b">
        <f t="shared" si="89"/>
        <v>0</v>
      </c>
      <c r="N144" s="93" t="b">
        <f t="shared" si="90"/>
        <v>0</v>
      </c>
      <c r="O144" s="78" t="b">
        <f t="shared" si="91"/>
        <v>0</v>
      </c>
      <c r="P144" s="78" t="b">
        <f t="shared" si="92"/>
        <v>0</v>
      </c>
      <c r="Q144" s="78" t="b">
        <f t="shared" si="93"/>
        <v>0</v>
      </c>
      <c r="R144" s="78" t="b">
        <f t="shared" si="94"/>
        <v>0</v>
      </c>
      <c r="S144" s="78" t="b">
        <f t="shared" si="95"/>
        <v>0</v>
      </c>
      <c r="T144" s="78" t="b">
        <f t="shared" si="96"/>
        <v>0</v>
      </c>
      <c r="U144" s="78" t="b">
        <f t="shared" si="97"/>
        <v>0</v>
      </c>
      <c r="V144" s="78" t="b">
        <f t="shared" si="98"/>
        <v>0</v>
      </c>
      <c r="W144" s="78" t="b">
        <f t="shared" si="99"/>
        <v>0</v>
      </c>
      <c r="X144" s="78" t="b">
        <f t="shared" si="100"/>
        <v>0</v>
      </c>
      <c r="Y144" s="80" t="b">
        <f t="shared" si="101"/>
        <v>0</v>
      </c>
      <c r="Z144" s="58"/>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60"/>
      <c r="BC144" s="219" t="b">
        <f t="shared" si="102"/>
        <v>0</v>
      </c>
      <c r="BD144" s="220"/>
      <c r="BE144" s="220"/>
      <c r="BF144" s="220"/>
      <c r="BG144" s="220"/>
      <c r="BH144" s="220" t="b">
        <f t="shared" si="103"/>
        <v>0</v>
      </c>
      <c r="BI144" s="220"/>
      <c r="BJ144" s="220"/>
      <c r="BK144" s="220"/>
      <c r="BL144" s="222"/>
      <c r="BM144" s="184"/>
      <c r="BN144" s="185"/>
      <c r="BO144" s="186"/>
      <c r="BP144" s="265"/>
      <c r="BQ144" s="154"/>
      <c r="BR144" s="198"/>
      <c r="BS144" s="201"/>
    </row>
    <row r="145" spans="1:71" ht="12" customHeight="1" x14ac:dyDescent="0.25">
      <c r="A145" s="55" t="s">
        <v>81</v>
      </c>
      <c r="B145" s="57">
        <v>17</v>
      </c>
      <c r="C145" s="56">
        <v>41997</v>
      </c>
      <c r="D145" s="79" t="b">
        <f t="shared" si="82"/>
        <v>0</v>
      </c>
      <c r="E145" s="78" t="b">
        <f t="shared" si="106"/>
        <v>0</v>
      </c>
      <c r="F145" s="78" t="b">
        <f t="shared" si="107"/>
        <v>0</v>
      </c>
      <c r="G145" s="78" t="b">
        <f t="shared" si="83"/>
        <v>0</v>
      </c>
      <c r="H145" s="78" t="b">
        <f t="shared" si="84"/>
        <v>0</v>
      </c>
      <c r="I145" s="78" t="b">
        <f t="shared" si="85"/>
        <v>0</v>
      </c>
      <c r="J145" s="78" t="b">
        <f t="shared" si="86"/>
        <v>0</v>
      </c>
      <c r="K145" s="78" t="b">
        <f t="shared" si="87"/>
        <v>0</v>
      </c>
      <c r="L145" s="85" t="b">
        <f t="shared" si="88"/>
        <v>0</v>
      </c>
      <c r="M145" s="78" t="b">
        <f t="shared" si="89"/>
        <v>0</v>
      </c>
      <c r="N145" s="93" t="b">
        <f t="shared" si="90"/>
        <v>0</v>
      </c>
      <c r="O145" s="78" t="b">
        <f t="shared" si="91"/>
        <v>0</v>
      </c>
      <c r="P145" s="78" t="b">
        <f t="shared" si="92"/>
        <v>0</v>
      </c>
      <c r="Q145" s="78" t="b">
        <f t="shared" si="93"/>
        <v>0</v>
      </c>
      <c r="R145" s="78" t="b">
        <f t="shared" si="94"/>
        <v>0</v>
      </c>
      <c r="S145" s="78" t="b">
        <f t="shared" si="95"/>
        <v>0</v>
      </c>
      <c r="T145" s="78" t="b">
        <f t="shared" si="96"/>
        <v>0</v>
      </c>
      <c r="U145" s="78" t="b">
        <f t="shared" si="97"/>
        <v>0</v>
      </c>
      <c r="V145" s="78" t="b">
        <f t="shared" si="98"/>
        <v>0</v>
      </c>
      <c r="W145" s="78" t="b">
        <f t="shared" si="99"/>
        <v>0</v>
      </c>
      <c r="X145" s="78" t="b">
        <f t="shared" si="100"/>
        <v>0</v>
      </c>
      <c r="Y145" s="80" t="b">
        <f t="shared" si="101"/>
        <v>0</v>
      </c>
      <c r="Z145" s="58"/>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60"/>
      <c r="BC145" s="219" t="b">
        <f t="shared" si="102"/>
        <v>0</v>
      </c>
      <c r="BD145" s="220"/>
      <c r="BE145" s="220"/>
      <c r="BF145" s="220"/>
      <c r="BG145" s="220"/>
      <c r="BH145" s="220" t="b">
        <f t="shared" si="103"/>
        <v>0</v>
      </c>
      <c r="BI145" s="220"/>
      <c r="BJ145" s="220"/>
      <c r="BK145" s="220"/>
      <c r="BL145" s="222"/>
      <c r="BM145" s="184"/>
      <c r="BN145" s="185"/>
      <c r="BO145" s="186"/>
      <c r="BP145" s="265"/>
      <c r="BQ145" s="154"/>
      <c r="BR145" s="198"/>
      <c r="BS145" s="201"/>
    </row>
    <row r="146" spans="1:71" ht="12" customHeight="1" x14ac:dyDescent="0.25">
      <c r="A146" s="55" t="s">
        <v>1</v>
      </c>
      <c r="B146" s="57">
        <v>17</v>
      </c>
      <c r="C146" s="65">
        <v>41998</v>
      </c>
      <c r="D146" s="79" t="b">
        <f t="shared" si="82"/>
        <v>0</v>
      </c>
      <c r="E146" s="78" t="b">
        <f t="shared" si="106"/>
        <v>0</v>
      </c>
      <c r="F146" s="78" t="b">
        <f t="shared" si="107"/>
        <v>0</v>
      </c>
      <c r="G146" s="78" t="b">
        <f t="shared" si="83"/>
        <v>0</v>
      </c>
      <c r="H146" s="78" t="b">
        <f t="shared" si="84"/>
        <v>0</v>
      </c>
      <c r="I146" s="78" t="b">
        <f t="shared" si="85"/>
        <v>0</v>
      </c>
      <c r="J146" s="78" t="b">
        <f t="shared" si="86"/>
        <v>0</v>
      </c>
      <c r="K146" s="78" t="b">
        <f t="shared" si="87"/>
        <v>0</v>
      </c>
      <c r="L146" s="85" t="b">
        <f t="shared" si="88"/>
        <v>0</v>
      </c>
      <c r="M146" s="78" t="b">
        <f t="shared" si="89"/>
        <v>0</v>
      </c>
      <c r="N146" s="93" t="b">
        <f t="shared" si="90"/>
        <v>0</v>
      </c>
      <c r="O146" s="78" t="b">
        <f t="shared" si="91"/>
        <v>0</v>
      </c>
      <c r="P146" s="78" t="b">
        <f t="shared" si="92"/>
        <v>0</v>
      </c>
      <c r="Q146" s="78" t="b">
        <f t="shared" si="93"/>
        <v>0</v>
      </c>
      <c r="R146" s="78" t="b">
        <f t="shared" si="94"/>
        <v>0</v>
      </c>
      <c r="S146" s="78" t="b">
        <f t="shared" si="95"/>
        <v>0</v>
      </c>
      <c r="T146" s="78" t="b">
        <f t="shared" si="96"/>
        <v>0</v>
      </c>
      <c r="U146" s="78" t="b">
        <f t="shared" si="97"/>
        <v>0</v>
      </c>
      <c r="V146" s="78" t="b">
        <f t="shared" si="98"/>
        <v>0</v>
      </c>
      <c r="W146" s="78" t="b">
        <f t="shared" si="99"/>
        <v>0</v>
      </c>
      <c r="X146" s="78" t="b">
        <f t="shared" si="100"/>
        <v>0</v>
      </c>
      <c r="Y146" s="80" t="b">
        <f t="shared" si="101"/>
        <v>0</v>
      </c>
      <c r="Z146" s="58"/>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60"/>
      <c r="BC146" s="219" t="b">
        <f t="shared" si="102"/>
        <v>0</v>
      </c>
      <c r="BD146" s="220"/>
      <c r="BE146" s="220"/>
      <c r="BF146" s="220"/>
      <c r="BG146" s="220"/>
      <c r="BH146" s="220" t="b">
        <f t="shared" si="103"/>
        <v>0</v>
      </c>
      <c r="BI146" s="220"/>
      <c r="BJ146" s="220"/>
      <c r="BK146" s="220"/>
      <c r="BL146" s="222"/>
      <c r="BM146" s="184"/>
      <c r="BN146" s="185"/>
      <c r="BO146" s="186"/>
      <c r="BP146" s="265"/>
      <c r="BQ146" s="154"/>
      <c r="BR146" s="198"/>
      <c r="BS146" s="201"/>
    </row>
    <row r="147" spans="1:71" ht="12" customHeight="1" x14ac:dyDescent="0.25">
      <c r="A147" s="55" t="s">
        <v>2</v>
      </c>
      <c r="B147" s="57">
        <v>17</v>
      </c>
      <c r="C147" s="56">
        <v>41999</v>
      </c>
      <c r="D147" s="79" t="b">
        <f t="shared" si="82"/>
        <v>0</v>
      </c>
      <c r="E147" s="78" t="b">
        <f t="shared" si="106"/>
        <v>0</v>
      </c>
      <c r="F147" s="78" t="b">
        <f t="shared" si="107"/>
        <v>0</v>
      </c>
      <c r="G147" s="78" t="b">
        <f t="shared" si="83"/>
        <v>0</v>
      </c>
      <c r="H147" s="78" t="b">
        <f t="shared" si="84"/>
        <v>0</v>
      </c>
      <c r="I147" s="78" t="b">
        <f t="shared" si="85"/>
        <v>0</v>
      </c>
      <c r="J147" s="78" t="b">
        <f t="shared" si="86"/>
        <v>0</v>
      </c>
      <c r="K147" s="78" t="b">
        <f t="shared" si="87"/>
        <v>0</v>
      </c>
      <c r="L147" s="85" t="b">
        <f t="shared" si="88"/>
        <v>0</v>
      </c>
      <c r="M147" s="78" t="b">
        <f t="shared" si="89"/>
        <v>0</v>
      </c>
      <c r="N147" s="93" t="b">
        <f t="shared" si="90"/>
        <v>0</v>
      </c>
      <c r="O147" s="78" t="b">
        <f t="shared" si="91"/>
        <v>0</v>
      </c>
      <c r="P147" s="78" t="b">
        <f t="shared" si="92"/>
        <v>0</v>
      </c>
      <c r="Q147" s="78" t="b">
        <f t="shared" si="93"/>
        <v>0</v>
      </c>
      <c r="R147" s="78" t="b">
        <f t="shared" si="94"/>
        <v>0</v>
      </c>
      <c r="S147" s="78" t="b">
        <f t="shared" si="95"/>
        <v>0</v>
      </c>
      <c r="T147" s="78" t="b">
        <f t="shared" si="96"/>
        <v>0</v>
      </c>
      <c r="U147" s="78" t="b">
        <f t="shared" si="97"/>
        <v>0</v>
      </c>
      <c r="V147" s="78" t="b">
        <f t="shared" si="98"/>
        <v>0</v>
      </c>
      <c r="W147" s="78" t="b">
        <f t="shared" si="99"/>
        <v>0</v>
      </c>
      <c r="X147" s="78" t="b">
        <f t="shared" si="100"/>
        <v>0</v>
      </c>
      <c r="Y147" s="80" t="b">
        <f t="shared" si="101"/>
        <v>0</v>
      </c>
      <c r="Z147" s="58"/>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60"/>
      <c r="BC147" s="219" t="b">
        <f t="shared" si="102"/>
        <v>0</v>
      </c>
      <c r="BD147" s="220"/>
      <c r="BE147" s="220"/>
      <c r="BF147" s="220"/>
      <c r="BG147" s="220"/>
      <c r="BH147" s="220" t="b">
        <f t="shared" si="103"/>
        <v>0</v>
      </c>
      <c r="BI147" s="220"/>
      <c r="BJ147" s="220"/>
      <c r="BK147" s="220"/>
      <c r="BL147" s="222"/>
      <c r="BM147" s="184"/>
      <c r="BN147" s="185"/>
      <c r="BO147" s="186"/>
      <c r="BP147" s="265"/>
      <c r="BQ147" s="154"/>
      <c r="BR147" s="198"/>
      <c r="BS147" s="201"/>
    </row>
    <row r="148" spans="1:71" ht="12" customHeight="1" x14ac:dyDescent="0.25">
      <c r="A148" s="55" t="s">
        <v>3</v>
      </c>
      <c r="B148" s="57">
        <v>17</v>
      </c>
      <c r="C148" s="56">
        <v>42000</v>
      </c>
      <c r="D148" s="79" t="b">
        <f t="shared" si="82"/>
        <v>0</v>
      </c>
      <c r="E148" s="78" t="b">
        <f t="shared" si="106"/>
        <v>0</v>
      </c>
      <c r="F148" s="78" t="b">
        <f t="shared" si="107"/>
        <v>0</v>
      </c>
      <c r="G148" s="78" t="b">
        <f t="shared" si="83"/>
        <v>0</v>
      </c>
      <c r="H148" s="78" t="b">
        <f t="shared" si="84"/>
        <v>0</v>
      </c>
      <c r="I148" s="78" t="b">
        <f t="shared" si="85"/>
        <v>0</v>
      </c>
      <c r="J148" s="78" t="b">
        <f t="shared" si="86"/>
        <v>0</v>
      </c>
      <c r="K148" s="78" t="b">
        <f t="shared" si="87"/>
        <v>0</v>
      </c>
      <c r="L148" s="85" t="b">
        <f t="shared" si="88"/>
        <v>0</v>
      </c>
      <c r="M148" s="78" t="b">
        <f t="shared" si="89"/>
        <v>0</v>
      </c>
      <c r="N148" s="93" t="b">
        <f t="shared" si="90"/>
        <v>0</v>
      </c>
      <c r="O148" s="78" t="b">
        <f t="shared" si="91"/>
        <v>0</v>
      </c>
      <c r="P148" s="78" t="b">
        <f t="shared" si="92"/>
        <v>0</v>
      </c>
      <c r="Q148" s="78" t="b">
        <f t="shared" si="93"/>
        <v>0</v>
      </c>
      <c r="R148" s="78" t="b">
        <f t="shared" si="94"/>
        <v>0</v>
      </c>
      <c r="S148" s="78" t="b">
        <f t="shared" si="95"/>
        <v>0</v>
      </c>
      <c r="T148" s="78" t="b">
        <f t="shared" si="96"/>
        <v>0</v>
      </c>
      <c r="U148" s="78" t="b">
        <f t="shared" si="97"/>
        <v>0</v>
      </c>
      <c r="V148" s="78" t="b">
        <f t="shared" si="98"/>
        <v>0</v>
      </c>
      <c r="W148" s="78" t="b">
        <f t="shared" si="99"/>
        <v>0</v>
      </c>
      <c r="X148" s="78" t="b">
        <f t="shared" si="100"/>
        <v>0</v>
      </c>
      <c r="Y148" s="80" t="b">
        <f t="shared" si="101"/>
        <v>0</v>
      </c>
      <c r="Z148" s="58"/>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60"/>
      <c r="BC148" s="219" t="b">
        <f t="shared" si="102"/>
        <v>0</v>
      </c>
      <c r="BD148" s="220"/>
      <c r="BE148" s="220"/>
      <c r="BF148" s="220"/>
      <c r="BG148" s="220"/>
      <c r="BH148" s="220" t="b">
        <f t="shared" si="103"/>
        <v>0</v>
      </c>
      <c r="BI148" s="220"/>
      <c r="BJ148" s="220"/>
      <c r="BK148" s="220"/>
      <c r="BL148" s="222"/>
      <c r="BM148" s="184"/>
      <c r="BN148" s="185"/>
      <c r="BO148" s="186"/>
      <c r="BP148" s="265"/>
      <c r="BQ148" s="154"/>
      <c r="BR148" s="198"/>
      <c r="BS148" s="201"/>
    </row>
    <row r="149" spans="1:71" ht="12" customHeight="1" thickBot="1" x14ac:dyDescent="0.3">
      <c r="A149" s="55" t="s">
        <v>4</v>
      </c>
      <c r="B149" s="62">
        <v>17</v>
      </c>
      <c r="C149" s="61">
        <v>42001</v>
      </c>
      <c r="D149" s="83" t="b">
        <f t="shared" si="82"/>
        <v>0</v>
      </c>
      <c r="E149" s="81" t="b">
        <f t="shared" si="106"/>
        <v>0</v>
      </c>
      <c r="F149" s="81" t="b">
        <f t="shared" si="107"/>
        <v>0</v>
      </c>
      <c r="G149" s="81" t="b">
        <f t="shared" si="83"/>
        <v>0</v>
      </c>
      <c r="H149" s="81" t="b">
        <f t="shared" si="84"/>
        <v>0</v>
      </c>
      <c r="I149" s="81" t="b">
        <f t="shared" si="85"/>
        <v>0</v>
      </c>
      <c r="J149" s="81" t="b">
        <f t="shared" si="86"/>
        <v>0</v>
      </c>
      <c r="K149" s="81" t="b">
        <f t="shared" si="87"/>
        <v>0</v>
      </c>
      <c r="L149" s="86" t="b">
        <f t="shared" si="88"/>
        <v>0</v>
      </c>
      <c r="M149" s="81" t="b">
        <f t="shared" si="89"/>
        <v>0</v>
      </c>
      <c r="N149" s="92" t="b">
        <f t="shared" si="90"/>
        <v>0</v>
      </c>
      <c r="O149" s="81" t="b">
        <f t="shared" si="91"/>
        <v>0</v>
      </c>
      <c r="P149" s="81" t="b">
        <f t="shared" si="92"/>
        <v>0</v>
      </c>
      <c r="Q149" s="81" t="b">
        <f t="shared" si="93"/>
        <v>0</v>
      </c>
      <c r="R149" s="81" t="b">
        <f t="shared" si="94"/>
        <v>0</v>
      </c>
      <c r="S149" s="81" t="b">
        <f t="shared" si="95"/>
        <v>0</v>
      </c>
      <c r="T149" s="81" t="b">
        <f t="shared" si="96"/>
        <v>0</v>
      </c>
      <c r="U149" s="81" t="b">
        <f t="shared" si="97"/>
        <v>0</v>
      </c>
      <c r="V149" s="81" t="b">
        <f t="shared" si="98"/>
        <v>0</v>
      </c>
      <c r="W149" s="81" t="b">
        <f t="shared" si="99"/>
        <v>0</v>
      </c>
      <c r="X149" s="81" t="b">
        <f t="shared" si="100"/>
        <v>0</v>
      </c>
      <c r="Y149" s="82" t="b">
        <f t="shared" si="101"/>
        <v>0</v>
      </c>
      <c r="Z149" s="58"/>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60"/>
      <c r="BC149" s="223" t="b">
        <f t="shared" si="102"/>
        <v>0</v>
      </c>
      <c r="BD149" s="224"/>
      <c r="BE149" s="224"/>
      <c r="BF149" s="224"/>
      <c r="BG149" s="224"/>
      <c r="BH149" s="224" t="b">
        <f t="shared" si="103"/>
        <v>0</v>
      </c>
      <c r="BI149" s="224"/>
      <c r="BJ149" s="224"/>
      <c r="BK149" s="224"/>
      <c r="BL149" s="226"/>
      <c r="BM149" s="187"/>
      <c r="BN149" s="188"/>
      <c r="BO149" s="189"/>
      <c r="BP149" s="266"/>
      <c r="BQ149" s="155"/>
      <c r="BR149" s="199"/>
      <c r="BS149" s="202"/>
    </row>
    <row r="150" spans="1:71" ht="12" customHeight="1" x14ac:dyDescent="0.25">
      <c r="A150" s="48" t="s">
        <v>0</v>
      </c>
      <c r="B150" s="50">
        <v>18</v>
      </c>
      <c r="C150" s="49">
        <v>42002</v>
      </c>
      <c r="D150" s="63" t="b">
        <f t="shared" si="82"/>
        <v>0</v>
      </c>
      <c r="E150" s="51" t="b">
        <f>IF(COUNTIF(Z150:BA150,"Cardio1")&gt;0, "Cardio matin")</f>
        <v>0</v>
      </c>
      <c r="F150" s="51" t="b">
        <f>IF(COUNTIF(Z150:BA150,"Cardio2")&gt;0, "Cardio après-midi")</f>
        <v>0</v>
      </c>
      <c r="G150" s="51" t="b">
        <f t="shared" si="83"/>
        <v>0</v>
      </c>
      <c r="H150" s="51" t="b">
        <f t="shared" si="84"/>
        <v>0</v>
      </c>
      <c r="I150" s="51" t="b">
        <f t="shared" si="85"/>
        <v>0</v>
      </c>
      <c r="J150" s="51" t="b">
        <f t="shared" si="86"/>
        <v>0</v>
      </c>
      <c r="K150" s="51" t="b">
        <f t="shared" si="87"/>
        <v>0</v>
      </c>
      <c r="L150" s="84" t="b">
        <f t="shared" si="88"/>
        <v>0</v>
      </c>
      <c r="M150" s="51" t="b">
        <f t="shared" si="89"/>
        <v>0</v>
      </c>
      <c r="N150" s="94" t="b">
        <f t="shared" si="90"/>
        <v>0</v>
      </c>
      <c r="O150" s="51" t="b">
        <f t="shared" si="91"/>
        <v>0</v>
      </c>
      <c r="P150" s="51" t="b">
        <f t="shared" si="92"/>
        <v>0</v>
      </c>
      <c r="Q150" s="51" t="b">
        <f t="shared" si="93"/>
        <v>0</v>
      </c>
      <c r="R150" s="51" t="b">
        <f t="shared" si="94"/>
        <v>0</v>
      </c>
      <c r="S150" s="51" t="b">
        <f t="shared" si="95"/>
        <v>0</v>
      </c>
      <c r="T150" s="51" t="b">
        <f t="shared" si="96"/>
        <v>0</v>
      </c>
      <c r="U150" s="51" t="b">
        <f t="shared" si="97"/>
        <v>0</v>
      </c>
      <c r="V150" s="51" t="b">
        <f t="shared" si="98"/>
        <v>0</v>
      </c>
      <c r="W150" s="51" t="b">
        <f t="shared" si="99"/>
        <v>0</v>
      </c>
      <c r="X150" s="51" t="b">
        <f t="shared" si="100"/>
        <v>0</v>
      </c>
      <c r="Y150" s="52" t="b">
        <f t="shared" si="101"/>
        <v>0</v>
      </c>
      <c r="Z150" s="64"/>
      <c r="AA150" s="53"/>
      <c r="AB150" s="53"/>
      <c r="AC150" s="53"/>
      <c r="AD150" s="53"/>
      <c r="AE150" s="53"/>
      <c r="AF150" s="53"/>
      <c r="AG150" s="53"/>
      <c r="AH150" s="53"/>
      <c r="AI150" s="53"/>
      <c r="AJ150" s="53"/>
      <c r="AK150" s="53"/>
      <c r="AL150" s="53"/>
      <c r="AM150" s="53"/>
      <c r="AN150" s="53"/>
      <c r="AO150" s="53"/>
      <c r="AP150" s="53"/>
      <c r="AQ150" s="53"/>
      <c r="AR150" s="53"/>
      <c r="AS150" s="53"/>
      <c r="AT150" s="53"/>
      <c r="AU150" s="53"/>
      <c r="AV150" s="53"/>
      <c r="AW150" s="53"/>
      <c r="AX150" s="53"/>
      <c r="AY150" s="53"/>
      <c r="AZ150" s="53"/>
      <c r="BA150" s="54"/>
      <c r="BC150" s="216" t="b">
        <f t="shared" si="102"/>
        <v>0</v>
      </c>
      <c r="BD150" s="217"/>
      <c r="BE150" s="217"/>
      <c r="BF150" s="217"/>
      <c r="BG150" s="217"/>
      <c r="BH150" s="217" t="b">
        <f t="shared" si="103"/>
        <v>0</v>
      </c>
      <c r="BI150" s="217"/>
      <c r="BJ150" s="217"/>
      <c r="BK150" s="217"/>
      <c r="BL150" s="227"/>
      <c r="BM150" s="181"/>
      <c r="BN150" s="182"/>
      <c r="BO150" s="183"/>
      <c r="BP150" s="264">
        <v>18</v>
      </c>
      <c r="BQ150" s="153"/>
      <c r="BR150" s="197"/>
      <c r="BS150" s="200"/>
    </row>
    <row r="151" spans="1:71" ht="12" customHeight="1" x14ac:dyDescent="0.25">
      <c r="A151" s="55" t="s">
        <v>80</v>
      </c>
      <c r="B151" s="57">
        <v>18</v>
      </c>
      <c r="C151" s="56">
        <v>42003</v>
      </c>
      <c r="D151" s="79" t="b">
        <f t="shared" si="82"/>
        <v>0</v>
      </c>
      <c r="E151" s="78" t="b">
        <f t="shared" ref="E151:E156" si="108">IF(COUNTIF(Z151:BA151,"Cardio.")&gt;0, "Cardio1")</f>
        <v>0</v>
      </c>
      <c r="F151" s="78" t="b">
        <f t="shared" ref="F151:F156" si="109">IF(COUNTIF(Z151:BA151,"Cardio")&gt;0, "Cardio2")</f>
        <v>0</v>
      </c>
      <c r="G151" s="78" t="b">
        <f t="shared" si="83"/>
        <v>0</v>
      </c>
      <c r="H151" s="78" t="b">
        <f t="shared" si="84"/>
        <v>0</v>
      </c>
      <c r="I151" s="78" t="b">
        <f t="shared" si="85"/>
        <v>0</v>
      </c>
      <c r="J151" s="78" t="b">
        <f t="shared" si="86"/>
        <v>0</v>
      </c>
      <c r="K151" s="78" t="b">
        <f t="shared" si="87"/>
        <v>0</v>
      </c>
      <c r="L151" s="85" t="b">
        <f t="shared" si="88"/>
        <v>0</v>
      </c>
      <c r="M151" s="78" t="b">
        <f t="shared" si="89"/>
        <v>0</v>
      </c>
      <c r="N151" s="93" t="b">
        <f t="shared" si="90"/>
        <v>0</v>
      </c>
      <c r="O151" s="78" t="b">
        <f t="shared" si="91"/>
        <v>0</v>
      </c>
      <c r="P151" s="78" t="b">
        <f t="shared" si="92"/>
        <v>0</v>
      </c>
      <c r="Q151" s="78" t="b">
        <f t="shared" si="93"/>
        <v>0</v>
      </c>
      <c r="R151" s="78" t="b">
        <f t="shared" si="94"/>
        <v>0</v>
      </c>
      <c r="S151" s="78" t="b">
        <f t="shared" si="95"/>
        <v>0</v>
      </c>
      <c r="T151" s="78" t="b">
        <f t="shared" si="96"/>
        <v>0</v>
      </c>
      <c r="U151" s="78" t="b">
        <f t="shared" si="97"/>
        <v>0</v>
      </c>
      <c r="V151" s="78" t="b">
        <f t="shared" si="98"/>
        <v>0</v>
      </c>
      <c r="W151" s="78" t="b">
        <f t="shared" si="99"/>
        <v>0</v>
      </c>
      <c r="X151" s="78" t="b">
        <f t="shared" si="100"/>
        <v>0</v>
      </c>
      <c r="Y151" s="80" t="b">
        <f t="shared" si="101"/>
        <v>0</v>
      </c>
      <c r="Z151" s="58"/>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60"/>
      <c r="BC151" s="219" t="b">
        <f t="shared" si="102"/>
        <v>0</v>
      </c>
      <c r="BD151" s="220"/>
      <c r="BE151" s="220"/>
      <c r="BF151" s="220"/>
      <c r="BG151" s="220"/>
      <c r="BH151" s="220" t="b">
        <f t="shared" si="103"/>
        <v>0</v>
      </c>
      <c r="BI151" s="220"/>
      <c r="BJ151" s="220"/>
      <c r="BK151" s="220"/>
      <c r="BL151" s="222"/>
      <c r="BM151" s="184"/>
      <c r="BN151" s="185"/>
      <c r="BO151" s="186"/>
      <c r="BP151" s="265"/>
      <c r="BQ151" s="154"/>
      <c r="BR151" s="198"/>
      <c r="BS151" s="201"/>
    </row>
    <row r="152" spans="1:71" ht="12" customHeight="1" x14ac:dyDescent="0.25">
      <c r="A152" s="55" t="s">
        <v>81</v>
      </c>
      <c r="B152" s="57">
        <v>18</v>
      </c>
      <c r="C152" s="56">
        <v>42004</v>
      </c>
      <c r="D152" s="79" t="b">
        <f t="shared" si="82"/>
        <v>0</v>
      </c>
      <c r="E152" s="78" t="b">
        <f t="shared" si="108"/>
        <v>0</v>
      </c>
      <c r="F152" s="78" t="b">
        <f t="shared" si="109"/>
        <v>0</v>
      </c>
      <c r="G152" s="78" t="b">
        <f t="shared" si="83"/>
        <v>0</v>
      </c>
      <c r="H152" s="78" t="b">
        <f t="shared" si="84"/>
        <v>0</v>
      </c>
      <c r="I152" s="78" t="b">
        <f t="shared" si="85"/>
        <v>0</v>
      </c>
      <c r="J152" s="78" t="b">
        <f t="shared" si="86"/>
        <v>0</v>
      </c>
      <c r="K152" s="78" t="b">
        <f t="shared" si="87"/>
        <v>0</v>
      </c>
      <c r="L152" s="85" t="b">
        <f t="shared" si="88"/>
        <v>0</v>
      </c>
      <c r="M152" s="78" t="b">
        <f t="shared" si="89"/>
        <v>0</v>
      </c>
      <c r="N152" s="93" t="b">
        <f t="shared" si="90"/>
        <v>0</v>
      </c>
      <c r="O152" s="78" t="b">
        <f t="shared" si="91"/>
        <v>0</v>
      </c>
      <c r="P152" s="78" t="b">
        <f t="shared" si="92"/>
        <v>0</v>
      </c>
      <c r="Q152" s="78" t="b">
        <f t="shared" si="93"/>
        <v>0</v>
      </c>
      <c r="R152" s="78" t="b">
        <f t="shared" si="94"/>
        <v>0</v>
      </c>
      <c r="S152" s="78" t="b">
        <f t="shared" si="95"/>
        <v>0</v>
      </c>
      <c r="T152" s="78" t="b">
        <f t="shared" si="96"/>
        <v>0</v>
      </c>
      <c r="U152" s="78" t="b">
        <f t="shared" si="97"/>
        <v>0</v>
      </c>
      <c r="V152" s="78" t="b">
        <f t="shared" si="98"/>
        <v>0</v>
      </c>
      <c r="W152" s="78" t="b">
        <f t="shared" si="99"/>
        <v>0</v>
      </c>
      <c r="X152" s="78" t="b">
        <f t="shared" si="100"/>
        <v>0</v>
      </c>
      <c r="Y152" s="80" t="b">
        <f t="shared" si="101"/>
        <v>0</v>
      </c>
      <c r="Z152" s="58"/>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60"/>
      <c r="BC152" s="219" t="b">
        <f t="shared" si="102"/>
        <v>0</v>
      </c>
      <c r="BD152" s="220"/>
      <c r="BE152" s="220"/>
      <c r="BF152" s="220"/>
      <c r="BG152" s="220"/>
      <c r="BH152" s="220" t="b">
        <f t="shared" si="103"/>
        <v>0</v>
      </c>
      <c r="BI152" s="220"/>
      <c r="BJ152" s="220"/>
      <c r="BK152" s="220"/>
      <c r="BL152" s="222"/>
      <c r="BM152" s="184"/>
      <c r="BN152" s="185"/>
      <c r="BO152" s="186"/>
      <c r="BP152" s="265"/>
      <c r="BQ152" s="154"/>
      <c r="BR152" s="198"/>
      <c r="BS152" s="201"/>
    </row>
    <row r="153" spans="1:71" ht="12" customHeight="1" x14ac:dyDescent="0.25">
      <c r="A153" s="55" t="s">
        <v>1</v>
      </c>
      <c r="B153" s="57">
        <v>18</v>
      </c>
      <c r="C153" s="65">
        <v>42005</v>
      </c>
      <c r="D153" s="79" t="b">
        <f t="shared" si="82"/>
        <v>0</v>
      </c>
      <c r="E153" s="78" t="b">
        <f t="shared" si="108"/>
        <v>0</v>
      </c>
      <c r="F153" s="78" t="b">
        <f t="shared" si="109"/>
        <v>0</v>
      </c>
      <c r="G153" s="78" t="b">
        <f t="shared" si="83"/>
        <v>0</v>
      </c>
      <c r="H153" s="78" t="b">
        <f t="shared" si="84"/>
        <v>0</v>
      </c>
      <c r="I153" s="78" t="b">
        <f t="shared" si="85"/>
        <v>0</v>
      </c>
      <c r="J153" s="78" t="b">
        <f t="shared" si="86"/>
        <v>0</v>
      </c>
      <c r="K153" s="78" t="b">
        <f t="shared" si="87"/>
        <v>0</v>
      </c>
      <c r="L153" s="85" t="b">
        <f t="shared" si="88"/>
        <v>0</v>
      </c>
      <c r="M153" s="78" t="b">
        <f t="shared" si="89"/>
        <v>0</v>
      </c>
      <c r="N153" s="93" t="b">
        <f t="shared" si="90"/>
        <v>0</v>
      </c>
      <c r="O153" s="78" t="b">
        <f t="shared" si="91"/>
        <v>0</v>
      </c>
      <c r="P153" s="78" t="b">
        <f t="shared" si="92"/>
        <v>0</v>
      </c>
      <c r="Q153" s="78" t="b">
        <f t="shared" si="93"/>
        <v>0</v>
      </c>
      <c r="R153" s="78" t="b">
        <f t="shared" si="94"/>
        <v>0</v>
      </c>
      <c r="S153" s="78" t="b">
        <f t="shared" si="95"/>
        <v>0</v>
      </c>
      <c r="T153" s="78" t="b">
        <f t="shared" si="96"/>
        <v>0</v>
      </c>
      <c r="U153" s="78" t="b">
        <f t="shared" si="97"/>
        <v>0</v>
      </c>
      <c r="V153" s="78" t="b">
        <f t="shared" si="98"/>
        <v>0</v>
      </c>
      <c r="W153" s="78" t="b">
        <f t="shared" si="99"/>
        <v>0</v>
      </c>
      <c r="X153" s="78" t="b">
        <f t="shared" si="100"/>
        <v>0</v>
      </c>
      <c r="Y153" s="80" t="b">
        <f t="shared" si="101"/>
        <v>0</v>
      </c>
      <c r="Z153" s="58"/>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60"/>
      <c r="BC153" s="219" t="b">
        <f t="shared" si="102"/>
        <v>0</v>
      </c>
      <c r="BD153" s="220"/>
      <c r="BE153" s="220"/>
      <c r="BF153" s="220"/>
      <c r="BG153" s="220"/>
      <c r="BH153" s="220" t="b">
        <f t="shared" si="103"/>
        <v>0</v>
      </c>
      <c r="BI153" s="220"/>
      <c r="BJ153" s="220"/>
      <c r="BK153" s="220"/>
      <c r="BL153" s="222"/>
      <c r="BM153" s="184"/>
      <c r="BN153" s="185"/>
      <c r="BO153" s="186"/>
      <c r="BP153" s="265"/>
      <c r="BQ153" s="154"/>
      <c r="BR153" s="198"/>
      <c r="BS153" s="201"/>
    </row>
    <row r="154" spans="1:71" ht="12" customHeight="1" x14ac:dyDescent="0.25">
      <c r="A154" s="55" t="s">
        <v>2</v>
      </c>
      <c r="B154" s="57">
        <v>18</v>
      </c>
      <c r="C154" s="56">
        <v>42006</v>
      </c>
      <c r="D154" s="79" t="b">
        <f t="shared" si="82"/>
        <v>0</v>
      </c>
      <c r="E154" s="78" t="b">
        <f t="shared" si="108"/>
        <v>0</v>
      </c>
      <c r="F154" s="78" t="b">
        <f t="shared" si="109"/>
        <v>0</v>
      </c>
      <c r="G154" s="78" t="b">
        <f t="shared" si="83"/>
        <v>0</v>
      </c>
      <c r="H154" s="78" t="b">
        <f t="shared" si="84"/>
        <v>0</v>
      </c>
      <c r="I154" s="78" t="b">
        <f t="shared" si="85"/>
        <v>0</v>
      </c>
      <c r="J154" s="78" t="b">
        <f t="shared" si="86"/>
        <v>0</v>
      </c>
      <c r="K154" s="78" t="b">
        <f t="shared" si="87"/>
        <v>0</v>
      </c>
      <c r="L154" s="85" t="b">
        <f t="shared" si="88"/>
        <v>0</v>
      </c>
      <c r="M154" s="78" t="b">
        <f t="shared" si="89"/>
        <v>0</v>
      </c>
      <c r="N154" s="93" t="b">
        <f t="shared" si="90"/>
        <v>0</v>
      </c>
      <c r="O154" s="78" t="b">
        <f t="shared" si="91"/>
        <v>0</v>
      </c>
      <c r="P154" s="78" t="b">
        <f t="shared" si="92"/>
        <v>0</v>
      </c>
      <c r="Q154" s="78" t="b">
        <f t="shared" si="93"/>
        <v>0</v>
      </c>
      <c r="R154" s="78" t="b">
        <f t="shared" si="94"/>
        <v>0</v>
      </c>
      <c r="S154" s="78" t="b">
        <f t="shared" si="95"/>
        <v>0</v>
      </c>
      <c r="T154" s="78" t="b">
        <f t="shared" si="96"/>
        <v>0</v>
      </c>
      <c r="U154" s="78" t="b">
        <f t="shared" si="97"/>
        <v>0</v>
      </c>
      <c r="V154" s="78" t="b">
        <f t="shared" si="98"/>
        <v>0</v>
      </c>
      <c r="W154" s="78" t="b">
        <f t="shared" si="99"/>
        <v>0</v>
      </c>
      <c r="X154" s="78" t="b">
        <f t="shared" si="100"/>
        <v>0</v>
      </c>
      <c r="Y154" s="80" t="b">
        <f t="shared" si="101"/>
        <v>0</v>
      </c>
      <c r="Z154" s="58"/>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60"/>
      <c r="BC154" s="219" t="b">
        <f t="shared" si="102"/>
        <v>0</v>
      </c>
      <c r="BD154" s="220"/>
      <c r="BE154" s="220"/>
      <c r="BF154" s="220"/>
      <c r="BG154" s="220"/>
      <c r="BH154" s="220" t="b">
        <f t="shared" si="103"/>
        <v>0</v>
      </c>
      <c r="BI154" s="220"/>
      <c r="BJ154" s="220"/>
      <c r="BK154" s="220"/>
      <c r="BL154" s="222"/>
      <c r="BM154" s="184"/>
      <c r="BN154" s="185"/>
      <c r="BO154" s="186"/>
      <c r="BP154" s="265"/>
      <c r="BQ154" s="154"/>
      <c r="BR154" s="198"/>
      <c r="BS154" s="201"/>
    </row>
    <row r="155" spans="1:71" ht="12" customHeight="1" x14ac:dyDescent="0.25">
      <c r="A155" s="55" t="s">
        <v>3</v>
      </c>
      <c r="B155" s="57">
        <v>18</v>
      </c>
      <c r="C155" s="56">
        <v>42007</v>
      </c>
      <c r="D155" s="79" t="b">
        <f t="shared" si="82"/>
        <v>0</v>
      </c>
      <c r="E155" s="78" t="b">
        <f t="shared" si="108"/>
        <v>0</v>
      </c>
      <c r="F155" s="78" t="b">
        <f t="shared" si="109"/>
        <v>0</v>
      </c>
      <c r="G155" s="78" t="b">
        <f t="shared" si="83"/>
        <v>0</v>
      </c>
      <c r="H155" s="78" t="b">
        <f t="shared" si="84"/>
        <v>0</v>
      </c>
      <c r="I155" s="78" t="b">
        <f t="shared" si="85"/>
        <v>0</v>
      </c>
      <c r="J155" s="78" t="b">
        <f t="shared" si="86"/>
        <v>0</v>
      </c>
      <c r="K155" s="78" t="b">
        <f t="shared" si="87"/>
        <v>0</v>
      </c>
      <c r="L155" s="85" t="b">
        <f t="shared" si="88"/>
        <v>0</v>
      </c>
      <c r="M155" s="78" t="b">
        <f t="shared" si="89"/>
        <v>0</v>
      </c>
      <c r="N155" s="93" t="b">
        <f t="shared" si="90"/>
        <v>0</v>
      </c>
      <c r="O155" s="78" t="b">
        <f t="shared" si="91"/>
        <v>0</v>
      </c>
      <c r="P155" s="78" t="b">
        <f t="shared" si="92"/>
        <v>0</v>
      </c>
      <c r="Q155" s="78" t="b">
        <f t="shared" si="93"/>
        <v>0</v>
      </c>
      <c r="R155" s="78" t="b">
        <f t="shared" si="94"/>
        <v>0</v>
      </c>
      <c r="S155" s="78" t="b">
        <f t="shared" si="95"/>
        <v>0</v>
      </c>
      <c r="T155" s="78" t="b">
        <f t="shared" si="96"/>
        <v>0</v>
      </c>
      <c r="U155" s="78" t="b">
        <f t="shared" si="97"/>
        <v>0</v>
      </c>
      <c r="V155" s="78" t="b">
        <f t="shared" si="98"/>
        <v>0</v>
      </c>
      <c r="W155" s="78" t="b">
        <f t="shared" si="99"/>
        <v>0</v>
      </c>
      <c r="X155" s="78" t="b">
        <f t="shared" si="100"/>
        <v>0</v>
      </c>
      <c r="Y155" s="80" t="b">
        <f t="shared" si="101"/>
        <v>0</v>
      </c>
      <c r="Z155" s="58"/>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60"/>
      <c r="BC155" s="219" t="b">
        <f t="shared" si="102"/>
        <v>0</v>
      </c>
      <c r="BD155" s="220"/>
      <c r="BE155" s="220"/>
      <c r="BF155" s="220"/>
      <c r="BG155" s="220"/>
      <c r="BH155" s="220" t="b">
        <f t="shared" si="103"/>
        <v>0</v>
      </c>
      <c r="BI155" s="220"/>
      <c r="BJ155" s="220"/>
      <c r="BK155" s="220"/>
      <c r="BL155" s="222"/>
      <c r="BM155" s="184"/>
      <c r="BN155" s="185"/>
      <c r="BO155" s="186"/>
      <c r="BP155" s="265"/>
      <c r="BQ155" s="154"/>
      <c r="BR155" s="198"/>
      <c r="BS155" s="201"/>
    </row>
    <row r="156" spans="1:71" ht="12" customHeight="1" thickBot="1" x14ac:dyDescent="0.3">
      <c r="A156" s="55" t="s">
        <v>4</v>
      </c>
      <c r="B156" s="62">
        <v>18</v>
      </c>
      <c r="C156" s="61">
        <v>42008</v>
      </c>
      <c r="D156" s="83" t="b">
        <f t="shared" si="82"/>
        <v>0</v>
      </c>
      <c r="E156" s="81" t="b">
        <f t="shared" si="108"/>
        <v>0</v>
      </c>
      <c r="F156" s="81" t="b">
        <f t="shared" si="109"/>
        <v>0</v>
      </c>
      <c r="G156" s="81" t="b">
        <f t="shared" si="83"/>
        <v>0</v>
      </c>
      <c r="H156" s="81" t="b">
        <f t="shared" si="84"/>
        <v>0</v>
      </c>
      <c r="I156" s="81" t="b">
        <f t="shared" si="85"/>
        <v>0</v>
      </c>
      <c r="J156" s="81" t="b">
        <f t="shared" si="86"/>
        <v>0</v>
      </c>
      <c r="K156" s="81" t="b">
        <f t="shared" si="87"/>
        <v>0</v>
      </c>
      <c r="L156" s="86" t="b">
        <f t="shared" si="88"/>
        <v>0</v>
      </c>
      <c r="M156" s="81" t="b">
        <f t="shared" si="89"/>
        <v>0</v>
      </c>
      <c r="N156" s="92" t="b">
        <f t="shared" si="90"/>
        <v>0</v>
      </c>
      <c r="O156" s="81" t="b">
        <f t="shared" si="91"/>
        <v>0</v>
      </c>
      <c r="P156" s="81" t="b">
        <f t="shared" si="92"/>
        <v>0</v>
      </c>
      <c r="Q156" s="81" t="b">
        <f t="shared" si="93"/>
        <v>0</v>
      </c>
      <c r="R156" s="81" t="b">
        <f t="shared" si="94"/>
        <v>0</v>
      </c>
      <c r="S156" s="81" t="b">
        <f t="shared" si="95"/>
        <v>0</v>
      </c>
      <c r="T156" s="81" t="b">
        <f t="shared" si="96"/>
        <v>0</v>
      </c>
      <c r="U156" s="81" t="b">
        <f t="shared" si="97"/>
        <v>0</v>
      </c>
      <c r="V156" s="81" t="b">
        <f t="shared" si="98"/>
        <v>0</v>
      </c>
      <c r="W156" s="81" t="b">
        <f t="shared" si="99"/>
        <v>0</v>
      </c>
      <c r="X156" s="81" t="b">
        <f t="shared" si="100"/>
        <v>0</v>
      </c>
      <c r="Y156" s="82" t="b">
        <f t="shared" si="101"/>
        <v>0</v>
      </c>
      <c r="Z156" s="58"/>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60"/>
      <c r="BC156" s="223" t="b">
        <f t="shared" si="102"/>
        <v>0</v>
      </c>
      <c r="BD156" s="224"/>
      <c r="BE156" s="224"/>
      <c r="BF156" s="224"/>
      <c r="BG156" s="224"/>
      <c r="BH156" s="224" t="b">
        <f t="shared" si="103"/>
        <v>0</v>
      </c>
      <c r="BI156" s="224"/>
      <c r="BJ156" s="224"/>
      <c r="BK156" s="224"/>
      <c r="BL156" s="226"/>
      <c r="BM156" s="187"/>
      <c r="BN156" s="188"/>
      <c r="BO156" s="189"/>
      <c r="BP156" s="266"/>
      <c r="BQ156" s="155"/>
      <c r="BR156" s="199"/>
      <c r="BS156" s="202"/>
    </row>
    <row r="157" spans="1:71" ht="12" customHeight="1" x14ac:dyDescent="0.25">
      <c r="A157" s="74" t="s">
        <v>0</v>
      </c>
      <c r="B157" s="50">
        <v>19</v>
      </c>
      <c r="C157" s="49">
        <v>42009</v>
      </c>
      <c r="D157" s="63" t="b">
        <f t="shared" si="82"/>
        <v>0</v>
      </c>
      <c r="E157" s="51" t="b">
        <f>IF(COUNTIF(Z157:BA157,"Cardio1")&gt;0, "Cardio matin")</f>
        <v>0</v>
      </c>
      <c r="F157" s="51" t="b">
        <f>IF(COUNTIF(Z157:BA157,"Cardio2")&gt;0, "Cardio après-midi")</f>
        <v>0</v>
      </c>
      <c r="G157" s="51" t="b">
        <f t="shared" si="83"/>
        <v>0</v>
      </c>
      <c r="H157" s="51" t="b">
        <f t="shared" si="84"/>
        <v>0</v>
      </c>
      <c r="I157" s="51" t="b">
        <f t="shared" si="85"/>
        <v>0</v>
      </c>
      <c r="J157" s="51" t="b">
        <f t="shared" si="86"/>
        <v>0</v>
      </c>
      <c r="K157" s="51" t="b">
        <f t="shared" si="87"/>
        <v>0</v>
      </c>
      <c r="L157" s="84" t="b">
        <f t="shared" si="88"/>
        <v>0</v>
      </c>
      <c r="M157" s="51" t="b">
        <f t="shared" si="89"/>
        <v>0</v>
      </c>
      <c r="N157" s="94" t="b">
        <f t="shared" si="90"/>
        <v>0</v>
      </c>
      <c r="O157" s="51" t="b">
        <f t="shared" si="91"/>
        <v>0</v>
      </c>
      <c r="P157" s="51" t="b">
        <f t="shared" si="92"/>
        <v>0</v>
      </c>
      <c r="Q157" s="51" t="b">
        <f t="shared" si="93"/>
        <v>0</v>
      </c>
      <c r="R157" s="51" t="b">
        <f t="shared" si="94"/>
        <v>0</v>
      </c>
      <c r="S157" s="51" t="b">
        <f t="shared" si="95"/>
        <v>0</v>
      </c>
      <c r="T157" s="51" t="b">
        <f t="shared" si="96"/>
        <v>0</v>
      </c>
      <c r="U157" s="51" t="b">
        <f t="shared" si="97"/>
        <v>0</v>
      </c>
      <c r="V157" s="51" t="b">
        <f t="shared" si="98"/>
        <v>0</v>
      </c>
      <c r="W157" s="51" t="b">
        <f t="shared" si="99"/>
        <v>0</v>
      </c>
      <c r="X157" s="51" t="b">
        <f t="shared" si="100"/>
        <v>0</v>
      </c>
      <c r="Y157" s="52" t="b">
        <f t="shared" si="101"/>
        <v>0</v>
      </c>
      <c r="Z157" s="64"/>
      <c r="AA157" s="53"/>
      <c r="AB157" s="53"/>
      <c r="AC157" s="53"/>
      <c r="AD157" s="53"/>
      <c r="AE157" s="53"/>
      <c r="AF157" s="53"/>
      <c r="AG157" s="53"/>
      <c r="AH157" s="53"/>
      <c r="AI157" s="53"/>
      <c r="AJ157" s="53"/>
      <c r="AK157" s="53"/>
      <c r="AL157" s="53"/>
      <c r="AM157" s="53"/>
      <c r="AN157" s="53"/>
      <c r="AO157" s="53"/>
      <c r="AP157" s="53"/>
      <c r="AQ157" s="53"/>
      <c r="AR157" s="53"/>
      <c r="AS157" s="53"/>
      <c r="AT157" s="53"/>
      <c r="AU157" s="53"/>
      <c r="AV157" s="53"/>
      <c r="AW157" s="53"/>
      <c r="AX157" s="53"/>
      <c r="AY157" s="53"/>
      <c r="AZ157" s="53"/>
      <c r="BA157" s="54"/>
      <c r="BC157" s="216" t="b">
        <f t="shared" si="102"/>
        <v>0</v>
      </c>
      <c r="BD157" s="217"/>
      <c r="BE157" s="217"/>
      <c r="BF157" s="217"/>
      <c r="BG157" s="217"/>
      <c r="BH157" s="217" t="b">
        <f t="shared" si="103"/>
        <v>0</v>
      </c>
      <c r="BI157" s="217"/>
      <c r="BJ157" s="217"/>
      <c r="BK157" s="217"/>
      <c r="BL157" s="227"/>
      <c r="BM157" s="181"/>
      <c r="BN157" s="182"/>
      <c r="BO157" s="183"/>
      <c r="BP157" s="264">
        <v>19</v>
      </c>
      <c r="BQ157" s="153"/>
      <c r="BR157" s="197"/>
      <c r="BS157" s="200"/>
    </row>
    <row r="158" spans="1:71" ht="12" customHeight="1" x14ac:dyDescent="0.25">
      <c r="A158" s="73" t="s">
        <v>80</v>
      </c>
      <c r="B158" s="57">
        <v>19</v>
      </c>
      <c r="C158" s="56">
        <v>42010</v>
      </c>
      <c r="D158" s="79" t="b">
        <f t="shared" si="82"/>
        <v>0</v>
      </c>
      <c r="E158" s="78" t="b">
        <f t="shared" ref="E158:E163" si="110">IF(COUNTIF(Z158:BA158,"Cardio.")&gt;0, "Cardio1")</f>
        <v>0</v>
      </c>
      <c r="F158" s="78" t="b">
        <f t="shared" ref="F158:F163" si="111">IF(COUNTIF(Z158:BA158,"Cardio")&gt;0, "Cardio2")</f>
        <v>0</v>
      </c>
      <c r="G158" s="78" t="b">
        <f t="shared" si="83"/>
        <v>0</v>
      </c>
      <c r="H158" s="78" t="b">
        <f t="shared" si="84"/>
        <v>0</v>
      </c>
      <c r="I158" s="78" t="b">
        <f t="shared" si="85"/>
        <v>0</v>
      </c>
      <c r="J158" s="78" t="b">
        <f t="shared" si="86"/>
        <v>0</v>
      </c>
      <c r="K158" s="78" t="b">
        <f t="shared" si="87"/>
        <v>0</v>
      </c>
      <c r="L158" s="85" t="b">
        <f t="shared" si="88"/>
        <v>0</v>
      </c>
      <c r="M158" s="78" t="b">
        <f t="shared" si="89"/>
        <v>0</v>
      </c>
      <c r="N158" s="93" t="b">
        <f t="shared" si="90"/>
        <v>0</v>
      </c>
      <c r="O158" s="78" t="b">
        <f t="shared" si="91"/>
        <v>0</v>
      </c>
      <c r="P158" s="78" t="b">
        <f t="shared" si="92"/>
        <v>0</v>
      </c>
      <c r="Q158" s="78" t="b">
        <f t="shared" si="93"/>
        <v>0</v>
      </c>
      <c r="R158" s="78" t="b">
        <f t="shared" si="94"/>
        <v>0</v>
      </c>
      <c r="S158" s="78" t="b">
        <f t="shared" si="95"/>
        <v>0</v>
      </c>
      <c r="T158" s="78" t="b">
        <f t="shared" si="96"/>
        <v>0</v>
      </c>
      <c r="U158" s="78" t="b">
        <f t="shared" si="97"/>
        <v>0</v>
      </c>
      <c r="V158" s="78" t="b">
        <f t="shared" si="98"/>
        <v>0</v>
      </c>
      <c r="W158" s="78" t="b">
        <f t="shared" si="99"/>
        <v>0</v>
      </c>
      <c r="X158" s="78" t="b">
        <f t="shared" si="100"/>
        <v>0</v>
      </c>
      <c r="Y158" s="80" t="b">
        <f t="shared" si="101"/>
        <v>0</v>
      </c>
      <c r="Z158" s="58"/>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60"/>
      <c r="BC158" s="219" t="b">
        <f t="shared" si="102"/>
        <v>0</v>
      </c>
      <c r="BD158" s="220"/>
      <c r="BE158" s="220"/>
      <c r="BF158" s="220"/>
      <c r="BG158" s="220"/>
      <c r="BH158" s="220" t="b">
        <f t="shared" si="103"/>
        <v>0</v>
      </c>
      <c r="BI158" s="220"/>
      <c r="BJ158" s="220"/>
      <c r="BK158" s="220"/>
      <c r="BL158" s="222"/>
      <c r="BM158" s="184"/>
      <c r="BN158" s="185"/>
      <c r="BO158" s="186"/>
      <c r="BP158" s="265"/>
      <c r="BQ158" s="154"/>
      <c r="BR158" s="198"/>
      <c r="BS158" s="201"/>
    </row>
    <row r="159" spans="1:71" ht="12" customHeight="1" x14ac:dyDescent="0.25">
      <c r="A159" s="73" t="s">
        <v>81</v>
      </c>
      <c r="B159" s="57">
        <v>19</v>
      </c>
      <c r="C159" s="56">
        <v>42011</v>
      </c>
      <c r="D159" s="79" t="b">
        <f t="shared" si="82"/>
        <v>0</v>
      </c>
      <c r="E159" s="78" t="b">
        <f t="shared" si="110"/>
        <v>0</v>
      </c>
      <c r="F159" s="78" t="b">
        <f t="shared" si="111"/>
        <v>0</v>
      </c>
      <c r="G159" s="78" t="b">
        <f t="shared" si="83"/>
        <v>0</v>
      </c>
      <c r="H159" s="78" t="b">
        <f t="shared" si="84"/>
        <v>0</v>
      </c>
      <c r="I159" s="78" t="b">
        <f t="shared" si="85"/>
        <v>0</v>
      </c>
      <c r="J159" s="78" t="b">
        <f t="shared" si="86"/>
        <v>0</v>
      </c>
      <c r="K159" s="78" t="b">
        <f t="shared" si="87"/>
        <v>0</v>
      </c>
      <c r="L159" s="85" t="b">
        <f t="shared" si="88"/>
        <v>0</v>
      </c>
      <c r="M159" s="78" t="b">
        <f t="shared" si="89"/>
        <v>0</v>
      </c>
      <c r="N159" s="93" t="b">
        <f t="shared" si="90"/>
        <v>0</v>
      </c>
      <c r="O159" s="78" t="b">
        <f t="shared" si="91"/>
        <v>0</v>
      </c>
      <c r="P159" s="78" t="b">
        <f t="shared" si="92"/>
        <v>0</v>
      </c>
      <c r="Q159" s="78" t="b">
        <f t="shared" si="93"/>
        <v>0</v>
      </c>
      <c r="R159" s="78" t="b">
        <f t="shared" si="94"/>
        <v>0</v>
      </c>
      <c r="S159" s="78" t="b">
        <f t="shared" si="95"/>
        <v>0</v>
      </c>
      <c r="T159" s="78" t="b">
        <f t="shared" si="96"/>
        <v>0</v>
      </c>
      <c r="U159" s="78" t="b">
        <f t="shared" si="97"/>
        <v>0</v>
      </c>
      <c r="V159" s="78" t="b">
        <f t="shared" si="98"/>
        <v>0</v>
      </c>
      <c r="W159" s="78" t="b">
        <f t="shared" si="99"/>
        <v>0</v>
      </c>
      <c r="X159" s="78" t="b">
        <f t="shared" si="100"/>
        <v>0</v>
      </c>
      <c r="Y159" s="80" t="b">
        <f t="shared" si="101"/>
        <v>0</v>
      </c>
      <c r="Z159" s="58"/>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60"/>
      <c r="BC159" s="219" t="b">
        <f t="shared" si="102"/>
        <v>0</v>
      </c>
      <c r="BD159" s="220"/>
      <c r="BE159" s="220"/>
      <c r="BF159" s="220"/>
      <c r="BG159" s="220"/>
      <c r="BH159" s="220" t="b">
        <f t="shared" si="103"/>
        <v>0</v>
      </c>
      <c r="BI159" s="220"/>
      <c r="BJ159" s="220"/>
      <c r="BK159" s="220"/>
      <c r="BL159" s="222"/>
      <c r="BM159" s="184"/>
      <c r="BN159" s="185"/>
      <c r="BO159" s="186"/>
      <c r="BP159" s="265"/>
      <c r="BQ159" s="154"/>
      <c r="BR159" s="198"/>
      <c r="BS159" s="201"/>
    </row>
    <row r="160" spans="1:71" ht="12" customHeight="1" x14ac:dyDescent="0.25">
      <c r="A160" s="73" t="s">
        <v>1</v>
      </c>
      <c r="B160" s="57">
        <v>19</v>
      </c>
      <c r="C160" s="56">
        <v>42012</v>
      </c>
      <c r="D160" s="79" t="b">
        <f t="shared" si="82"/>
        <v>0</v>
      </c>
      <c r="E160" s="78" t="b">
        <f t="shared" si="110"/>
        <v>0</v>
      </c>
      <c r="F160" s="78" t="b">
        <f t="shared" si="111"/>
        <v>0</v>
      </c>
      <c r="G160" s="78" t="b">
        <f t="shared" si="83"/>
        <v>0</v>
      </c>
      <c r="H160" s="78" t="b">
        <f t="shared" si="84"/>
        <v>0</v>
      </c>
      <c r="I160" s="78" t="b">
        <f t="shared" si="85"/>
        <v>0</v>
      </c>
      <c r="J160" s="78" t="b">
        <f t="shared" si="86"/>
        <v>0</v>
      </c>
      <c r="K160" s="78" t="b">
        <f t="shared" si="87"/>
        <v>0</v>
      </c>
      <c r="L160" s="85" t="b">
        <f t="shared" si="88"/>
        <v>0</v>
      </c>
      <c r="M160" s="78" t="b">
        <f t="shared" si="89"/>
        <v>0</v>
      </c>
      <c r="N160" s="93" t="b">
        <f t="shared" si="90"/>
        <v>0</v>
      </c>
      <c r="O160" s="78" t="b">
        <f t="shared" si="91"/>
        <v>0</v>
      </c>
      <c r="P160" s="78" t="b">
        <f t="shared" si="92"/>
        <v>0</v>
      </c>
      <c r="Q160" s="78" t="b">
        <f t="shared" si="93"/>
        <v>0</v>
      </c>
      <c r="R160" s="78" t="b">
        <f t="shared" si="94"/>
        <v>0</v>
      </c>
      <c r="S160" s="78" t="b">
        <f t="shared" si="95"/>
        <v>0</v>
      </c>
      <c r="T160" s="78" t="b">
        <f t="shared" si="96"/>
        <v>0</v>
      </c>
      <c r="U160" s="78" t="b">
        <f t="shared" si="97"/>
        <v>0</v>
      </c>
      <c r="V160" s="78" t="b">
        <f t="shared" si="98"/>
        <v>0</v>
      </c>
      <c r="W160" s="78" t="b">
        <f t="shared" si="99"/>
        <v>0</v>
      </c>
      <c r="X160" s="78" t="b">
        <f t="shared" si="100"/>
        <v>0</v>
      </c>
      <c r="Y160" s="80" t="b">
        <f t="shared" si="101"/>
        <v>0</v>
      </c>
      <c r="Z160" s="58"/>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60"/>
      <c r="BC160" s="219" t="b">
        <f t="shared" si="102"/>
        <v>0</v>
      </c>
      <c r="BD160" s="220"/>
      <c r="BE160" s="220"/>
      <c r="BF160" s="220"/>
      <c r="BG160" s="220"/>
      <c r="BH160" s="220" t="b">
        <f t="shared" si="103"/>
        <v>0</v>
      </c>
      <c r="BI160" s="220"/>
      <c r="BJ160" s="220"/>
      <c r="BK160" s="220"/>
      <c r="BL160" s="222"/>
      <c r="BM160" s="184"/>
      <c r="BN160" s="185"/>
      <c r="BO160" s="186"/>
      <c r="BP160" s="265"/>
      <c r="BQ160" s="154"/>
      <c r="BR160" s="198"/>
      <c r="BS160" s="201"/>
    </row>
    <row r="161" spans="1:71" ht="12" customHeight="1" x14ac:dyDescent="0.25">
      <c r="A161" s="73" t="s">
        <v>2</v>
      </c>
      <c r="B161" s="57">
        <v>19</v>
      </c>
      <c r="C161" s="56">
        <v>42013</v>
      </c>
      <c r="D161" s="79" t="b">
        <f t="shared" si="82"/>
        <v>0</v>
      </c>
      <c r="E161" s="78" t="b">
        <f t="shared" si="110"/>
        <v>0</v>
      </c>
      <c r="F161" s="78" t="b">
        <f t="shared" si="111"/>
        <v>0</v>
      </c>
      <c r="G161" s="78" t="b">
        <f t="shared" si="83"/>
        <v>0</v>
      </c>
      <c r="H161" s="78" t="b">
        <f t="shared" si="84"/>
        <v>0</v>
      </c>
      <c r="I161" s="78" t="b">
        <f t="shared" si="85"/>
        <v>0</v>
      </c>
      <c r="J161" s="78" t="b">
        <f t="shared" si="86"/>
        <v>0</v>
      </c>
      <c r="K161" s="78" t="b">
        <f t="shared" si="87"/>
        <v>0</v>
      </c>
      <c r="L161" s="85" t="b">
        <f t="shared" si="88"/>
        <v>0</v>
      </c>
      <c r="M161" s="78" t="b">
        <f t="shared" si="89"/>
        <v>0</v>
      </c>
      <c r="N161" s="93" t="b">
        <f t="shared" si="90"/>
        <v>0</v>
      </c>
      <c r="O161" s="78" t="b">
        <f t="shared" si="91"/>
        <v>0</v>
      </c>
      <c r="P161" s="78" t="b">
        <f t="shared" si="92"/>
        <v>0</v>
      </c>
      <c r="Q161" s="78" t="b">
        <f t="shared" si="93"/>
        <v>0</v>
      </c>
      <c r="R161" s="78" t="b">
        <f t="shared" si="94"/>
        <v>0</v>
      </c>
      <c r="S161" s="78" t="b">
        <f t="shared" si="95"/>
        <v>0</v>
      </c>
      <c r="T161" s="78" t="b">
        <f t="shared" si="96"/>
        <v>0</v>
      </c>
      <c r="U161" s="78" t="b">
        <f t="shared" si="97"/>
        <v>0</v>
      </c>
      <c r="V161" s="78" t="b">
        <f t="shared" si="98"/>
        <v>0</v>
      </c>
      <c r="W161" s="78" t="b">
        <f t="shared" si="99"/>
        <v>0</v>
      </c>
      <c r="X161" s="78" t="b">
        <f t="shared" si="100"/>
        <v>0</v>
      </c>
      <c r="Y161" s="80" t="b">
        <f t="shared" si="101"/>
        <v>0</v>
      </c>
      <c r="Z161" s="58"/>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60"/>
      <c r="BC161" s="219" t="b">
        <f t="shared" si="102"/>
        <v>0</v>
      </c>
      <c r="BD161" s="220"/>
      <c r="BE161" s="220"/>
      <c r="BF161" s="220"/>
      <c r="BG161" s="220"/>
      <c r="BH161" s="220" t="b">
        <f t="shared" si="103"/>
        <v>0</v>
      </c>
      <c r="BI161" s="220"/>
      <c r="BJ161" s="220"/>
      <c r="BK161" s="220"/>
      <c r="BL161" s="222"/>
      <c r="BM161" s="184"/>
      <c r="BN161" s="185"/>
      <c r="BO161" s="186"/>
      <c r="BP161" s="265"/>
      <c r="BQ161" s="154"/>
      <c r="BR161" s="198"/>
      <c r="BS161" s="201"/>
    </row>
    <row r="162" spans="1:71" ht="12" customHeight="1" x14ac:dyDescent="0.25">
      <c r="A162" s="73" t="s">
        <v>3</v>
      </c>
      <c r="B162" s="57">
        <v>19</v>
      </c>
      <c r="C162" s="56">
        <v>42014</v>
      </c>
      <c r="D162" s="79" t="b">
        <f t="shared" si="82"/>
        <v>0</v>
      </c>
      <c r="E162" s="78" t="b">
        <f t="shared" si="110"/>
        <v>0</v>
      </c>
      <c r="F162" s="78" t="b">
        <f t="shared" si="111"/>
        <v>0</v>
      </c>
      <c r="G162" s="78" t="b">
        <f t="shared" si="83"/>
        <v>0</v>
      </c>
      <c r="H162" s="78" t="b">
        <f t="shared" si="84"/>
        <v>0</v>
      </c>
      <c r="I162" s="78" t="b">
        <f t="shared" si="85"/>
        <v>0</v>
      </c>
      <c r="J162" s="78" t="b">
        <f t="shared" si="86"/>
        <v>0</v>
      </c>
      <c r="K162" s="78" t="b">
        <f t="shared" si="87"/>
        <v>0</v>
      </c>
      <c r="L162" s="85" t="b">
        <f t="shared" si="88"/>
        <v>0</v>
      </c>
      <c r="M162" s="78" t="b">
        <f t="shared" si="89"/>
        <v>0</v>
      </c>
      <c r="N162" s="93" t="b">
        <f t="shared" si="90"/>
        <v>0</v>
      </c>
      <c r="O162" s="78" t="b">
        <f t="shared" si="91"/>
        <v>0</v>
      </c>
      <c r="P162" s="78" t="b">
        <f t="shared" si="92"/>
        <v>0</v>
      </c>
      <c r="Q162" s="78" t="b">
        <f t="shared" si="93"/>
        <v>0</v>
      </c>
      <c r="R162" s="78" t="b">
        <f t="shared" si="94"/>
        <v>0</v>
      </c>
      <c r="S162" s="78" t="b">
        <f t="shared" si="95"/>
        <v>0</v>
      </c>
      <c r="T162" s="78" t="b">
        <f t="shared" si="96"/>
        <v>0</v>
      </c>
      <c r="U162" s="78" t="b">
        <f t="shared" si="97"/>
        <v>0</v>
      </c>
      <c r="V162" s="78" t="b">
        <f t="shared" si="98"/>
        <v>0</v>
      </c>
      <c r="W162" s="78" t="b">
        <f t="shared" si="99"/>
        <v>0</v>
      </c>
      <c r="X162" s="78" t="b">
        <f t="shared" si="100"/>
        <v>0</v>
      </c>
      <c r="Y162" s="80" t="b">
        <f t="shared" si="101"/>
        <v>0</v>
      </c>
      <c r="Z162" s="58"/>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60"/>
      <c r="BC162" s="219" t="b">
        <f t="shared" si="102"/>
        <v>0</v>
      </c>
      <c r="BD162" s="220"/>
      <c r="BE162" s="220"/>
      <c r="BF162" s="220"/>
      <c r="BG162" s="220"/>
      <c r="BH162" s="220" t="b">
        <f t="shared" si="103"/>
        <v>0</v>
      </c>
      <c r="BI162" s="220"/>
      <c r="BJ162" s="220"/>
      <c r="BK162" s="220"/>
      <c r="BL162" s="222"/>
      <c r="BM162" s="184"/>
      <c r="BN162" s="185"/>
      <c r="BO162" s="186"/>
      <c r="BP162" s="265"/>
      <c r="BQ162" s="154"/>
      <c r="BR162" s="198"/>
      <c r="BS162" s="201"/>
    </row>
    <row r="163" spans="1:71" ht="12" customHeight="1" thickBot="1" x14ac:dyDescent="0.3">
      <c r="A163" s="55" t="s">
        <v>4</v>
      </c>
      <c r="B163" s="62">
        <v>19</v>
      </c>
      <c r="C163" s="61">
        <v>42015</v>
      </c>
      <c r="D163" s="83" t="b">
        <f t="shared" si="82"/>
        <v>0</v>
      </c>
      <c r="E163" s="81" t="b">
        <f t="shared" si="110"/>
        <v>0</v>
      </c>
      <c r="F163" s="81" t="b">
        <f t="shared" si="111"/>
        <v>0</v>
      </c>
      <c r="G163" s="81" t="b">
        <f t="shared" si="83"/>
        <v>0</v>
      </c>
      <c r="H163" s="81" t="b">
        <f t="shared" si="84"/>
        <v>0</v>
      </c>
      <c r="I163" s="81" t="b">
        <f t="shared" si="85"/>
        <v>0</v>
      </c>
      <c r="J163" s="81" t="b">
        <f t="shared" si="86"/>
        <v>0</v>
      </c>
      <c r="K163" s="81" t="b">
        <f t="shared" si="87"/>
        <v>0</v>
      </c>
      <c r="L163" s="86" t="b">
        <f t="shared" si="88"/>
        <v>0</v>
      </c>
      <c r="M163" s="81" t="b">
        <f t="shared" si="89"/>
        <v>0</v>
      </c>
      <c r="N163" s="92" t="b">
        <f t="shared" si="90"/>
        <v>0</v>
      </c>
      <c r="O163" s="81" t="b">
        <f t="shared" si="91"/>
        <v>0</v>
      </c>
      <c r="P163" s="81" t="b">
        <f t="shared" si="92"/>
        <v>0</v>
      </c>
      <c r="Q163" s="81" t="b">
        <f t="shared" si="93"/>
        <v>0</v>
      </c>
      <c r="R163" s="81" t="b">
        <f t="shared" si="94"/>
        <v>0</v>
      </c>
      <c r="S163" s="81" t="b">
        <f t="shared" si="95"/>
        <v>0</v>
      </c>
      <c r="T163" s="81" t="b">
        <f t="shared" si="96"/>
        <v>0</v>
      </c>
      <c r="U163" s="81" t="b">
        <f t="shared" si="97"/>
        <v>0</v>
      </c>
      <c r="V163" s="81" t="b">
        <f t="shared" si="98"/>
        <v>0</v>
      </c>
      <c r="W163" s="81" t="b">
        <f t="shared" si="99"/>
        <v>0</v>
      </c>
      <c r="X163" s="81" t="b">
        <f t="shared" si="100"/>
        <v>0</v>
      </c>
      <c r="Y163" s="82" t="b">
        <f t="shared" si="101"/>
        <v>0</v>
      </c>
      <c r="Z163" s="58"/>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60"/>
      <c r="BC163" s="223" t="b">
        <f t="shared" si="102"/>
        <v>0</v>
      </c>
      <c r="BD163" s="224"/>
      <c r="BE163" s="224"/>
      <c r="BF163" s="224"/>
      <c r="BG163" s="224"/>
      <c r="BH163" s="224" t="b">
        <f t="shared" si="103"/>
        <v>0</v>
      </c>
      <c r="BI163" s="224"/>
      <c r="BJ163" s="224"/>
      <c r="BK163" s="224"/>
      <c r="BL163" s="226"/>
      <c r="BM163" s="187"/>
      <c r="BN163" s="188"/>
      <c r="BO163" s="189"/>
      <c r="BP163" s="266"/>
      <c r="BQ163" s="155"/>
      <c r="BR163" s="199"/>
      <c r="BS163" s="202"/>
    </row>
    <row r="164" spans="1:71" ht="12" customHeight="1" x14ac:dyDescent="0.25">
      <c r="A164" s="74" t="s">
        <v>0</v>
      </c>
      <c r="B164" s="50">
        <v>20</v>
      </c>
      <c r="C164" s="49">
        <v>42016</v>
      </c>
      <c r="D164" s="63" t="b">
        <f t="shared" si="82"/>
        <v>0</v>
      </c>
      <c r="E164" s="51" t="b">
        <f>IF(COUNTIF(Z164:BA164,"Cardio1")&gt;0, "Cardio matin")</f>
        <v>0</v>
      </c>
      <c r="F164" s="51" t="b">
        <f>IF(COUNTIF(Z164:BA164,"Cardio2")&gt;0, "Cardio après-midi")</f>
        <v>0</v>
      </c>
      <c r="G164" s="51" t="b">
        <f t="shared" si="83"/>
        <v>0</v>
      </c>
      <c r="H164" s="51" t="b">
        <f t="shared" si="84"/>
        <v>0</v>
      </c>
      <c r="I164" s="51" t="b">
        <f t="shared" si="85"/>
        <v>0</v>
      </c>
      <c r="J164" s="51" t="b">
        <f t="shared" si="86"/>
        <v>0</v>
      </c>
      <c r="K164" s="51" t="b">
        <f t="shared" si="87"/>
        <v>0</v>
      </c>
      <c r="L164" s="84" t="b">
        <f t="shared" si="88"/>
        <v>0</v>
      </c>
      <c r="M164" s="51" t="b">
        <f t="shared" si="89"/>
        <v>0</v>
      </c>
      <c r="N164" s="94" t="b">
        <f t="shared" si="90"/>
        <v>0</v>
      </c>
      <c r="O164" s="51" t="b">
        <f t="shared" si="91"/>
        <v>0</v>
      </c>
      <c r="P164" s="51" t="b">
        <f t="shared" si="92"/>
        <v>0</v>
      </c>
      <c r="Q164" s="51" t="b">
        <f t="shared" si="93"/>
        <v>0</v>
      </c>
      <c r="R164" s="51" t="b">
        <f t="shared" si="94"/>
        <v>0</v>
      </c>
      <c r="S164" s="51" t="b">
        <f t="shared" si="95"/>
        <v>0</v>
      </c>
      <c r="T164" s="51" t="b">
        <f t="shared" si="96"/>
        <v>0</v>
      </c>
      <c r="U164" s="51" t="b">
        <f t="shared" si="97"/>
        <v>0</v>
      </c>
      <c r="V164" s="51" t="b">
        <f t="shared" si="98"/>
        <v>0</v>
      </c>
      <c r="W164" s="51" t="b">
        <f t="shared" si="99"/>
        <v>0</v>
      </c>
      <c r="X164" s="51" t="b">
        <f t="shared" si="100"/>
        <v>0</v>
      </c>
      <c r="Y164" s="52" t="b">
        <f t="shared" si="101"/>
        <v>0</v>
      </c>
      <c r="Z164" s="64"/>
      <c r="AA164" s="53"/>
      <c r="AB164" s="53"/>
      <c r="AC164" s="53"/>
      <c r="AD164" s="53"/>
      <c r="AE164" s="53"/>
      <c r="AF164" s="53"/>
      <c r="AG164" s="53"/>
      <c r="AH164" s="53"/>
      <c r="AI164" s="53"/>
      <c r="AJ164" s="53"/>
      <c r="AK164" s="53"/>
      <c r="AL164" s="53"/>
      <c r="AM164" s="53"/>
      <c r="AN164" s="53"/>
      <c r="AO164" s="53"/>
      <c r="AP164" s="53"/>
      <c r="AQ164" s="53"/>
      <c r="AR164" s="53"/>
      <c r="AS164" s="53"/>
      <c r="AT164" s="53"/>
      <c r="AU164" s="53"/>
      <c r="AV164" s="53"/>
      <c r="AW164" s="53"/>
      <c r="AX164" s="53"/>
      <c r="AY164" s="53"/>
      <c r="AZ164" s="53"/>
      <c r="BA164" s="54"/>
      <c r="BC164" s="216" t="b">
        <f t="shared" si="102"/>
        <v>0</v>
      </c>
      <c r="BD164" s="217"/>
      <c r="BE164" s="217"/>
      <c r="BF164" s="217"/>
      <c r="BG164" s="217"/>
      <c r="BH164" s="217" t="b">
        <f t="shared" si="103"/>
        <v>0</v>
      </c>
      <c r="BI164" s="217"/>
      <c r="BJ164" s="217"/>
      <c r="BK164" s="217"/>
      <c r="BL164" s="227"/>
      <c r="BM164" s="181"/>
      <c r="BN164" s="182"/>
      <c r="BO164" s="183"/>
      <c r="BP164" s="264">
        <v>20</v>
      </c>
      <c r="BQ164" s="153"/>
      <c r="BR164" s="197"/>
      <c r="BS164" s="200"/>
    </row>
    <row r="165" spans="1:71" ht="12" customHeight="1" x14ac:dyDescent="0.25">
      <c r="A165" s="73" t="s">
        <v>80</v>
      </c>
      <c r="B165" s="57">
        <v>20</v>
      </c>
      <c r="C165" s="56">
        <v>42017</v>
      </c>
      <c r="D165" s="79" t="b">
        <f t="shared" si="82"/>
        <v>0</v>
      </c>
      <c r="E165" s="78" t="b">
        <f t="shared" ref="E165:E170" si="112">IF(COUNTIF(Z165:BA165,"Cardio.")&gt;0, "Cardio1")</f>
        <v>0</v>
      </c>
      <c r="F165" s="78" t="b">
        <f t="shared" ref="F165:F170" si="113">IF(COUNTIF(Z165:BA165,"Cardio")&gt;0, "Cardio2")</f>
        <v>0</v>
      </c>
      <c r="G165" s="78" t="b">
        <f t="shared" si="83"/>
        <v>0</v>
      </c>
      <c r="H165" s="78" t="b">
        <f t="shared" si="84"/>
        <v>0</v>
      </c>
      <c r="I165" s="78" t="b">
        <f t="shared" si="85"/>
        <v>0</v>
      </c>
      <c r="J165" s="78" t="b">
        <f t="shared" si="86"/>
        <v>0</v>
      </c>
      <c r="K165" s="78" t="b">
        <f t="shared" si="87"/>
        <v>0</v>
      </c>
      <c r="L165" s="85" t="b">
        <f t="shared" si="88"/>
        <v>0</v>
      </c>
      <c r="M165" s="78" t="b">
        <f t="shared" si="89"/>
        <v>0</v>
      </c>
      <c r="N165" s="93" t="b">
        <f t="shared" si="90"/>
        <v>0</v>
      </c>
      <c r="O165" s="78" t="b">
        <f t="shared" si="91"/>
        <v>0</v>
      </c>
      <c r="P165" s="78" t="b">
        <f t="shared" si="92"/>
        <v>0</v>
      </c>
      <c r="Q165" s="78" t="b">
        <f t="shared" si="93"/>
        <v>0</v>
      </c>
      <c r="R165" s="78" t="b">
        <f t="shared" si="94"/>
        <v>0</v>
      </c>
      <c r="S165" s="78" t="b">
        <f t="shared" si="95"/>
        <v>0</v>
      </c>
      <c r="T165" s="78" t="b">
        <f t="shared" si="96"/>
        <v>0</v>
      </c>
      <c r="U165" s="78" t="b">
        <f t="shared" si="97"/>
        <v>0</v>
      </c>
      <c r="V165" s="78" t="b">
        <f t="shared" si="98"/>
        <v>0</v>
      </c>
      <c r="W165" s="78" t="b">
        <f t="shared" si="99"/>
        <v>0</v>
      </c>
      <c r="X165" s="78" t="b">
        <f t="shared" si="100"/>
        <v>0</v>
      </c>
      <c r="Y165" s="80" t="b">
        <f t="shared" si="101"/>
        <v>0</v>
      </c>
      <c r="Z165" s="58"/>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60"/>
      <c r="BC165" s="219" t="b">
        <f t="shared" si="102"/>
        <v>0</v>
      </c>
      <c r="BD165" s="220"/>
      <c r="BE165" s="220"/>
      <c r="BF165" s="220"/>
      <c r="BG165" s="220"/>
      <c r="BH165" s="220" t="b">
        <f t="shared" si="103"/>
        <v>0</v>
      </c>
      <c r="BI165" s="220"/>
      <c r="BJ165" s="220"/>
      <c r="BK165" s="220"/>
      <c r="BL165" s="222"/>
      <c r="BM165" s="184"/>
      <c r="BN165" s="185"/>
      <c r="BO165" s="186"/>
      <c r="BP165" s="265"/>
      <c r="BQ165" s="154"/>
      <c r="BR165" s="198"/>
      <c r="BS165" s="201"/>
    </row>
    <row r="166" spans="1:71" ht="12" customHeight="1" x14ac:dyDescent="0.25">
      <c r="A166" s="73" t="s">
        <v>81</v>
      </c>
      <c r="B166" s="57">
        <v>20</v>
      </c>
      <c r="C166" s="56">
        <v>42018</v>
      </c>
      <c r="D166" s="79" t="b">
        <f t="shared" si="82"/>
        <v>0</v>
      </c>
      <c r="E166" s="78" t="b">
        <f t="shared" si="112"/>
        <v>0</v>
      </c>
      <c r="F166" s="78" t="b">
        <f t="shared" si="113"/>
        <v>0</v>
      </c>
      <c r="G166" s="78" t="b">
        <f t="shared" si="83"/>
        <v>0</v>
      </c>
      <c r="H166" s="78" t="b">
        <f t="shared" si="84"/>
        <v>0</v>
      </c>
      <c r="I166" s="78" t="b">
        <f t="shared" si="85"/>
        <v>0</v>
      </c>
      <c r="J166" s="78" t="b">
        <f t="shared" si="86"/>
        <v>0</v>
      </c>
      <c r="K166" s="78" t="b">
        <f t="shared" si="87"/>
        <v>0</v>
      </c>
      <c r="L166" s="85" t="b">
        <f t="shared" si="88"/>
        <v>0</v>
      </c>
      <c r="M166" s="78" t="b">
        <f t="shared" si="89"/>
        <v>0</v>
      </c>
      <c r="N166" s="93" t="b">
        <f t="shared" si="90"/>
        <v>0</v>
      </c>
      <c r="O166" s="78" t="b">
        <f t="shared" si="91"/>
        <v>0</v>
      </c>
      <c r="P166" s="78" t="b">
        <f t="shared" si="92"/>
        <v>0</v>
      </c>
      <c r="Q166" s="78" t="b">
        <f t="shared" si="93"/>
        <v>0</v>
      </c>
      <c r="R166" s="78" t="b">
        <f t="shared" si="94"/>
        <v>0</v>
      </c>
      <c r="S166" s="78" t="b">
        <f t="shared" si="95"/>
        <v>0</v>
      </c>
      <c r="T166" s="78" t="b">
        <f t="shared" si="96"/>
        <v>0</v>
      </c>
      <c r="U166" s="78" t="b">
        <f t="shared" si="97"/>
        <v>0</v>
      </c>
      <c r="V166" s="78" t="b">
        <f t="shared" si="98"/>
        <v>0</v>
      </c>
      <c r="W166" s="78" t="b">
        <f t="shared" si="99"/>
        <v>0</v>
      </c>
      <c r="X166" s="78" t="b">
        <f t="shared" si="100"/>
        <v>0</v>
      </c>
      <c r="Y166" s="80" t="b">
        <f t="shared" si="101"/>
        <v>0</v>
      </c>
      <c r="Z166" s="58"/>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60"/>
      <c r="BC166" s="219" t="b">
        <f t="shared" si="102"/>
        <v>0</v>
      </c>
      <c r="BD166" s="220"/>
      <c r="BE166" s="220"/>
      <c r="BF166" s="220"/>
      <c r="BG166" s="220"/>
      <c r="BH166" s="220" t="b">
        <f t="shared" si="103"/>
        <v>0</v>
      </c>
      <c r="BI166" s="220"/>
      <c r="BJ166" s="220"/>
      <c r="BK166" s="220"/>
      <c r="BL166" s="222"/>
      <c r="BM166" s="184"/>
      <c r="BN166" s="185"/>
      <c r="BO166" s="186"/>
      <c r="BP166" s="265"/>
      <c r="BQ166" s="154"/>
      <c r="BR166" s="198"/>
      <c r="BS166" s="201"/>
    </row>
    <row r="167" spans="1:71" ht="12" customHeight="1" x14ac:dyDescent="0.25">
      <c r="A167" s="73" t="s">
        <v>1</v>
      </c>
      <c r="B167" s="57">
        <v>20</v>
      </c>
      <c r="C167" s="56">
        <v>42019</v>
      </c>
      <c r="D167" s="79" t="b">
        <f t="shared" si="82"/>
        <v>0</v>
      </c>
      <c r="E167" s="78" t="b">
        <f t="shared" si="112"/>
        <v>0</v>
      </c>
      <c r="F167" s="78" t="b">
        <f t="shared" si="113"/>
        <v>0</v>
      </c>
      <c r="G167" s="78" t="b">
        <f t="shared" si="83"/>
        <v>0</v>
      </c>
      <c r="H167" s="78" t="b">
        <f t="shared" si="84"/>
        <v>0</v>
      </c>
      <c r="I167" s="78" t="b">
        <f t="shared" si="85"/>
        <v>0</v>
      </c>
      <c r="J167" s="78" t="b">
        <f t="shared" si="86"/>
        <v>0</v>
      </c>
      <c r="K167" s="78" t="b">
        <f t="shared" si="87"/>
        <v>0</v>
      </c>
      <c r="L167" s="85" t="b">
        <f t="shared" si="88"/>
        <v>0</v>
      </c>
      <c r="M167" s="78" t="b">
        <f t="shared" si="89"/>
        <v>0</v>
      </c>
      <c r="N167" s="93" t="b">
        <f t="shared" si="90"/>
        <v>0</v>
      </c>
      <c r="O167" s="78" t="b">
        <f t="shared" si="91"/>
        <v>0</v>
      </c>
      <c r="P167" s="78" t="b">
        <f t="shared" si="92"/>
        <v>0</v>
      </c>
      <c r="Q167" s="78" t="b">
        <f t="shared" si="93"/>
        <v>0</v>
      </c>
      <c r="R167" s="78" t="b">
        <f t="shared" si="94"/>
        <v>0</v>
      </c>
      <c r="S167" s="78" t="b">
        <f t="shared" si="95"/>
        <v>0</v>
      </c>
      <c r="T167" s="78" t="b">
        <f t="shared" si="96"/>
        <v>0</v>
      </c>
      <c r="U167" s="78" t="b">
        <f t="shared" si="97"/>
        <v>0</v>
      </c>
      <c r="V167" s="78" t="b">
        <f t="shared" si="98"/>
        <v>0</v>
      </c>
      <c r="W167" s="78" t="b">
        <f t="shared" si="99"/>
        <v>0</v>
      </c>
      <c r="X167" s="78" t="b">
        <f t="shared" si="100"/>
        <v>0</v>
      </c>
      <c r="Y167" s="80" t="b">
        <f t="shared" si="101"/>
        <v>0</v>
      </c>
      <c r="Z167" s="58"/>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60"/>
      <c r="BC167" s="219" t="b">
        <f t="shared" si="102"/>
        <v>0</v>
      </c>
      <c r="BD167" s="220"/>
      <c r="BE167" s="220"/>
      <c r="BF167" s="220"/>
      <c r="BG167" s="220"/>
      <c r="BH167" s="220" t="b">
        <f t="shared" si="103"/>
        <v>0</v>
      </c>
      <c r="BI167" s="220"/>
      <c r="BJ167" s="220"/>
      <c r="BK167" s="220"/>
      <c r="BL167" s="222"/>
      <c r="BM167" s="184"/>
      <c r="BN167" s="185"/>
      <c r="BO167" s="186"/>
      <c r="BP167" s="265"/>
      <c r="BQ167" s="154"/>
      <c r="BR167" s="198"/>
      <c r="BS167" s="201"/>
    </row>
    <row r="168" spans="1:71" ht="12" customHeight="1" x14ac:dyDescent="0.25">
      <c r="A168" s="73" t="s">
        <v>2</v>
      </c>
      <c r="B168" s="57">
        <v>20</v>
      </c>
      <c r="C168" s="56">
        <v>42020</v>
      </c>
      <c r="D168" s="79" t="b">
        <f t="shared" si="82"/>
        <v>0</v>
      </c>
      <c r="E168" s="78" t="b">
        <f t="shared" si="112"/>
        <v>0</v>
      </c>
      <c r="F168" s="78" t="b">
        <f t="shared" si="113"/>
        <v>0</v>
      </c>
      <c r="G168" s="78" t="b">
        <f t="shared" si="83"/>
        <v>0</v>
      </c>
      <c r="H168" s="78" t="b">
        <f t="shared" si="84"/>
        <v>0</v>
      </c>
      <c r="I168" s="78" t="b">
        <f t="shared" si="85"/>
        <v>0</v>
      </c>
      <c r="J168" s="78" t="b">
        <f t="shared" si="86"/>
        <v>0</v>
      </c>
      <c r="K168" s="78" t="b">
        <f t="shared" si="87"/>
        <v>0</v>
      </c>
      <c r="L168" s="85" t="b">
        <f t="shared" si="88"/>
        <v>0</v>
      </c>
      <c r="M168" s="78" t="b">
        <f t="shared" si="89"/>
        <v>0</v>
      </c>
      <c r="N168" s="93" t="b">
        <f t="shared" si="90"/>
        <v>0</v>
      </c>
      <c r="O168" s="78" t="b">
        <f t="shared" si="91"/>
        <v>0</v>
      </c>
      <c r="P168" s="78" t="b">
        <f t="shared" si="92"/>
        <v>0</v>
      </c>
      <c r="Q168" s="78" t="b">
        <f t="shared" si="93"/>
        <v>0</v>
      </c>
      <c r="R168" s="78" t="b">
        <f t="shared" si="94"/>
        <v>0</v>
      </c>
      <c r="S168" s="78" t="b">
        <f t="shared" si="95"/>
        <v>0</v>
      </c>
      <c r="T168" s="78" t="b">
        <f t="shared" si="96"/>
        <v>0</v>
      </c>
      <c r="U168" s="78" t="b">
        <f t="shared" si="97"/>
        <v>0</v>
      </c>
      <c r="V168" s="78" t="b">
        <f t="shared" si="98"/>
        <v>0</v>
      </c>
      <c r="W168" s="78" t="b">
        <f t="shared" si="99"/>
        <v>0</v>
      </c>
      <c r="X168" s="78" t="b">
        <f t="shared" si="100"/>
        <v>0</v>
      </c>
      <c r="Y168" s="80" t="b">
        <f t="shared" si="101"/>
        <v>0</v>
      </c>
      <c r="Z168" s="58"/>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60"/>
      <c r="BC168" s="219" t="b">
        <f t="shared" si="102"/>
        <v>0</v>
      </c>
      <c r="BD168" s="220"/>
      <c r="BE168" s="220"/>
      <c r="BF168" s="220"/>
      <c r="BG168" s="220"/>
      <c r="BH168" s="220" t="b">
        <f t="shared" si="103"/>
        <v>0</v>
      </c>
      <c r="BI168" s="220"/>
      <c r="BJ168" s="220"/>
      <c r="BK168" s="220"/>
      <c r="BL168" s="222"/>
      <c r="BM168" s="184"/>
      <c r="BN168" s="185"/>
      <c r="BO168" s="186"/>
      <c r="BP168" s="265"/>
      <c r="BQ168" s="154"/>
      <c r="BR168" s="198"/>
      <c r="BS168" s="201"/>
    </row>
    <row r="169" spans="1:71" ht="12" customHeight="1" x14ac:dyDescent="0.25">
      <c r="A169" s="73" t="s">
        <v>3</v>
      </c>
      <c r="B169" s="57">
        <v>20</v>
      </c>
      <c r="C169" s="56">
        <v>42021</v>
      </c>
      <c r="D169" s="79" t="b">
        <f t="shared" si="82"/>
        <v>0</v>
      </c>
      <c r="E169" s="78" t="b">
        <f t="shared" si="112"/>
        <v>0</v>
      </c>
      <c r="F169" s="78" t="b">
        <f t="shared" si="113"/>
        <v>0</v>
      </c>
      <c r="G169" s="78" t="b">
        <f t="shared" si="83"/>
        <v>0</v>
      </c>
      <c r="H169" s="78" t="b">
        <f t="shared" si="84"/>
        <v>0</v>
      </c>
      <c r="I169" s="78" t="b">
        <f t="shared" si="85"/>
        <v>0</v>
      </c>
      <c r="J169" s="78" t="b">
        <f t="shared" si="86"/>
        <v>0</v>
      </c>
      <c r="K169" s="78" t="b">
        <f t="shared" si="87"/>
        <v>0</v>
      </c>
      <c r="L169" s="85" t="b">
        <f t="shared" si="88"/>
        <v>0</v>
      </c>
      <c r="M169" s="78" t="b">
        <f t="shared" si="89"/>
        <v>0</v>
      </c>
      <c r="N169" s="93" t="b">
        <f t="shared" si="90"/>
        <v>0</v>
      </c>
      <c r="O169" s="78" t="b">
        <f t="shared" si="91"/>
        <v>0</v>
      </c>
      <c r="P169" s="78" t="b">
        <f t="shared" si="92"/>
        <v>0</v>
      </c>
      <c r="Q169" s="78" t="b">
        <f t="shared" si="93"/>
        <v>0</v>
      </c>
      <c r="R169" s="78" t="b">
        <f t="shared" si="94"/>
        <v>0</v>
      </c>
      <c r="S169" s="78" t="b">
        <f t="shared" si="95"/>
        <v>0</v>
      </c>
      <c r="T169" s="78" t="b">
        <f t="shared" si="96"/>
        <v>0</v>
      </c>
      <c r="U169" s="78" t="b">
        <f t="shared" si="97"/>
        <v>0</v>
      </c>
      <c r="V169" s="78" t="b">
        <f t="shared" si="98"/>
        <v>0</v>
      </c>
      <c r="W169" s="78" t="b">
        <f t="shared" si="99"/>
        <v>0</v>
      </c>
      <c r="X169" s="78" t="b">
        <f t="shared" si="100"/>
        <v>0</v>
      </c>
      <c r="Y169" s="80" t="b">
        <f t="shared" si="101"/>
        <v>0</v>
      </c>
      <c r="Z169" s="58"/>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60"/>
      <c r="BC169" s="219" t="b">
        <f t="shared" si="102"/>
        <v>0</v>
      </c>
      <c r="BD169" s="220"/>
      <c r="BE169" s="220"/>
      <c r="BF169" s="220"/>
      <c r="BG169" s="220"/>
      <c r="BH169" s="220" t="b">
        <f t="shared" si="103"/>
        <v>0</v>
      </c>
      <c r="BI169" s="220"/>
      <c r="BJ169" s="220"/>
      <c r="BK169" s="220"/>
      <c r="BL169" s="222"/>
      <c r="BM169" s="184"/>
      <c r="BN169" s="185"/>
      <c r="BO169" s="186"/>
      <c r="BP169" s="265"/>
      <c r="BQ169" s="154"/>
      <c r="BR169" s="198"/>
      <c r="BS169" s="201"/>
    </row>
    <row r="170" spans="1:71" ht="12" customHeight="1" thickBot="1" x14ac:dyDescent="0.3">
      <c r="A170" s="55" t="s">
        <v>4</v>
      </c>
      <c r="B170" s="62">
        <v>20</v>
      </c>
      <c r="C170" s="61">
        <v>42022</v>
      </c>
      <c r="D170" s="83" t="b">
        <f t="shared" si="82"/>
        <v>0</v>
      </c>
      <c r="E170" s="81" t="b">
        <f t="shared" si="112"/>
        <v>0</v>
      </c>
      <c r="F170" s="81" t="b">
        <f t="shared" si="113"/>
        <v>0</v>
      </c>
      <c r="G170" s="81" t="b">
        <f t="shared" si="83"/>
        <v>0</v>
      </c>
      <c r="H170" s="81" t="b">
        <f t="shared" si="84"/>
        <v>0</v>
      </c>
      <c r="I170" s="81" t="b">
        <f t="shared" si="85"/>
        <v>0</v>
      </c>
      <c r="J170" s="81" t="b">
        <f t="shared" si="86"/>
        <v>0</v>
      </c>
      <c r="K170" s="81" t="b">
        <f t="shared" si="87"/>
        <v>0</v>
      </c>
      <c r="L170" s="86" t="b">
        <f t="shared" si="88"/>
        <v>0</v>
      </c>
      <c r="M170" s="81" t="b">
        <f t="shared" si="89"/>
        <v>0</v>
      </c>
      <c r="N170" s="92" t="b">
        <f t="shared" si="90"/>
        <v>0</v>
      </c>
      <c r="O170" s="81" t="b">
        <f t="shared" si="91"/>
        <v>0</v>
      </c>
      <c r="P170" s="81" t="b">
        <f t="shared" si="92"/>
        <v>0</v>
      </c>
      <c r="Q170" s="81" t="b">
        <f t="shared" si="93"/>
        <v>0</v>
      </c>
      <c r="R170" s="81" t="b">
        <f t="shared" si="94"/>
        <v>0</v>
      </c>
      <c r="S170" s="81" t="b">
        <f t="shared" si="95"/>
        <v>0</v>
      </c>
      <c r="T170" s="81" t="b">
        <f t="shared" si="96"/>
        <v>0</v>
      </c>
      <c r="U170" s="81" t="b">
        <f t="shared" si="97"/>
        <v>0</v>
      </c>
      <c r="V170" s="81" t="b">
        <f t="shared" si="98"/>
        <v>0</v>
      </c>
      <c r="W170" s="81" t="b">
        <f t="shared" si="99"/>
        <v>0</v>
      </c>
      <c r="X170" s="81" t="b">
        <f t="shared" si="100"/>
        <v>0</v>
      </c>
      <c r="Y170" s="82" t="b">
        <f t="shared" si="101"/>
        <v>0</v>
      </c>
      <c r="Z170" s="58"/>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60"/>
      <c r="BC170" s="223" t="b">
        <f t="shared" si="102"/>
        <v>0</v>
      </c>
      <c r="BD170" s="224"/>
      <c r="BE170" s="224"/>
      <c r="BF170" s="224"/>
      <c r="BG170" s="224"/>
      <c r="BH170" s="224" t="b">
        <f t="shared" si="103"/>
        <v>0</v>
      </c>
      <c r="BI170" s="224"/>
      <c r="BJ170" s="224"/>
      <c r="BK170" s="224"/>
      <c r="BL170" s="226"/>
      <c r="BM170" s="187"/>
      <c r="BN170" s="188"/>
      <c r="BO170" s="189"/>
      <c r="BP170" s="266"/>
      <c r="BQ170" s="155"/>
      <c r="BR170" s="199"/>
      <c r="BS170" s="202"/>
    </row>
    <row r="171" spans="1:71" ht="12" customHeight="1" x14ac:dyDescent="0.25">
      <c r="A171" s="74" t="s">
        <v>0</v>
      </c>
      <c r="B171" s="50">
        <v>21</v>
      </c>
      <c r="C171" s="49">
        <v>42023</v>
      </c>
      <c r="D171" s="63" t="b">
        <f t="shared" si="82"/>
        <v>0</v>
      </c>
      <c r="E171" s="51" t="b">
        <f>IF(COUNTIF(Z171:BA171,"Cardio1")&gt;0, "Cardio matin")</f>
        <v>0</v>
      </c>
      <c r="F171" s="51" t="b">
        <f>IF(COUNTIF(Z171:BA171,"Cardio2")&gt;0, "Cardio après-midi")</f>
        <v>0</v>
      </c>
      <c r="G171" s="51" t="b">
        <f t="shared" si="83"/>
        <v>0</v>
      </c>
      <c r="H171" s="51" t="b">
        <f t="shared" si="84"/>
        <v>0</v>
      </c>
      <c r="I171" s="51" t="b">
        <f t="shared" si="85"/>
        <v>0</v>
      </c>
      <c r="J171" s="51" t="b">
        <f t="shared" si="86"/>
        <v>0</v>
      </c>
      <c r="K171" s="51" t="b">
        <f t="shared" si="87"/>
        <v>0</v>
      </c>
      <c r="L171" s="84" t="b">
        <f t="shared" si="88"/>
        <v>0</v>
      </c>
      <c r="M171" s="51" t="b">
        <f t="shared" si="89"/>
        <v>0</v>
      </c>
      <c r="N171" s="94" t="b">
        <f t="shared" si="90"/>
        <v>0</v>
      </c>
      <c r="O171" s="51" t="b">
        <f t="shared" si="91"/>
        <v>0</v>
      </c>
      <c r="P171" s="51" t="b">
        <f t="shared" si="92"/>
        <v>0</v>
      </c>
      <c r="Q171" s="51" t="b">
        <f t="shared" si="93"/>
        <v>0</v>
      </c>
      <c r="R171" s="51" t="b">
        <f t="shared" si="94"/>
        <v>0</v>
      </c>
      <c r="S171" s="51" t="b">
        <f t="shared" si="95"/>
        <v>0</v>
      </c>
      <c r="T171" s="51" t="b">
        <f t="shared" si="96"/>
        <v>0</v>
      </c>
      <c r="U171" s="51" t="b">
        <f t="shared" si="97"/>
        <v>0</v>
      </c>
      <c r="V171" s="51" t="b">
        <f t="shared" si="98"/>
        <v>0</v>
      </c>
      <c r="W171" s="51" t="b">
        <f t="shared" si="99"/>
        <v>0</v>
      </c>
      <c r="X171" s="51" t="b">
        <f t="shared" si="100"/>
        <v>0</v>
      </c>
      <c r="Y171" s="52" t="b">
        <f t="shared" si="101"/>
        <v>0</v>
      </c>
      <c r="Z171" s="64"/>
      <c r="AA171" s="53"/>
      <c r="AB171" s="53"/>
      <c r="AC171" s="53"/>
      <c r="AD171" s="53"/>
      <c r="AE171" s="53"/>
      <c r="AF171" s="53"/>
      <c r="AG171" s="53"/>
      <c r="AH171" s="53"/>
      <c r="AI171" s="53"/>
      <c r="AJ171" s="53"/>
      <c r="AK171" s="53"/>
      <c r="AL171" s="53"/>
      <c r="AM171" s="53"/>
      <c r="AN171" s="53"/>
      <c r="AO171" s="53"/>
      <c r="AP171" s="53"/>
      <c r="AQ171" s="53"/>
      <c r="AR171" s="53"/>
      <c r="AS171" s="53"/>
      <c r="AT171" s="53"/>
      <c r="AU171" s="53"/>
      <c r="AV171" s="53"/>
      <c r="AW171" s="53"/>
      <c r="AX171" s="53"/>
      <c r="AY171" s="53"/>
      <c r="AZ171" s="53"/>
      <c r="BA171" s="54"/>
      <c r="BC171" s="216" t="b">
        <f t="shared" si="102"/>
        <v>0</v>
      </c>
      <c r="BD171" s="217"/>
      <c r="BE171" s="217"/>
      <c r="BF171" s="217"/>
      <c r="BG171" s="217"/>
      <c r="BH171" s="217" t="b">
        <f t="shared" si="103"/>
        <v>0</v>
      </c>
      <c r="BI171" s="217"/>
      <c r="BJ171" s="217"/>
      <c r="BK171" s="217"/>
      <c r="BL171" s="227"/>
      <c r="BM171" s="181"/>
      <c r="BN171" s="182"/>
      <c r="BO171" s="183"/>
      <c r="BP171" s="264">
        <v>21</v>
      </c>
      <c r="BQ171" s="153"/>
      <c r="BR171" s="197"/>
      <c r="BS171" s="200"/>
    </row>
    <row r="172" spans="1:71" ht="12" customHeight="1" x14ac:dyDescent="0.25">
      <c r="A172" s="73" t="s">
        <v>80</v>
      </c>
      <c r="B172" s="57">
        <v>21</v>
      </c>
      <c r="C172" s="56">
        <v>42024</v>
      </c>
      <c r="D172" s="79" t="b">
        <f t="shared" si="82"/>
        <v>0</v>
      </c>
      <c r="E172" s="78" t="b">
        <f t="shared" ref="E172:E177" si="114">IF(COUNTIF(Z172:BA172,"Cardio.")&gt;0, "Cardio1")</f>
        <v>0</v>
      </c>
      <c r="F172" s="78" t="b">
        <f t="shared" ref="F172:F177" si="115">IF(COUNTIF(Z172:BA172,"Cardio")&gt;0, "Cardio2")</f>
        <v>0</v>
      </c>
      <c r="G172" s="78" t="b">
        <f t="shared" si="83"/>
        <v>0</v>
      </c>
      <c r="H172" s="78" t="b">
        <f t="shared" si="84"/>
        <v>0</v>
      </c>
      <c r="I172" s="78" t="b">
        <f t="shared" si="85"/>
        <v>0</v>
      </c>
      <c r="J172" s="78" t="b">
        <f t="shared" si="86"/>
        <v>0</v>
      </c>
      <c r="K172" s="78" t="b">
        <f t="shared" si="87"/>
        <v>0</v>
      </c>
      <c r="L172" s="85" t="b">
        <f t="shared" si="88"/>
        <v>0</v>
      </c>
      <c r="M172" s="78" t="b">
        <f t="shared" si="89"/>
        <v>0</v>
      </c>
      <c r="N172" s="93" t="b">
        <f t="shared" si="90"/>
        <v>0</v>
      </c>
      <c r="O172" s="78" t="b">
        <f t="shared" si="91"/>
        <v>0</v>
      </c>
      <c r="P172" s="78" t="b">
        <f t="shared" si="92"/>
        <v>0</v>
      </c>
      <c r="Q172" s="78" t="b">
        <f t="shared" si="93"/>
        <v>0</v>
      </c>
      <c r="R172" s="78" t="b">
        <f t="shared" si="94"/>
        <v>0</v>
      </c>
      <c r="S172" s="78" t="b">
        <f t="shared" si="95"/>
        <v>0</v>
      </c>
      <c r="T172" s="78" t="b">
        <f t="shared" si="96"/>
        <v>0</v>
      </c>
      <c r="U172" s="78" t="b">
        <f t="shared" si="97"/>
        <v>0</v>
      </c>
      <c r="V172" s="78" t="b">
        <f t="shared" si="98"/>
        <v>0</v>
      </c>
      <c r="W172" s="78" t="b">
        <f t="shared" si="99"/>
        <v>0</v>
      </c>
      <c r="X172" s="78" t="b">
        <f t="shared" si="100"/>
        <v>0</v>
      </c>
      <c r="Y172" s="80" t="b">
        <f t="shared" si="101"/>
        <v>0</v>
      </c>
      <c r="Z172" s="58"/>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60"/>
      <c r="BC172" s="219" t="b">
        <f t="shared" si="102"/>
        <v>0</v>
      </c>
      <c r="BD172" s="220"/>
      <c r="BE172" s="220"/>
      <c r="BF172" s="220"/>
      <c r="BG172" s="220"/>
      <c r="BH172" s="220" t="b">
        <f t="shared" si="103"/>
        <v>0</v>
      </c>
      <c r="BI172" s="220"/>
      <c r="BJ172" s="220"/>
      <c r="BK172" s="220"/>
      <c r="BL172" s="222"/>
      <c r="BM172" s="184"/>
      <c r="BN172" s="185"/>
      <c r="BO172" s="186"/>
      <c r="BP172" s="265"/>
      <c r="BQ172" s="154"/>
      <c r="BR172" s="198"/>
      <c r="BS172" s="201"/>
    </row>
    <row r="173" spans="1:71" ht="12" customHeight="1" x14ac:dyDescent="0.25">
      <c r="A173" s="73" t="s">
        <v>81</v>
      </c>
      <c r="B173" s="57">
        <v>21</v>
      </c>
      <c r="C173" s="56">
        <v>42025</v>
      </c>
      <c r="D173" s="79" t="b">
        <f t="shared" si="82"/>
        <v>0</v>
      </c>
      <c r="E173" s="78" t="b">
        <f t="shared" si="114"/>
        <v>0</v>
      </c>
      <c r="F173" s="78" t="b">
        <f t="shared" si="115"/>
        <v>0</v>
      </c>
      <c r="G173" s="78" t="b">
        <f t="shared" si="83"/>
        <v>0</v>
      </c>
      <c r="H173" s="78" t="b">
        <f t="shared" si="84"/>
        <v>0</v>
      </c>
      <c r="I173" s="78" t="b">
        <f t="shared" si="85"/>
        <v>0</v>
      </c>
      <c r="J173" s="78" t="b">
        <f t="shared" si="86"/>
        <v>0</v>
      </c>
      <c r="K173" s="78" t="b">
        <f t="shared" si="87"/>
        <v>0</v>
      </c>
      <c r="L173" s="85" t="b">
        <f t="shared" si="88"/>
        <v>0</v>
      </c>
      <c r="M173" s="78" t="b">
        <f t="shared" si="89"/>
        <v>0</v>
      </c>
      <c r="N173" s="93" t="b">
        <f t="shared" si="90"/>
        <v>0</v>
      </c>
      <c r="O173" s="78" t="b">
        <f t="shared" si="91"/>
        <v>0</v>
      </c>
      <c r="P173" s="78" t="b">
        <f t="shared" si="92"/>
        <v>0</v>
      </c>
      <c r="Q173" s="78" t="b">
        <f t="shared" si="93"/>
        <v>0</v>
      </c>
      <c r="R173" s="78" t="b">
        <f t="shared" si="94"/>
        <v>0</v>
      </c>
      <c r="S173" s="78" t="b">
        <f t="shared" si="95"/>
        <v>0</v>
      </c>
      <c r="T173" s="78" t="b">
        <f t="shared" si="96"/>
        <v>0</v>
      </c>
      <c r="U173" s="78" t="b">
        <f t="shared" si="97"/>
        <v>0</v>
      </c>
      <c r="V173" s="78" t="b">
        <f t="shared" si="98"/>
        <v>0</v>
      </c>
      <c r="W173" s="78" t="b">
        <f t="shared" si="99"/>
        <v>0</v>
      </c>
      <c r="X173" s="78" t="b">
        <f t="shared" si="100"/>
        <v>0</v>
      </c>
      <c r="Y173" s="80" t="b">
        <f t="shared" si="101"/>
        <v>0</v>
      </c>
      <c r="Z173" s="58"/>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60"/>
      <c r="BC173" s="219" t="b">
        <f t="shared" si="102"/>
        <v>0</v>
      </c>
      <c r="BD173" s="220"/>
      <c r="BE173" s="220"/>
      <c r="BF173" s="220"/>
      <c r="BG173" s="220"/>
      <c r="BH173" s="220" t="b">
        <f t="shared" si="103"/>
        <v>0</v>
      </c>
      <c r="BI173" s="220"/>
      <c r="BJ173" s="220"/>
      <c r="BK173" s="220"/>
      <c r="BL173" s="222"/>
      <c r="BM173" s="184"/>
      <c r="BN173" s="185"/>
      <c r="BO173" s="186"/>
      <c r="BP173" s="265"/>
      <c r="BQ173" s="154"/>
      <c r="BR173" s="198"/>
      <c r="BS173" s="201"/>
    </row>
    <row r="174" spans="1:71" ht="12" customHeight="1" x14ac:dyDescent="0.25">
      <c r="A174" s="73" t="s">
        <v>1</v>
      </c>
      <c r="B174" s="57">
        <v>21</v>
      </c>
      <c r="C174" s="56">
        <v>42026</v>
      </c>
      <c r="D174" s="79" t="b">
        <f t="shared" si="82"/>
        <v>0</v>
      </c>
      <c r="E174" s="78" t="b">
        <f t="shared" si="114"/>
        <v>0</v>
      </c>
      <c r="F174" s="78" t="b">
        <f t="shared" si="115"/>
        <v>0</v>
      </c>
      <c r="G174" s="78" t="b">
        <f t="shared" si="83"/>
        <v>0</v>
      </c>
      <c r="H174" s="78" t="b">
        <f t="shared" si="84"/>
        <v>0</v>
      </c>
      <c r="I174" s="78" t="b">
        <f t="shared" si="85"/>
        <v>0</v>
      </c>
      <c r="J174" s="78" t="b">
        <f t="shared" si="86"/>
        <v>0</v>
      </c>
      <c r="K174" s="78" t="b">
        <f t="shared" si="87"/>
        <v>0</v>
      </c>
      <c r="L174" s="85" t="b">
        <f t="shared" si="88"/>
        <v>0</v>
      </c>
      <c r="M174" s="78" t="b">
        <f t="shared" si="89"/>
        <v>0</v>
      </c>
      <c r="N174" s="93" t="b">
        <f t="shared" si="90"/>
        <v>0</v>
      </c>
      <c r="O174" s="78" t="b">
        <f t="shared" si="91"/>
        <v>0</v>
      </c>
      <c r="P174" s="78" t="b">
        <f t="shared" si="92"/>
        <v>0</v>
      </c>
      <c r="Q174" s="78" t="b">
        <f t="shared" si="93"/>
        <v>0</v>
      </c>
      <c r="R174" s="78" t="b">
        <f t="shared" si="94"/>
        <v>0</v>
      </c>
      <c r="S174" s="78" t="b">
        <f t="shared" si="95"/>
        <v>0</v>
      </c>
      <c r="T174" s="78" t="b">
        <f t="shared" si="96"/>
        <v>0</v>
      </c>
      <c r="U174" s="78" t="b">
        <f t="shared" si="97"/>
        <v>0</v>
      </c>
      <c r="V174" s="78" t="b">
        <f t="shared" si="98"/>
        <v>0</v>
      </c>
      <c r="W174" s="78" t="b">
        <f t="shared" si="99"/>
        <v>0</v>
      </c>
      <c r="X174" s="78" t="b">
        <f t="shared" si="100"/>
        <v>0</v>
      </c>
      <c r="Y174" s="80" t="b">
        <f t="shared" si="101"/>
        <v>0</v>
      </c>
      <c r="Z174" s="58"/>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60"/>
      <c r="BC174" s="219" t="b">
        <f t="shared" si="102"/>
        <v>0</v>
      </c>
      <c r="BD174" s="220"/>
      <c r="BE174" s="220"/>
      <c r="BF174" s="220"/>
      <c r="BG174" s="220"/>
      <c r="BH174" s="220" t="b">
        <f t="shared" si="103"/>
        <v>0</v>
      </c>
      <c r="BI174" s="220"/>
      <c r="BJ174" s="220"/>
      <c r="BK174" s="220"/>
      <c r="BL174" s="222"/>
      <c r="BM174" s="184"/>
      <c r="BN174" s="185"/>
      <c r="BO174" s="186"/>
      <c r="BP174" s="265"/>
      <c r="BQ174" s="154"/>
      <c r="BR174" s="198"/>
      <c r="BS174" s="201"/>
    </row>
    <row r="175" spans="1:71" ht="12" customHeight="1" x14ac:dyDescent="0.25">
      <c r="A175" s="73" t="s">
        <v>2</v>
      </c>
      <c r="B175" s="57">
        <v>21</v>
      </c>
      <c r="C175" s="56">
        <v>42027</v>
      </c>
      <c r="D175" s="79" t="b">
        <f t="shared" si="82"/>
        <v>0</v>
      </c>
      <c r="E175" s="78" t="b">
        <f t="shared" si="114"/>
        <v>0</v>
      </c>
      <c r="F175" s="78" t="b">
        <f t="shared" si="115"/>
        <v>0</v>
      </c>
      <c r="G175" s="78" t="b">
        <f t="shared" si="83"/>
        <v>0</v>
      </c>
      <c r="H175" s="78" t="b">
        <f t="shared" si="84"/>
        <v>0</v>
      </c>
      <c r="I175" s="78" t="b">
        <f t="shared" si="85"/>
        <v>0</v>
      </c>
      <c r="J175" s="78" t="b">
        <f t="shared" si="86"/>
        <v>0</v>
      </c>
      <c r="K175" s="78" t="b">
        <f t="shared" si="87"/>
        <v>0</v>
      </c>
      <c r="L175" s="85" t="b">
        <f t="shared" si="88"/>
        <v>0</v>
      </c>
      <c r="M175" s="78" t="b">
        <f t="shared" si="89"/>
        <v>0</v>
      </c>
      <c r="N175" s="93" t="b">
        <f t="shared" si="90"/>
        <v>0</v>
      </c>
      <c r="O175" s="78" t="b">
        <f t="shared" si="91"/>
        <v>0</v>
      </c>
      <c r="P175" s="78" t="b">
        <f t="shared" si="92"/>
        <v>0</v>
      </c>
      <c r="Q175" s="78" t="b">
        <f t="shared" si="93"/>
        <v>0</v>
      </c>
      <c r="R175" s="78" t="b">
        <f t="shared" si="94"/>
        <v>0</v>
      </c>
      <c r="S175" s="78" t="b">
        <f t="shared" si="95"/>
        <v>0</v>
      </c>
      <c r="T175" s="78" t="b">
        <f t="shared" si="96"/>
        <v>0</v>
      </c>
      <c r="U175" s="78" t="b">
        <f t="shared" si="97"/>
        <v>0</v>
      </c>
      <c r="V175" s="78" t="b">
        <f t="shared" si="98"/>
        <v>0</v>
      </c>
      <c r="W175" s="78" t="b">
        <f t="shared" si="99"/>
        <v>0</v>
      </c>
      <c r="X175" s="78" t="b">
        <f t="shared" si="100"/>
        <v>0</v>
      </c>
      <c r="Y175" s="80" t="b">
        <f t="shared" si="101"/>
        <v>0</v>
      </c>
      <c r="Z175" s="58"/>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60"/>
      <c r="BC175" s="219" t="b">
        <f t="shared" si="102"/>
        <v>0</v>
      </c>
      <c r="BD175" s="220"/>
      <c r="BE175" s="220"/>
      <c r="BF175" s="220"/>
      <c r="BG175" s="220"/>
      <c r="BH175" s="220" t="b">
        <f t="shared" si="103"/>
        <v>0</v>
      </c>
      <c r="BI175" s="220"/>
      <c r="BJ175" s="220"/>
      <c r="BK175" s="220"/>
      <c r="BL175" s="222"/>
      <c r="BM175" s="184"/>
      <c r="BN175" s="185"/>
      <c r="BO175" s="186"/>
      <c r="BP175" s="265"/>
      <c r="BQ175" s="154"/>
      <c r="BR175" s="198"/>
      <c r="BS175" s="201"/>
    </row>
    <row r="176" spans="1:71" ht="12" customHeight="1" x14ac:dyDescent="0.25">
      <c r="A176" s="73" t="s">
        <v>3</v>
      </c>
      <c r="B176" s="57">
        <v>21</v>
      </c>
      <c r="C176" s="56">
        <v>42028</v>
      </c>
      <c r="D176" s="79" t="b">
        <f t="shared" si="82"/>
        <v>0</v>
      </c>
      <c r="E176" s="78" t="b">
        <f t="shared" si="114"/>
        <v>0</v>
      </c>
      <c r="F176" s="78" t="b">
        <f t="shared" si="115"/>
        <v>0</v>
      </c>
      <c r="G176" s="78" t="b">
        <f t="shared" si="83"/>
        <v>0</v>
      </c>
      <c r="H176" s="78" t="b">
        <f t="shared" si="84"/>
        <v>0</v>
      </c>
      <c r="I176" s="78" t="b">
        <f t="shared" si="85"/>
        <v>0</v>
      </c>
      <c r="J176" s="78" t="b">
        <f t="shared" si="86"/>
        <v>0</v>
      </c>
      <c r="K176" s="78" t="b">
        <f t="shared" si="87"/>
        <v>0</v>
      </c>
      <c r="L176" s="85" t="b">
        <f t="shared" si="88"/>
        <v>0</v>
      </c>
      <c r="M176" s="78" t="b">
        <f t="shared" si="89"/>
        <v>0</v>
      </c>
      <c r="N176" s="93" t="b">
        <f t="shared" si="90"/>
        <v>0</v>
      </c>
      <c r="O176" s="78" t="b">
        <f t="shared" si="91"/>
        <v>0</v>
      </c>
      <c r="P176" s="78" t="b">
        <f t="shared" si="92"/>
        <v>0</v>
      </c>
      <c r="Q176" s="78" t="b">
        <f t="shared" si="93"/>
        <v>0</v>
      </c>
      <c r="R176" s="78" t="b">
        <f t="shared" si="94"/>
        <v>0</v>
      </c>
      <c r="S176" s="78" t="b">
        <f t="shared" si="95"/>
        <v>0</v>
      </c>
      <c r="T176" s="78" t="b">
        <f t="shared" si="96"/>
        <v>0</v>
      </c>
      <c r="U176" s="78" t="b">
        <f t="shared" si="97"/>
        <v>0</v>
      </c>
      <c r="V176" s="78" t="b">
        <f t="shared" si="98"/>
        <v>0</v>
      </c>
      <c r="W176" s="78" t="b">
        <f t="shared" si="99"/>
        <v>0</v>
      </c>
      <c r="X176" s="78" t="b">
        <f t="shared" si="100"/>
        <v>0</v>
      </c>
      <c r="Y176" s="80" t="b">
        <f t="shared" si="101"/>
        <v>0</v>
      </c>
      <c r="Z176" s="58"/>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60"/>
      <c r="BC176" s="219" t="b">
        <f t="shared" si="102"/>
        <v>0</v>
      </c>
      <c r="BD176" s="220"/>
      <c r="BE176" s="220"/>
      <c r="BF176" s="220"/>
      <c r="BG176" s="220"/>
      <c r="BH176" s="220" t="b">
        <f t="shared" si="103"/>
        <v>0</v>
      </c>
      <c r="BI176" s="220"/>
      <c r="BJ176" s="220"/>
      <c r="BK176" s="220"/>
      <c r="BL176" s="222"/>
      <c r="BM176" s="184"/>
      <c r="BN176" s="185"/>
      <c r="BO176" s="186"/>
      <c r="BP176" s="265"/>
      <c r="BQ176" s="154"/>
      <c r="BR176" s="198"/>
      <c r="BS176" s="201"/>
    </row>
    <row r="177" spans="1:71" ht="12" customHeight="1" thickBot="1" x14ac:dyDescent="0.3">
      <c r="A177" s="55" t="s">
        <v>4</v>
      </c>
      <c r="B177" s="62">
        <v>21</v>
      </c>
      <c r="C177" s="61">
        <v>42029</v>
      </c>
      <c r="D177" s="83" t="b">
        <f t="shared" si="82"/>
        <v>0</v>
      </c>
      <c r="E177" s="81" t="b">
        <f t="shared" si="114"/>
        <v>0</v>
      </c>
      <c r="F177" s="81" t="b">
        <f t="shared" si="115"/>
        <v>0</v>
      </c>
      <c r="G177" s="81" t="b">
        <f t="shared" si="83"/>
        <v>0</v>
      </c>
      <c r="H177" s="81" t="b">
        <f t="shared" si="84"/>
        <v>0</v>
      </c>
      <c r="I177" s="81" t="b">
        <f t="shared" si="85"/>
        <v>0</v>
      </c>
      <c r="J177" s="81" t="b">
        <f t="shared" si="86"/>
        <v>0</v>
      </c>
      <c r="K177" s="81" t="b">
        <f t="shared" si="87"/>
        <v>0</v>
      </c>
      <c r="L177" s="86" t="b">
        <f t="shared" si="88"/>
        <v>0</v>
      </c>
      <c r="M177" s="81" t="b">
        <f t="shared" si="89"/>
        <v>0</v>
      </c>
      <c r="N177" s="92" t="b">
        <f t="shared" si="90"/>
        <v>0</v>
      </c>
      <c r="O177" s="81" t="b">
        <f t="shared" si="91"/>
        <v>0</v>
      </c>
      <c r="P177" s="81" t="b">
        <f t="shared" si="92"/>
        <v>0</v>
      </c>
      <c r="Q177" s="81" t="b">
        <f t="shared" si="93"/>
        <v>0</v>
      </c>
      <c r="R177" s="81" t="b">
        <f t="shared" si="94"/>
        <v>0</v>
      </c>
      <c r="S177" s="81" t="b">
        <f t="shared" si="95"/>
        <v>0</v>
      </c>
      <c r="T177" s="81" t="b">
        <f t="shared" si="96"/>
        <v>0</v>
      </c>
      <c r="U177" s="81" t="b">
        <f t="shared" si="97"/>
        <v>0</v>
      </c>
      <c r="V177" s="81" t="b">
        <f t="shared" si="98"/>
        <v>0</v>
      </c>
      <c r="W177" s="81" t="b">
        <f t="shared" si="99"/>
        <v>0</v>
      </c>
      <c r="X177" s="81" t="b">
        <f t="shared" si="100"/>
        <v>0</v>
      </c>
      <c r="Y177" s="82" t="b">
        <f t="shared" si="101"/>
        <v>0</v>
      </c>
      <c r="Z177" s="58"/>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60"/>
      <c r="BC177" s="223" t="b">
        <f t="shared" si="102"/>
        <v>0</v>
      </c>
      <c r="BD177" s="224"/>
      <c r="BE177" s="224"/>
      <c r="BF177" s="224"/>
      <c r="BG177" s="224"/>
      <c r="BH177" s="224" t="b">
        <f t="shared" si="103"/>
        <v>0</v>
      </c>
      <c r="BI177" s="224"/>
      <c r="BJ177" s="224"/>
      <c r="BK177" s="224"/>
      <c r="BL177" s="226"/>
      <c r="BM177" s="187"/>
      <c r="BN177" s="188"/>
      <c r="BO177" s="189"/>
      <c r="BP177" s="266"/>
      <c r="BQ177" s="155"/>
      <c r="BR177" s="199"/>
      <c r="BS177" s="202"/>
    </row>
    <row r="178" spans="1:71" ht="12" customHeight="1" x14ac:dyDescent="0.25">
      <c r="A178" s="74" t="s">
        <v>0</v>
      </c>
      <c r="B178" s="50">
        <v>22</v>
      </c>
      <c r="C178" s="49">
        <v>42030</v>
      </c>
      <c r="D178" s="63" t="b">
        <f t="shared" si="82"/>
        <v>0</v>
      </c>
      <c r="E178" s="51" t="b">
        <f>IF(COUNTIF(Z178:BA178,"Cardio1")&gt;0, "Cardio matin")</f>
        <v>0</v>
      </c>
      <c r="F178" s="51" t="b">
        <f>IF(COUNTIF(Z178:BA178,"Cardio2")&gt;0, "Cardio après-midi")</f>
        <v>0</v>
      </c>
      <c r="G178" s="51" t="b">
        <f t="shared" si="83"/>
        <v>0</v>
      </c>
      <c r="H178" s="51" t="b">
        <f t="shared" si="84"/>
        <v>0</v>
      </c>
      <c r="I178" s="51" t="b">
        <f t="shared" si="85"/>
        <v>0</v>
      </c>
      <c r="J178" s="51" t="b">
        <f t="shared" si="86"/>
        <v>0</v>
      </c>
      <c r="K178" s="51" t="b">
        <f t="shared" si="87"/>
        <v>0</v>
      </c>
      <c r="L178" s="84" t="b">
        <f t="shared" si="88"/>
        <v>0</v>
      </c>
      <c r="M178" s="51" t="b">
        <f t="shared" si="89"/>
        <v>0</v>
      </c>
      <c r="N178" s="94" t="b">
        <f t="shared" si="90"/>
        <v>0</v>
      </c>
      <c r="O178" s="51" t="b">
        <f t="shared" si="91"/>
        <v>0</v>
      </c>
      <c r="P178" s="51" t="b">
        <f t="shared" si="92"/>
        <v>0</v>
      </c>
      <c r="Q178" s="51" t="b">
        <f t="shared" si="93"/>
        <v>0</v>
      </c>
      <c r="R178" s="51" t="b">
        <f t="shared" si="94"/>
        <v>0</v>
      </c>
      <c r="S178" s="51" t="b">
        <f t="shared" si="95"/>
        <v>0</v>
      </c>
      <c r="T178" s="51" t="b">
        <f t="shared" si="96"/>
        <v>0</v>
      </c>
      <c r="U178" s="51" t="b">
        <f t="shared" si="97"/>
        <v>0</v>
      </c>
      <c r="V178" s="51" t="b">
        <f t="shared" si="98"/>
        <v>0</v>
      </c>
      <c r="W178" s="51" t="b">
        <f t="shared" si="99"/>
        <v>0</v>
      </c>
      <c r="X178" s="51" t="b">
        <f t="shared" si="100"/>
        <v>0</v>
      </c>
      <c r="Y178" s="52" t="b">
        <f t="shared" si="101"/>
        <v>0</v>
      </c>
      <c r="Z178" s="64"/>
      <c r="AA178" s="53"/>
      <c r="AB178" s="53"/>
      <c r="AC178" s="53"/>
      <c r="AD178" s="53"/>
      <c r="AE178" s="53"/>
      <c r="AF178" s="53"/>
      <c r="AG178" s="53"/>
      <c r="AH178" s="53"/>
      <c r="AI178" s="53"/>
      <c r="AJ178" s="53"/>
      <c r="AK178" s="53"/>
      <c r="AL178" s="53"/>
      <c r="AM178" s="53"/>
      <c r="AN178" s="53"/>
      <c r="AO178" s="53"/>
      <c r="AP178" s="53"/>
      <c r="AQ178" s="53"/>
      <c r="AR178" s="53"/>
      <c r="AS178" s="53"/>
      <c r="AT178" s="53"/>
      <c r="AU178" s="53"/>
      <c r="AV178" s="53"/>
      <c r="AW178" s="53"/>
      <c r="AX178" s="53"/>
      <c r="AY178" s="53"/>
      <c r="AZ178" s="53"/>
      <c r="BA178" s="54"/>
      <c r="BC178" s="216" t="b">
        <f t="shared" si="102"/>
        <v>0</v>
      </c>
      <c r="BD178" s="217"/>
      <c r="BE178" s="217"/>
      <c r="BF178" s="217"/>
      <c r="BG178" s="217"/>
      <c r="BH178" s="217" t="b">
        <f t="shared" si="103"/>
        <v>0</v>
      </c>
      <c r="BI178" s="217"/>
      <c r="BJ178" s="217"/>
      <c r="BK178" s="217"/>
      <c r="BL178" s="227"/>
      <c r="BM178" s="181"/>
      <c r="BN178" s="182"/>
      <c r="BO178" s="183"/>
      <c r="BP178" s="264">
        <v>22</v>
      </c>
      <c r="BQ178" s="153"/>
      <c r="BR178" s="197"/>
      <c r="BS178" s="200"/>
    </row>
    <row r="179" spans="1:71" ht="12" customHeight="1" x14ac:dyDescent="0.25">
      <c r="A179" s="73" t="s">
        <v>80</v>
      </c>
      <c r="B179" s="57">
        <v>22</v>
      </c>
      <c r="C179" s="56">
        <v>42031</v>
      </c>
      <c r="D179" s="79" t="b">
        <f t="shared" si="82"/>
        <v>0</v>
      </c>
      <c r="E179" s="78" t="b">
        <f t="shared" ref="E179:E184" si="116">IF(COUNTIF(Z179:BA179,"Cardio.")&gt;0, "Cardio1")</f>
        <v>0</v>
      </c>
      <c r="F179" s="78" t="b">
        <f t="shared" ref="F179:F184" si="117">IF(COUNTIF(Z179:BA179,"Cardio")&gt;0, "Cardio2")</f>
        <v>0</v>
      </c>
      <c r="G179" s="78" t="b">
        <f t="shared" si="83"/>
        <v>0</v>
      </c>
      <c r="H179" s="78" t="b">
        <f t="shared" si="84"/>
        <v>0</v>
      </c>
      <c r="I179" s="78" t="b">
        <f t="shared" si="85"/>
        <v>0</v>
      </c>
      <c r="J179" s="78" t="b">
        <f t="shared" si="86"/>
        <v>0</v>
      </c>
      <c r="K179" s="78" t="b">
        <f t="shared" si="87"/>
        <v>0</v>
      </c>
      <c r="L179" s="85" t="b">
        <f t="shared" si="88"/>
        <v>0</v>
      </c>
      <c r="M179" s="78" t="b">
        <f t="shared" si="89"/>
        <v>0</v>
      </c>
      <c r="N179" s="93" t="b">
        <f t="shared" si="90"/>
        <v>0</v>
      </c>
      <c r="O179" s="78" t="b">
        <f t="shared" si="91"/>
        <v>0</v>
      </c>
      <c r="P179" s="78" t="b">
        <f t="shared" si="92"/>
        <v>0</v>
      </c>
      <c r="Q179" s="78" t="b">
        <f t="shared" si="93"/>
        <v>0</v>
      </c>
      <c r="R179" s="78" t="b">
        <f t="shared" si="94"/>
        <v>0</v>
      </c>
      <c r="S179" s="78" t="b">
        <f t="shared" si="95"/>
        <v>0</v>
      </c>
      <c r="T179" s="78" t="b">
        <f t="shared" si="96"/>
        <v>0</v>
      </c>
      <c r="U179" s="78" t="b">
        <f t="shared" si="97"/>
        <v>0</v>
      </c>
      <c r="V179" s="78" t="b">
        <f t="shared" si="98"/>
        <v>0</v>
      </c>
      <c r="W179" s="78" t="b">
        <f t="shared" si="99"/>
        <v>0</v>
      </c>
      <c r="X179" s="78" t="b">
        <f t="shared" si="100"/>
        <v>0</v>
      </c>
      <c r="Y179" s="80" t="b">
        <f t="shared" si="101"/>
        <v>0</v>
      </c>
      <c r="Z179" s="58"/>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60"/>
      <c r="BC179" s="219" t="b">
        <f t="shared" si="102"/>
        <v>0</v>
      </c>
      <c r="BD179" s="220"/>
      <c r="BE179" s="220"/>
      <c r="BF179" s="220"/>
      <c r="BG179" s="220"/>
      <c r="BH179" s="220" t="b">
        <f t="shared" si="103"/>
        <v>0</v>
      </c>
      <c r="BI179" s="220"/>
      <c r="BJ179" s="220"/>
      <c r="BK179" s="220"/>
      <c r="BL179" s="222"/>
      <c r="BM179" s="184"/>
      <c r="BN179" s="185"/>
      <c r="BO179" s="186"/>
      <c r="BP179" s="265"/>
      <c r="BQ179" s="154"/>
      <c r="BR179" s="198"/>
      <c r="BS179" s="201"/>
    </row>
    <row r="180" spans="1:71" ht="12" customHeight="1" x14ac:dyDescent="0.25">
      <c r="A180" s="73" t="s">
        <v>81</v>
      </c>
      <c r="B180" s="57">
        <v>22</v>
      </c>
      <c r="C180" s="56">
        <v>42032</v>
      </c>
      <c r="D180" s="79" t="b">
        <f t="shared" si="82"/>
        <v>0</v>
      </c>
      <c r="E180" s="78" t="b">
        <f t="shared" si="116"/>
        <v>0</v>
      </c>
      <c r="F180" s="78" t="b">
        <f t="shared" si="117"/>
        <v>0</v>
      </c>
      <c r="G180" s="78" t="b">
        <f t="shared" si="83"/>
        <v>0</v>
      </c>
      <c r="H180" s="78" t="b">
        <f t="shared" si="84"/>
        <v>0</v>
      </c>
      <c r="I180" s="78" t="b">
        <f t="shared" si="85"/>
        <v>0</v>
      </c>
      <c r="J180" s="78" t="b">
        <f t="shared" si="86"/>
        <v>0</v>
      </c>
      <c r="K180" s="78" t="b">
        <f t="shared" si="87"/>
        <v>0</v>
      </c>
      <c r="L180" s="85" t="b">
        <f t="shared" si="88"/>
        <v>0</v>
      </c>
      <c r="M180" s="78" t="b">
        <f t="shared" si="89"/>
        <v>0</v>
      </c>
      <c r="N180" s="93" t="b">
        <f t="shared" si="90"/>
        <v>0</v>
      </c>
      <c r="O180" s="78" t="b">
        <f t="shared" si="91"/>
        <v>0</v>
      </c>
      <c r="P180" s="78" t="b">
        <f t="shared" si="92"/>
        <v>0</v>
      </c>
      <c r="Q180" s="78" t="b">
        <f t="shared" si="93"/>
        <v>0</v>
      </c>
      <c r="R180" s="78" t="b">
        <f t="shared" si="94"/>
        <v>0</v>
      </c>
      <c r="S180" s="78" t="b">
        <f t="shared" si="95"/>
        <v>0</v>
      </c>
      <c r="T180" s="78" t="b">
        <f t="shared" si="96"/>
        <v>0</v>
      </c>
      <c r="U180" s="78" t="b">
        <f t="shared" si="97"/>
        <v>0</v>
      </c>
      <c r="V180" s="78" t="b">
        <f t="shared" si="98"/>
        <v>0</v>
      </c>
      <c r="W180" s="78" t="b">
        <f t="shared" si="99"/>
        <v>0</v>
      </c>
      <c r="X180" s="78" t="b">
        <f t="shared" si="100"/>
        <v>0</v>
      </c>
      <c r="Y180" s="80" t="b">
        <f t="shared" si="101"/>
        <v>0</v>
      </c>
      <c r="Z180" s="58"/>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60"/>
      <c r="BC180" s="219" t="b">
        <f t="shared" si="102"/>
        <v>0</v>
      </c>
      <c r="BD180" s="220"/>
      <c r="BE180" s="220"/>
      <c r="BF180" s="220"/>
      <c r="BG180" s="220"/>
      <c r="BH180" s="220" t="b">
        <f t="shared" si="103"/>
        <v>0</v>
      </c>
      <c r="BI180" s="220"/>
      <c r="BJ180" s="220"/>
      <c r="BK180" s="220"/>
      <c r="BL180" s="222"/>
      <c r="BM180" s="184"/>
      <c r="BN180" s="185"/>
      <c r="BO180" s="186"/>
      <c r="BP180" s="265"/>
      <c r="BQ180" s="154"/>
      <c r="BR180" s="198"/>
      <c r="BS180" s="201"/>
    </row>
    <row r="181" spans="1:71" ht="12" customHeight="1" x14ac:dyDescent="0.25">
      <c r="A181" s="73" t="s">
        <v>1</v>
      </c>
      <c r="B181" s="57">
        <v>22</v>
      </c>
      <c r="C181" s="56">
        <v>42033</v>
      </c>
      <c r="D181" s="79" t="b">
        <f t="shared" si="82"/>
        <v>0</v>
      </c>
      <c r="E181" s="78" t="b">
        <f t="shared" si="116"/>
        <v>0</v>
      </c>
      <c r="F181" s="78" t="b">
        <f t="shared" si="117"/>
        <v>0</v>
      </c>
      <c r="G181" s="78" t="b">
        <f t="shared" si="83"/>
        <v>0</v>
      </c>
      <c r="H181" s="78" t="b">
        <f t="shared" si="84"/>
        <v>0</v>
      </c>
      <c r="I181" s="78" t="b">
        <f t="shared" si="85"/>
        <v>0</v>
      </c>
      <c r="J181" s="78" t="b">
        <f t="shared" si="86"/>
        <v>0</v>
      </c>
      <c r="K181" s="78" t="b">
        <f t="shared" si="87"/>
        <v>0</v>
      </c>
      <c r="L181" s="85" t="b">
        <f t="shared" si="88"/>
        <v>0</v>
      </c>
      <c r="M181" s="78" t="b">
        <f t="shared" si="89"/>
        <v>0</v>
      </c>
      <c r="N181" s="93" t="b">
        <f t="shared" si="90"/>
        <v>0</v>
      </c>
      <c r="O181" s="78" t="b">
        <f t="shared" si="91"/>
        <v>0</v>
      </c>
      <c r="P181" s="78" t="b">
        <f t="shared" si="92"/>
        <v>0</v>
      </c>
      <c r="Q181" s="78" t="b">
        <f t="shared" si="93"/>
        <v>0</v>
      </c>
      <c r="R181" s="78" t="b">
        <f t="shared" si="94"/>
        <v>0</v>
      </c>
      <c r="S181" s="78" t="b">
        <f t="shared" si="95"/>
        <v>0</v>
      </c>
      <c r="T181" s="78" t="b">
        <f t="shared" si="96"/>
        <v>0</v>
      </c>
      <c r="U181" s="78" t="b">
        <f t="shared" si="97"/>
        <v>0</v>
      </c>
      <c r="V181" s="78" t="b">
        <f t="shared" si="98"/>
        <v>0</v>
      </c>
      <c r="W181" s="78" t="b">
        <f t="shared" si="99"/>
        <v>0</v>
      </c>
      <c r="X181" s="78" t="b">
        <f t="shared" si="100"/>
        <v>0</v>
      </c>
      <c r="Y181" s="80" t="b">
        <f t="shared" si="101"/>
        <v>0</v>
      </c>
      <c r="Z181" s="58"/>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60"/>
      <c r="BC181" s="219" t="b">
        <f t="shared" si="102"/>
        <v>0</v>
      </c>
      <c r="BD181" s="220"/>
      <c r="BE181" s="220"/>
      <c r="BF181" s="220"/>
      <c r="BG181" s="220"/>
      <c r="BH181" s="220" t="b">
        <f t="shared" si="103"/>
        <v>0</v>
      </c>
      <c r="BI181" s="220"/>
      <c r="BJ181" s="220"/>
      <c r="BK181" s="220"/>
      <c r="BL181" s="222"/>
      <c r="BM181" s="184"/>
      <c r="BN181" s="185"/>
      <c r="BO181" s="186"/>
      <c r="BP181" s="265"/>
      <c r="BQ181" s="154"/>
      <c r="BR181" s="198"/>
      <c r="BS181" s="201"/>
    </row>
    <row r="182" spans="1:71" ht="12" customHeight="1" x14ac:dyDescent="0.25">
      <c r="A182" s="73" t="s">
        <v>2</v>
      </c>
      <c r="B182" s="57">
        <v>22</v>
      </c>
      <c r="C182" s="56">
        <v>42034</v>
      </c>
      <c r="D182" s="79" t="b">
        <f t="shared" si="82"/>
        <v>0</v>
      </c>
      <c r="E182" s="78" t="b">
        <f t="shared" si="116"/>
        <v>0</v>
      </c>
      <c r="F182" s="78" t="b">
        <f t="shared" si="117"/>
        <v>0</v>
      </c>
      <c r="G182" s="78" t="b">
        <f t="shared" si="83"/>
        <v>0</v>
      </c>
      <c r="H182" s="78" t="b">
        <f t="shared" si="84"/>
        <v>0</v>
      </c>
      <c r="I182" s="78" t="b">
        <f t="shared" si="85"/>
        <v>0</v>
      </c>
      <c r="J182" s="78" t="b">
        <f t="shared" si="86"/>
        <v>0</v>
      </c>
      <c r="K182" s="78" t="b">
        <f t="shared" si="87"/>
        <v>0</v>
      </c>
      <c r="L182" s="85" t="b">
        <f t="shared" si="88"/>
        <v>0</v>
      </c>
      <c r="M182" s="78" t="b">
        <f t="shared" si="89"/>
        <v>0</v>
      </c>
      <c r="N182" s="93" t="b">
        <f t="shared" si="90"/>
        <v>0</v>
      </c>
      <c r="O182" s="78" t="b">
        <f t="shared" si="91"/>
        <v>0</v>
      </c>
      <c r="P182" s="78" t="b">
        <f t="shared" si="92"/>
        <v>0</v>
      </c>
      <c r="Q182" s="78" t="b">
        <f t="shared" si="93"/>
        <v>0</v>
      </c>
      <c r="R182" s="78" t="b">
        <f t="shared" si="94"/>
        <v>0</v>
      </c>
      <c r="S182" s="78" t="b">
        <f t="shared" si="95"/>
        <v>0</v>
      </c>
      <c r="T182" s="78" t="b">
        <f t="shared" si="96"/>
        <v>0</v>
      </c>
      <c r="U182" s="78" t="b">
        <f t="shared" si="97"/>
        <v>0</v>
      </c>
      <c r="V182" s="78" t="b">
        <f t="shared" si="98"/>
        <v>0</v>
      </c>
      <c r="W182" s="78" t="b">
        <f t="shared" si="99"/>
        <v>0</v>
      </c>
      <c r="X182" s="78" t="b">
        <f t="shared" si="100"/>
        <v>0</v>
      </c>
      <c r="Y182" s="80" t="b">
        <f t="shared" si="101"/>
        <v>0</v>
      </c>
      <c r="Z182" s="58"/>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60"/>
      <c r="BC182" s="219" t="b">
        <f t="shared" si="102"/>
        <v>0</v>
      </c>
      <c r="BD182" s="220"/>
      <c r="BE182" s="220"/>
      <c r="BF182" s="220"/>
      <c r="BG182" s="220"/>
      <c r="BH182" s="220" t="b">
        <f t="shared" si="103"/>
        <v>0</v>
      </c>
      <c r="BI182" s="220"/>
      <c r="BJ182" s="220"/>
      <c r="BK182" s="220"/>
      <c r="BL182" s="222"/>
      <c r="BM182" s="184"/>
      <c r="BN182" s="185"/>
      <c r="BO182" s="186"/>
      <c r="BP182" s="265"/>
      <c r="BQ182" s="154"/>
      <c r="BR182" s="198"/>
      <c r="BS182" s="201"/>
    </row>
    <row r="183" spans="1:71" ht="12" customHeight="1" x14ac:dyDescent="0.25">
      <c r="A183" s="73" t="s">
        <v>3</v>
      </c>
      <c r="B183" s="57">
        <v>22</v>
      </c>
      <c r="C183" s="56">
        <v>42035</v>
      </c>
      <c r="D183" s="79" t="b">
        <f t="shared" si="82"/>
        <v>0</v>
      </c>
      <c r="E183" s="78" t="b">
        <f t="shared" si="116"/>
        <v>0</v>
      </c>
      <c r="F183" s="78" t="b">
        <f t="shared" si="117"/>
        <v>0</v>
      </c>
      <c r="G183" s="78" t="b">
        <f t="shared" si="83"/>
        <v>0</v>
      </c>
      <c r="H183" s="78" t="b">
        <f t="shared" si="84"/>
        <v>0</v>
      </c>
      <c r="I183" s="78" t="b">
        <f t="shared" si="85"/>
        <v>0</v>
      </c>
      <c r="J183" s="78" t="b">
        <f t="shared" si="86"/>
        <v>0</v>
      </c>
      <c r="K183" s="78" t="b">
        <f t="shared" si="87"/>
        <v>0</v>
      </c>
      <c r="L183" s="85" t="b">
        <f t="shared" si="88"/>
        <v>0</v>
      </c>
      <c r="M183" s="78" t="b">
        <f t="shared" si="89"/>
        <v>0</v>
      </c>
      <c r="N183" s="93" t="b">
        <f t="shared" si="90"/>
        <v>0</v>
      </c>
      <c r="O183" s="78" t="b">
        <f t="shared" si="91"/>
        <v>0</v>
      </c>
      <c r="P183" s="78" t="b">
        <f t="shared" si="92"/>
        <v>0</v>
      </c>
      <c r="Q183" s="78" t="b">
        <f t="shared" si="93"/>
        <v>0</v>
      </c>
      <c r="R183" s="78" t="b">
        <f t="shared" si="94"/>
        <v>0</v>
      </c>
      <c r="S183" s="78" t="b">
        <f t="shared" si="95"/>
        <v>0</v>
      </c>
      <c r="T183" s="78" t="b">
        <f t="shared" si="96"/>
        <v>0</v>
      </c>
      <c r="U183" s="78" t="b">
        <f t="shared" si="97"/>
        <v>0</v>
      </c>
      <c r="V183" s="78" t="b">
        <f t="shared" si="98"/>
        <v>0</v>
      </c>
      <c r="W183" s="78" t="b">
        <f t="shared" si="99"/>
        <v>0</v>
      </c>
      <c r="X183" s="78" t="b">
        <f t="shared" si="100"/>
        <v>0</v>
      </c>
      <c r="Y183" s="80" t="b">
        <f t="shared" si="101"/>
        <v>0</v>
      </c>
      <c r="Z183" s="58"/>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60"/>
      <c r="BC183" s="219" t="b">
        <f t="shared" si="102"/>
        <v>0</v>
      </c>
      <c r="BD183" s="220"/>
      <c r="BE183" s="220"/>
      <c r="BF183" s="220"/>
      <c r="BG183" s="220"/>
      <c r="BH183" s="220" t="b">
        <f t="shared" si="103"/>
        <v>0</v>
      </c>
      <c r="BI183" s="220"/>
      <c r="BJ183" s="220"/>
      <c r="BK183" s="220"/>
      <c r="BL183" s="222"/>
      <c r="BM183" s="184"/>
      <c r="BN183" s="185"/>
      <c r="BO183" s="186"/>
      <c r="BP183" s="265"/>
      <c r="BQ183" s="154"/>
      <c r="BR183" s="198"/>
      <c r="BS183" s="201"/>
    </row>
    <row r="184" spans="1:71" ht="12" customHeight="1" thickBot="1" x14ac:dyDescent="0.3">
      <c r="A184" s="55" t="s">
        <v>4</v>
      </c>
      <c r="B184" s="62">
        <v>22</v>
      </c>
      <c r="C184" s="61">
        <v>42036</v>
      </c>
      <c r="D184" s="83" t="b">
        <f t="shared" si="82"/>
        <v>0</v>
      </c>
      <c r="E184" s="81" t="b">
        <f t="shared" si="116"/>
        <v>0</v>
      </c>
      <c r="F184" s="81" t="b">
        <f t="shared" si="117"/>
        <v>0</v>
      </c>
      <c r="G184" s="81" t="b">
        <f t="shared" si="83"/>
        <v>0</v>
      </c>
      <c r="H184" s="81" t="b">
        <f t="shared" si="84"/>
        <v>0</v>
      </c>
      <c r="I184" s="81" t="b">
        <f t="shared" si="85"/>
        <v>0</v>
      </c>
      <c r="J184" s="81" t="b">
        <f t="shared" si="86"/>
        <v>0</v>
      </c>
      <c r="K184" s="81" t="b">
        <f t="shared" si="87"/>
        <v>0</v>
      </c>
      <c r="L184" s="86" t="b">
        <f t="shared" si="88"/>
        <v>0</v>
      </c>
      <c r="M184" s="81" t="b">
        <f t="shared" si="89"/>
        <v>0</v>
      </c>
      <c r="N184" s="92" t="b">
        <f t="shared" si="90"/>
        <v>0</v>
      </c>
      <c r="O184" s="81" t="b">
        <f t="shared" si="91"/>
        <v>0</v>
      </c>
      <c r="P184" s="81" t="b">
        <f t="shared" si="92"/>
        <v>0</v>
      </c>
      <c r="Q184" s="81" t="b">
        <f t="shared" si="93"/>
        <v>0</v>
      </c>
      <c r="R184" s="81" t="b">
        <f t="shared" si="94"/>
        <v>0</v>
      </c>
      <c r="S184" s="81" t="b">
        <f t="shared" si="95"/>
        <v>0</v>
      </c>
      <c r="T184" s="81" t="b">
        <f t="shared" si="96"/>
        <v>0</v>
      </c>
      <c r="U184" s="81" t="b">
        <f t="shared" si="97"/>
        <v>0</v>
      </c>
      <c r="V184" s="81" t="b">
        <f t="shared" si="98"/>
        <v>0</v>
      </c>
      <c r="W184" s="81" t="b">
        <f t="shared" si="99"/>
        <v>0</v>
      </c>
      <c r="X184" s="81" t="b">
        <f t="shared" si="100"/>
        <v>0</v>
      </c>
      <c r="Y184" s="82" t="b">
        <f t="shared" si="101"/>
        <v>0</v>
      </c>
      <c r="Z184" s="58"/>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60"/>
      <c r="BC184" s="223" t="b">
        <f t="shared" si="102"/>
        <v>0</v>
      </c>
      <c r="BD184" s="224"/>
      <c r="BE184" s="224"/>
      <c r="BF184" s="224"/>
      <c r="BG184" s="224"/>
      <c r="BH184" s="224" t="b">
        <f t="shared" si="103"/>
        <v>0</v>
      </c>
      <c r="BI184" s="224"/>
      <c r="BJ184" s="224"/>
      <c r="BK184" s="224"/>
      <c r="BL184" s="226"/>
      <c r="BM184" s="187"/>
      <c r="BN184" s="188"/>
      <c r="BO184" s="189"/>
      <c r="BP184" s="266"/>
      <c r="BQ184" s="155"/>
      <c r="BR184" s="199"/>
      <c r="BS184" s="202"/>
    </row>
    <row r="185" spans="1:71" ht="12" customHeight="1" x14ac:dyDescent="0.25">
      <c r="A185" s="74" t="s">
        <v>0</v>
      </c>
      <c r="B185" s="50">
        <v>23</v>
      </c>
      <c r="C185" s="49">
        <v>42037</v>
      </c>
      <c r="D185" s="63" t="b">
        <f t="shared" si="82"/>
        <v>0</v>
      </c>
      <c r="E185" s="51" t="b">
        <f>IF(COUNTIF(Z185:BA185,"Cardio1")&gt;0, "Cardio matin")</f>
        <v>0</v>
      </c>
      <c r="F185" s="51" t="b">
        <f>IF(COUNTIF(Z185:BA185,"Cardio2")&gt;0, "Cardio après-midi")</f>
        <v>0</v>
      </c>
      <c r="G185" s="51" t="b">
        <f t="shared" si="83"/>
        <v>0</v>
      </c>
      <c r="H185" s="51" t="b">
        <f t="shared" si="84"/>
        <v>0</v>
      </c>
      <c r="I185" s="51" t="b">
        <f t="shared" si="85"/>
        <v>0</v>
      </c>
      <c r="J185" s="51" t="b">
        <f t="shared" si="86"/>
        <v>0</v>
      </c>
      <c r="K185" s="51" t="b">
        <f t="shared" si="87"/>
        <v>0</v>
      </c>
      <c r="L185" s="84" t="b">
        <f t="shared" si="88"/>
        <v>0</v>
      </c>
      <c r="M185" s="51" t="b">
        <f t="shared" si="89"/>
        <v>0</v>
      </c>
      <c r="N185" s="94" t="b">
        <f t="shared" si="90"/>
        <v>0</v>
      </c>
      <c r="O185" s="51" t="b">
        <f t="shared" si="91"/>
        <v>0</v>
      </c>
      <c r="P185" s="51" t="b">
        <f t="shared" si="92"/>
        <v>0</v>
      </c>
      <c r="Q185" s="51" t="b">
        <f t="shared" si="93"/>
        <v>0</v>
      </c>
      <c r="R185" s="51" t="b">
        <f t="shared" si="94"/>
        <v>0</v>
      </c>
      <c r="S185" s="51" t="b">
        <f t="shared" si="95"/>
        <v>0</v>
      </c>
      <c r="T185" s="51" t="b">
        <f t="shared" si="96"/>
        <v>0</v>
      </c>
      <c r="U185" s="51" t="b">
        <f t="shared" si="97"/>
        <v>0</v>
      </c>
      <c r="V185" s="51" t="b">
        <f t="shared" si="98"/>
        <v>0</v>
      </c>
      <c r="W185" s="51" t="b">
        <f t="shared" si="99"/>
        <v>0</v>
      </c>
      <c r="X185" s="51" t="b">
        <f t="shared" si="100"/>
        <v>0</v>
      </c>
      <c r="Y185" s="52" t="b">
        <f t="shared" si="101"/>
        <v>0</v>
      </c>
      <c r="Z185" s="64"/>
      <c r="AA185" s="53"/>
      <c r="AB185" s="53"/>
      <c r="AC185" s="53"/>
      <c r="AD185" s="53"/>
      <c r="AE185" s="53"/>
      <c r="AF185" s="53"/>
      <c r="AG185" s="53"/>
      <c r="AH185" s="53"/>
      <c r="AI185" s="53"/>
      <c r="AJ185" s="53"/>
      <c r="AK185" s="53"/>
      <c r="AL185" s="53"/>
      <c r="AM185" s="53"/>
      <c r="AN185" s="53"/>
      <c r="AO185" s="53"/>
      <c r="AP185" s="53"/>
      <c r="AQ185" s="53"/>
      <c r="AR185" s="53"/>
      <c r="AS185" s="53"/>
      <c r="AT185" s="53"/>
      <c r="AU185" s="53"/>
      <c r="AV185" s="53"/>
      <c r="AW185" s="53"/>
      <c r="AX185" s="53"/>
      <c r="AY185" s="53"/>
      <c r="AZ185" s="53"/>
      <c r="BA185" s="54"/>
      <c r="BC185" s="216" t="b">
        <f t="shared" si="102"/>
        <v>0</v>
      </c>
      <c r="BD185" s="217"/>
      <c r="BE185" s="217"/>
      <c r="BF185" s="217"/>
      <c r="BG185" s="217"/>
      <c r="BH185" s="217" t="b">
        <f t="shared" si="103"/>
        <v>0</v>
      </c>
      <c r="BI185" s="217"/>
      <c r="BJ185" s="217"/>
      <c r="BK185" s="217"/>
      <c r="BL185" s="227"/>
      <c r="BM185" s="181"/>
      <c r="BN185" s="182"/>
      <c r="BO185" s="183"/>
      <c r="BP185" s="264">
        <v>23</v>
      </c>
      <c r="BQ185" s="153"/>
      <c r="BR185" s="197"/>
      <c r="BS185" s="200"/>
    </row>
    <row r="186" spans="1:71" ht="12" customHeight="1" x14ac:dyDescent="0.25">
      <c r="A186" s="73" t="s">
        <v>80</v>
      </c>
      <c r="B186" s="57">
        <v>23</v>
      </c>
      <c r="C186" s="56">
        <v>42038</v>
      </c>
      <c r="D186" s="79" t="b">
        <f t="shared" si="82"/>
        <v>0</v>
      </c>
      <c r="E186" s="78" t="b">
        <f t="shared" ref="E186:E191" si="118">IF(COUNTIF(Z186:BA186,"Cardio.")&gt;0, "Cardio1")</f>
        <v>0</v>
      </c>
      <c r="F186" s="78" t="b">
        <f t="shared" ref="F186:F191" si="119">IF(COUNTIF(Z186:BA186,"Cardio")&gt;0, "Cardio2")</f>
        <v>0</v>
      </c>
      <c r="G186" s="78" t="b">
        <f t="shared" si="83"/>
        <v>0</v>
      </c>
      <c r="H186" s="78" t="b">
        <f t="shared" si="84"/>
        <v>0</v>
      </c>
      <c r="I186" s="78" t="b">
        <f t="shared" si="85"/>
        <v>0</v>
      </c>
      <c r="J186" s="78" t="b">
        <f t="shared" si="86"/>
        <v>0</v>
      </c>
      <c r="K186" s="78" t="b">
        <f t="shared" si="87"/>
        <v>0</v>
      </c>
      <c r="L186" s="85" t="b">
        <f t="shared" si="88"/>
        <v>0</v>
      </c>
      <c r="M186" s="78" t="b">
        <f t="shared" si="89"/>
        <v>0</v>
      </c>
      <c r="N186" s="93" t="b">
        <f t="shared" si="90"/>
        <v>0</v>
      </c>
      <c r="O186" s="78" t="b">
        <f t="shared" si="91"/>
        <v>0</v>
      </c>
      <c r="P186" s="78" t="b">
        <f t="shared" si="92"/>
        <v>0</v>
      </c>
      <c r="Q186" s="78" t="b">
        <f t="shared" si="93"/>
        <v>0</v>
      </c>
      <c r="R186" s="78" t="b">
        <f t="shared" si="94"/>
        <v>0</v>
      </c>
      <c r="S186" s="78" t="b">
        <f t="shared" si="95"/>
        <v>0</v>
      </c>
      <c r="T186" s="78" t="b">
        <f t="shared" si="96"/>
        <v>0</v>
      </c>
      <c r="U186" s="78" t="b">
        <f t="shared" si="97"/>
        <v>0</v>
      </c>
      <c r="V186" s="78" t="b">
        <f t="shared" si="98"/>
        <v>0</v>
      </c>
      <c r="W186" s="78" t="b">
        <f t="shared" si="99"/>
        <v>0</v>
      </c>
      <c r="X186" s="78" t="b">
        <f t="shared" si="100"/>
        <v>0</v>
      </c>
      <c r="Y186" s="80" t="b">
        <f t="shared" si="101"/>
        <v>0</v>
      </c>
      <c r="Z186" s="58"/>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60"/>
      <c r="BC186" s="219" t="b">
        <f t="shared" si="102"/>
        <v>0</v>
      </c>
      <c r="BD186" s="220"/>
      <c r="BE186" s="220"/>
      <c r="BF186" s="220"/>
      <c r="BG186" s="220"/>
      <c r="BH186" s="220" t="b">
        <f t="shared" si="103"/>
        <v>0</v>
      </c>
      <c r="BI186" s="220"/>
      <c r="BJ186" s="220"/>
      <c r="BK186" s="220"/>
      <c r="BL186" s="222"/>
      <c r="BM186" s="184"/>
      <c r="BN186" s="185"/>
      <c r="BO186" s="186"/>
      <c r="BP186" s="265"/>
      <c r="BQ186" s="154"/>
      <c r="BR186" s="198"/>
      <c r="BS186" s="201"/>
    </row>
    <row r="187" spans="1:71" ht="12" customHeight="1" x14ac:dyDescent="0.25">
      <c r="A187" s="73" t="s">
        <v>81</v>
      </c>
      <c r="B187" s="57">
        <v>23</v>
      </c>
      <c r="C187" s="56">
        <v>42039</v>
      </c>
      <c r="D187" s="79" t="b">
        <f t="shared" si="82"/>
        <v>0</v>
      </c>
      <c r="E187" s="78" t="b">
        <f t="shared" si="118"/>
        <v>0</v>
      </c>
      <c r="F187" s="78" t="b">
        <f t="shared" si="119"/>
        <v>0</v>
      </c>
      <c r="G187" s="78" t="b">
        <f t="shared" si="83"/>
        <v>0</v>
      </c>
      <c r="H187" s="78" t="b">
        <f t="shared" si="84"/>
        <v>0</v>
      </c>
      <c r="I187" s="78" t="b">
        <f t="shared" si="85"/>
        <v>0</v>
      </c>
      <c r="J187" s="78" t="b">
        <f t="shared" si="86"/>
        <v>0</v>
      </c>
      <c r="K187" s="78" t="b">
        <f t="shared" si="87"/>
        <v>0</v>
      </c>
      <c r="L187" s="85" t="b">
        <f t="shared" si="88"/>
        <v>0</v>
      </c>
      <c r="M187" s="78" t="b">
        <f t="shared" si="89"/>
        <v>0</v>
      </c>
      <c r="N187" s="93" t="b">
        <f t="shared" si="90"/>
        <v>0</v>
      </c>
      <c r="O187" s="78" t="b">
        <f t="shared" si="91"/>
        <v>0</v>
      </c>
      <c r="P187" s="78" t="b">
        <f t="shared" si="92"/>
        <v>0</v>
      </c>
      <c r="Q187" s="78" t="b">
        <f t="shared" si="93"/>
        <v>0</v>
      </c>
      <c r="R187" s="78" t="b">
        <f t="shared" si="94"/>
        <v>0</v>
      </c>
      <c r="S187" s="78" t="b">
        <f t="shared" si="95"/>
        <v>0</v>
      </c>
      <c r="T187" s="78" t="b">
        <f t="shared" si="96"/>
        <v>0</v>
      </c>
      <c r="U187" s="78" t="b">
        <f t="shared" si="97"/>
        <v>0</v>
      </c>
      <c r="V187" s="78" t="b">
        <f t="shared" si="98"/>
        <v>0</v>
      </c>
      <c r="W187" s="78" t="b">
        <f t="shared" si="99"/>
        <v>0</v>
      </c>
      <c r="X187" s="78" t="b">
        <f t="shared" si="100"/>
        <v>0</v>
      </c>
      <c r="Y187" s="80" t="b">
        <f t="shared" si="101"/>
        <v>0</v>
      </c>
      <c r="Z187" s="58"/>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60"/>
      <c r="BC187" s="219" t="b">
        <f t="shared" si="102"/>
        <v>0</v>
      </c>
      <c r="BD187" s="220"/>
      <c r="BE187" s="220"/>
      <c r="BF187" s="220"/>
      <c r="BG187" s="220"/>
      <c r="BH187" s="220" t="b">
        <f t="shared" si="103"/>
        <v>0</v>
      </c>
      <c r="BI187" s="220"/>
      <c r="BJ187" s="220"/>
      <c r="BK187" s="220"/>
      <c r="BL187" s="222"/>
      <c r="BM187" s="184"/>
      <c r="BN187" s="185"/>
      <c r="BO187" s="186"/>
      <c r="BP187" s="265"/>
      <c r="BQ187" s="154"/>
      <c r="BR187" s="198"/>
      <c r="BS187" s="201"/>
    </row>
    <row r="188" spans="1:71" ht="12" customHeight="1" x14ac:dyDescent="0.25">
      <c r="A188" s="73" t="s">
        <v>1</v>
      </c>
      <c r="B188" s="57">
        <v>23</v>
      </c>
      <c r="C188" s="56">
        <v>42040</v>
      </c>
      <c r="D188" s="79" t="b">
        <f t="shared" si="82"/>
        <v>0</v>
      </c>
      <c r="E188" s="78" t="b">
        <f t="shared" si="118"/>
        <v>0</v>
      </c>
      <c r="F188" s="78" t="b">
        <f t="shared" si="119"/>
        <v>0</v>
      </c>
      <c r="G188" s="78" t="b">
        <f t="shared" si="83"/>
        <v>0</v>
      </c>
      <c r="H188" s="78" t="b">
        <f t="shared" si="84"/>
        <v>0</v>
      </c>
      <c r="I188" s="78" t="b">
        <f t="shared" si="85"/>
        <v>0</v>
      </c>
      <c r="J188" s="78" t="b">
        <f t="shared" si="86"/>
        <v>0</v>
      </c>
      <c r="K188" s="78" t="b">
        <f t="shared" si="87"/>
        <v>0</v>
      </c>
      <c r="L188" s="85" t="b">
        <f t="shared" si="88"/>
        <v>0</v>
      </c>
      <c r="M188" s="78" t="b">
        <f t="shared" si="89"/>
        <v>0</v>
      </c>
      <c r="N188" s="93" t="b">
        <f t="shared" si="90"/>
        <v>0</v>
      </c>
      <c r="O188" s="78" t="b">
        <f t="shared" si="91"/>
        <v>0</v>
      </c>
      <c r="P188" s="78" t="b">
        <f t="shared" si="92"/>
        <v>0</v>
      </c>
      <c r="Q188" s="78" t="b">
        <f t="shared" si="93"/>
        <v>0</v>
      </c>
      <c r="R188" s="78" t="b">
        <f t="shared" si="94"/>
        <v>0</v>
      </c>
      <c r="S188" s="78" t="b">
        <f t="shared" si="95"/>
        <v>0</v>
      </c>
      <c r="T188" s="78" t="b">
        <f t="shared" si="96"/>
        <v>0</v>
      </c>
      <c r="U188" s="78" t="b">
        <f t="shared" si="97"/>
        <v>0</v>
      </c>
      <c r="V188" s="78" t="b">
        <f t="shared" si="98"/>
        <v>0</v>
      </c>
      <c r="W188" s="78" t="b">
        <f t="shared" si="99"/>
        <v>0</v>
      </c>
      <c r="X188" s="78" t="b">
        <f t="shared" si="100"/>
        <v>0</v>
      </c>
      <c r="Y188" s="80" t="b">
        <f t="shared" si="101"/>
        <v>0</v>
      </c>
      <c r="Z188" s="58"/>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60"/>
      <c r="BC188" s="219" t="b">
        <f t="shared" si="102"/>
        <v>0</v>
      </c>
      <c r="BD188" s="220"/>
      <c r="BE188" s="220"/>
      <c r="BF188" s="220"/>
      <c r="BG188" s="220"/>
      <c r="BH188" s="220" t="b">
        <f t="shared" si="103"/>
        <v>0</v>
      </c>
      <c r="BI188" s="220"/>
      <c r="BJ188" s="220"/>
      <c r="BK188" s="220"/>
      <c r="BL188" s="222"/>
      <c r="BM188" s="184"/>
      <c r="BN188" s="185"/>
      <c r="BO188" s="186"/>
      <c r="BP188" s="265"/>
      <c r="BQ188" s="154"/>
      <c r="BR188" s="198"/>
      <c r="BS188" s="201"/>
    </row>
    <row r="189" spans="1:71" ht="12" customHeight="1" x14ac:dyDescent="0.25">
      <c r="A189" s="73" t="s">
        <v>2</v>
      </c>
      <c r="B189" s="57">
        <v>23</v>
      </c>
      <c r="C189" s="56">
        <v>42041</v>
      </c>
      <c r="D189" s="79" t="b">
        <f t="shared" si="82"/>
        <v>0</v>
      </c>
      <c r="E189" s="78" t="b">
        <f t="shared" si="118"/>
        <v>0</v>
      </c>
      <c r="F189" s="78" t="b">
        <f t="shared" si="119"/>
        <v>0</v>
      </c>
      <c r="G189" s="78" t="b">
        <f t="shared" si="83"/>
        <v>0</v>
      </c>
      <c r="H189" s="78" t="b">
        <f t="shared" si="84"/>
        <v>0</v>
      </c>
      <c r="I189" s="78" t="b">
        <f t="shared" si="85"/>
        <v>0</v>
      </c>
      <c r="J189" s="78" t="b">
        <f t="shared" si="86"/>
        <v>0</v>
      </c>
      <c r="K189" s="78" t="b">
        <f t="shared" si="87"/>
        <v>0</v>
      </c>
      <c r="L189" s="85" t="b">
        <f t="shared" si="88"/>
        <v>0</v>
      </c>
      <c r="M189" s="78" t="b">
        <f t="shared" si="89"/>
        <v>0</v>
      </c>
      <c r="N189" s="93" t="b">
        <f t="shared" si="90"/>
        <v>0</v>
      </c>
      <c r="O189" s="78" t="b">
        <f t="shared" si="91"/>
        <v>0</v>
      </c>
      <c r="P189" s="78" t="b">
        <f t="shared" si="92"/>
        <v>0</v>
      </c>
      <c r="Q189" s="78" t="b">
        <f t="shared" si="93"/>
        <v>0</v>
      </c>
      <c r="R189" s="78" t="b">
        <f t="shared" si="94"/>
        <v>0</v>
      </c>
      <c r="S189" s="78" t="b">
        <f t="shared" si="95"/>
        <v>0</v>
      </c>
      <c r="T189" s="78" t="b">
        <f t="shared" si="96"/>
        <v>0</v>
      </c>
      <c r="U189" s="78" t="b">
        <f t="shared" si="97"/>
        <v>0</v>
      </c>
      <c r="V189" s="78" t="b">
        <f t="shared" si="98"/>
        <v>0</v>
      </c>
      <c r="W189" s="78" t="b">
        <f t="shared" si="99"/>
        <v>0</v>
      </c>
      <c r="X189" s="78" t="b">
        <f t="shared" si="100"/>
        <v>0</v>
      </c>
      <c r="Y189" s="80" t="b">
        <f t="shared" si="101"/>
        <v>0</v>
      </c>
      <c r="Z189" s="58"/>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60"/>
      <c r="BC189" s="219" t="b">
        <f t="shared" si="102"/>
        <v>0</v>
      </c>
      <c r="BD189" s="220"/>
      <c r="BE189" s="220"/>
      <c r="BF189" s="220"/>
      <c r="BG189" s="220"/>
      <c r="BH189" s="220" t="b">
        <f t="shared" si="103"/>
        <v>0</v>
      </c>
      <c r="BI189" s="220"/>
      <c r="BJ189" s="220"/>
      <c r="BK189" s="220"/>
      <c r="BL189" s="222"/>
      <c r="BM189" s="184"/>
      <c r="BN189" s="185"/>
      <c r="BO189" s="186"/>
      <c r="BP189" s="265"/>
      <c r="BQ189" s="154"/>
      <c r="BR189" s="198"/>
      <c r="BS189" s="201"/>
    </row>
    <row r="190" spans="1:71" ht="12" customHeight="1" x14ac:dyDescent="0.25">
      <c r="A190" s="73" t="s">
        <v>3</v>
      </c>
      <c r="B190" s="57">
        <v>23</v>
      </c>
      <c r="C190" s="56">
        <v>42042</v>
      </c>
      <c r="D190" s="79" t="b">
        <f t="shared" si="82"/>
        <v>0</v>
      </c>
      <c r="E190" s="78" t="b">
        <f t="shared" si="118"/>
        <v>0</v>
      </c>
      <c r="F190" s="78" t="b">
        <f t="shared" si="119"/>
        <v>0</v>
      </c>
      <c r="G190" s="78" t="b">
        <f t="shared" si="83"/>
        <v>0</v>
      </c>
      <c r="H190" s="78" t="b">
        <f t="shared" si="84"/>
        <v>0</v>
      </c>
      <c r="I190" s="78" t="b">
        <f t="shared" si="85"/>
        <v>0</v>
      </c>
      <c r="J190" s="78" t="b">
        <f t="shared" si="86"/>
        <v>0</v>
      </c>
      <c r="K190" s="78" t="b">
        <f t="shared" si="87"/>
        <v>0</v>
      </c>
      <c r="L190" s="85" t="b">
        <f t="shared" si="88"/>
        <v>0</v>
      </c>
      <c r="M190" s="78" t="b">
        <f t="shared" si="89"/>
        <v>0</v>
      </c>
      <c r="N190" s="93" t="b">
        <f t="shared" si="90"/>
        <v>0</v>
      </c>
      <c r="O190" s="78" t="b">
        <f t="shared" si="91"/>
        <v>0</v>
      </c>
      <c r="P190" s="78" t="b">
        <f t="shared" si="92"/>
        <v>0</v>
      </c>
      <c r="Q190" s="78" t="b">
        <f t="shared" si="93"/>
        <v>0</v>
      </c>
      <c r="R190" s="78" t="b">
        <f t="shared" si="94"/>
        <v>0</v>
      </c>
      <c r="S190" s="78" t="b">
        <f t="shared" si="95"/>
        <v>0</v>
      </c>
      <c r="T190" s="78" t="b">
        <f t="shared" si="96"/>
        <v>0</v>
      </c>
      <c r="U190" s="78" t="b">
        <f t="shared" si="97"/>
        <v>0</v>
      </c>
      <c r="V190" s="78" t="b">
        <f t="shared" si="98"/>
        <v>0</v>
      </c>
      <c r="W190" s="78" t="b">
        <f t="shared" si="99"/>
        <v>0</v>
      </c>
      <c r="X190" s="78" t="b">
        <f t="shared" si="100"/>
        <v>0</v>
      </c>
      <c r="Y190" s="80" t="b">
        <f t="shared" si="101"/>
        <v>0</v>
      </c>
      <c r="Z190" s="58"/>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60"/>
      <c r="BC190" s="219" t="b">
        <f t="shared" si="102"/>
        <v>0</v>
      </c>
      <c r="BD190" s="220"/>
      <c r="BE190" s="220"/>
      <c r="BF190" s="220"/>
      <c r="BG190" s="220"/>
      <c r="BH190" s="220" t="b">
        <f t="shared" si="103"/>
        <v>0</v>
      </c>
      <c r="BI190" s="220"/>
      <c r="BJ190" s="220"/>
      <c r="BK190" s="220"/>
      <c r="BL190" s="222"/>
      <c r="BM190" s="184"/>
      <c r="BN190" s="185"/>
      <c r="BO190" s="186"/>
      <c r="BP190" s="265"/>
      <c r="BQ190" s="154"/>
      <c r="BR190" s="198"/>
      <c r="BS190" s="201"/>
    </row>
    <row r="191" spans="1:71" ht="12" customHeight="1" thickBot="1" x14ac:dyDescent="0.3">
      <c r="A191" s="55" t="s">
        <v>4</v>
      </c>
      <c r="B191" s="62">
        <v>23</v>
      </c>
      <c r="C191" s="61">
        <v>42043</v>
      </c>
      <c r="D191" s="83" t="b">
        <f t="shared" si="82"/>
        <v>0</v>
      </c>
      <c r="E191" s="81" t="b">
        <f t="shared" si="118"/>
        <v>0</v>
      </c>
      <c r="F191" s="81" t="b">
        <f t="shared" si="119"/>
        <v>0</v>
      </c>
      <c r="G191" s="81" t="b">
        <f t="shared" si="83"/>
        <v>0</v>
      </c>
      <c r="H191" s="81" t="b">
        <f t="shared" si="84"/>
        <v>0</v>
      </c>
      <c r="I191" s="81" t="b">
        <f t="shared" si="85"/>
        <v>0</v>
      </c>
      <c r="J191" s="81" t="b">
        <f t="shared" si="86"/>
        <v>0</v>
      </c>
      <c r="K191" s="81" t="b">
        <f t="shared" si="87"/>
        <v>0</v>
      </c>
      <c r="L191" s="86" t="b">
        <f t="shared" si="88"/>
        <v>0</v>
      </c>
      <c r="M191" s="81" t="b">
        <f t="shared" si="89"/>
        <v>0</v>
      </c>
      <c r="N191" s="92" t="b">
        <f t="shared" si="90"/>
        <v>0</v>
      </c>
      <c r="O191" s="81" t="b">
        <f t="shared" si="91"/>
        <v>0</v>
      </c>
      <c r="P191" s="81" t="b">
        <f t="shared" si="92"/>
        <v>0</v>
      </c>
      <c r="Q191" s="81" t="b">
        <f t="shared" si="93"/>
        <v>0</v>
      </c>
      <c r="R191" s="81" t="b">
        <f t="shared" si="94"/>
        <v>0</v>
      </c>
      <c r="S191" s="81" t="b">
        <f t="shared" si="95"/>
        <v>0</v>
      </c>
      <c r="T191" s="81" t="b">
        <f t="shared" si="96"/>
        <v>0</v>
      </c>
      <c r="U191" s="81" t="b">
        <f t="shared" si="97"/>
        <v>0</v>
      </c>
      <c r="V191" s="81" t="b">
        <f t="shared" si="98"/>
        <v>0</v>
      </c>
      <c r="W191" s="81" t="b">
        <f t="shared" si="99"/>
        <v>0</v>
      </c>
      <c r="X191" s="81" t="b">
        <f t="shared" si="100"/>
        <v>0</v>
      </c>
      <c r="Y191" s="82" t="b">
        <f t="shared" si="101"/>
        <v>0</v>
      </c>
      <c r="Z191" s="58"/>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60"/>
      <c r="BC191" s="223" t="b">
        <f t="shared" si="102"/>
        <v>0</v>
      </c>
      <c r="BD191" s="224"/>
      <c r="BE191" s="224"/>
      <c r="BF191" s="224"/>
      <c r="BG191" s="224"/>
      <c r="BH191" s="224" t="b">
        <f t="shared" si="103"/>
        <v>0</v>
      </c>
      <c r="BI191" s="224"/>
      <c r="BJ191" s="224"/>
      <c r="BK191" s="224"/>
      <c r="BL191" s="226"/>
      <c r="BM191" s="187"/>
      <c r="BN191" s="188"/>
      <c r="BO191" s="189"/>
      <c r="BP191" s="266"/>
      <c r="BQ191" s="155"/>
      <c r="BR191" s="199"/>
      <c r="BS191" s="202"/>
    </row>
    <row r="192" spans="1:71" ht="12" customHeight="1" x14ac:dyDescent="0.25">
      <c r="A192" s="74" t="s">
        <v>0</v>
      </c>
      <c r="B192" s="50">
        <v>24</v>
      </c>
      <c r="C192" s="49">
        <v>42044</v>
      </c>
      <c r="D192" s="63" t="b">
        <f t="shared" si="82"/>
        <v>0</v>
      </c>
      <c r="E192" s="51" t="b">
        <f>IF(COUNTIF(Z192:BA192,"Cardio1")&gt;0, "Cardio matin")</f>
        <v>0</v>
      </c>
      <c r="F192" s="51" t="b">
        <f>IF(COUNTIF(Z192:BA192,"Cardio2")&gt;0, "Cardio après-midi")</f>
        <v>0</v>
      </c>
      <c r="G192" s="51" t="b">
        <f t="shared" si="83"/>
        <v>0</v>
      </c>
      <c r="H192" s="51" t="b">
        <f t="shared" si="84"/>
        <v>0</v>
      </c>
      <c r="I192" s="51" t="b">
        <f t="shared" si="85"/>
        <v>0</v>
      </c>
      <c r="J192" s="51" t="b">
        <f t="shared" si="86"/>
        <v>0</v>
      </c>
      <c r="K192" s="51" t="b">
        <f t="shared" si="87"/>
        <v>0</v>
      </c>
      <c r="L192" s="84" t="b">
        <f t="shared" si="88"/>
        <v>0</v>
      </c>
      <c r="M192" s="51" t="b">
        <f t="shared" si="89"/>
        <v>0</v>
      </c>
      <c r="N192" s="94" t="b">
        <f t="shared" si="90"/>
        <v>0</v>
      </c>
      <c r="O192" s="51" t="b">
        <f t="shared" si="91"/>
        <v>0</v>
      </c>
      <c r="P192" s="51" t="b">
        <f t="shared" si="92"/>
        <v>0</v>
      </c>
      <c r="Q192" s="51" t="b">
        <f t="shared" si="93"/>
        <v>0</v>
      </c>
      <c r="R192" s="51" t="b">
        <f t="shared" si="94"/>
        <v>0</v>
      </c>
      <c r="S192" s="51" t="b">
        <f t="shared" si="95"/>
        <v>0</v>
      </c>
      <c r="T192" s="51" t="b">
        <f t="shared" si="96"/>
        <v>0</v>
      </c>
      <c r="U192" s="51" t="b">
        <f t="shared" si="97"/>
        <v>0</v>
      </c>
      <c r="V192" s="51" t="b">
        <f t="shared" si="98"/>
        <v>0</v>
      </c>
      <c r="W192" s="51" t="b">
        <f t="shared" si="99"/>
        <v>0</v>
      </c>
      <c r="X192" s="51" t="b">
        <f t="shared" si="100"/>
        <v>0</v>
      </c>
      <c r="Y192" s="52" t="b">
        <f t="shared" si="101"/>
        <v>0</v>
      </c>
      <c r="Z192" s="64"/>
      <c r="AA192" s="53"/>
      <c r="AB192" s="53"/>
      <c r="AC192" s="53"/>
      <c r="AD192" s="53"/>
      <c r="AE192" s="53"/>
      <c r="AF192" s="53"/>
      <c r="AG192" s="53"/>
      <c r="AH192" s="53"/>
      <c r="AI192" s="53"/>
      <c r="AJ192" s="53"/>
      <c r="AK192" s="53"/>
      <c r="AL192" s="53"/>
      <c r="AM192" s="53"/>
      <c r="AN192" s="53"/>
      <c r="AO192" s="53"/>
      <c r="AP192" s="53"/>
      <c r="AQ192" s="53"/>
      <c r="AR192" s="53"/>
      <c r="AS192" s="53"/>
      <c r="AT192" s="53"/>
      <c r="AU192" s="53"/>
      <c r="AV192" s="53"/>
      <c r="AW192" s="53"/>
      <c r="AX192" s="53"/>
      <c r="AY192" s="53"/>
      <c r="AZ192" s="53"/>
      <c r="BA192" s="54"/>
      <c r="BC192" s="216" t="b">
        <f t="shared" si="102"/>
        <v>0</v>
      </c>
      <c r="BD192" s="217"/>
      <c r="BE192" s="217"/>
      <c r="BF192" s="217"/>
      <c r="BG192" s="217"/>
      <c r="BH192" s="217" t="b">
        <f t="shared" si="103"/>
        <v>0</v>
      </c>
      <c r="BI192" s="217"/>
      <c r="BJ192" s="217"/>
      <c r="BK192" s="217"/>
      <c r="BL192" s="227"/>
      <c r="BM192" s="181"/>
      <c r="BN192" s="182"/>
      <c r="BO192" s="183"/>
      <c r="BP192" s="264">
        <v>24</v>
      </c>
      <c r="BQ192" s="153"/>
      <c r="BR192" s="197"/>
      <c r="BS192" s="200"/>
    </row>
    <row r="193" spans="1:71" ht="12" customHeight="1" x14ac:dyDescent="0.25">
      <c r="A193" s="73" t="s">
        <v>80</v>
      </c>
      <c r="B193" s="57">
        <v>24</v>
      </c>
      <c r="C193" s="56">
        <v>42045</v>
      </c>
      <c r="D193" s="79" t="b">
        <f t="shared" si="82"/>
        <v>0</v>
      </c>
      <c r="E193" s="78" t="b">
        <f t="shared" ref="E193:E198" si="120">IF(COUNTIF(Z193:BA193,"Cardio.")&gt;0, "Cardio1")</f>
        <v>0</v>
      </c>
      <c r="F193" s="78" t="b">
        <f t="shared" ref="F193:F198" si="121">IF(COUNTIF(Z193:BA193,"Cardio")&gt;0, "Cardio2")</f>
        <v>0</v>
      </c>
      <c r="G193" s="78" t="b">
        <f t="shared" si="83"/>
        <v>0</v>
      </c>
      <c r="H193" s="78" t="b">
        <f t="shared" si="84"/>
        <v>0</v>
      </c>
      <c r="I193" s="78" t="b">
        <f t="shared" si="85"/>
        <v>0</v>
      </c>
      <c r="J193" s="78" t="b">
        <f t="shared" si="86"/>
        <v>0</v>
      </c>
      <c r="K193" s="78" t="b">
        <f t="shared" si="87"/>
        <v>0</v>
      </c>
      <c r="L193" s="85" t="b">
        <f t="shared" si="88"/>
        <v>0</v>
      </c>
      <c r="M193" s="78" t="b">
        <f t="shared" si="89"/>
        <v>0</v>
      </c>
      <c r="N193" s="93" t="b">
        <f t="shared" si="90"/>
        <v>0</v>
      </c>
      <c r="O193" s="78" t="b">
        <f t="shared" si="91"/>
        <v>0</v>
      </c>
      <c r="P193" s="78" t="b">
        <f t="shared" si="92"/>
        <v>0</v>
      </c>
      <c r="Q193" s="78" t="b">
        <f t="shared" si="93"/>
        <v>0</v>
      </c>
      <c r="R193" s="78" t="b">
        <f t="shared" si="94"/>
        <v>0</v>
      </c>
      <c r="S193" s="78" t="b">
        <f t="shared" si="95"/>
        <v>0</v>
      </c>
      <c r="T193" s="78" t="b">
        <f t="shared" si="96"/>
        <v>0</v>
      </c>
      <c r="U193" s="78" t="b">
        <f t="shared" si="97"/>
        <v>0</v>
      </c>
      <c r="V193" s="78" t="b">
        <f t="shared" si="98"/>
        <v>0</v>
      </c>
      <c r="W193" s="78" t="b">
        <f t="shared" si="99"/>
        <v>0</v>
      </c>
      <c r="X193" s="78" t="b">
        <f t="shared" si="100"/>
        <v>0</v>
      </c>
      <c r="Y193" s="80" t="b">
        <f t="shared" si="101"/>
        <v>0</v>
      </c>
      <c r="Z193" s="58"/>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60"/>
      <c r="BC193" s="219" t="b">
        <f t="shared" si="102"/>
        <v>0</v>
      </c>
      <c r="BD193" s="220"/>
      <c r="BE193" s="220"/>
      <c r="BF193" s="220"/>
      <c r="BG193" s="220"/>
      <c r="BH193" s="220" t="b">
        <f t="shared" si="103"/>
        <v>0</v>
      </c>
      <c r="BI193" s="220"/>
      <c r="BJ193" s="220"/>
      <c r="BK193" s="220"/>
      <c r="BL193" s="222"/>
      <c r="BM193" s="184"/>
      <c r="BN193" s="185"/>
      <c r="BO193" s="186"/>
      <c r="BP193" s="265"/>
      <c r="BQ193" s="154"/>
      <c r="BR193" s="198"/>
      <c r="BS193" s="201"/>
    </row>
    <row r="194" spans="1:71" ht="12" customHeight="1" x14ac:dyDescent="0.25">
      <c r="A194" s="73" t="s">
        <v>81</v>
      </c>
      <c r="B194" s="57">
        <v>24</v>
      </c>
      <c r="C194" s="56">
        <v>42046</v>
      </c>
      <c r="D194" s="79" t="b">
        <f t="shared" si="82"/>
        <v>0</v>
      </c>
      <c r="E194" s="78" t="b">
        <f t="shared" si="120"/>
        <v>0</v>
      </c>
      <c r="F194" s="78" t="b">
        <f t="shared" si="121"/>
        <v>0</v>
      </c>
      <c r="G194" s="78" t="b">
        <f t="shared" si="83"/>
        <v>0</v>
      </c>
      <c r="H194" s="78" t="b">
        <f t="shared" si="84"/>
        <v>0</v>
      </c>
      <c r="I194" s="78" t="b">
        <f t="shared" si="85"/>
        <v>0</v>
      </c>
      <c r="J194" s="78" t="b">
        <f t="shared" si="86"/>
        <v>0</v>
      </c>
      <c r="K194" s="78" t="b">
        <f t="shared" si="87"/>
        <v>0</v>
      </c>
      <c r="L194" s="85" t="b">
        <f t="shared" si="88"/>
        <v>0</v>
      </c>
      <c r="M194" s="78" t="b">
        <f t="shared" si="89"/>
        <v>0</v>
      </c>
      <c r="N194" s="93" t="b">
        <f t="shared" si="90"/>
        <v>0</v>
      </c>
      <c r="O194" s="78" t="b">
        <f t="shared" si="91"/>
        <v>0</v>
      </c>
      <c r="P194" s="78" t="b">
        <f t="shared" si="92"/>
        <v>0</v>
      </c>
      <c r="Q194" s="78" t="b">
        <f t="shared" si="93"/>
        <v>0</v>
      </c>
      <c r="R194" s="78" t="b">
        <f t="shared" si="94"/>
        <v>0</v>
      </c>
      <c r="S194" s="78" t="b">
        <f t="shared" si="95"/>
        <v>0</v>
      </c>
      <c r="T194" s="78" t="b">
        <f t="shared" si="96"/>
        <v>0</v>
      </c>
      <c r="U194" s="78" t="b">
        <f t="shared" si="97"/>
        <v>0</v>
      </c>
      <c r="V194" s="78" t="b">
        <f t="shared" si="98"/>
        <v>0</v>
      </c>
      <c r="W194" s="78" t="b">
        <f t="shared" si="99"/>
        <v>0</v>
      </c>
      <c r="X194" s="78" t="b">
        <f t="shared" si="100"/>
        <v>0</v>
      </c>
      <c r="Y194" s="80" t="b">
        <f t="shared" si="101"/>
        <v>0</v>
      </c>
      <c r="Z194" s="58"/>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60"/>
      <c r="BC194" s="219" t="b">
        <f t="shared" si="102"/>
        <v>0</v>
      </c>
      <c r="BD194" s="220"/>
      <c r="BE194" s="220"/>
      <c r="BF194" s="220"/>
      <c r="BG194" s="220"/>
      <c r="BH194" s="220" t="b">
        <f t="shared" si="103"/>
        <v>0</v>
      </c>
      <c r="BI194" s="220"/>
      <c r="BJ194" s="220"/>
      <c r="BK194" s="220"/>
      <c r="BL194" s="222"/>
      <c r="BM194" s="184"/>
      <c r="BN194" s="185"/>
      <c r="BO194" s="186"/>
      <c r="BP194" s="265"/>
      <c r="BQ194" s="154"/>
      <c r="BR194" s="198"/>
      <c r="BS194" s="201"/>
    </row>
    <row r="195" spans="1:71" ht="12" customHeight="1" x14ac:dyDescent="0.25">
      <c r="A195" s="73" t="s">
        <v>1</v>
      </c>
      <c r="B195" s="57">
        <v>24</v>
      </c>
      <c r="C195" s="56">
        <v>42047</v>
      </c>
      <c r="D195" s="79" t="b">
        <f t="shared" ref="D195:D258" si="122">IF(COUNTIF(Z195:BA195,"Balnéo")&gt;0, "Balnéo")</f>
        <v>0</v>
      </c>
      <c r="E195" s="78" t="b">
        <f t="shared" si="120"/>
        <v>0</v>
      </c>
      <c r="F195" s="78" t="b">
        <f t="shared" si="121"/>
        <v>0</v>
      </c>
      <c r="G195" s="78" t="b">
        <f t="shared" ref="G195:G258" si="123">IF(COUNTIF(Z195:BA195,"Décrassage")&gt;0, "Décrassage")</f>
        <v>0</v>
      </c>
      <c r="H195" s="78" t="b">
        <f t="shared" ref="H195:H258" si="124">IF(COUNTIF(Z195:BA195,"Match Amical")&gt;0, "Match amical")</f>
        <v>0</v>
      </c>
      <c r="I195" s="78" t="b">
        <f t="shared" ref="I195:I258" si="125">IF(COUNTIF(Z195:BA195,"Match officiel domicile")&gt;0, "Match officiel domicile")</f>
        <v>0</v>
      </c>
      <c r="J195" s="78" t="b">
        <f t="shared" ref="J195:J258" si="126">IF(COUNTIF(Z195:BA195,"Match officiel extérieur")&gt;0, "Match officiel extérieur")</f>
        <v>0</v>
      </c>
      <c r="K195" s="78" t="b">
        <f t="shared" ref="K195:K258" si="127">IF(COUNTIF(Z195:BA195,"Muscu + Cardio1")&gt;0, "Muscu + Cardio matin")</f>
        <v>0</v>
      </c>
      <c r="L195" s="85" t="b">
        <f t="shared" ref="L195:L258" si="128">IF(COUNTIF(Z195:BA195,"Muscu + Cardio2")&gt;0, "Muscu + Cardio après-midi")</f>
        <v>0</v>
      </c>
      <c r="M195" s="78" t="b">
        <f t="shared" ref="M195:M258" si="129">IF(COUNTIF(Z195:BA195,"Musculation1")&gt;0, "Musculation matin")</f>
        <v>0</v>
      </c>
      <c r="N195" s="93" t="b">
        <f t="shared" ref="N195:N258" si="130">IF(COUNTIF(Z195:BA195,"Musculation2")&gt;0, "Musculation après-midi")</f>
        <v>0</v>
      </c>
      <c r="O195" s="78" t="b">
        <f t="shared" ref="O195:O258" si="131">IF(COUNTIF(Z195:BA195,"Volley / Muscu1")&gt;0, "Volley/Muscu matin")</f>
        <v>0</v>
      </c>
      <c r="P195" s="78" t="b">
        <f t="shared" ref="P195:P258" si="132">IF(COUNTIF(Z195:BA195,"Volley / Muscu2")&gt;0, "Volley/Muscu après-midi")</f>
        <v>0</v>
      </c>
      <c r="Q195" s="78" t="b">
        <f t="shared" ref="Q195:Q258" si="133">IF(COUNTIF(Z195:BA195,"Récupération")&gt;0, "Récupération")</f>
        <v>0</v>
      </c>
      <c r="R195" s="78" t="b">
        <f t="shared" ref="R195:R258" si="134">IF(COUNTIF(Z195:BA195,"Repos matin")&gt;0, "Repos matin")</f>
        <v>0</v>
      </c>
      <c r="S195" s="78" t="b">
        <f t="shared" ref="S195:S258" si="135">IF(COUNTIF(Z195:BA195,"Repos après-midi")&gt;0, "Repos après-midi")</f>
        <v>0</v>
      </c>
      <c r="T195" s="78" t="b">
        <f t="shared" ref="T195:T258" si="136">IF(COUNTIF(Z195:BA195,"Repos journée")&gt;0, "Repos journée")</f>
        <v>0</v>
      </c>
      <c r="U195" s="78" t="b">
        <f t="shared" ref="U195:U258" si="137">IF(COUNTIF(Z195:BA195,"Vacances")&gt;0, "Vacances")</f>
        <v>0</v>
      </c>
      <c r="V195" s="78" t="b">
        <f t="shared" ref="V195:V258" si="138">IF(COUNTIF(Z195:BA195,"Vidéo")&gt;0, "Vidéo")</f>
        <v>0</v>
      </c>
      <c r="W195" s="78" t="b">
        <f t="shared" ref="W195:W258" si="139">IF(COUNTIF(Z195:BA195,"Volley1")&gt;0, "Volley matin")</f>
        <v>0</v>
      </c>
      <c r="X195" s="78" t="b">
        <f t="shared" ref="X195:X258" si="140">IF(COUNTIF(Z195:BA195,"Volley2")&gt;0, "Volley après-midi")</f>
        <v>0</v>
      </c>
      <c r="Y195" s="80" t="b">
        <f t="shared" ref="Y195:Y258" si="141">IF(COUNTIF(Z195:BA195,"Voyage")&gt;0, "Voyage")</f>
        <v>0</v>
      </c>
      <c r="Z195" s="58"/>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60"/>
      <c r="BC195" s="219" t="b">
        <f t="shared" ref="BC195:BC258" si="142">IF(E195="Cardio matin",("Cardio matin"),IF(G195="Décrassage",("Décrassage"),IF(K195="Muscu + Cardio matin",("Muscu + Cardio matin"),IF(M195="Musculation matin",("Musculation matin"),IF(O195="Volley/Muscu matin",("Volley/Muscu matin"),IF(R195="Repos matin",("Repos matin"),IF(T195="Repos journée",("Repos journée"),IF(U195="Vacances",("Vacances"),IF(W195="Volley matin",("Volley matin"),IF(Y195="Voyage",("Voyage")))))))))))</f>
        <v>0</v>
      </c>
      <c r="BD195" s="220"/>
      <c r="BE195" s="220"/>
      <c r="BF195" s="220"/>
      <c r="BG195" s="220"/>
      <c r="BH195" s="220" t="b">
        <f t="shared" ref="BH195:BH258" si="143">IF(F195="Cardio après-midi",("Cardio après-midi"),IF(H195="Match amical",("Match amical"),IF(I195="Match officiel domicile",("Match officiel domicile"),IF("Match officiel extérieur"=7,("Match officiel extérieur"),IF(L195="Muscu + Cardio après-midi",("Muscu + Cardio après-midi"),IF(N195="Musculation après-midi",("Musculation après-midi"),IF(P195="Volley/Muscu après-midi",("Volley/Muscu après-midi"),IF(S195="Repos après-midi",("Repos après-midi"),IF(T195="Repos journée",("Repos journée"),IF(U195="Vacances",("Vacances"),IF(X195="Volley après-midi",("Volley après-midi"),IF(Y195="Voyage",("Voyage")))))))))))))</f>
        <v>0</v>
      </c>
      <c r="BI195" s="220"/>
      <c r="BJ195" s="220"/>
      <c r="BK195" s="220"/>
      <c r="BL195" s="222"/>
      <c r="BM195" s="184"/>
      <c r="BN195" s="185"/>
      <c r="BO195" s="186"/>
      <c r="BP195" s="265"/>
      <c r="BQ195" s="154"/>
      <c r="BR195" s="198"/>
      <c r="BS195" s="201"/>
    </row>
    <row r="196" spans="1:71" ht="12" customHeight="1" x14ac:dyDescent="0.25">
      <c r="A196" s="73" t="s">
        <v>2</v>
      </c>
      <c r="B196" s="57">
        <v>24</v>
      </c>
      <c r="C196" s="56">
        <v>42048</v>
      </c>
      <c r="D196" s="79" t="b">
        <f t="shared" si="122"/>
        <v>0</v>
      </c>
      <c r="E196" s="78" t="b">
        <f t="shared" si="120"/>
        <v>0</v>
      </c>
      <c r="F196" s="78" t="b">
        <f t="shared" si="121"/>
        <v>0</v>
      </c>
      <c r="G196" s="78" t="b">
        <f t="shared" si="123"/>
        <v>0</v>
      </c>
      <c r="H196" s="78" t="b">
        <f t="shared" si="124"/>
        <v>0</v>
      </c>
      <c r="I196" s="78" t="b">
        <f t="shared" si="125"/>
        <v>0</v>
      </c>
      <c r="J196" s="78" t="b">
        <f t="shared" si="126"/>
        <v>0</v>
      </c>
      <c r="K196" s="78" t="b">
        <f t="shared" si="127"/>
        <v>0</v>
      </c>
      <c r="L196" s="85" t="b">
        <f t="shared" si="128"/>
        <v>0</v>
      </c>
      <c r="M196" s="78" t="b">
        <f t="shared" si="129"/>
        <v>0</v>
      </c>
      <c r="N196" s="93" t="b">
        <f t="shared" si="130"/>
        <v>0</v>
      </c>
      <c r="O196" s="78" t="b">
        <f t="shared" si="131"/>
        <v>0</v>
      </c>
      <c r="P196" s="78" t="b">
        <f t="shared" si="132"/>
        <v>0</v>
      </c>
      <c r="Q196" s="78" t="b">
        <f t="shared" si="133"/>
        <v>0</v>
      </c>
      <c r="R196" s="78" t="b">
        <f t="shared" si="134"/>
        <v>0</v>
      </c>
      <c r="S196" s="78" t="b">
        <f t="shared" si="135"/>
        <v>0</v>
      </c>
      <c r="T196" s="78" t="b">
        <f t="shared" si="136"/>
        <v>0</v>
      </c>
      <c r="U196" s="78" t="b">
        <f t="shared" si="137"/>
        <v>0</v>
      </c>
      <c r="V196" s="78" t="b">
        <f t="shared" si="138"/>
        <v>0</v>
      </c>
      <c r="W196" s="78" t="b">
        <f t="shared" si="139"/>
        <v>0</v>
      </c>
      <c r="X196" s="78" t="b">
        <f t="shared" si="140"/>
        <v>0</v>
      </c>
      <c r="Y196" s="80" t="b">
        <f t="shared" si="141"/>
        <v>0</v>
      </c>
      <c r="Z196" s="58"/>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60"/>
      <c r="BC196" s="219" t="b">
        <f t="shared" si="142"/>
        <v>0</v>
      </c>
      <c r="BD196" s="220"/>
      <c r="BE196" s="220"/>
      <c r="BF196" s="220"/>
      <c r="BG196" s="220"/>
      <c r="BH196" s="220" t="b">
        <f t="shared" si="143"/>
        <v>0</v>
      </c>
      <c r="BI196" s="220"/>
      <c r="BJ196" s="220"/>
      <c r="BK196" s="220"/>
      <c r="BL196" s="222"/>
      <c r="BM196" s="184"/>
      <c r="BN196" s="185"/>
      <c r="BO196" s="186"/>
      <c r="BP196" s="265"/>
      <c r="BQ196" s="154"/>
      <c r="BR196" s="198"/>
      <c r="BS196" s="201"/>
    </row>
    <row r="197" spans="1:71" ht="12" customHeight="1" x14ac:dyDescent="0.25">
      <c r="A197" s="73" t="s">
        <v>3</v>
      </c>
      <c r="B197" s="57">
        <v>24</v>
      </c>
      <c r="C197" s="56">
        <v>42049</v>
      </c>
      <c r="D197" s="79" t="b">
        <f t="shared" si="122"/>
        <v>0</v>
      </c>
      <c r="E197" s="78" t="b">
        <f t="shared" si="120"/>
        <v>0</v>
      </c>
      <c r="F197" s="78" t="b">
        <f t="shared" si="121"/>
        <v>0</v>
      </c>
      <c r="G197" s="78" t="b">
        <f t="shared" si="123"/>
        <v>0</v>
      </c>
      <c r="H197" s="78" t="b">
        <f t="shared" si="124"/>
        <v>0</v>
      </c>
      <c r="I197" s="78" t="b">
        <f t="shared" si="125"/>
        <v>0</v>
      </c>
      <c r="J197" s="78" t="b">
        <f t="shared" si="126"/>
        <v>0</v>
      </c>
      <c r="K197" s="78" t="b">
        <f t="shared" si="127"/>
        <v>0</v>
      </c>
      <c r="L197" s="85" t="b">
        <f t="shared" si="128"/>
        <v>0</v>
      </c>
      <c r="M197" s="78" t="b">
        <f t="shared" si="129"/>
        <v>0</v>
      </c>
      <c r="N197" s="93" t="b">
        <f t="shared" si="130"/>
        <v>0</v>
      </c>
      <c r="O197" s="78" t="b">
        <f t="shared" si="131"/>
        <v>0</v>
      </c>
      <c r="P197" s="78" t="b">
        <f t="shared" si="132"/>
        <v>0</v>
      </c>
      <c r="Q197" s="78" t="b">
        <f t="shared" si="133"/>
        <v>0</v>
      </c>
      <c r="R197" s="78" t="b">
        <f t="shared" si="134"/>
        <v>0</v>
      </c>
      <c r="S197" s="78" t="b">
        <f t="shared" si="135"/>
        <v>0</v>
      </c>
      <c r="T197" s="78" t="b">
        <f t="shared" si="136"/>
        <v>0</v>
      </c>
      <c r="U197" s="78" t="b">
        <f t="shared" si="137"/>
        <v>0</v>
      </c>
      <c r="V197" s="78" t="b">
        <f t="shared" si="138"/>
        <v>0</v>
      </c>
      <c r="W197" s="78" t="b">
        <f t="shared" si="139"/>
        <v>0</v>
      </c>
      <c r="X197" s="78" t="b">
        <f t="shared" si="140"/>
        <v>0</v>
      </c>
      <c r="Y197" s="80" t="b">
        <f t="shared" si="141"/>
        <v>0</v>
      </c>
      <c r="Z197" s="58"/>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60"/>
      <c r="BC197" s="219" t="b">
        <f t="shared" si="142"/>
        <v>0</v>
      </c>
      <c r="BD197" s="220"/>
      <c r="BE197" s="220"/>
      <c r="BF197" s="220"/>
      <c r="BG197" s="220"/>
      <c r="BH197" s="220" t="b">
        <f t="shared" si="143"/>
        <v>0</v>
      </c>
      <c r="BI197" s="220"/>
      <c r="BJ197" s="220"/>
      <c r="BK197" s="220"/>
      <c r="BL197" s="222"/>
      <c r="BM197" s="184"/>
      <c r="BN197" s="185"/>
      <c r="BO197" s="186"/>
      <c r="BP197" s="265"/>
      <c r="BQ197" s="154"/>
      <c r="BR197" s="198"/>
      <c r="BS197" s="201"/>
    </row>
    <row r="198" spans="1:71" ht="12" customHeight="1" thickBot="1" x14ac:dyDescent="0.3">
      <c r="A198" s="55" t="s">
        <v>4</v>
      </c>
      <c r="B198" s="62">
        <v>24</v>
      </c>
      <c r="C198" s="61">
        <v>42050</v>
      </c>
      <c r="D198" s="83" t="b">
        <f t="shared" si="122"/>
        <v>0</v>
      </c>
      <c r="E198" s="81" t="b">
        <f t="shared" si="120"/>
        <v>0</v>
      </c>
      <c r="F198" s="81" t="b">
        <f t="shared" si="121"/>
        <v>0</v>
      </c>
      <c r="G198" s="81" t="b">
        <f t="shared" si="123"/>
        <v>0</v>
      </c>
      <c r="H198" s="81" t="b">
        <f t="shared" si="124"/>
        <v>0</v>
      </c>
      <c r="I198" s="81" t="b">
        <f t="shared" si="125"/>
        <v>0</v>
      </c>
      <c r="J198" s="81" t="b">
        <f t="shared" si="126"/>
        <v>0</v>
      </c>
      <c r="K198" s="81" t="b">
        <f t="shared" si="127"/>
        <v>0</v>
      </c>
      <c r="L198" s="86" t="b">
        <f t="shared" si="128"/>
        <v>0</v>
      </c>
      <c r="M198" s="81" t="b">
        <f t="shared" si="129"/>
        <v>0</v>
      </c>
      <c r="N198" s="92" t="b">
        <f t="shared" si="130"/>
        <v>0</v>
      </c>
      <c r="O198" s="81" t="b">
        <f t="shared" si="131"/>
        <v>0</v>
      </c>
      <c r="P198" s="81" t="b">
        <f t="shared" si="132"/>
        <v>0</v>
      </c>
      <c r="Q198" s="81" t="b">
        <f t="shared" si="133"/>
        <v>0</v>
      </c>
      <c r="R198" s="81" t="b">
        <f t="shared" si="134"/>
        <v>0</v>
      </c>
      <c r="S198" s="81" t="b">
        <f t="shared" si="135"/>
        <v>0</v>
      </c>
      <c r="T198" s="81" t="b">
        <f t="shared" si="136"/>
        <v>0</v>
      </c>
      <c r="U198" s="81" t="b">
        <f t="shared" si="137"/>
        <v>0</v>
      </c>
      <c r="V198" s="81" t="b">
        <f t="shared" si="138"/>
        <v>0</v>
      </c>
      <c r="W198" s="81" t="b">
        <f t="shared" si="139"/>
        <v>0</v>
      </c>
      <c r="X198" s="81" t="b">
        <f t="shared" si="140"/>
        <v>0</v>
      </c>
      <c r="Y198" s="82" t="b">
        <f t="shared" si="141"/>
        <v>0</v>
      </c>
      <c r="Z198" s="58"/>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60"/>
      <c r="BC198" s="223" t="b">
        <f t="shared" si="142"/>
        <v>0</v>
      </c>
      <c r="BD198" s="224"/>
      <c r="BE198" s="224"/>
      <c r="BF198" s="224"/>
      <c r="BG198" s="224"/>
      <c r="BH198" s="224" t="b">
        <f t="shared" si="143"/>
        <v>0</v>
      </c>
      <c r="BI198" s="224"/>
      <c r="BJ198" s="224"/>
      <c r="BK198" s="224"/>
      <c r="BL198" s="226"/>
      <c r="BM198" s="187"/>
      <c r="BN198" s="188"/>
      <c r="BO198" s="189"/>
      <c r="BP198" s="266"/>
      <c r="BQ198" s="155"/>
      <c r="BR198" s="199"/>
      <c r="BS198" s="202"/>
    </row>
    <row r="199" spans="1:71" ht="12" customHeight="1" x14ac:dyDescent="0.25">
      <c r="A199" s="74" t="s">
        <v>0</v>
      </c>
      <c r="B199" s="50">
        <v>25</v>
      </c>
      <c r="C199" s="49">
        <v>42051</v>
      </c>
      <c r="D199" s="63" t="b">
        <f t="shared" si="122"/>
        <v>0</v>
      </c>
      <c r="E199" s="51" t="b">
        <f>IF(COUNTIF(Z199:BA199,"Cardio1")&gt;0, "Cardio matin")</f>
        <v>0</v>
      </c>
      <c r="F199" s="51" t="b">
        <f>IF(COUNTIF(Z199:BA199,"Cardio2")&gt;0, "Cardio après-midi")</f>
        <v>0</v>
      </c>
      <c r="G199" s="51" t="b">
        <f t="shared" si="123"/>
        <v>0</v>
      </c>
      <c r="H199" s="51" t="b">
        <f t="shared" si="124"/>
        <v>0</v>
      </c>
      <c r="I199" s="51" t="b">
        <f t="shared" si="125"/>
        <v>0</v>
      </c>
      <c r="J199" s="51" t="b">
        <f t="shared" si="126"/>
        <v>0</v>
      </c>
      <c r="K199" s="51" t="b">
        <f t="shared" si="127"/>
        <v>0</v>
      </c>
      <c r="L199" s="84" t="b">
        <f t="shared" si="128"/>
        <v>0</v>
      </c>
      <c r="M199" s="51" t="b">
        <f t="shared" si="129"/>
        <v>0</v>
      </c>
      <c r="N199" s="94" t="b">
        <f t="shared" si="130"/>
        <v>0</v>
      </c>
      <c r="O199" s="51" t="b">
        <f t="shared" si="131"/>
        <v>0</v>
      </c>
      <c r="P199" s="51" t="b">
        <f t="shared" si="132"/>
        <v>0</v>
      </c>
      <c r="Q199" s="51" t="b">
        <f t="shared" si="133"/>
        <v>0</v>
      </c>
      <c r="R199" s="51" t="b">
        <f t="shared" si="134"/>
        <v>0</v>
      </c>
      <c r="S199" s="51" t="b">
        <f t="shared" si="135"/>
        <v>0</v>
      </c>
      <c r="T199" s="51" t="b">
        <f t="shared" si="136"/>
        <v>0</v>
      </c>
      <c r="U199" s="51" t="b">
        <f t="shared" si="137"/>
        <v>0</v>
      </c>
      <c r="V199" s="51" t="b">
        <f t="shared" si="138"/>
        <v>0</v>
      </c>
      <c r="W199" s="51" t="b">
        <f t="shared" si="139"/>
        <v>0</v>
      </c>
      <c r="X199" s="51" t="b">
        <f t="shared" si="140"/>
        <v>0</v>
      </c>
      <c r="Y199" s="52" t="b">
        <f t="shared" si="141"/>
        <v>0</v>
      </c>
      <c r="Z199" s="64"/>
      <c r="AA199" s="53"/>
      <c r="AB199" s="53"/>
      <c r="AC199" s="53"/>
      <c r="AD199" s="53"/>
      <c r="AE199" s="53"/>
      <c r="AF199" s="53"/>
      <c r="AG199" s="53"/>
      <c r="AH199" s="53"/>
      <c r="AI199" s="53"/>
      <c r="AJ199" s="53"/>
      <c r="AK199" s="53"/>
      <c r="AL199" s="53"/>
      <c r="AM199" s="53"/>
      <c r="AN199" s="53"/>
      <c r="AO199" s="53"/>
      <c r="AP199" s="53"/>
      <c r="AQ199" s="53"/>
      <c r="AR199" s="53"/>
      <c r="AS199" s="53"/>
      <c r="AT199" s="53"/>
      <c r="AU199" s="53"/>
      <c r="AV199" s="53"/>
      <c r="AW199" s="53"/>
      <c r="AX199" s="53"/>
      <c r="AY199" s="53"/>
      <c r="AZ199" s="53"/>
      <c r="BA199" s="54"/>
      <c r="BC199" s="216" t="b">
        <f t="shared" si="142"/>
        <v>0</v>
      </c>
      <c r="BD199" s="217"/>
      <c r="BE199" s="217"/>
      <c r="BF199" s="217"/>
      <c r="BG199" s="217"/>
      <c r="BH199" s="217" t="b">
        <f t="shared" si="143"/>
        <v>0</v>
      </c>
      <c r="BI199" s="217"/>
      <c r="BJ199" s="217"/>
      <c r="BK199" s="217"/>
      <c r="BL199" s="227"/>
      <c r="BM199" s="181"/>
      <c r="BN199" s="182"/>
      <c r="BO199" s="183"/>
      <c r="BP199" s="264">
        <v>25</v>
      </c>
      <c r="BQ199" s="153"/>
      <c r="BR199" s="197"/>
      <c r="BS199" s="200"/>
    </row>
    <row r="200" spans="1:71" ht="12" customHeight="1" x14ac:dyDescent="0.25">
      <c r="A200" s="73" t="s">
        <v>80</v>
      </c>
      <c r="B200" s="57">
        <v>25</v>
      </c>
      <c r="C200" s="56">
        <v>42052</v>
      </c>
      <c r="D200" s="79" t="b">
        <f t="shared" si="122"/>
        <v>0</v>
      </c>
      <c r="E200" s="78" t="b">
        <f t="shared" ref="E200:E205" si="144">IF(COUNTIF(Z200:BA200,"Cardio.")&gt;0, "Cardio1")</f>
        <v>0</v>
      </c>
      <c r="F200" s="78" t="b">
        <f t="shared" ref="F200:F205" si="145">IF(COUNTIF(Z200:BA200,"Cardio")&gt;0, "Cardio2")</f>
        <v>0</v>
      </c>
      <c r="G200" s="78" t="b">
        <f t="shared" si="123"/>
        <v>0</v>
      </c>
      <c r="H200" s="78" t="b">
        <f t="shared" si="124"/>
        <v>0</v>
      </c>
      <c r="I200" s="78" t="b">
        <f t="shared" si="125"/>
        <v>0</v>
      </c>
      <c r="J200" s="78" t="b">
        <f t="shared" si="126"/>
        <v>0</v>
      </c>
      <c r="K200" s="78" t="b">
        <f t="shared" si="127"/>
        <v>0</v>
      </c>
      <c r="L200" s="85" t="b">
        <f t="shared" si="128"/>
        <v>0</v>
      </c>
      <c r="M200" s="78" t="b">
        <f t="shared" si="129"/>
        <v>0</v>
      </c>
      <c r="N200" s="93" t="b">
        <f t="shared" si="130"/>
        <v>0</v>
      </c>
      <c r="O200" s="78" t="b">
        <f t="shared" si="131"/>
        <v>0</v>
      </c>
      <c r="P200" s="78" t="b">
        <f t="shared" si="132"/>
        <v>0</v>
      </c>
      <c r="Q200" s="78" t="b">
        <f t="shared" si="133"/>
        <v>0</v>
      </c>
      <c r="R200" s="78" t="b">
        <f t="shared" si="134"/>
        <v>0</v>
      </c>
      <c r="S200" s="78" t="b">
        <f t="shared" si="135"/>
        <v>0</v>
      </c>
      <c r="T200" s="78" t="b">
        <f t="shared" si="136"/>
        <v>0</v>
      </c>
      <c r="U200" s="78" t="b">
        <f t="shared" si="137"/>
        <v>0</v>
      </c>
      <c r="V200" s="78" t="b">
        <f t="shared" si="138"/>
        <v>0</v>
      </c>
      <c r="W200" s="78" t="b">
        <f t="shared" si="139"/>
        <v>0</v>
      </c>
      <c r="X200" s="78" t="b">
        <f t="shared" si="140"/>
        <v>0</v>
      </c>
      <c r="Y200" s="80" t="b">
        <f t="shared" si="141"/>
        <v>0</v>
      </c>
      <c r="Z200" s="58"/>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60"/>
      <c r="BC200" s="219" t="b">
        <f t="shared" si="142"/>
        <v>0</v>
      </c>
      <c r="BD200" s="220"/>
      <c r="BE200" s="220"/>
      <c r="BF200" s="220"/>
      <c r="BG200" s="220"/>
      <c r="BH200" s="220" t="b">
        <f t="shared" si="143"/>
        <v>0</v>
      </c>
      <c r="BI200" s="220"/>
      <c r="BJ200" s="220"/>
      <c r="BK200" s="220"/>
      <c r="BL200" s="222"/>
      <c r="BM200" s="184"/>
      <c r="BN200" s="185"/>
      <c r="BO200" s="186"/>
      <c r="BP200" s="265"/>
      <c r="BQ200" s="154"/>
      <c r="BR200" s="198"/>
      <c r="BS200" s="201"/>
    </row>
    <row r="201" spans="1:71" ht="12" customHeight="1" x14ac:dyDescent="0.25">
      <c r="A201" s="73" t="s">
        <v>81</v>
      </c>
      <c r="B201" s="57">
        <v>25</v>
      </c>
      <c r="C201" s="56">
        <v>42053</v>
      </c>
      <c r="D201" s="79" t="b">
        <f t="shared" si="122"/>
        <v>0</v>
      </c>
      <c r="E201" s="78" t="b">
        <f t="shared" si="144"/>
        <v>0</v>
      </c>
      <c r="F201" s="78" t="b">
        <f t="shared" si="145"/>
        <v>0</v>
      </c>
      <c r="G201" s="78" t="b">
        <f t="shared" si="123"/>
        <v>0</v>
      </c>
      <c r="H201" s="78" t="b">
        <f t="shared" si="124"/>
        <v>0</v>
      </c>
      <c r="I201" s="78" t="b">
        <f t="shared" si="125"/>
        <v>0</v>
      </c>
      <c r="J201" s="78" t="b">
        <f t="shared" si="126"/>
        <v>0</v>
      </c>
      <c r="K201" s="78" t="b">
        <f t="shared" si="127"/>
        <v>0</v>
      </c>
      <c r="L201" s="85" t="b">
        <f t="shared" si="128"/>
        <v>0</v>
      </c>
      <c r="M201" s="78" t="b">
        <f t="shared" si="129"/>
        <v>0</v>
      </c>
      <c r="N201" s="93" t="b">
        <f t="shared" si="130"/>
        <v>0</v>
      </c>
      <c r="O201" s="78" t="b">
        <f t="shared" si="131"/>
        <v>0</v>
      </c>
      <c r="P201" s="78" t="b">
        <f t="shared" si="132"/>
        <v>0</v>
      </c>
      <c r="Q201" s="78" t="b">
        <f t="shared" si="133"/>
        <v>0</v>
      </c>
      <c r="R201" s="78" t="b">
        <f t="shared" si="134"/>
        <v>0</v>
      </c>
      <c r="S201" s="78" t="b">
        <f t="shared" si="135"/>
        <v>0</v>
      </c>
      <c r="T201" s="78" t="b">
        <f t="shared" si="136"/>
        <v>0</v>
      </c>
      <c r="U201" s="78" t="b">
        <f t="shared" si="137"/>
        <v>0</v>
      </c>
      <c r="V201" s="78" t="b">
        <f t="shared" si="138"/>
        <v>0</v>
      </c>
      <c r="W201" s="78" t="b">
        <f t="shared" si="139"/>
        <v>0</v>
      </c>
      <c r="X201" s="78" t="b">
        <f t="shared" si="140"/>
        <v>0</v>
      </c>
      <c r="Y201" s="80" t="b">
        <f t="shared" si="141"/>
        <v>0</v>
      </c>
      <c r="Z201" s="58"/>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60"/>
      <c r="BC201" s="219" t="b">
        <f t="shared" si="142"/>
        <v>0</v>
      </c>
      <c r="BD201" s="220"/>
      <c r="BE201" s="220"/>
      <c r="BF201" s="220"/>
      <c r="BG201" s="220"/>
      <c r="BH201" s="220" t="b">
        <f t="shared" si="143"/>
        <v>0</v>
      </c>
      <c r="BI201" s="220"/>
      <c r="BJ201" s="220"/>
      <c r="BK201" s="220"/>
      <c r="BL201" s="222"/>
      <c r="BM201" s="184"/>
      <c r="BN201" s="185"/>
      <c r="BO201" s="186"/>
      <c r="BP201" s="265"/>
      <c r="BQ201" s="154"/>
      <c r="BR201" s="198"/>
      <c r="BS201" s="201"/>
    </row>
    <row r="202" spans="1:71" ht="12" customHeight="1" x14ac:dyDescent="0.25">
      <c r="A202" s="73" t="s">
        <v>1</v>
      </c>
      <c r="B202" s="57">
        <v>25</v>
      </c>
      <c r="C202" s="56">
        <v>42054</v>
      </c>
      <c r="D202" s="79" t="b">
        <f t="shared" si="122"/>
        <v>0</v>
      </c>
      <c r="E202" s="78" t="b">
        <f t="shared" si="144"/>
        <v>0</v>
      </c>
      <c r="F202" s="78" t="b">
        <f t="shared" si="145"/>
        <v>0</v>
      </c>
      <c r="G202" s="78" t="b">
        <f t="shared" si="123"/>
        <v>0</v>
      </c>
      <c r="H202" s="78" t="b">
        <f t="shared" si="124"/>
        <v>0</v>
      </c>
      <c r="I202" s="78" t="b">
        <f t="shared" si="125"/>
        <v>0</v>
      </c>
      <c r="J202" s="78" t="b">
        <f t="shared" si="126"/>
        <v>0</v>
      </c>
      <c r="K202" s="78" t="b">
        <f t="shared" si="127"/>
        <v>0</v>
      </c>
      <c r="L202" s="85" t="b">
        <f t="shared" si="128"/>
        <v>0</v>
      </c>
      <c r="M202" s="78" t="b">
        <f t="shared" si="129"/>
        <v>0</v>
      </c>
      <c r="N202" s="93" t="b">
        <f t="shared" si="130"/>
        <v>0</v>
      </c>
      <c r="O202" s="78" t="b">
        <f t="shared" si="131"/>
        <v>0</v>
      </c>
      <c r="P202" s="78" t="b">
        <f t="shared" si="132"/>
        <v>0</v>
      </c>
      <c r="Q202" s="78" t="b">
        <f t="shared" si="133"/>
        <v>0</v>
      </c>
      <c r="R202" s="78" t="b">
        <f t="shared" si="134"/>
        <v>0</v>
      </c>
      <c r="S202" s="78" t="b">
        <f t="shared" si="135"/>
        <v>0</v>
      </c>
      <c r="T202" s="78" t="b">
        <f t="shared" si="136"/>
        <v>0</v>
      </c>
      <c r="U202" s="78" t="b">
        <f t="shared" si="137"/>
        <v>0</v>
      </c>
      <c r="V202" s="78" t="b">
        <f t="shared" si="138"/>
        <v>0</v>
      </c>
      <c r="W202" s="78" t="b">
        <f t="shared" si="139"/>
        <v>0</v>
      </c>
      <c r="X202" s="78" t="b">
        <f t="shared" si="140"/>
        <v>0</v>
      </c>
      <c r="Y202" s="80" t="b">
        <f t="shared" si="141"/>
        <v>0</v>
      </c>
      <c r="Z202" s="58"/>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60"/>
      <c r="BC202" s="219" t="b">
        <f t="shared" si="142"/>
        <v>0</v>
      </c>
      <c r="BD202" s="220"/>
      <c r="BE202" s="220"/>
      <c r="BF202" s="220"/>
      <c r="BG202" s="220"/>
      <c r="BH202" s="220" t="b">
        <f t="shared" si="143"/>
        <v>0</v>
      </c>
      <c r="BI202" s="220"/>
      <c r="BJ202" s="220"/>
      <c r="BK202" s="220"/>
      <c r="BL202" s="222"/>
      <c r="BM202" s="184"/>
      <c r="BN202" s="185"/>
      <c r="BO202" s="186"/>
      <c r="BP202" s="265"/>
      <c r="BQ202" s="154"/>
      <c r="BR202" s="198"/>
      <c r="BS202" s="201"/>
    </row>
    <row r="203" spans="1:71" ht="12" customHeight="1" x14ac:dyDescent="0.25">
      <c r="A203" s="73" t="s">
        <v>2</v>
      </c>
      <c r="B203" s="57">
        <v>25</v>
      </c>
      <c r="C203" s="56">
        <v>42055</v>
      </c>
      <c r="D203" s="79" t="b">
        <f t="shared" si="122"/>
        <v>0</v>
      </c>
      <c r="E203" s="78" t="b">
        <f t="shared" si="144"/>
        <v>0</v>
      </c>
      <c r="F203" s="78" t="b">
        <f t="shared" si="145"/>
        <v>0</v>
      </c>
      <c r="G203" s="78" t="b">
        <f t="shared" si="123"/>
        <v>0</v>
      </c>
      <c r="H203" s="78" t="b">
        <f t="shared" si="124"/>
        <v>0</v>
      </c>
      <c r="I203" s="78" t="b">
        <f t="shared" si="125"/>
        <v>0</v>
      </c>
      <c r="J203" s="78" t="b">
        <f t="shared" si="126"/>
        <v>0</v>
      </c>
      <c r="K203" s="78" t="b">
        <f t="shared" si="127"/>
        <v>0</v>
      </c>
      <c r="L203" s="85" t="b">
        <f t="shared" si="128"/>
        <v>0</v>
      </c>
      <c r="M203" s="78" t="b">
        <f t="shared" si="129"/>
        <v>0</v>
      </c>
      <c r="N203" s="93" t="b">
        <f t="shared" si="130"/>
        <v>0</v>
      </c>
      <c r="O203" s="78" t="b">
        <f t="shared" si="131"/>
        <v>0</v>
      </c>
      <c r="P203" s="78" t="b">
        <f t="shared" si="132"/>
        <v>0</v>
      </c>
      <c r="Q203" s="78" t="b">
        <f t="shared" si="133"/>
        <v>0</v>
      </c>
      <c r="R203" s="78" t="b">
        <f t="shared" si="134"/>
        <v>0</v>
      </c>
      <c r="S203" s="78" t="b">
        <f t="shared" si="135"/>
        <v>0</v>
      </c>
      <c r="T203" s="78" t="b">
        <f t="shared" si="136"/>
        <v>0</v>
      </c>
      <c r="U203" s="78" t="b">
        <f t="shared" si="137"/>
        <v>0</v>
      </c>
      <c r="V203" s="78" t="b">
        <f t="shared" si="138"/>
        <v>0</v>
      </c>
      <c r="W203" s="78" t="b">
        <f t="shared" si="139"/>
        <v>0</v>
      </c>
      <c r="X203" s="78" t="b">
        <f t="shared" si="140"/>
        <v>0</v>
      </c>
      <c r="Y203" s="80" t="b">
        <f t="shared" si="141"/>
        <v>0</v>
      </c>
      <c r="Z203" s="58"/>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60"/>
      <c r="BC203" s="219" t="b">
        <f t="shared" si="142"/>
        <v>0</v>
      </c>
      <c r="BD203" s="220"/>
      <c r="BE203" s="220"/>
      <c r="BF203" s="220"/>
      <c r="BG203" s="220"/>
      <c r="BH203" s="220" t="b">
        <f t="shared" si="143"/>
        <v>0</v>
      </c>
      <c r="BI203" s="220"/>
      <c r="BJ203" s="220"/>
      <c r="BK203" s="220"/>
      <c r="BL203" s="222"/>
      <c r="BM203" s="184"/>
      <c r="BN203" s="185"/>
      <c r="BO203" s="186"/>
      <c r="BP203" s="265"/>
      <c r="BQ203" s="154"/>
      <c r="BR203" s="198"/>
      <c r="BS203" s="201"/>
    </row>
    <row r="204" spans="1:71" ht="12" customHeight="1" x14ac:dyDescent="0.25">
      <c r="A204" s="55" t="s">
        <v>3</v>
      </c>
      <c r="B204" s="57">
        <v>25</v>
      </c>
      <c r="C204" s="56">
        <v>42056</v>
      </c>
      <c r="D204" s="79" t="b">
        <f t="shared" si="122"/>
        <v>0</v>
      </c>
      <c r="E204" s="78" t="b">
        <f t="shared" si="144"/>
        <v>0</v>
      </c>
      <c r="F204" s="78" t="b">
        <f t="shared" si="145"/>
        <v>0</v>
      </c>
      <c r="G204" s="78" t="b">
        <f t="shared" si="123"/>
        <v>0</v>
      </c>
      <c r="H204" s="78" t="b">
        <f t="shared" si="124"/>
        <v>0</v>
      </c>
      <c r="I204" s="78" t="b">
        <f t="shared" si="125"/>
        <v>0</v>
      </c>
      <c r="J204" s="78" t="b">
        <f t="shared" si="126"/>
        <v>0</v>
      </c>
      <c r="K204" s="78" t="b">
        <f t="shared" si="127"/>
        <v>0</v>
      </c>
      <c r="L204" s="85" t="b">
        <f t="shared" si="128"/>
        <v>0</v>
      </c>
      <c r="M204" s="78" t="b">
        <f t="shared" si="129"/>
        <v>0</v>
      </c>
      <c r="N204" s="93" t="b">
        <f t="shared" si="130"/>
        <v>0</v>
      </c>
      <c r="O204" s="78" t="b">
        <f t="shared" si="131"/>
        <v>0</v>
      </c>
      <c r="P204" s="78" t="b">
        <f t="shared" si="132"/>
        <v>0</v>
      </c>
      <c r="Q204" s="78" t="b">
        <f t="shared" si="133"/>
        <v>0</v>
      </c>
      <c r="R204" s="78" t="b">
        <f t="shared" si="134"/>
        <v>0</v>
      </c>
      <c r="S204" s="78" t="b">
        <f t="shared" si="135"/>
        <v>0</v>
      </c>
      <c r="T204" s="78" t="b">
        <f t="shared" si="136"/>
        <v>0</v>
      </c>
      <c r="U204" s="78" t="b">
        <f t="shared" si="137"/>
        <v>0</v>
      </c>
      <c r="V204" s="78" t="b">
        <f t="shared" si="138"/>
        <v>0</v>
      </c>
      <c r="W204" s="78" t="b">
        <f t="shared" si="139"/>
        <v>0</v>
      </c>
      <c r="X204" s="78" t="b">
        <f t="shared" si="140"/>
        <v>0</v>
      </c>
      <c r="Y204" s="80" t="b">
        <f t="shared" si="141"/>
        <v>0</v>
      </c>
      <c r="Z204" s="58"/>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60"/>
      <c r="BC204" s="219" t="b">
        <f t="shared" si="142"/>
        <v>0</v>
      </c>
      <c r="BD204" s="220"/>
      <c r="BE204" s="220"/>
      <c r="BF204" s="220"/>
      <c r="BG204" s="220"/>
      <c r="BH204" s="220" t="b">
        <f t="shared" si="143"/>
        <v>0</v>
      </c>
      <c r="BI204" s="220"/>
      <c r="BJ204" s="220"/>
      <c r="BK204" s="220"/>
      <c r="BL204" s="222"/>
      <c r="BM204" s="184"/>
      <c r="BN204" s="185"/>
      <c r="BO204" s="186"/>
      <c r="BP204" s="265"/>
      <c r="BQ204" s="154"/>
      <c r="BR204" s="198"/>
      <c r="BS204" s="201"/>
    </row>
    <row r="205" spans="1:71" ht="12" customHeight="1" thickBot="1" x14ac:dyDescent="0.3">
      <c r="A205" s="55" t="s">
        <v>4</v>
      </c>
      <c r="B205" s="62">
        <v>25</v>
      </c>
      <c r="C205" s="61">
        <v>42057</v>
      </c>
      <c r="D205" s="83" t="b">
        <f t="shared" si="122"/>
        <v>0</v>
      </c>
      <c r="E205" s="81" t="b">
        <f t="shared" si="144"/>
        <v>0</v>
      </c>
      <c r="F205" s="81" t="b">
        <f t="shared" si="145"/>
        <v>0</v>
      </c>
      <c r="G205" s="81" t="b">
        <f t="shared" si="123"/>
        <v>0</v>
      </c>
      <c r="H205" s="81" t="b">
        <f t="shared" si="124"/>
        <v>0</v>
      </c>
      <c r="I205" s="81" t="b">
        <f t="shared" si="125"/>
        <v>0</v>
      </c>
      <c r="J205" s="81" t="b">
        <f t="shared" si="126"/>
        <v>0</v>
      </c>
      <c r="K205" s="81" t="b">
        <f t="shared" si="127"/>
        <v>0</v>
      </c>
      <c r="L205" s="86" t="b">
        <f t="shared" si="128"/>
        <v>0</v>
      </c>
      <c r="M205" s="81" t="b">
        <f t="shared" si="129"/>
        <v>0</v>
      </c>
      <c r="N205" s="92" t="b">
        <f t="shared" si="130"/>
        <v>0</v>
      </c>
      <c r="O205" s="81" t="b">
        <f t="shared" si="131"/>
        <v>0</v>
      </c>
      <c r="P205" s="81" t="b">
        <f t="shared" si="132"/>
        <v>0</v>
      </c>
      <c r="Q205" s="81" t="b">
        <f t="shared" si="133"/>
        <v>0</v>
      </c>
      <c r="R205" s="81" t="b">
        <f t="shared" si="134"/>
        <v>0</v>
      </c>
      <c r="S205" s="81" t="b">
        <f t="shared" si="135"/>
        <v>0</v>
      </c>
      <c r="T205" s="81" t="b">
        <f t="shared" si="136"/>
        <v>0</v>
      </c>
      <c r="U205" s="81" t="b">
        <f t="shared" si="137"/>
        <v>0</v>
      </c>
      <c r="V205" s="81" t="b">
        <f t="shared" si="138"/>
        <v>0</v>
      </c>
      <c r="W205" s="81" t="b">
        <f t="shared" si="139"/>
        <v>0</v>
      </c>
      <c r="X205" s="81" t="b">
        <f t="shared" si="140"/>
        <v>0</v>
      </c>
      <c r="Y205" s="82" t="b">
        <f t="shared" si="141"/>
        <v>0</v>
      </c>
      <c r="Z205" s="58"/>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60"/>
      <c r="BC205" s="223" t="b">
        <f t="shared" si="142"/>
        <v>0</v>
      </c>
      <c r="BD205" s="224"/>
      <c r="BE205" s="224"/>
      <c r="BF205" s="224"/>
      <c r="BG205" s="224"/>
      <c r="BH205" s="224" t="b">
        <f t="shared" si="143"/>
        <v>0</v>
      </c>
      <c r="BI205" s="224"/>
      <c r="BJ205" s="224"/>
      <c r="BK205" s="224"/>
      <c r="BL205" s="226"/>
      <c r="BM205" s="187"/>
      <c r="BN205" s="188"/>
      <c r="BO205" s="189"/>
      <c r="BP205" s="266"/>
      <c r="BQ205" s="155"/>
      <c r="BR205" s="199"/>
      <c r="BS205" s="202"/>
    </row>
    <row r="206" spans="1:71" ht="12" customHeight="1" x14ac:dyDescent="0.25">
      <c r="A206" s="48" t="s">
        <v>0</v>
      </c>
      <c r="B206" s="50">
        <v>26</v>
      </c>
      <c r="C206" s="49">
        <v>42058</v>
      </c>
      <c r="D206" s="63" t="b">
        <f t="shared" si="122"/>
        <v>0</v>
      </c>
      <c r="E206" s="51" t="b">
        <f>IF(COUNTIF(Z206:BA206,"Cardio1")&gt;0, "Cardio matin")</f>
        <v>0</v>
      </c>
      <c r="F206" s="51" t="b">
        <f>IF(COUNTIF(Z206:BA206,"Cardio2")&gt;0, "Cardio après-midi")</f>
        <v>0</v>
      </c>
      <c r="G206" s="51" t="b">
        <f t="shared" si="123"/>
        <v>0</v>
      </c>
      <c r="H206" s="51" t="b">
        <f t="shared" si="124"/>
        <v>0</v>
      </c>
      <c r="I206" s="51" t="b">
        <f t="shared" si="125"/>
        <v>0</v>
      </c>
      <c r="J206" s="51" t="b">
        <f t="shared" si="126"/>
        <v>0</v>
      </c>
      <c r="K206" s="51" t="b">
        <f t="shared" si="127"/>
        <v>0</v>
      </c>
      <c r="L206" s="84" t="b">
        <f t="shared" si="128"/>
        <v>0</v>
      </c>
      <c r="M206" s="51" t="b">
        <f t="shared" si="129"/>
        <v>0</v>
      </c>
      <c r="N206" s="94" t="b">
        <f t="shared" si="130"/>
        <v>0</v>
      </c>
      <c r="O206" s="51" t="b">
        <f t="shared" si="131"/>
        <v>0</v>
      </c>
      <c r="P206" s="51" t="b">
        <f t="shared" si="132"/>
        <v>0</v>
      </c>
      <c r="Q206" s="51" t="b">
        <f t="shared" si="133"/>
        <v>0</v>
      </c>
      <c r="R206" s="51" t="b">
        <f t="shared" si="134"/>
        <v>0</v>
      </c>
      <c r="S206" s="51" t="b">
        <f t="shared" si="135"/>
        <v>0</v>
      </c>
      <c r="T206" s="51" t="b">
        <f t="shared" si="136"/>
        <v>0</v>
      </c>
      <c r="U206" s="51" t="b">
        <f t="shared" si="137"/>
        <v>0</v>
      </c>
      <c r="V206" s="51" t="b">
        <f t="shared" si="138"/>
        <v>0</v>
      </c>
      <c r="W206" s="51" t="b">
        <f t="shared" si="139"/>
        <v>0</v>
      </c>
      <c r="X206" s="51" t="b">
        <f t="shared" si="140"/>
        <v>0</v>
      </c>
      <c r="Y206" s="52" t="b">
        <f t="shared" si="141"/>
        <v>0</v>
      </c>
      <c r="Z206" s="64"/>
      <c r="AA206" s="53"/>
      <c r="AB206" s="53"/>
      <c r="AC206" s="53"/>
      <c r="AD206" s="53"/>
      <c r="AE206" s="53"/>
      <c r="AF206" s="53"/>
      <c r="AG206" s="53"/>
      <c r="AH206" s="53"/>
      <c r="AI206" s="53"/>
      <c r="AJ206" s="53"/>
      <c r="AK206" s="53"/>
      <c r="AL206" s="53"/>
      <c r="AM206" s="53"/>
      <c r="AN206" s="53"/>
      <c r="AO206" s="53"/>
      <c r="AP206" s="53"/>
      <c r="AQ206" s="53"/>
      <c r="AR206" s="53"/>
      <c r="AS206" s="53"/>
      <c r="AT206" s="53"/>
      <c r="AU206" s="53"/>
      <c r="AV206" s="53"/>
      <c r="AW206" s="53"/>
      <c r="AX206" s="53"/>
      <c r="AY206" s="53"/>
      <c r="AZ206" s="53"/>
      <c r="BA206" s="54"/>
      <c r="BC206" s="216" t="b">
        <f t="shared" si="142"/>
        <v>0</v>
      </c>
      <c r="BD206" s="217"/>
      <c r="BE206" s="217"/>
      <c r="BF206" s="217"/>
      <c r="BG206" s="217"/>
      <c r="BH206" s="217" t="b">
        <f t="shared" si="143"/>
        <v>0</v>
      </c>
      <c r="BI206" s="217"/>
      <c r="BJ206" s="217"/>
      <c r="BK206" s="217"/>
      <c r="BL206" s="227"/>
      <c r="BM206" s="181"/>
      <c r="BN206" s="182"/>
      <c r="BO206" s="183"/>
      <c r="BP206" s="264">
        <v>26</v>
      </c>
      <c r="BQ206" s="153"/>
      <c r="BR206" s="197"/>
      <c r="BS206" s="200"/>
    </row>
    <row r="207" spans="1:71" ht="12" customHeight="1" x14ac:dyDescent="0.25">
      <c r="A207" s="55" t="s">
        <v>80</v>
      </c>
      <c r="B207" s="57">
        <v>26</v>
      </c>
      <c r="C207" s="56">
        <v>42059</v>
      </c>
      <c r="D207" s="79" t="b">
        <f t="shared" si="122"/>
        <v>0</v>
      </c>
      <c r="E207" s="78" t="b">
        <f t="shared" ref="E207:E212" si="146">IF(COUNTIF(Z207:BA207,"Cardio.")&gt;0, "Cardio1")</f>
        <v>0</v>
      </c>
      <c r="F207" s="78" t="b">
        <f t="shared" ref="F207:F212" si="147">IF(COUNTIF(Z207:BA207,"Cardio")&gt;0, "Cardio2")</f>
        <v>0</v>
      </c>
      <c r="G207" s="78" t="b">
        <f t="shared" si="123"/>
        <v>0</v>
      </c>
      <c r="H207" s="78" t="b">
        <f t="shared" si="124"/>
        <v>0</v>
      </c>
      <c r="I207" s="78" t="b">
        <f t="shared" si="125"/>
        <v>0</v>
      </c>
      <c r="J207" s="78" t="b">
        <f t="shared" si="126"/>
        <v>0</v>
      </c>
      <c r="K207" s="78" t="b">
        <f t="shared" si="127"/>
        <v>0</v>
      </c>
      <c r="L207" s="85" t="b">
        <f t="shared" si="128"/>
        <v>0</v>
      </c>
      <c r="M207" s="78" t="b">
        <f t="shared" si="129"/>
        <v>0</v>
      </c>
      <c r="N207" s="93" t="b">
        <f t="shared" si="130"/>
        <v>0</v>
      </c>
      <c r="O207" s="78" t="b">
        <f t="shared" si="131"/>
        <v>0</v>
      </c>
      <c r="P207" s="78" t="b">
        <f t="shared" si="132"/>
        <v>0</v>
      </c>
      <c r="Q207" s="78" t="b">
        <f t="shared" si="133"/>
        <v>0</v>
      </c>
      <c r="R207" s="78" t="b">
        <f t="shared" si="134"/>
        <v>0</v>
      </c>
      <c r="S207" s="78" t="b">
        <f t="shared" si="135"/>
        <v>0</v>
      </c>
      <c r="T207" s="78" t="b">
        <f t="shared" si="136"/>
        <v>0</v>
      </c>
      <c r="U207" s="78" t="b">
        <f t="shared" si="137"/>
        <v>0</v>
      </c>
      <c r="V207" s="78" t="b">
        <f t="shared" si="138"/>
        <v>0</v>
      </c>
      <c r="W207" s="78" t="b">
        <f t="shared" si="139"/>
        <v>0</v>
      </c>
      <c r="X207" s="78" t="b">
        <f t="shared" si="140"/>
        <v>0</v>
      </c>
      <c r="Y207" s="80" t="b">
        <f t="shared" si="141"/>
        <v>0</v>
      </c>
      <c r="Z207" s="58"/>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60"/>
      <c r="BC207" s="219" t="b">
        <f t="shared" si="142"/>
        <v>0</v>
      </c>
      <c r="BD207" s="220"/>
      <c r="BE207" s="220"/>
      <c r="BF207" s="220"/>
      <c r="BG207" s="220"/>
      <c r="BH207" s="220" t="b">
        <f t="shared" si="143"/>
        <v>0</v>
      </c>
      <c r="BI207" s="220"/>
      <c r="BJ207" s="220"/>
      <c r="BK207" s="220"/>
      <c r="BL207" s="222"/>
      <c r="BM207" s="184"/>
      <c r="BN207" s="185"/>
      <c r="BO207" s="186"/>
      <c r="BP207" s="265"/>
      <c r="BQ207" s="154"/>
      <c r="BR207" s="198"/>
      <c r="BS207" s="201"/>
    </row>
    <row r="208" spans="1:71" ht="12" customHeight="1" x14ac:dyDescent="0.25">
      <c r="A208" s="55" t="s">
        <v>81</v>
      </c>
      <c r="B208" s="57">
        <v>26</v>
      </c>
      <c r="C208" s="56">
        <v>42060</v>
      </c>
      <c r="D208" s="79" t="b">
        <f t="shared" si="122"/>
        <v>0</v>
      </c>
      <c r="E208" s="78" t="b">
        <f t="shared" si="146"/>
        <v>0</v>
      </c>
      <c r="F208" s="78" t="b">
        <f t="shared" si="147"/>
        <v>0</v>
      </c>
      <c r="G208" s="78" t="b">
        <f t="shared" si="123"/>
        <v>0</v>
      </c>
      <c r="H208" s="78" t="b">
        <f t="shared" si="124"/>
        <v>0</v>
      </c>
      <c r="I208" s="78" t="b">
        <f t="shared" si="125"/>
        <v>0</v>
      </c>
      <c r="J208" s="78" t="b">
        <f t="shared" si="126"/>
        <v>0</v>
      </c>
      <c r="K208" s="78" t="b">
        <f t="shared" si="127"/>
        <v>0</v>
      </c>
      <c r="L208" s="85" t="b">
        <f t="shared" si="128"/>
        <v>0</v>
      </c>
      <c r="M208" s="78" t="b">
        <f t="shared" si="129"/>
        <v>0</v>
      </c>
      <c r="N208" s="93" t="b">
        <f t="shared" si="130"/>
        <v>0</v>
      </c>
      <c r="O208" s="78" t="b">
        <f t="shared" si="131"/>
        <v>0</v>
      </c>
      <c r="P208" s="78" t="b">
        <f t="shared" si="132"/>
        <v>0</v>
      </c>
      <c r="Q208" s="78" t="b">
        <f t="shared" si="133"/>
        <v>0</v>
      </c>
      <c r="R208" s="78" t="b">
        <f t="shared" si="134"/>
        <v>0</v>
      </c>
      <c r="S208" s="78" t="b">
        <f t="shared" si="135"/>
        <v>0</v>
      </c>
      <c r="T208" s="78" t="b">
        <f t="shared" si="136"/>
        <v>0</v>
      </c>
      <c r="U208" s="78" t="b">
        <f t="shared" si="137"/>
        <v>0</v>
      </c>
      <c r="V208" s="78" t="b">
        <f t="shared" si="138"/>
        <v>0</v>
      </c>
      <c r="W208" s="78" t="b">
        <f t="shared" si="139"/>
        <v>0</v>
      </c>
      <c r="X208" s="78" t="b">
        <f t="shared" si="140"/>
        <v>0</v>
      </c>
      <c r="Y208" s="80" t="b">
        <f t="shared" si="141"/>
        <v>0</v>
      </c>
      <c r="Z208" s="58"/>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60"/>
      <c r="BC208" s="219" t="b">
        <f t="shared" si="142"/>
        <v>0</v>
      </c>
      <c r="BD208" s="220"/>
      <c r="BE208" s="220"/>
      <c r="BF208" s="220"/>
      <c r="BG208" s="220"/>
      <c r="BH208" s="220" t="b">
        <f t="shared" si="143"/>
        <v>0</v>
      </c>
      <c r="BI208" s="220"/>
      <c r="BJ208" s="220"/>
      <c r="BK208" s="220"/>
      <c r="BL208" s="222"/>
      <c r="BM208" s="184"/>
      <c r="BN208" s="185"/>
      <c r="BO208" s="186"/>
      <c r="BP208" s="265"/>
      <c r="BQ208" s="154"/>
      <c r="BR208" s="198"/>
      <c r="BS208" s="201"/>
    </row>
    <row r="209" spans="1:71" ht="12" customHeight="1" x14ac:dyDescent="0.25">
      <c r="A209" s="55" t="s">
        <v>1</v>
      </c>
      <c r="B209" s="57">
        <v>26</v>
      </c>
      <c r="C209" s="56">
        <v>42061</v>
      </c>
      <c r="D209" s="79" t="b">
        <f t="shared" si="122"/>
        <v>0</v>
      </c>
      <c r="E209" s="78" t="b">
        <f t="shared" si="146"/>
        <v>0</v>
      </c>
      <c r="F209" s="78" t="b">
        <f t="shared" si="147"/>
        <v>0</v>
      </c>
      <c r="G209" s="78" t="b">
        <f t="shared" si="123"/>
        <v>0</v>
      </c>
      <c r="H209" s="78" t="b">
        <f t="shared" si="124"/>
        <v>0</v>
      </c>
      <c r="I209" s="78" t="b">
        <f t="shared" si="125"/>
        <v>0</v>
      </c>
      <c r="J209" s="78" t="b">
        <f t="shared" si="126"/>
        <v>0</v>
      </c>
      <c r="K209" s="78" t="b">
        <f t="shared" si="127"/>
        <v>0</v>
      </c>
      <c r="L209" s="85" t="b">
        <f t="shared" si="128"/>
        <v>0</v>
      </c>
      <c r="M209" s="78" t="b">
        <f t="shared" si="129"/>
        <v>0</v>
      </c>
      <c r="N209" s="93" t="b">
        <f t="shared" si="130"/>
        <v>0</v>
      </c>
      <c r="O209" s="78" t="b">
        <f t="shared" si="131"/>
        <v>0</v>
      </c>
      <c r="P209" s="78" t="b">
        <f t="shared" si="132"/>
        <v>0</v>
      </c>
      <c r="Q209" s="78" t="b">
        <f t="shared" si="133"/>
        <v>0</v>
      </c>
      <c r="R209" s="78" t="b">
        <f t="shared" si="134"/>
        <v>0</v>
      </c>
      <c r="S209" s="78" t="b">
        <f t="shared" si="135"/>
        <v>0</v>
      </c>
      <c r="T209" s="78" t="b">
        <f t="shared" si="136"/>
        <v>0</v>
      </c>
      <c r="U209" s="78" t="b">
        <f t="shared" si="137"/>
        <v>0</v>
      </c>
      <c r="V209" s="78" t="b">
        <f t="shared" si="138"/>
        <v>0</v>
      </c>
      <c r="W209" s="78" t="b">
        <f t="shared" si="139"/>
        <v>0</v>
      </c>
      <c r="X209" s="78" t="b">
        <f t="shared" si="140"/>
        <v>0</v>
      </c>
      <c r="Y209" s="80" t="b">
        <f t="shared" si="141"/>
        <v>0</v>
      </c>
      <c r="Z209" s="58"/>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60"/>
      <c r="BC209" s="219" t="b">
        <f t="shared" si="142"/>
        <v>0</v>
      </c>
      <c r="BD209" s="220"/>
      <c r="BE209" s="220"/>
      <c r="BF209" s="220"/>
      <c r="BG209" s="220"/>
      <c r="BH209" s="220" t="b">
        <f t="shared" si="143"/>
        <v>0</v>
      </c>
      <c r="BI209" s="220"/>
      <c r="BJ209" s="220"/>
      <c r="BK209" s="220"/>
      <c r="BL209" s="222"/>
      <c r="BM209" s="184"/>
      <c r="BN209" s="185"/>
      <c r="BO209" s="186"/>
      <c r="BP209" s="265"/>
      <c r="BQ209" s="154"/>
      <c r="BR209" s="198"/>
      <c r="BS209" s="201"/>
    </row>
    <row r="210" spans="1:71" ht="12" customHeight="1" x14ac:dyDescent="0.25">
      <c r="A210" s="55" t="s">
        <v>2</v>
      </c>
      <c r="B210" s="57">
        <v>26</v>
      </c>
      <c r="C210" s="56">
        <v>42062</v>
      </c>
      <c r="D210" s="79" t="b">
        <f t="shared" si="122"/>
        <v>0</v>
      </c>
      <c r="E210" s="78" t="b">
        <f t="shared" si="146"/>
        <v>0</v>
      </c>
      <c r="F210" s="78" t="b">
        <f t="shared" si="147"/>
        <v>0</v>
      </c>
      <c r="G210" s="78" t="b">
        <f t="shared" si="123"/>
        <v>0</v>
      </c>
      <c r="H210" s="78" t="b">
        <f t="shared" si="124"/>
        <v>0</v>
      </c>
      <c r="I210" s="78" t="b">
        <f t="shared" si="125"/>
        <v>0</v>
      </c>
      <c r="J210" s="78" t="b">
        <f t="shared" si="126"/>
        <v>0</v>
      </c>
      <c r="K210" s="78" t="b">
        <f t="shared" si="127"/>
        <v>0</v>
      </c>
      <c r="L210" s="85" t="b">
        <f t="shared" si="128"/>
        <v>0</v>
      </c>
      <c r="M210" s="78" t="b">
        <f t="shared" si="129"/>
        <v>0</v>
      </c>
      <c r="N210" s="93" t="b">
        <f t="shared" si="130"/>
        <v>0</v>
      </c>
      <c r="O210" s="78" t="b">
        <f t="shared" si="131"/>
        <v>0</v>
      </c>
      <c r="P210" s="78" t="b">
        <f t="shared" si="132"/>
        <v>0</v>
      </c>
      <c r="Q210" s="78" t="b">
        <f t="shared" si="133"/>
        <v>0</v>
      </c>
      <c r="R210" s="78" t="b">
        <f t="shared" si="134"/>
        <v>0</v>
      </c>
      <c r="S210" s="78" t="b">
        <f t="shared" si="135"/>
        <v>0</v>
      </c>
      <c r="T210" s="78" t="b">
        <f t="shared" si="136"/>
        <v>0</v>
      </c>
      <c r="U210" s="78" t="b">
        <f t="shared" si="137"/>
        <v>0</v>
      </c>
      <c r="V210" s="78" t="b">
        <f t="shared" si="138"/>
        <v>0</v>
      </c>
      <c r="W210" s="78" t="b">
        <f t="shared" si="139"/>
        <v>0</v>
      </c>
      <c r="X210" s="78" t="b">
        <f t="shared" si="140"/>
        <v>0</v>
      </c>
      <c r="Y210" s="80" t="b">
        <f t="shared" si="141"/>
        <v>0</v>
      </c>
      <c r="Z210" s="58"/>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60"/>
      <c r="BC210" s="219" t="b">
        <f t="shared" si="142"/>
        <v>0</v>
      </c>
      <c r="BD210" s="220"/>
      <c r="BE210" s="220"/>
      <c r="BF210" s="220"/>
      <c r="BG210" s="220"/>
      <c r="BH210" s="220" t="b">
        <f t="shared" si="143"/>
        <v>0</v>
      </c>
      <c r="BI210" s="220"/>
      <c r="BJ210" s="220"/>
      <c r="BK210" s="220"/>
      <c r="BL210" s="222"/>
      <c r="BM210" s="184"/>
      <c r="BN210" s="185"/>
      <c r="BO210" s="186"/>
      <c r="BP210" s="265"/>
      <c r="BQ210" s="154"/>
      <c r="BR210" s="198"/>
      <c r="BS210" s="201"/>
    </row>
    <row r="211" spans="1:71" ht="12" customHeight="1" x14ac:dyDescent="0.25">
      <c r="A211" s="55" t="s">
        <v>3</v>
      </c>
      <c r="B211" s="57">
        <v>26</v>
      </c>
      <c r="C211" s="56">
        <v>42063</v>
      </c>
      <c r="D211" s="79" t="b">
        <f t="shared" si="122"/>
        <v>0</v>
      </c>
      <c r="E211" s="78" t="b">
        <f t="shared" si="146"/>
        <v>0</v>
      </c>
      <c r="F211" s="78" t="b">
        <f t="shared" si="147"/>
        <v>0</v>
      </c>
      <c r="G211" s="78" t="b">
        <f t="shared" si="123"/>
        <v>0</v>
      </c>
      <c r="H211" s="78" t="b">
        <f t="shared" si="124"/>
        <v>0</v>
      </c>
      <c r="I211" s="78" t="b">
        <f t="shared" si="125"/>
        <v>0</v>
      </c>
      <c r="J211" s="78" t="b">
        <f t="shared" si="126"/>
        <v>0</v>
      </c>
      <c r="K211" s="78" t="b">
        <f t="shared" si="127"/>
        <v>0</v>
      </c>
      <c r="L211" s="85" t="b">
        <f t="shared" si="128"/>
        <v>0</v>
      </c>
      <c r="M211" s="78" t="b">
        <f t="shared" si="129"/>
        <v>0</v>
      </c>
      <c r="N211" s="93" t="b">
        <f t="shared" si="130"/>
        <v>0</v>
      </c>
      <c r="O211" s="78" t="b">
        <f t="shared" si="131"/>
        <v>0</v>
      </c>
      <c r="P211" s="78" t="b">
        <f t="shared" si="132"/>
        <v>0</v>
      </c>
      <c r="Q211" s="78" t="b">
        <f t="shared" si="133"/>
        <v>0</v>
      </c>
      <c r="R211" s="78" t="b">
        <f t="shared" si="134"/>
        <v>0</v>
      </c>
      <c r="S211" s="78" t="b">
        <f t="shared" si="135"/>
        <v>0</v>
      </c>
      <c r="T211" s="78" t="b">
        <f t="shared" si="136"/>
        <v>0</v>
      </c>
      <c r="U211" s="78" t="b">
        <f t="shared" si="137"/>
        <v>0</v>
      </c>
      <c r="V211" s="78" t="b">
        <f t="shared" si="138"/>
        <v>0</v>
      </c>
      <c r="W211" s="78" t="b">
        <f t="shared" si="139"/>
        <v>0</v>
      </c>
      <c r="X211" s="78" t="b">
        <f t="shared" si="140"/>
        <v>0</v>
      </c>
      <c r="Y211" s="80" t="b">
        <f t="shared" si="141"/>
        <v>0</v>
      </c>
      <c r="Z211" s="58"/>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60"/>
      <c r="BC211" s="219" t="b">
        <f t="shared" si="142"/>
        <v>0</v>
      </c>
      <c r="BD211" s="220"/>
      <c r="BE211" s="220"/>
      <c r="BF211" s="220"/>
      <c r="BG211" s="220"/>
      <c r="BH211" s="220" t="b">
        <f t="shared" si="143"/>
        <v>0</v>
      </c>
      <c r="BI211" s="220"/>
      <c r="BJ211" s="220"/>
      <c r="BK211" s="220"/>
      <c r="BL211" s="222"/>
      <c r="BM211" s="184"/>
      <c r="BN211" s="185"/>
      <c r="BO211" s="186"/>
      <c r="BP211" s="265"/>
      <c r="BQ211" s="154"/>
      <c r="BR211" s="198"/>
      <c r="BS211" s="201"/>
    </row>
    <row r="212" spans="1:71" ht="12" customHeight="1" thickBot="1" x14ac:dyDescent="0.3">
      <c r="A212" s="55" t="s">
        <v>4</v>
      </c>
      <c r="B212" s="62">
        <v>26</v>
      </c>
      <c r="C212" s="61">
        <v>42064</v>
      </c>
      <c r="D212" s="83" t="b">
        <f t="shared" si="122"/>
        <v>0</v>
      </c>
      <c r="E212" s="81" t="b">
        <f t="shared" si="146"/>
        <v>0</v>
      </c>
      <c r="F212" s="81" t="b">
        <f t="shared" si="147"/>
        <v>0</v>
      </c>
      <c r="G212" s="81" t="b">
        <f t="shared" si="123"/>
        <v>0</v>
      </c>
      <c r="H212" s="81" t="b">
        <f t="shared" si="124"/>
        <v>0</v>
      </c>
      <c r="I212" s="81" t="b">
        <f t="shared" si="125"/>
        <v>0</v>
      </c>
      <c r="J212" s="81" t="b">
        <f t="shared" si="126"/>
        <v>0</v>
      </c>
      <c r="K212" s="81" t="b">
        <f t="shared" si="127"/>
        <v>0</v>
      </c>
      <c r="L212" s="86" t="b">
        <f t="shared" si="128"/>
        <v>0</v>
      </c>
      <c r="M212" s="81" t="b">
        <f t="shared" si="129"/>
        <v>0</v>
      </c>
      <c r="N212" s="92" t="b">
        <f t="shared" si="130"/>
        <v>0</v>
      </c>
      <c r="O212" s="81" t="b">
        <f t="shared" si="131"/>
        <v>0</v>
      </c>
      <c r="P212" s="81" t="b">
        <f t="shared" si="132"/>
        <v>0</v>
      </c>
      <c r="Q212" s="81" t="b">
        <f t="shared" si="133"/>
        <v>0</v>
      </c>
      <c r="R212" s="81" t="b">
        <f t="shared" si="134"/>
        <v>0</v>
      </c>
      <c r="S212" s="81" t="b">
        <f t="shared" si="135"/>
        <v>0</v>
      </c>
      <c r="T212" s="81" t="b">
        <f t="shared" si="136"/>
        <v>0</v>
      </c>
      <c r="U212" s="81" t="b">
        <f t="shared" si="137"/>
        <v>0</v>
      </c>
      <c r="V212" s="81" t="b">
        <f t="shared" si="138"/>
        <v>0</v>
      </c>
      <c r="W212" s="81" t="b">
        <f t="shared" si="139"/>
        <v>0</v>
      </c>
      <c r="X212" s="81" t="b">
        <f t="shared" si="140"/>
        <v>0</v>
      </c>
      <c r="Y212" s="82" t="b">
        <f t="shared" si="141"/>
        <v>0</v>
      </c>
      <c r="Z212" s="58"/>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60"/>
      <c r="BC212" s="223" t="b">
        <f t="shared" si="142"/>
        <v>0</v>
      </c>
      <c r="BD212" s="224"/>
      <c r="BE212" s="224"/>
      <c r="BF212" s="224"/>
      <c r="BG212" s="224"/>
      <c r="BH212" s="224" t="b">
        <f t="shared" si="143"/>
        <v>0</v>
      </c>
      <c r="BI212" s="224"/>
      <c r="BJ212" s="224"/>
      <c r="BK212" s="224"/>
      <c r="BL212" s="226"/>
      <c r="BM212" s="187"/>
      <c r="BN212" s="188"/>
      <c r="BO212" s="189"/>
      <c r="BP212" s="266"/>
      <c r="BQ212" s="155"/>
      <c r="BR212" s="199"/>
      <c r="BS212" s="202"/>
    </row>
    <row r="213" spans="1:71" ht="12" customHeight="1" x14ac:dyDescent="0.25">
      <c r="A213" s="48" t="s">
        <v>0</v>
      </c>
      <c r="B213" s="50">
        <v>27</v>
      </c>
      <c r="C213" s="49">
        <v>42065</v>
      </c>
      <c r="D213" s="63" t="b">
        <f t="shared" si="122"/>
        <v>0</v>
      </c>
      <c r="E213" s="51" t="b">
        <f>IF(COUNTIF(Z213:BA213,"Cardio1")&gt;0, "Cardio matin")</f>
        <v>0</v>
      </c>
      <c r="F213" s="51" t="b">
        <f>IF(COUNTIF(Z213:BA213,"Cardio2")&gt;0, "Cardio après-midi")</f>
        <v>0</v>
      </c>
      <c r="G213" s="51" t="b">
        <f t="shared" si="123"/>
        <v>0</v>
      </c>
      <c r="H213" s="51" t="b">
        <f t="shared" si="124"/>
        <v>0</v>
      </c>
      <c r="I213" s="51" t="b">
        <f t="shared" si="125"/>
        <v>0</v>
      </c>
      <c r="J213" s="51" t="b">
        <f t="shared" si="126"/>
        <v>0</v>
      </c>
      <c r="K213" s="51" t="b">
        <f t="shared" si="127"/>
        <v>0</v>
      </c>
      <c r="L213" s="84" t="b">
        <f t="shared" si="128"/>
        <v>0</v>
      </c>
      <c r="M213" s="51" t="b">
        <f t="shared" si="129"/>
        <v>0</v>
      </c>
      <c r="N213" s="94" t="b">
        <f t="shared" si="130"/>
        <v>0</v>
      </c>
      <c r="O213" s="51" t="b">
        <f t="shared" si="131"/>
        <v>0</v>
      </c>
      <c r="P213" s="51" t="b">
        <f t="shared" si="132"/>
        <v>0</v>
      </c>
      <c r="Q213" s="51" t="b">
        <f t="shared" si="133"/>
        <v>0</v>
      </c>
      <c r="R213" s="51" t="b">
        <f t="shared" si="134"/>
        <v>0</v>
      </c>
      <c r="S213" s="51" t="b">
        <f t="shared" si="135"/>
        <v>0</v>
      </c>
      <c r="T213" s="51" t="b">
        <f t="shared" si="136"/>
        <v>0</v>
      </c>
      <c r="U213" s="51" t="b">
        <f t="shared" si="137"/>
        <v>0</v>
      </c>
      <c r="V213" s="51" t="b">
        <f t="shared" si="138"/>
        <v>0</v>
      </c>
      <c r="W213" s="51" t="b">
        <f t="shared" si="139"/>
        <v>0</v>
      </c>
      <c r="X213" s="51" t="b">
        <f t="shared" si="140"/>
        <v>0</v>
      </c>
      <c r="Y213" s="52" t="b">
        <f t="shared" si="141"/>
        <v>0</v>
      </c>
      <c r="Z213" s="64"/>
      <c r="AA213" s="53"/>
      <c r="AB213" s="53"/>
      <c r="AC213" s="53"/>
      <c r="AD213" s="53"/>
      <c r="AE213" s="53"/>
      <c r="AF213" s="53"/>
      <c r="AG213" s="53"/>
      <c r="AH213" s="53"/>
      <c r="AI213" s="53"/>
      <c r="AJ213" s="53"/>
      <c r="AK213" s="53"/>
      <c r="AL213" s="53"/>
      <c r="AM213" s="53"/>
      <c r="AN213" s="53"/>
      <c r="AO213" s="53"/>
      <c r="AP213" s="53"/>
      <c r="AQ213" s="53"/>
      <c r="AR213" s="53"/>
      <c r="AS213" s="53"/>
      <c r="AT213" s="53"/>
      <c r="AU213" s="53"/>
      <c r="AV213" s="53"/>
      <c r="AW213" s="53"/>
      <c r="AX213" s="53"/>
      <c r="AY213" s="53"/>
      <c r="AZ213" s="53"/>
      <c r="BA213" s="54"/>
      <c r="BC213" s="216" t="b">
        <f t="shared" si="142"/>
        <v>0</v>
      </c>
      <c r="BD213" s="217"/>
      <c r="BE213" s="217"/>
      <c r="BF213" s="217"/>
      <c r="BG213" s="217"/>
      <c r="BH213" s="217" t="b">
        <f t="shared" si="143"/>
        <v>0</v>
      </c>
      <c r="BI213" s="217"/>
      <c r="BJ213" s="217"/>
      <c r="BK213" s="217"/>
      <c r="BL213" s="227"/>
      <c r="BM213" s="181"/>
      <c r="BN213" s="182"/>
      <c r="BO213" s="183"/>
      <c r="BP213" s="264">
        <v>27</v>
      </c>
      <c r="BQ213" s="153"/>
      <c r="BR213" s="197"/>
      <c r="BS213" s="200"/>
    </row>
    <row r="214" spans="1:71" ht="12" customHeight="1" x14ac:dyDescent="0.25">
      <c r="A214" s="55" t="s">
        <v>80</v>
      </c>
      <c r="B214" s="57">
        <v>27</v>
      </c>
      <c r="C214" s="56">
        <v>42066</v>
      </c>
      <c r="D214" s="79" t="b">
        <f t="shared" si="122"/>
        <v>0</v>
      </c>
      <c r="E214" s="78" t="b">
        <f t="shared" ref="E214:E219" si="148">IF(COUNTIF(Z214:BA214,"Cardio.")&gt;0, "Cardio1")</f>
        <v>0</v>
      </c>
      <c r="F214" s="78" t="b">
        <f t="shared" ref="F214:F219" si="149">IF(COUNTIF(Z214:BA214,"Cardio")&gt;0, "Cardio2")</f>
        <v>0</v>
      </c>
      <c r="G214" s="78" t="b">
        <f t="shared" si="123"/>
        <v>0</v>
      </c>
      <c r="H214" s="78" t="b">
        <f t="shared" si="124"/>
        <v>0</v>
      </c>
      <c r="I214" s="78" t="b">
        <f t="shared" si="125"/>
        <v>0</v>
      </c>
      <c r="J214" s="78" t="b">
        <f t="shared" si="126"/>
        <v>0</v>
      </c>
      <c r="K214" s="78" t="b">
        <f t="shared" si="127"/>
        <v>0</v>
      </c>
      <c r="L214" s="85" t="b">
        <f t="shared" si="128"/>
        <v>0</v>
      </c>
      <c r="M214" s="78" t="b">
        <f t="shared" si="129"/>
        <v>0</v>
      </c>
      <c r="N214" s="93" t="b">
        <f t="shared" si="130"/>
        <v>0</v>
      </c>
      <c r="O214" s="78" t="b">
        <f t="shared" si="131"/>
        <v>0</v>
      </c>
      <c r="P214" s="78" t="b">
        <f t="shared" si="132"/>
        <v>0</v>
      </c>
      <c r="Q214" s="78" t="b">
        <f t="shared" si="133"/>
        <v>0</v>
      </c>
      <c r="R214" s="78" t="b">
        <f t="shared" si="134"/>
        <v>0</v>
      </c>
      <c r="S214" s="78" t="b">
        <f t="shared" si="135"/>
        <v>0</v>
      </c>
      <c r="T214" s="78" t="b">
        <f t="shared" si="136"/>
        <v>0</v>
      </c>
      <c r="U214" s="78" t="b">
        <f t="shared" si="137"/>
        <v>0</v>
      </c>
      <c r="V214" s="78" t="b">
        <f t="shared" si="138"/>
        <v>0</v>
      </c>
      <c r="W214" s="78" t="b">
        <f t="shared" si="139"/>
        <v>0</v>
      </c>
      <c r="X214" s="78" t="b">
        <f t="shared" si="140"/>
        <v>0</v>
      </c>
      <c r="Y214" s="80" t="b">
        <f t="shared" si="141"/>
        <v>0</v>
      </c>
      <c r="Z214" s="58"/>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60"/>
      <c r="BC214" s="219" t="b">
        <f t="shared" si="142"/>
        <v>0</v>
      </c>
      <c r="BD214" s="220"/>
      <c r="BE214" s="220"/>
      <c r="BF214" s="220"/>
      <c r="BG214" s="220"/>
      <c r="BH214" s="220" t="b">
        <f t="shared" si="143"/>
        <v>0</v>
      </c>
      <c r="BI214" s="220"/>
      <c r="BJ214" s="220"/>
      <c r="BK214" s="220"/>
      <c r="BL214" s="222"/>
      <c r="BM214" s="184"/>
      <c r="BN214" s="185"/>
      <c r="BO214" s="186"/>
      <c r="BP214" s="265"/>
      <c r="BQ214" s="154"/>
      <c r="BR214" s="198"/>
      <c r="BS214" s="201"/>
    </row>
    <row r="215" spans="1:71" ht="12" customHeight="1" x14ac:dyDescent="0.25">
      <c r="A215" s="55" t="s">
        <v>81</v>
      </c>
      <c r="B215" s="57">
        <v>27</v>
      </c>
      <c r="C215" s="56">
        <v>42067</v>
      </c>
      <c r="D215" s="79" t="b">
        <f t="shared" si="122"/>
        <v>0</v>
      </c>
      <c r="E215" s="78" t="b">
        <f t="shared" si="148"/>
        <v>0</v>
      </c>
      <c r="F215" s="78" t="b">
        <f t="shared" si="149"/>
        <v>0</v>
      </c>
      <c r="G215" s="78" t="b">
        <f t="shared" si="123"/>
        <v>0</v>
      </c>
      <c r="H215" s="78" t="b">
        <f t="shared" si="124"/>
        <v>0</v>
      </c>
      <c r="I215" s="78" t="b">
        <f t="shared" si="125"/>
        <v>0</v>
      </c>
      <c r="J215" s="78" t="b">
        <f t="shared" si="126"/>
        <v>0</v>
      </c>
      <c r="K215" s="78" t="b">
        <f t="shared" si="127"/>
        <v>0</v>
      </c>
      <c r="L215" s="85" t="b">
        <f t="shared" si="128"/>
        <v>0</v>
      </c>
      <c r="M215" s="78" t="b">
        <f t="shared" si="129"/>
        <v>0</v>
      </c>
      <c r="N215" s="93" t="b">
        <f t="shared" si="130"/>
        <v>0</v>
      </c>
      <c r="O215" s="78" t="b">
        <f t="shared" si="131"/>
        <v>0</v>
      </c>
      <c r="P215" s="78" t="b">
        <f t="shared" si="132"/>
        <v>0</v>
      </c>
      <c r="Q215" s="78" t="b">
        <f t="shared" si="133"/>
        <v>0</v>
      </c>
      <c r="R215" s="78" t="b">
        <f t="shared" si="134"/>
        <v>0</v>
      </c>
      <c r="S215" s="78" t="b">
        <f t="shared" si="135"/>
        <v>0</v>
      </c>
      <c r="T215" s="78" t="b">
        <f t="shared" si="136"/>
        <v>0</v>
      </c>
      <c r="U215" s="78" t="b">
        <f t="shared" si="137"/>
        <v>0</v>
      </c>
      <c r="V215" s="78" t="b">
        <f t="shared" si="138"/>
        <v>0</v>
      </c>
      <c r="W215" s="78" t="b">
        <f t="shared" si="139"/>
        <v>0</v>
      </c>
      <c r="X215" s="78" t="b">
        <f t="shared" si="140"/>
        <v>0</v>
      </c>
      <c r="Y215" s="80" t="b">
        <f t="shared" si="141"/>
        <v>0</v>
      </c>
      <c r="Z215" s="58"/>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60"/>
      <c r="BC215" s="219" t="b">
        <f t="shared" si="142"/>
        <v>0</v>
      </c>
      <c r="BD215" s="220"/>
      <c r="BE215" s="220"/>
      <c r="BF215" s="220"/>
      <c r="BG215" s="220"/>
      <c r="BH215" s="220" t="b">
        <f t="shared" si="143"/>
        <v>0</v>
      </c>
      <c r="BI215" s="220"/>
      <c r="BJ215" s="220"/>
      <c r="BK215" s="220"/>
      <c r="BL215" s="222"/>
      <c r="BM215" s="184"/>
      <c r="BN215" s="185"/>
      <c r="BO215" s="186"/>
      <c r="BP215" s="265"/>
      <c r="BQ215" s="154"/>
      <c r="BR215" s="198"/>
      <c r="BS215" s="201"/>
    </row>
    <row r="216" spans="1:71" ht="12" customHeight="1" x14ac:dyDescent="0.25">
      <c r="A216" s="55" t="s">
        <v>1</v>
      </c>
      <c r="B216" s="57">
        <v>27</v>
      </c>
      <c r="C216" s="56">
        <v>42068</v>
      </c>
      <c r="D216" s="79" t="b">
        <f t="shared" si="122"/>
        <v>0</v>
      </c>
      <c r="E216" s="78" t="b">
        <f t="shared" si="148"/>
        <v>0</v>
      </c>
      <c r="F216" s="78" t="b">
        <f t="shared" si="149"/>
        <v>0</v>
      </c>
      <c r="G216" s="78" t="b">
        <f t="shared" si="123"/>
        <v>0</v>
      </c>
      <c r="H216" s="78" t="b">
        <f t="shared" si="124"/>
        <v>0</v>
      </c>
      <c r="I216" s="78" t="b">
        <f t="shared" si="125"/>
        <v>0</v>
      </c>
      <c r="J216" s="78" t="b">
        <f t="shared" si="126"/>
        <v>0</v>
      </c>
      <c r="K216" s="78" t="b">
        <f t="shared" si="127"/>
        <v>0</v>
      </c>
      <c r="L216" s="85" t="b">
        <f t="shared" si="128"/>
        <v>0</v>
      </c>
      <c r="M216" s="78" t="b">
        <f t="shared" si="129"/>
        <v>0</v>
      </c>
      <c r="N216" s="93" t="b">
        <f t="shared" si="130"/>
        <v>0</v>
      </c>
      <c r="O216" s="78" t="b">
        <f t="shared" si="131"/>
        <v>0</v>
      </c>
      <c r="P216" s="78" t="b">
        <f t="shared" si="132"/>
        <v>0</v>
      </c>
      <c r="Q216" s="78" t="b">
        <f t="shared" si="133"/>
        <v>0</v>
      </c>
      <c r="R216" s="78" t="b">
        <f t="shared" si="134"/>
        <v>0</v>
      </c>
      <c r="S216" s="78" t="b">
        <f t="shared" si="135"/>
        <v>0</v>
      </c>
      <c r="T216" s="78" t="b">
        <f t="shared" si="136"/>
        <v>0</v>
      </c>
      <c r="U216" s="78" t="b">
        <f t="shared" si="137"/>
        <v>0</v>
      </c>
      <c r="V216" s="78" t="b">
        <f t="shared" si="138"/>
        <v>0</v>
      </c>
      <c r="W216" s="78" t="b">
        <f t="shared" si="139"/>
        <v>0</v>
      </c>
      <c r="X216" s="78" t="b">
        <f t="shared" si="140"/>
        <v>0</v>
      </c>
      <c r="Y216" s="80" t="b">
        <f t="shared" si="141"/>
        <v>0</v>
      </c>
      <c r="Z216" s="58"/>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60"/>
      <c r="BC216" s="219" t="b">
        <f t="shared" si="142"/>
        <v>0</v>
      </c>
      <c r="BD216" s="220"/>
      <c r="BE216" s="220"/>
      <c r="BF216" s="220"/>
      <c r="BG216" s="220"/>
      <c r="BH216" s="220" t="b">
        <f t="shared" si="143"/>
        <v>0</v>
      </c>
      <c r="BI216" s="220"/>
      <c r="BJ216" s="220"/>
      <c r="BK216" s="220"/>
      <c r="BL216" s="222"/>
      <c r="BM216" s="184"/>
      <c r="BN216" s="185"/>
      <c r="BO216" s="186"/>
      <c r="BP216" s="265"/>
      <c r="BQ216" s="154"/>
      <c r="BR216" s="198"/>
      <c r="BS216" s="201"/>
    </row>
    <row r="217" spans="1:71" ht="12" customHeight="1" x14ac:dyDescent="0.25">
      <c r="A217" s="55" t="s">
        <v>2</v>
      </c>
      <c r="B217" s="57">
        <v>27</v>
      </c>
      <c r="C217" s="56">
        <v>42069</v>
      </c>
      <c r="D217" s="79" t="b">
        <f t="shared" si="122"/>
        <v>0</v>
      </c>
      <c r="E217" s="78" t="b">
        <f t="shared" si="148"/>
        <v>0</v>
      </c>
      <c r="F217" s="78" t="b">
        <f t="shared" si="149"/>
        <v>0</v>
      </c>
      <c r="G217" s="78" t="b">
        <f t="shared" si="123"/>
        <v>0</v>
      </c>
      <c r="H217" s="78" t="b">
        <f t="shared" si="124"/>
        <v>0</v>
      </c>
      <c r="I217" s="78" t="b">
        <f t="shared" si="125"/>
        <v>0</v>
      </c>
      <c r="J217" s="78" t="b">
        <f t="shared" si="126"/>
        <v>0</v>
      </c>
      <c r="K217" s="78" t="b">
        <f t="shared" si="127"/>
        <v>0</v>
      </c>
      <c r="L217" s="85" t="b">
        <f t="shared" si="128"/>
        <v>0</v>
      </c>
      <c r="M217" s="78" t="b">
        <f t="shared" si="129"/>
        <v>0</v>
      </c>
      <c r="N217" s="93" t="b">
        <f t="shared" si="130"/>
        <v>0</v>
      </c>
      <c r="O217" s="78" t="b">
        <f t="shared" si="131"/>
        <v>0</v>
      </c>
      <c r="P217" s="78" t="b">
        <f t="shared" si="132"/>
        <v>0</v>
      </c>
      <c r="Q217" s="78" t="b">
        <f t="shared" si="133"/>
        <v>0</v>
      </c>
      <c r="R217" s="78" t="b">
        <f t="shared" si="134"/>
        <v>0</v>
      </c>
      <c r="S217" s="78" t="b">
        <f t="shared" si="135"/>
        <v>0</v>
      </c>
      <c r="T217" s="78" t="b">
        <f t="shared" si="136"/>
        <v>0</v>
      </c>
      <c r="U217" s="78" t="b">
        <f t="shared" si="137"/>
        <v>0</v>
      </c>
      <c r="V217" s="78" t="b">
        <f t="shared" si="138"/>
        <v>0</v>
      </c>
      <c r="W217" s="78" t="b">
        <f t="shared" si="139"/>
        <v>0</v>
      </c>
      <c r="X217" s="78" t="b">
        <f t="shared" si="140"/>
        <v>0</v>
      </c>
      <c r="Y217" s="80" t="b">
        <f t="shared" si="141"/>
        <v>0</v>
      </c>
      <c r="Z217" s="58"/>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60"/>
      <c r="BC217" s="219" t="b">
        <f t="shared" si="142"/>
        <v>0</v>
      </c>
      <c r="BD217" s="220"/>
      <c r="BE217" s="220"/>
      <c r="BF217" s="220"/>
      <c r="BG217" s="220"/>
      <c r="BH217" s="220" t="b">
        <f t="shared" si="143"/>
        <v>0</v>
      </c>
      <c r="BI217" s="220"/>
      <c r="BJ217" s="220"/>
      <c r="BK217" s="220"/>
      <c r="BL217" s="222"/>
      <c r="BM217" s="184"/>
      <c r="BN217" s="185"/>
      <c r="BO217" s="186"/>
      <c r="BP217" s="265"/>
      <c r="BQ217" s="154"/>
      <c r="BR217" s="198"/>
      <c r="BS217" s="201"/>
    </row>
    <row r="218" spans="1:71" ht="12" customHeight="1" x14ac:dyDescent="0.25">
      <c r="A218" s="55" t="s">
        <v>3</v>
      </c>
      <c r="B218" s="57">
        <v>27</v>
      </c>
      <c r="C218" s="56">
        <v>42070</v>
      </c>
      <c r="D218" s="79" t="b">
        <f t="shared" si="122"/>
        <v>0</v>
      </c>
      <c r="E218" s="78" t="b">
        <f t="shared" si="148"/>
        <v>0</v>
      </c>
      <c r="F218" s="78" t="b">
        <f t="shared" si="149"/>
        <v>0</v>
      </c>
      <c r="G218" s="78" t="b">
        <f t="shared" si="123"/>
        <v>0</v>
      </c>
      <c r="H218" s="78" t="b">
        <f t="shared" si="124"/>
        <v>0</v>
      </c>
      <c r="I218" s="78" t="b">
        <f t="shared" si="125"/>
        <v>0</v>
      </c>
      <c r="J218" s="78" t="b">
        <f t="shared" si="126"/>
        <v>0</v>
      </c>
      <c r="K218" s="78" t="b">
        <f t="shared" si="127"/>
        <v>0</v>
      </c>
      <c r="L218" s="85" t="b">
        <f t="shared" si="128"/>
        <v>0</v>
      </c>
      <c r="M218" s="78" t="b">
        <f t="shared" si="129"/>
        <v>0</v>
      </c>
      <c r="N218" s="93" t="b">
        <f t="shared" si="130"/>
        <v>0</v>
      </c>
      <c r="O218" s="78" t="b">
        <f t="shared" si="131"/>
        <v>0</v>
      </c>
      <c r="P218" s="78" t="b">
        <f t="shared" si="132"/>
        <v>0</v>
      </c>
      <c r="Q218" s="78" t="b">
        <f t="shared" si="133"/>
        <v>0</v>
      </c>
      <c r="R218" s="78" t="b">
        <f t="shared" si="134"/>
        <v>0</v>
      </c>
      <c r="S218" s="78" t="b">
        <f t="shared" si="135"/>
        <v>0</v>
      </c>
      <c r="T218" s="78" t="b">
        <f t="shared" si="136"/>
        <v>0</v>
      </c>
      <c r="U218" s="78" t="b">
        <f t="shared" si="137"/>
        <v>0</v>
      </c>
      <c r="V218" s="78" t="b">
        <f t="shared" si="138"/>
        <v>0</v>
      </c>
      <c r="W218" s="78" t="b">
        <f t="shared" si="139"/>
        <v>0</v>
      </c>
      <c r="X218" s="78" t="b">
        <f t="shared" si="140"/>
        <v>0</v>
      </c>
      <c r="Y218" s="80" t="b">
        <f t="shared" si="141"/>
        <v>0</v>
      </c>
      <c r="Z218" s="58"/>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60"/>
      <c r="BC218" s="219" t="b">
        <f t="shared" si="142"/>
        <v>0</v>
      </c>
      <c r="BD218" s="220"/>
      <c r="BE218" s="220"/>
      <c r="BF218" s="220"/>
      <c r="BG218" s="220"/>
      <c r="BH218" s="220" t="b">
        <f t="shared" si="143"/>
        <v>0</v>
      </c>
      <c r="BI218" s="220"/>
      <c r="BJ218" s="220"/>
      <c r="BK218" s="220"/>
      <c r="BL218" s="222"/>
      <c r="BM218" s="184"/>
      <c r="BN218" s="185"/>
      <c r="BO218" s="186"/>
      <c r="BP218" s="265"/>
      <c r="BQ218" s="154"/>
      <c r="BR218" s="198"/>
      <c r="BS218" s="201"/>
    </row>
    <row r="219" spans="1:71" ht="12" customHeight="1" thickBot="1" x14ac:dyDescent="0.3">
      <c r="A219" s="55" t="s">
        <v>4</v>
      </c>
      <c r="B219" s="62">
        <v>27</v>
      </c>
      <c r="C219" s="61">
        <v>42071</v>
      </c>
      <c r="D219" s="83" t="b">
        <f t="shared" si="122"/>
        <v>0</v>
      </c>
      <c r="E219" s="81" t="b">
        <f t="shared" si="148"/>
        <v>0</v>
      </c>
      <c r="F219" s="81" t="b">
        <f t="shared" si="149"/>
        <v>0</v>
      </c>
      <c r="G219" s="81" t="b">
        <f t="shared" si="123"/>
        <v>0</v>
      </c>
      <c r="H219" s="81" t="b">
        <f t="shared" si="124"/>
        <v>0</v>
      </c>
      <c r="I219" s="81" t="b">
        <f t="shared" si="125"/>
        <v>0</v>
      </c>
      <c r="J219" s="81" t="b">
        <f t="shared" si="126"/>
        <v>0</v>
      </c>
      <c r="K219" s="81" t="b">
        <f t="shared" si="127"/>
        <v>0</v>
      </c>
      <c r="L219" s="86" t="b">
        <f t="shared" si="128"/>
        <v>0</v>
      </c>
      <c r="M219" s="81" t="b">
        <f t="shared" si="129"/>
        <v>0</v>
      </c>
      <c r="N219" s="92" t="b">
        <f t="shared" si="130"/>
        <v>0</v>
      </c>
      <c r="O219" s="81" t="b">
        <f t="shared" si="131"/>
        <v>0</v>
      </c>
      <c r="P219" s="81" t="b">
        <f t="shared" si="132"/>
        <v>0</v>
      </c>
      <c r="Q219" s="81" t="b">
        <f t="shared" si="133"/>
        <v>0</v>
      </c>
      <c r="R219" s="81" t="b">
        <f t="shared" si="134"/>
        <v>0</v>
      </c>
      <c r="S219" s="81" t="b">
        <f t="shared" si="135"/>
        <v>0</v>
      </c>
      <c r="T219" s="81" t="b">
        <f t="shared" si="136"/>
        <v>0</v>
      </c>
      <c r="U219" s="81" t="b">
        <f t="shared" si="137"/>
        <v>0</v>
      </c>
      <c r="V219" s="81" t="b">
        <f t="shared" si="138"/>
        <v>0</v>
      </c>
      <c r="W219" s="81" t="b">
        <f t="shared" si="139"/>
        <v>0</v>
      </c>
      <c r="X219" s="81" t="b">
        <f t="shared" si="140"/>
        <v>0</v>
      </c>
      <c r="Y219" s="82" t="b">
        <f t="shared" si="141"/>
        <v>0</v>
      </c>
      <c r="Z219" s="58"/>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60"/>
      <c r="BC219" s="223" t="b">
        <f t="shared" si="142"/>
        <v>0</v>
      </c>
      <c r="BD219" s="224"/>
      <c r="BE219" s="224"/>
      <c r="BF219" s="224"/>
      <c r="BG219" s="224"/>
      <c r="BH219" s="224" t="b">
        <f t="shared" si="143"/>
        <v>0</v>
      </c>
      <c r="BI219" s="224"/>
      <c r="BJ219" s="224"/>
      <c r="BK219" s="224"/>
      <c r="BL219" s="226"/>
      <c r="BM219" s="187"/>
      <c r="BN219" s="188"/>
      <c r="BO219" s="189"/>
      <c r="BP219" s="266"/>
      <c r="BQ219" s="155"/>
      <c r="BR219" s="199"/>
      <c r="BS219" s="202"/>
    </row>
    <row r="220" spans="1:71" ht="12" customHeight="1" x14ac:dyDescent="0.25">
      <c r="A220" s="74" t="s">
        <v>0</v>
      </c>
      <c r="B220" s="50">
        <v>28</v>
      </c>
      <c r="C220" s="49">
        <v>42072</v>
      </c>
      <c r="D220" s="63" t="b">
        <f t="shared" si="122"/>
        <v>0</v>
      </c>
      <c r="E220" s="51" t="b">
        <f>IF(COUNTIF(Z220:BA220,"Cardio1")&gt;0, "Cardio matin")</f>
        <v>0</v>
      </c>
      <c r="F220" s="51" t="b">
        <f>IF(COUNTIF(Z220:BA220,"Cardio2")&gt;0, "Cardio après-midi")</f>
        <v>0</v>
      </c>
      <c r="G220" s="51" t="b">
        <f t="shared" si="123"/>
        <v>0</v>
      </c>
      <c r="H220" s="51" t="b">
        <f t="shared" si="124"/>
        <v>0</v>
      </c>
      <c r="I220" s="51" t="b">
        <f t="shared" si="125"/>
        <v>0</v>
      </c>
      <c r="J220" s="51" t="b">
        <f t="shared" si="126"/>
        <v>0</v>
      </c>
      <c r="K220" s="51" t="b">
        <f t="shared" si="127"/>
        <v>0</v>
      </c>
      <c r="L220" s="84" t="b">
        <f t="shared" si="128"/>
        <v>0</v>
      </c>
      <c r="M220" s="51" t="b">
        <f t="shared" si="129"/>
        <v>0</v>
      </c>
      <c r="N220" s="94" t="b">
        <f t="shared" si="130"/>
        <v>0</v>
      </c>
      <c r="O220" s="51" t="b">
        <f t="shared" si="131"/>
        <v>0</v>
      </c>
      <c r="P220" s="51" t="b">
        <f t="shared" si="132"/>
        <v>0</v>
      </c>
      <c r="Q220" s="51" t="b">
        <f t="shared" si="133"/>
        <v>0</v>
      </c>
      <c r="R220" s="51" t="b">
        <f t="shared" si="134"/>
        <v>0</v>
      </c>
      <c r="S220" s="51" t="b">
        <f t="shared" si="135"/>
        <v>0</v>
      </c>
      <c r="T220" s="51" t="b">
        <f t="shared" si="136"/>
        <v>0</v>
      </c>
      <c r="U220" s="51" t="b">
        <f t="shared" si="137"/>
        <v>0</v>
      </c>
      <c r="V220" s="51" t="b">
        <f t="shared" si="138"/>
        <v>0</v>
      </c>
      <c r="W220" s="51" t="b">
        <f t="shared" si="139"/>
        <v>0</v>
      </c>
      <c r="X220" s="51" t="b">
        <f t="shared" si="140"/>
        <v>0</v>
      </c>
      <c r="Y220" s="52" t="b">
        <f t="shared" si="141"/>
        <v>0</v>
      </c>
      <c r="Z220" s="64"/>
      <c r="AA220" s="53"/>
      <c r="AB220" s="53"/>
      <c r="AC220" s="53"/>
      <c r="AD220" s="53"/>
      <c r="AE220" s="53"/>
      <c r="AF220" s="53"/>
      <c r="AG220" s="53"/>
      <c r="AH220" s="53"/>
      <c r="AI220" s="53"/>
      <c r="AJ220" s="53"/>
      <c r="AK220" s="53"/>
      <c r="AL220" s="53"/>
      <c r="AM220" s="53"/>
      <c r="AN220" s="53"/>
      <c r="AO220" s="53"/>
      <c r="AP220" s="53"/>
      <c r="AQ220" s="53"/>
      <c r="AR220" s="53"/>
      <c r="AS220" s="53"/>
      <c r="AT220" s="53"/>
      <c r="AU220" s="53"/>
      <c r="AV220" s="53"/>
      <c r="AW220" s="53"/>
      <c r="AX220" s="53"/>
      <c r="AY220" s="53"/>
      <c r="AZ220" s="53"/>
      <c r="BA220" s="54"/>
      <c r="BC220" s="216" t="b">
        <f t="shared" si="142"/>
        <v>0</v>
      </c>
      <c r="BD220" s="217"/>
      <c r="BE220" s="217"/>
      <c r="BF220" s="217"/>
      <c r="BG220" s="217"/>
      <c r="BH220" s="217" t="b">
        <f t="shared" si="143"/>
        <v>0</v>
      </c>
      <c r="BI220" s="217"/>
      <c r="BJ220" s="217"/>
      <c r="BK220" s="217"/>
      <c r="BL220" s="227"/>
      <c r="BM220" s="181"/>
      <c r="BN220" s="182"/>
      <c r="BO220" s="183"/>
      <c r="BP220" s="264">
        <v>28</v>
      </c>
      <c r="BQ220" s="153"/>
      <c r="BR220" s="197"/>
      <c r="BS220" s="200"/>
    </row>
    <row r="221" spans="1:71" ht="12" customHeight="1" x14ac:dyDescent="0.25">
      <c r="A221" s="73" t="s">
        <v>80</v>
      </c>
      <c r="B221" s="57">
        <v>28</v>
      </c>
      <c r="C221" s="56">
        <v>42073</v>
      </c>
      <c r="D221" s="79" t="b">
        <f t="shared" si="122"/>
        <v>0</v>
      </c>
      <c r="E221" s="78" t="b">
        <f t="shared" ref="E221:E226" si="150">IF(COUNTIF(Z221:BA221,"Cardio.")&gt;0, "Cardio1")</f>
        <v>0</v>
      </c>
      <c r="F221" s="78" t="b">
        <f t="shared" ref="F221:F226" si="151">IF(COUNTIF(Z221:BA221,"Cardio")&gt;0, "Cardio2")</f>
        <v>0</v>
      </c>
      <c r="G221" s="78" t="b">
        <f t="shared" si="123"/>
        <v>0</v>
      </c>
      <c r="H221" s="78" t="b">
        <f t="shared" si="124"/>
        <v>0</v>
      </c>
      <c r="I221" s="78" t="b">
        <f t="shared" si="125"/>
        <v>0</v>
      </c>
      <c r="J221" s="78" t="b">
        <f t="shared" si="126"/>
        <v>0</v>
      </c>
      <c r="K221" s="78" t="b">
        <f t="shared" si="127"/>
        <v>0</v>
      </c>
      <c r="L221" s="85" t="b">
        <f t="shared" si="128"/>
        <v>0</v>
      </c>
      <c r="M221" s="78" t="b">
        <f t="shared" si="129"/>
        <v>0</v>
      </c>
      <c r="N221" s="93" t="b">
        <f t="shared" si="130"/>
        <v>0</v>
      </c>
      <c r="O221" s="78" t="b">
        <f t="shared" si="131"/>
        <v>0</v>
      </c>
      <c r="P221" s="78" t="b">
        <f t="shared" si="132"/>
        <v>0</v>
      </c>
      <c r="Q221" s="78" t="b">
        <f t="shared" si="133"/>
        <v>0</v>
      </c>
      <c r="R221" s="78" t="b">
        <f t="shared" si="134"/>
        <v>0</v>
      </c>
      <c r="S221" s="78" t="b">
        <f t="shared" si="135"/>
        <v>0</v>
      </c>
      <c r="T221" s="78" t="b">
        <f t="shared" si="136"/>
        <v>0</v>
      </c>
      <c r="U221" s="78" t="b">
        <f t="shared" si="137"/>
        <v>0</v>
      </c>
      <c r="V221" s="78" t="b">
        <f t="shared" si="138"/>
        <v>0</v>
      </c>
      <c r="W221" s="78" t="b">
        <f t="shared" si="139"/>
        <v>0</v>
      </c>
      <c r="X221" s="78" t="b">
        <f t="shared" si="140"/>
        <v>0</v>
      </c>
      <c r="Y221" s="80" t="b">
        <f t="shared" si="141"/>
        <v>0</v>
      </c>
      <c r="Z221" s="58"/>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60"/>
      <c r="BC221" s="219" t="b">
        <f t="shared" si="142"/>
        <v>0</v>
      </c>
      <c r="BD221" s="220"/>
      <c r="BE221" s="220"/>
      <c r="BF221" s="220"/>
      <c r="BG221" s="220"/>
      <c r="BH221" s="220" t="b">
        <f t="shared" si="143"/>
        <v>0</v>
      </c>
      <c r="BI221" s="220"/>
      <c r="BJ221" s="220"/>
      <c r="BK221" s="220"/>
      <c r="BL221" s="222"/>
      <c r="BM221" s="184"/>
      <c r="BN221" s="185"/>
      <c r="BO221" s="186"/>
      <c r="BP221" s="265"/>
      <c r="BQ221" s="154"/>
      <c r="BR221" s="198"/>
      <c r="BS221" s="201"/>
    </row>
    <row r="222" spans="1:71" ht="12" customHeight="1" x14ac:dyDescent="0.25">
      <c r="A222" s="73" t="s">
        <v>81</v>
      </c>
      <c r="B222" s="57">
        <v>28</v>
      </c>
      <c r="C222" s="56">
        <v>42074</v>
      </c>
      <c r="D222" s="79" t="b">
        <f t="shared" si="122"/>
        <v>0</v>
      </c>
      <c r="E222" s="78" t="b">
        <f t="shared" si="150"/>
        <v>0</v>
      </c>
      <c r="F222" s="78" t="b">
        <f t="shared" si="151"/>
        <v>0</v>
      </c>
      <c r="G222" s="78" t="b">
        <f t="shared" si="123"/>
        <v>0</v>
      </c>
      <c r="H222" s="78" t="b">
        <f t="shared" si="124"/>
        <v>0</v>
      </c>
      <c r="I222" s="78" t="b">
        <f t="shared" si="125"/>
        <v>0</v>
      </c>
      <c r="J222" s="78" t="b">
        <f t="shared" si="126"/>
        <v>0</v>
      </c>
      <c r="K222" s="78" t="b">
        <f t="shared" si="127"/>
        <v>0</v>
      </c>
      <c r="L222" s="85" t="b">
        <f t="shared" si="128"/>
        <v>0</v>
      </c>
      <c r="M222" s="78" t="b">
        <f t="shared" si="129"/>
        <v>0</v>
      </c>
      <c r="N222" s="93" t="b">
        <f t="shared" si="130"/>
        <v>0</v>
      </c>
      <c r="O222" s="78" t="b">
        <f t="shared" si="131"/>
        <v>0</v>
      </c>
      <c r="P222" s="78" t="b">
        <f t="shared" si="132"/>
        <v>0</v>
      </c>
      <c r="Q222" s="78" t="b">
        <f t="shared" si="133"/>
        <v>0</v>
      </c>
      <c r="R222" s="78" t="b">
        <f t="shared" si="134"/>
        <v>0</v>
      </c>
      <c r="S222" s="78" t="b">
        <f t="shared" si="135"/>
        <v>0</v>
      </c>
      <c r="T222" s="78" t="b">
        <f t="shared" si="136"/>
        <v>0</v>
      </c>
      <c r="U222" s="78" t="b">
        <f t="shared" si="137"/>
        <v>0</v>
      </c>
      <c r="V222" s="78" t="b">
        <f t="shared" si="138"/>
        <v>0</v>
      </c>
      <c r="W222" s="78" t="b">
        <f t="shared" si="139"/>
        <v>0</v>
      </c>
      <c r="X222" s="78" t="b">
        <f t="shared" si="140"/>
        <v>0</v>
      </c>
      <c r="Y222" s="80" t="b">
        <f t="shared" si="141"/>
        <v>0</v>
      </c>
      <c r="Z222" s="58"/>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60"/>
      <c r="BC222" s="219" t="b">
        <f t="shared" si="142"/>
        <v>0</v>
      </c>
      <c r="BD222" s="220"/>
      <c r="BE222" s="220"/>
      <c r="BF222" s="220"/>
      <c r="BG222" s="220"/>
      <c r="BH222" s="220" t="b">
        <f t="shared" si="143"/>
        <v>0</v>
      </c>
      <c r="BI222" s="220"/>
      <c r="BJ222" s="220"/>
      <c r="BK222" s="220"/>
      <c r="BL222" s="222"/>
      <c r="BM222" s="184"/>
      <c r="BN222" s="185"/>
      <c r="BO222" s="186"/>
      <c r="BP222" s="265"/>
      <c r="BQ222" s="154"/>
      <c r="BR222" s="198"/>
      <c r="BS222" s="201"/>
    </row>
    <row r="223" spans="1:71" ht="12" customHeight="1" x14ac:dyDescent="0.25">
      <c r="A223" s="73" t="s">
        <v>1</v>
      </c>
      <c r="B223" s="57">
        <v>28</v>
      </c>
      <c r="C223" s="56">
        <v>42075</v>
      </c>
      <c r="D223" s="79" t="b">
        <f t="shared" si="122"/>
        <v>0</v>
      </c>
      <c r="E223" s="78" t="b">
        <f t="shared" si="150"/>
        <v>0</v>
      </c>
      <c r="F223" s="78" t="b">
        <f t="shared" si="151"/>
        <v>0</v>
      </c>
      <c r="G223" s="78" t="b">
        <f t="shared" si="123"/>
        <v>0</v>
      </c>
      <c r="H223" s="78" t="b">
        <f t="shared" si="124"/>
        <v>0</v>
      </c>
      <c r="I223" s="78" t="b">
        <f t="shared" si="125"/>
        <v>0</v>
      </c>
      <c r="J223" s="78" t="b">
        <f t="shared" si="126"/>
        <v>0</v>
      </c>
      <c r="K223" s="78" t="b">
        <f t="shared" si="127"/>
        <v>0</v>
      </c>
      <c r="L223" s="85" t="b">
        <f t="shared" si="128"/>
        <v>0</v>
      </c>
      <c r="M223" s="78" t="b">
        <f t="shared" si="129"/>
        <v>0</v>
      </c>
      <c r="N223" s="93" t="b">
        <f t="shared" si="130"/>
        <v>0</v>
      </c>
      <c r="O223" s="78" t="b">
        <f t="shared" si="131"/>
        <v>0</v>
      </c>
      <c r="P223" s="78" t="b">
        <f t="shared" si="132"/>
        <v>0</v>
      </c>
      <c r="Q223" s="78" t="b">
        <f t="shared" si="133"/>
        <v>0</v>
      </c>
      <c r="R223" s="78" t="b">
        <f t="shared" si="134"/>
        <v>0</v>
      </c>
      <c r="S223" s="78" t="b">
        <f t="shared" si="135"/>
        <v>0</v>
      </c>
      <c r="T223" s="78" t="b">
        <f t="shared" si="136"/>
        <v>0</v>
      </c>
      <c r="U223" s="78" t="b">
        <f t="shared" si="137"/>
        <v>0</v>
      </c>
      <c r="V223" s="78" t="b">
        <f t="shared" si="138"/>
        <v>0</v>
      </c>
      <c r="W223" s="78" t="b">
        <f t="shared" si="139"/>
        <v>0</v>
      </c>
      <c r="X223" s="78" t="b">
        <f t="shared" si="140"/>
        <v>0</v>
      </c>
      <c r="Y223" s="80" t="b">
        <f t="shared" si="141"/>
        <v>0</v>
      </c>
      <c r="Z223" s="58"/>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60"/>
      <c r="BC223" s="219" t="b">
        <f t="shared" si="142"/>
        <v>0</v>
      </c>
      <c r="BD223" s="220"/>
      <c r="BE223" s="220"/>
      <c r="BF223" s="220"/>
      <c r="BG223" s="220"/>
      <c r="BH223" s="220" t="b">
        <f t="shared" si="143"/>
        <v>0</v>
      </c>
      <c r="BI223" s="220"/>
      <c r="BJ223" s="220"/>
      <c r="BK223" s="220"/>
      <c r="BL223" s="222"/>
      <c r="BM223" s="184"/>
      <c r="BN223" s="185"/>
      <c r="BO223" s="186"/>
      <c r="BP223" s="265"/>
      <c r="BQ223" s="154"/>
      <c r="BR223" s="198"/>
      <c r="BS223" s="201"/>
    </row>
    <row r="224" spans="1:71" ht="12" customHeight="1" x14ac:dyDescent="0.25">
      <c r="A224" s="73" t="s">
        <v>2</v>
      </c>
      <c r="B224" s="57">
        <v>28</v>
      </c>
      <c r="C224" s="56">
        <v>42076</v>
      </c>
      <c r="D224" s="79" t="b">
        <f t="shared" si="122"/>
        <v>0</v>
      </c>
      <c r="E224" s="78" t="b">
        <f t="shared" si="150"/>
        <v>0</v>
      </c>
      <c r="F224" s="78" t="b">
        <f t="shared" si="151"/>
        <v>0</v>
      </c>
      <c r="G224" s="78" t="b">
        <f t="shared" si="123"/>
        <v>0</v>
      </c>
      <c r="H224" s="78" t="b">
        <f t="shared" si="124"/>
        <v>0</v>
      </c>
      <c r="I224" s="78" t="b">
        <f t="shared" si="125"/>
        <v>0</v>
      </c>
      <c r="J224" s="78" t="b">
        <f t="shared" si="126"/>
        <v>0</v>
      </c>
      <c r="K224" s="78" t="b">
        <f t="shared" si="127"/>
        <v>0</v>
      </c>
      <c r="L224" s="85" t="b">
        <f t="shared" si="128"/>
        <v>0</v>
      </c>
      <c r="M224" s="78" t="b">
        <f t="shared" si="129"/>
        <v>0</v>
      </c>
      <c r="N224" s="93" t="b">
        <f t="shared" si="130"/>
        <v>0</v>
      </c>
      <c r="O224" s="78" t="b">
        <f t="shared" si="131"/>
        <v>0</v>
      </c>
      <c r="P224" s="78" t="b">
        <f t="shared" si="132"/>
        <v>0</v>
      </c>
      <c r="Q224" s="78" t="b">
        <f t="shared" si="133"/>
        <v>0</v>
      </c>
      <c r="R224" s="78" t="b">
        <f t="shared" si="134"/>
        <v>0</v>
      </c>
      <c r="S224" s="78" t="b">
        <f t="shared" si="135"/>
        <v>0</v>
      </c>
      <c r="T224" s="78" t="b">
        <f t="shared" si="136"/>
        <v>0</v>
      </c>
      <c r="U224" s="78" t="b">
        <f t="shared" si="137"/>
        <v>0</v>
      </c>
      <c r="V224" s="78" t="b">
        <f t="shared" si="138"/>
        <v>0</v>
      </c>
      <c r="W224" s="78" t="b">
        <f t="shared" si="139"/>
        <v>0</v>
      </c>
      <c r="X224" s="78" t="b">
        <f t="shared" si="140"/>
        <v>0</v>
      </c>
      <c r="Y224" s="80" t="b">
        <f t="shared" si="141"/>
        <v>0</v>
      </c>
      <c r="Z224" s="58"/>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60"/>
      <c r="BC224" s="219" t="b">
        <f t="shared" si="142"/>
        <v>0</v>
      </c>
      <c r="BD224" s="220"/>
      <c r="BE224" s="220"/>
      <c r="BF224" s="220"/>
      <c r="BG224" s="220"/>
      <c r="BH224" s="220" t="b">
        <f t="shared" si="143"/>
        <v>0</v>
      </c>
      <c r="BI224" s="220"/>
      <c r="BJ224" s="220"/>
      <c r="BK224" s="220"/>
      <c r="BL224" s="222"/>
      <c r="BM224" s="184"/>
      <c r="BN224" s="185"/>
      <c r="BO224" s="186"/>
      <c r="BP224" s="265"/>
      <c r="BQ224" s="154"/>
      <c r="BR224" s="198"/>
      <c r="BS224" s="201"/>
    </row>
    <row r="225" spans="1:71" ht="12" customHeight="1" x14ac:dyDescent="0.25">
      <c r="A225" s="73" t="s">
        <v>3</v>
      </c>
      <c r="B225" s="57">
        <v>28</v>
      </c>
      <c r="C225" s="56">
        <v>42077</v>
      </c>
      <c r="D225" s="79" t="b">
        <f t="shared" si="122"/>
        <v>0</v>
      </c>
      <c r="E225" s="78" t="b">
        <f t="shared" si="150"/>
        <v>0</v>
      </c>
      <c r="F225" s="78" t="b">
        <f t="shared" si="151"/>
        <v>0</v>
      </c>
      <c r="G225" s="78" t="b">
        <f t="shared" si="123"/>
        <v>0</v>
      </c>
      <c r="H225" s="78" t="b">
        <f t="shared" si="124"/>
        <v>0</v>
      </c>
      <c r="I225" s="78" t="b">
        <f t="shared" si="125"/>
        <v>0</v>
      </c>
      <c r="J225" s="78" t="b">
        <f t="shared" si="126"/>
        <v>0</v>
      </c>
      <c r="K225" s="78" t="b">
        <f t="shared" si="127"/>
        <v>0</v>
      </c>
      <c r="L225" s="85" t="b">
        <f t="shared" si="128"/>
        <v>0</v>
      </c>
      <c r="M225" s="78" t="b">
        <f t="shared" si="129"/>
        <v>0</v>
      </c>
      <c r="N225" s="93" t="b">
        <f t="shared" si="130"/>
        <v>0</v>
      </c>
      <c r="O225" s="78" t="b">
        <f t="shared" si="131"/>
        <v>0</v>
      </c>
      <c r="P225" s="78" t="b">
        <f t="shared" si="132"/>
        <v>0</v>
      </c>
      <c r="Q225" s="78" t="b">
        <f t="shared" si="133"/>
        <v>0</v>
      </c>
      <c r="R225" s="78" t="b">
        <f t="shared" si="134"/>
        <v>0</v>
      </c>
      <c r="S225" s="78" t="b">
        <f t="shared" si="135"/>
        <v>0</v>
      </c>
      <c r="T225" s="78" t="b">
        <f t="shared" si="136"/>
        <v>0</v>
      </c>
      <c r="U225" s="78" t="b">
        <f t="shared" si="137"/>
        <v>0</v>
      </c>
      <c r="V225" s="78" t="b">
        <f t="shared" si="138"/>
        <v>0</v>
      </c>
      <c r="W225" s="78" t="b">
        <f t="shared" si="139"/>
        <v>0</v>
      </c>
      <c r="X225" s="78" t="b">
        <f t="shared" si="140"/>
        <v>0</v>
      </c>
      <c r="Y225" s="80" t="b">
        <f t="shared" si="141"/>
        <v>0</v>
      </c>
      <c r="Z225" s="58"/>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60"/>
      <c r="BC225" s="219" t="b">
        <f t="shared" si="142"/>
        <v>0</v>
      </c>
      <c r="BD225" s="220"/>
      <c r="BE225" s="220"/>
      <c r="BF225" s="220"/>
      <c r="BG225" s="220"/>
      <c r="BH225" s="220" t="b">
        <f t="shared" si="143"/>
        <v>0</v>
      </c>
      <c r="BI225" s="220"/>
      <c r="BJ225" s="220"/>
      <c r="BK225" s="220"/>
      <c r="BL225" s="222"/>
      <c r="BM225" s="184"/>
      <c r="BN225" s="185"/>
      <c r="BO225" s="186"/>
      <c r="BP225" s="265"/>
      <c r="BQ225" s="154"/>
      <c r="BR225" s="198"/>
      <c r="BS225" s="201"/>
    </row>
    <row r="226" spans="1:71" ht="12" customHeight="1" thickBot="1" x14ac:dyDescent="0.3">
      <c r="A226" s="55" t="s">
        <v>4</v>
      </c>
      <c r="B226" s="62">
        <v>28</v>
      </c>
      <c r="C226" s="61">
        <v>42078</v>
      </c>
      <c r="D226" s="83" t="b">
        <f t="shared" si="122"/>
        <v>0</v>
      </c>
      <c r="E226" s="81" t="b">
        <f t="shared" si="150"/>
        <v>0</v>
      </c>
      <c r="F226" s="81" t="b">
        <f t="shared" si="151"/>
        <v>0</v>
      </c>
      <c r="G226" s="81" t="b">
        <f t="shared" si="123"/>
        <v>0</v>
      </c>
      <c r="H226" s="81" t="b">
        <f t="shared" si="124"/>
        <v>0</v>
      </c>
      <c r="I226" s="81" t="b">
        <f t="shared" si="125"/>
        <v>0</v>
      </c>
      <c r="J226" s="81" t="b">
        <f t="shared" si="126"/>
        <v>0</v>
      </c>
      <c r="K226" s="81" t="b">
        <f t="shared" si="127"/>
        <v>0</v>
      </c>
      <c r="L226" s="86" t="b">
        <f t="shared" si="128"/>
        <v>0</v>
      </c>
      <c r="M226" s="81" t="b">
        <f t="shared" si="129"/>
        <v>0</v>
      </c>
      <c r="N226" s="92" t="b">
        <f t="shared" si="130"/>
        <v>0</v>
      </c>
      <c r="O226" s="81" t="b">
        <f t="shared" si="131"/>
        <v>0</v>
      </c>
      <c r="P226" s="81" t="b">
        <f t="shared" si="132"/>
        <v>0</v>
      </c>
      <c r="Q226" s="81" t="b">
        <f t="shared" si="133"/>
        <v>0</v>
      </c>
      <c r="R226" s="81" t="b">
        <f t="shared" si="134"/>
        <v>0</v>
      </c>
      <c r="S226" s="81" t="b">
        <f t="shared" si="135"/>
        <v>0</v>
      </c>
      <c r="T226" s="81" t="b">
        <f t="shared" si="136"/>
        <v>0</v>
      </c>
      <c r="U226" s="81" t="b">
        <f t="shared" si="137"/>
        <v>0</v>
      </c>
      <c r="V226" s="81" t="b">
        <f t="shared" si="138"/>
        <v>0</v>
      </c>
      <c r="W226" s="81" t="b">
        <f t="shared" si="139"/>
        <v>0</v>
      </c>
      <c r="X226" s="81" t="b">
        <f t="shared" si="140"/>
        <v>0</v>
      </c>
      <c r="Y226" s="82" t="b">
        <f t="shared" si="141"/>
        <v>0</v>
      </c>
      <c r="Z226" s="58"/>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60"/>
      <c r="BC226" s="223" t="b">
        <f t="shared" si="142"/>
        <v>0</v>
      </c>
      <c r="BD226" s="224"/>
      <c r="BE226" s="224"/>
      <c r="BF226" s="224"/>
      <c r="BG226" s="224"/>
      <c r="BH226" s="224" t="b">
        <f t="shared" si="143"/>
        <v>0</v>
      </c>
      <c r="BI226" s="224"/>
      <c r="BJ226" s="224"/>
      <c r="BK226" s="224"/>
      <c r="BL226" s="226"/>
      <c r="BM226" s="187"/>
      <c r="BN226" s="188"/>
      <c r="BO226" s="189"/>
      <c r="BP226" s="266"/>
      <c r="BQ226" s="155"/>
      <c r="BR226" s="199"/>
      <c r="BS226" s="202"/>
    </row>
    <row r="227" spans="1:71" ht="12" customHeight="1" x14ac:dyDescent="0.25">
      <c r="A227" s="74" t="s">
        <v>0</v>
      </c>
      <c r="B227" s="50">
        <v>29</v>
      </c>
      <c r="C227" s="49">
        <v>42079</v>
      </c>
      <c r="D227" s="63" t="b">
        <f t="shared" si="122"/>
        <v>0</v>
      </c>
      <c r="E227" s="51" t="b">
        <f>IF(COUNTIF(Z227:BA227,"Cardio1")&gt;0, "Cardio matin")</f>
        <v>0</v>
      </c>
      <c r="F227" s="51" t="b">
        <f>IF(COUNTIF(Z227:BA227,"Cardio2")&gt;0, "Cardio après-midi")</f>
        <v>0</v>
      </c>
      <c r="G227" s="51" t="b">
        <f t="shared" si="123"/>
        <v>0</v>
      </c>
      <c r="H227" s="51" t="b">
        <f t="shared" si="124"/>
        <v>0</v>
      </c>
      <c r="I227" s="51" t="b">
        <f t="shared" si="125"/>
        <v>0</v>
      </c>
      <c r="J227" s="51" t="b">
        <f t="shared" si="126"/>
        <v>0</v>
      </c>
      <c r="K227" s="51" t="b">
        <f t="shared" si="127"/>
        <v>0</v>
      </c>
      <c r="L227" s="84" t="b">
        <f t="shared" si="128"/>
        <v>0</v>
      </c>
      <c r="M227" s="51" t="b">
        <f t="shared" si="129"/>
        <v>0</v>
      </c>
      <c r="N227" s="94" t="b">
        <f t="shared" si="130"/>
        <v>0</v>
      </c>
      <c r="O227" s="51" t="b">
        <f t="shared" si="131"/>
        <v>0</v>
      </c>
      <c r="P227" s="51" t="b">
        <f t="shared" si="132"/>
        <v>0</v>
      </c>
      <c r="Q227" s="51" t="b">
        <f t="shared" si="133"/>
        <v>0</v>
      </c>
      <c r="R227" s="51" t="b">
        <f t="shared" si="134"/>
        <v>0</v>
      </c>
      <c r="S227" s="51" t="b">
        <f t="shared" si="135"/>
        <v>0</v>
      </c>
      <c r="T227" s="51" t="b">
        <f t="shared" si="136"/>
        <v>0</v>
      </c>
      <c r="U227" s="51" t="b">
        <f t="shared" si="137"/>
        <v>0</v>
      </c>
      <c r="V227" s="51" t="b">
        <f t="shared" si="138"/>
        <v>0</v>
      </c>
      <c r="W227" s="51" t="b">
        <f t="shared" si="139"/>
        <v>0</v>
      </c>
      <c r="X227" s="51" t="b">
        <f t="shared" si="140"/>
        <v>0</v>
      </c>
      <c r="Y227" s="52" t="b">
        <f t="shared" si="141"/>
        <v>0</v>
      </c>
      <c r="Z227" s="64"/>
      <c r="AA227" s="53"/>
      <c r="AB227" s="53"/>
      <c r="AC227" s="53"/>
      <c r="AD227" s="53"/>
      <c r="AE227" s="53"/>
      <c r="AF227" s="53"/>
      <c r="AG227" s="53"/>
      <c r="AH227" s="53"/>
      <c r="AI227" s="53"/>
      <c r="AJ227" s="53"/>
      <c r="AK227" s="53"/>
      <c r="AL227" s="53"/>
      <c r="AM227" s="53"/>
      <c r="AN227" s="53"/>
      <c r="AO227" s="53"/>
      <c r="AP227" s="53"/>
      <c r="AQ227" s="53"/>
      <c r="AR227" s="53"/>
      <c r="AS227" s="53"/>
      <c r="AT227" s="53"/>
      <c r="AU227" s="53"/>
      <c r="AV227" s="53"/>
      <c r="AW227" s="53"/>
      <c r="AX227" s="53"/>
      <c r="AY227" s="53"/>
      <c r="AZ227" s="53"/>
      <c r="BA227" s="54"/>
      <c r="BC227" s="216" t="b">
        <f t="shared" si="142"/>
        <v>0</v>
      </c>
      <c r="BD227" s="217"/>
      <c r="BE227" s="217"/>
      <c r="BF227" s="217"/>
      <c r="BG227" s="217"/>
      <c r="BH227" s="217" t="b">
        <f t="shared" si="143"/>
        <v>0</v>
      </c>
      <c r="BI227" s="217"/>
      <c r="BJ227" s="217"/>
      <c r="BK227" s="217"/>
      <c r="BL227" s="227"/>
      <c r="BM227" s="181"/>
      <c r="BN227" s="182"/>
      <c r="BO227" s="183"/>
      <c r="BP227" s="264">
        <v>29</v>
      </c>
      <c r="BQ227" s="153"/>
      <c r="BR227" s="197"/>
      <c r="BS227" s="200"/>
    </row>
    <row r="228" spans="1:71" ht="12" customHeight="1" x14ac:dyDescent="0.25">
      <c r="A228" s="73" t="s">
        <v>80</v>
      </c>
      <c r="B228" s="57">
        <v>29</v>
      </c>
      <c r="C228" s="56">
        <v>42080</v>
      </c>
      <c r="D228" s="79" t="b">
        <f t="shared" si="122"/>
        <v>0</v>
      </c>
      <c r="E228" s="78" t="b">
        <f t="shared" ref="E228:E233" si="152">IF(COUNTIF(Z228:BA228,"Cardio.")&gt;0, "Cardio1")</f>
        <v>0</v>
      </c>
      <c r="F228" s="78" t="b">
        <f t="shared" ref="F228:F233" si="153">IF(COUNTIF(Z228:BA228,"Cardio")&gt;0, "Cardio2")</f>
        <v>0</v>
      </c>
      <c r="G228" s="78" t="b">
        <f t="shared" si="123"/>
        <v>0</v>
      </c>
      <c r="H228" s="78" t="b">
        <f t="shared" si="124"/>
        <v>0</v>
      </c>
      <c r="I228" s="78" t="b">
        <f t="shared" si="125"/>
        <v>0</v>
      </c>
      <c r="J228" s="78" t="b">
        <f t="shared" si="126"/>
        <v>0</v>
      </c>
      <c r="K228" s="78" t="b">
        <f t="shared" si="127"/>
        <v>0</v>
      </c>
      <c r="L228" s="85" t="b">
        <f t="shared" si="128"/>
        <v>0</v>
      </c>
      <c r="M228" s="78" t="b">
        <f t="shared" si="129"/>
        <v>0</v>
      </c>
      <c r="N228" s="93" t="b">
        <f t="shared" si="130"/>
        <v>0</v>
      </c>
      <c r="O228" s="78" t="b">
        <f t="shared" si="131"/>
        <v>0</v>
      </c>
      <c r="P228" s="78" t="b">
        <f t="shared" si="132"/>
        <v>0</v>
      </c>
      <c r="Q228" s="78" t="b">
        <f t="shared" si="133"/>
        <v>0</v>
      </c>
      <c r="R228" s="78" t="b">
        <f t="shared" si="134"/>
        <v>0</v>
      </c>
      <c r="S228" s="78" t="b">
        <f t="shared" si="135"/>
        <v>0</v>
      </c>
      <c r="T228" s="78" t="b">
        <f t="shared" si="136"/>
        <v>0</v>
      </c>
      <c r="U228" s="78" t="b">
        <f t="shared" si="137"/>
        <v>0</v>
      </c>
      <c r="V228" s="78" t="b">
        <f t="shared" si="138"/>
        <v>0</v>
      </c>
      <c r="W228" s="78" t="b">
        <f t="shared" si="139"/>
        <v>0</v>
      </c>
      <c r="X228" s="78" t="b">
        <f t="shared" si="140"/>
        <v>0</v>
      </c>
      <c r="Y228" s="80" t="b">
        <f t="shared" si="141"/>
        <v>0</v>
      </c>
      <c r="Z228" s="58"/>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60"/>
      <c r="BC228" s="219" t="b">
        <f t="shared" si="142"/>
        <v>0</v>
      </c>
      <c r="BD228" s="220"/>
      <c r="BE228" s="220"/>
      <c r="BF228" s="220"/>
      <c r="BG228" s="220"/>
      <c r="BH228" s="220" t="b">
        <f t="shared" si="143"/>
        <v>0</v>
      </c>
      <c r="BI228" s="220"/>
      <c r="BJ228" s="220"/>
      <c r="BK228" s="220"/>
      <c r="BL228" s="222"/>
      <c r="BM228" s="184"/>
      <c r="BN228" s="185"/>
      <c r="BO228" s="186"/>
      <c r="BP228" s="265"/>
      <c r="BQ228" s="154"/>
      <c r="BR228" s="198"/>
      <c r="BS228" s="201"/>
    </row>
    <row r="229" spans="1:71" ht="12" customHeight="1" x14ac:dyDescent="0.25">
      <c r="A229" s="73" t="s">
        <v>81</v>
      </c>
      <c r="B229" s="57">
        <v>29</v>
      </c>
      <c r="C229" s="56">
        <v>42081</v>
      </c>
      <c r="D229" s="79" t="b">
        <f t="shared" si="122"/>
        <v>0</v>
      </c>
      <c r="E229" s="78" t="b">
        <f t="shared" si="152"/>
        <v>0</v>
      </c>
      <c r="F229" s="78" t="b">
        <f t="shared" si="153"/>
        <v>0</v>
      </c>
      <c r="G229" s="78" t="b">
        <f t="shared" si="123"/>
        <v>0</v>
      </c>
      <c r="H229" s="78" t="b">
        <f t="shared" si="124"/>
        <v>0</v>
      </c>
      <c r="I229" s="78" t="b">
        <f t="shared" si="125"/>
        <v>0</v>
      </c>
      <c r="J229" s="78" t="b">
        <f t="shared" si="126"/>
        <v>0</v>
      </c>
      <c r="K229" s="78" t="b">
        <f t="shared" si="127"/>
        <v>0</v>
      </c>
      <c r="L229" s="85" t="b">
        <f t="shared" si="128"/>
        <v>0</v>
      </c>
      <c r="M229" s="78" t="b">
        <f t="shared" si="129"/>
        <v>0</v>
      </c>
      <c r="N229" s="93" t="b">
        <f t="shared" si="130"/>
        <v>0</v>
      </c>
      <c r="O229" s="78" t="b">
        <f t="shared" si="131"/>
        <v>0</v>
      </c>
      <c r="P229" s="78" t="b">
        <f t="shared" si="132"/>
        <v>0</v>
      </c>
      <c r="Q229" s="78" t="b">
        <f t="shared" si="133"/>
        <v>0</v>
      </c>
      <c r="R229" s="78" t="b">
        <f t="shared" si="134"/>
        <v>0</v>
      </c>
      <c r="S229" s="78" t="b">
        <f t="shared" si="135"/>
        <v>0</v>
      </c>
      <c r="T229" s="78" t="b">
        <f t="shared" si="136"/>
        <v>0</v>
      </c>
      <c r="U229" s="78" t="b">
        <f t="shared" si="137"/>
        <v>0</v>
      </c>
      <c r="V229" s="78" t="b">
        <f t="shared" si="138"/>
        <v>0</v>
      </c>
      <c r="W229" s="78" t="b">
        <f t="shared" si="139"/>
        <v>0</v>
      </c>
      <c r="X229" s="78" t="b">
        <f t="shared" si="140"/>
        <v>0</v>
      </c>
      <c r="Y229" s="80" t="b">
        <f t="shared" si="141"/>
        <v>0</v>
      </c>
      <c r="Z229" s="58"/>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60"/>
      <c r="BC229" s="219" t="b">
        <f t="shared" si="142"/>
        <v>0</v>
      </c>
      <c r="BD229" s="220"/>
      <c r="BE229" s="220"/>
      <c r="BF229" s="220"/>
      <c r="BG229" s="220"/>
      <c r="BH229" s="220" t="b">
        <f t="shared" si="143"/>
        <v>0</v>
      </c>
      <c r="BI229" s="220"/>
      <c r="BJ229" s="220"/>
      <c r="BK229" s="220"/>
      <c r="BL229" s="222"/>
      <c r="BM229" s="184"/>
      <c r="BN229" s="185"/>
      <c r="BO229" s="186"/>
      <c r="BP229" s="265"/>
      <c r="BQ229" s="154"/>
      <c r="BR229" s="198"/>
      <c r="BS229" s="201"/>
    </row>
    <row r="230" spans="1:71" ht="12" customHeight="1" x14ac:dyDescent="0.25">
      <c r="A230" s="73" t="s">
        <v>1</v>
      </c>
      <c r="B230" s="57">
        <v>29</v>
      </c>
      <c r="C230" s="56">
        <v>42082</v>
      </c>
      <c r="D230" s="79" t="b">
        <f t="shared" si="122"/>
        <v>0</v>
      </c>
      <c r="E230" s="78" t="b">
        <f t="shared" si="152"/>
        <v>0</v>
      </c>
      <c r="F230" s="78" t="b">
        <f t="shared" si="153"/>
        <v>0</v>
      </c>
      <c r="G230" s="78" t="b">
        <f t="shared" si="123"/>
        <v>0</v>
      </c>
      <c r="H230" s="78" t="b">
        <f t="shared" si="124"/>
        <v>0</v>
      </c>
      <c r="I230" s="78" t="b">
        <f t="shared" si="125"/>
        <v>0</v>
      </c>
      <c r="J230" s="78" t="b">
        <f t="shared" si="126"/>
        <v>0</v>
      </c>
      <c r="K230" s="78" t="b">
        <f t="shared" si="127"/>
        <v>0</v>
      </c>
      <c r="L230" s="85" t="b">
        <f t="shared" si="128"/>
        <v>0</v>
      </c>
      <c r="M230" s="78" t="b">
        <f t="shared" si="129"/>
        <v>0</v>
      </c>
      <c r="N230" s="93" t="b">
        <f t="shared" si="130"/>
        <v>0</v>
      </c>
      <c r="O230" s="78" t="b">
        <f t="shared" si="131"/>
        <v>0</v>
      </c>
      <c r="P230" s="78" t="b">
        <f t="shared" si="132"/>
        <v>0</v>
      </c>
      <c r="Q230" s="78" t="b">
        <f t="shared" si="133"/>
        <v>0</v>
      </c>
      <c r="R230" s="78" t="b">
        <f t="shared" si="134"/>
        <v>0</v>
      </c>
      <c r="S230" s="78" t="b">
        <f t="shared" si="135"/>
        <v>0</v>
      </c>
      <c r="T230" s="78" t="b">
        <f t="shared" si="136"/>
        <v>0</v>
      </c>
      <c r="U230" s="78" t="b">
        <f t="shared" si="137"/>
        <v>0</v>
      </c>
      <c r="V230" s="78" t="b">
        <f t="shared" si="138"/>
        <v>0</v>
      </c>
      <c r="W230" s="78" t="b">
        <f t="shared" si="139"/>
        <v>0</v>
      </c>
      <c r="X230" s="78" t="b">
        <f t="shared" si="140"/>
        <v>0</v>
      </c>
      <c r="Y230" s="80" t="b">
        <f t="shared" si="141"/>
        <v>0</v>
      </c>
      <c r="Z230" s="58"/>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60"/>
      <c r="BC230" s="219" t="b">
        <f t="shared" si="142"/>
        <v>0</v>
      </c>
      <c r="BD230" s="220"/>
      <c r="BE230" s="220"/>
      <c r="BF230" s="220"/>
      <c r="BG230" s="220"/>
      <c r="BH230" s="220" t="b">
        <f t="shared" si="143"/>
        <v>0</v>
      </c>
      <c r="BI230" s="220"/>
      <c r="BJ230" s="220"/>
      <c r="BK230" s="220"/>
      <c r="BL230" s="222"/>
      <c r="BM230" s="184"/>
      <c r="BN230" s="185"/>
      <c r="BO230" s="186"/>
      <c r="BP230" s="265"/>
      <c r="BQ230" s="154"/>
      <c r="BR230" s="198"/>
      <c r="BS230" s="201"/>
    </row>
    <row r="231" spans="1:71" ht="12" customHeight="1" x14ac:dyDescent="0.25">
      <c r="A231" s="73" t="s">
        <v>2</v>
      </c>
      <c r="B231" s="57">
        <v>29</v>
      </c>
      <c r="C231" s="56">
        <v>42083</v>
      </c>
      <c r="D231" s="79" t="b">
        <f t="shared" si="122"/>
        <v>0</v>
      </c>
      <c r="E231" s="78" t="b">
        <f t="shared" si="152"/>
        <v>0</v>
      </c>
      <c r="F231" s="78" t="b">
        <f t="shared" si="153"/>
        <v>0</v>
      </c>
      <c r="G231" s="78" t="b">
        <f t="shared" si="123"/>
        <v>0</v>
      </c>
      <c r="H231" s="78" t="b">
        <f t="shared" si="124"/>
        <v>0</v>
      </c>
      <c r="I231" s="78" t="b">
        <f t="shared" si="125"/>
        <v>0</v>
      </c>
      <c r="J231" s="78" t="b">
        <f t="shared" si="126"/>
        <v>0</v>
      </c>
      <c r="K231" s="78" t="b">
        <f t="shared" si="127"/>
        <v>0</v>
      </c>
      <c r="L231" s="85" t="b">
        <f t="shared" si="128"/>
        <v>0</v>
      </c>
      <c r="M231" s="78" t="b">
        <f t="shared" si="129"/>
        <v>0</v>
      </c>
      <c r="N231" s="93" t="b">
        <f t="shared" si="130"/>
        <v>0</v>
      </c>
      <c r="O231" s="78" t="b">
        <f t="shared" si="131"/>
        <v>0</v>
      </c>
      <c r="P231" s="78" t="b">
        <f t="shared" si="132"/>
        <v>0</v>
      </c>
      <c r="Q231" s="78" t="b">
        <f t="shared" si="133"/>
        <v>0</v>
      </c>
      <c r="R231" s="78" t="b">
        <f t="shared" si="134"/>
        <v>0</v>
      </c>
      <c r="S231" s="78" t="b">
        <f t="shared" si="135"/>
        <v>0</v>
      </c>
      <c r="T231" s="78" t="b">
        <f t="shared" si="136"/>
        <v>0</v>
      </c>
      <c r="U231" s="78" t="b">
        <f t="shared" si="137"/>
        <v>0</v>
      </c>
      <c r="V231" s="78" t="b">
        <f t="shared" si="138"/>
        <v>0</v>
      </c>
      <c r="W231" s="78" t="b">
        <f t="shared" si="139"/>
        <v>0</v>
      </c>
      <c r="X231" s="78" t="b">
        <f t="shared" si="140"/>
        <v>0</v>
      </c>
      <c r="Y231" s="80" t="b">
        <f t="shared" si="141"/>
        <v>0</v>
      </c>
      <c r="Z231" s="58"/>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60"/>
      <c r="BC231" s="219" t="b">
        <f t="shared" si="142"/>
        <v>0</v>
      </c>
      <c r="BD231" s="220"/>
      <c r="BE231" s="220"/>
      <c r="BF231" s="220"/>
      <c r="BG231" s="220"/>
      <c r="BH231" s="220" t="b">
        <f t="shared" si="143"/>
        <v>0</v>
      </c>
      <c r="BI231" s="220"/>
      <c r="BJ231" s="220"/>
      <c r="BK231" s="220"/>
      <c r="BL231" s="222"/>
      <c r="BM231" s="184"/>
      <c r="BN231" s="185"/>
      <c r="BO231" s="186"/>
      <c r="BP231" s="265"/>
      <c r="BQ231" s="154"/>
      <c r="BR231" s="198"/>
      <c r="BS231" s="201"/>
    </row>
    <row r="232" spans="1:71" ht="12" customHeight="1" x14ac:dyDescent="0.25">
      <c r="A232" s="73" t="s">
        <v>3</v>
      </c>
      <c r="B232" s="57">
        <v>29</v>
      </c>
      <c r="C232" s="56">
        <v>42084</v>
      </c>
      <c r="D232" s="79" t="b">
        <f t="shared" si="122"/>
        <v>0</v>
      </c>
      <c r="E232" s="78" t="b">
        <f t="shared" si="152"/>
        <v>0</v>
      </c>
      <c r="F232" s="78" t="b">
        <f t="shared" si="153"/>
        <v>0</v>
      </c>
      <c r="G232" s="78" t="b">
        <f t="shared" si="123"/>
        <v>0</v>
      </c>
      <c r="H232" s="78" t="b">
        <f t="shared" si="124"/>
        <v>0</v>
      </c>
      <c r="I232" s="78" t="b">
        <f t="shared" si="125"/>
        <v>0</v>
      </c>
      <c r="J232" s="78" t="b">
        <f t="shared" si="126"/>
        <v>0</v>
      </c>
      <c r="K232" s="78" t="b">
        <f t="shared" si="127"/>
        <v>0</v>
      </c>
      <c r="L232" s="85" t="b">
        <f t="shared" si="128"/>
        <v>0</v>
      </c>
      <c r="M232" s="78" t="b">
        <f t="shared" si="129"/>
        <v>0</v>
      </c>
      <c r="N232" s="93" t="b">
        <f t="shared" si="130"/>
        <v>0</v>
      </c>
      <c r="O232" s="78" t="b">
        <f t="shared" si="131"/>
        <v>0</v>
      </c>
      <c r="P232" s="78" t="b">
        <f t="shared" si="132"/>
        <v>0</v>
      </c>
      <c r="Q232" s="78" t="b">
        <f t="shared" si="133"/>
        <v>0</v>
      </c>
      <c r="R232" s="78" t="b">
        <f t="shared" si="134"/>
        <v>0</v>
      </c>
      <c r="S232" s="78" t="b">
        <f t="shared" si="135"/>
        <v>0</v>
      </c>
      <c r="T232" s="78" t="b">
        <f t="shared" si="136"/>
        <v>0</v>
      </c>
      <c r="U232" s="78" t="b">
        <f t="shared" si="137"/>
        <v>0</v>
      </c>
      <c r="V232" s="78" t="b">
        <f t="shared" si="138"/>
        <v>0</v>
      </c>
      <c r="W232" s="78" t="b">
        <f t="shared" si="139"/>
        <v>0</v>
      </c>
      <c r="X232" s="78" t="b">
        <f t="shared" si="140"/>
        <v>0</v>
      </c>
      <c r="Y232" s="80" t="b">
        <f t="shared" si="141"/>
        <v>0</v>
      </c>
      <c r="Z232" s="58"/>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60"/>
      <c r="BC232" s="219" t="b">
        <f t="shared" si="142"/>
        <v>0</v>
      </c>
      <c r="BD232" s="220"/>
      <c r="BE232" s="220"/>
      <c r="BF232" s="220"/>
      <c r="BG232" s="220"/>
      <c r="BH232" s="220" t="b">
        <f t="shared" si="143"/>
        <v>0</v>
      </c>
      <c r="BI232" s="220"/>
      <c r="BJ232" s="220"/>
      <c r="BK232" s="220"/>
      <c r="BL232" s="222"/>
      <c r="BM232" s="184"/>
      <c r="BN232" s="185"/>
      <c r="BO232" s="186"/>
      <c r="BP232" s="265"/>
      <c r="BQ232" s="154"/>
      <c r="BR232" s="198"/>
      <c r="BS232" s="201"/>
    </row>
    <row r="233" spans="1:71" ht="12" customHeight="1" thickBot="1" x14ac:dyDescent="0.3">
      <c r="A233" s="55" t="s">
        <v>4</v>
      </c>
      <c r="B233" s="62">
        <v>29</v>
      </c>
      <c r="C233" s="61">
        <v>42085</v>
      </c>
      <c r="D233" s="83" t="b">
        <f t="shared" si="122"/>
        <v>0</v>
      </c>
      <c r="E233" s="81" t="b">
        <f t="shared" si="152"/>
        <v>0</v>
      </c>
      <c r="F233" s="81" t="b">
        <f t="shared" si="153"/>
        <v>0</v>
      </c>
      <c r="G233" s="81" t="b">
        <f t="shared" si="123"/>
        <v>0</v>
      </c>
      <c r="H233" s="81" t="b">
        <f t="shared" si="124"/>
        <v>0</v>
      </c>
      <c r="I233" s="81" t="b">
        <f t="shared" si="125"/>
        <v>0</v>
      </c>
      <c r="J233" s="81" t="b">
        <f t="shared" si="126"/>
        <v>0</v>
      </c>
      <c r="K233" s="81" t="b">
        <f t="shared" si="127"/>
        <v>0</v>
      </c>
      <c r="L233" s="86" t="b">
        <f t="shared" si="128"/>
        <v>0</v>
      </c>
      <c r="M233" s="81" t="b">
        <f t="shared" si="129"/>
        <v>0</v>
      </c>
      <c r="N233" s="92" t="b">
        <f t="shared" si="130"/>
        <v>0</v>
      </c>
      <c r="O233" s="81" t="b">
        <f t="shared" si="131"/>
        <v>0</v>
      </c>
      <c r="P233" s="81" t="b">
        <f t="shared" si="132"/>
        <v>0</v>
      </c>
      <c r="Q233" s="81" t="b">
        <f t="shared" si="133"/>
        <v>0</v>
      </c>
      <c r="R233" s="81" t="b">
        <f t="shared" si="134"/>
        <v>0</v>
      </c>
      <c r="S233" s="81" t="b">
        <f t="shared" si="135"/>
        <v>0</v>
      </c>
      <c r="T233" s="81" t="b">
        <f t="shared" si="136"/>
        <v>0</v>
      </c>
      <c r="U233" s="81" t="b">
        <f t="shared" si="137"/>
        <v>0</v>
      </c>
      <c r="V233" s="81" t="b">
        <f t="shared" si="138"/>
        <v>0</v>
      </c>
      <c r="W233" s="81" t="b">
        <f t="shared" si="139"/>
        <v>0</v>
      </c>
      <c r="X233" s="81" t="b">
        <f t="shared" si="140"/>
        <v>0</v>
      </c>
      <c r="Y233" s="82" t="b">
        <f t="shared" si="141"/>
        <v>0</v>
      </c>
      <c r="Z233" s="58"/>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60"/>
      <c r="BC233" s="223" t="b">
        <f t="shared" si="142"/>
        <v>0</v>
      </c>
      <c r="BD233" s="224"/>
      <c r="BE233" s="224"/>
      <c r="BF233" s="224"/>
      <c r="BG233" s="224"/>
      <c r="BH233" s="224" t="b">
        <f t="shared" si="143"/>
        <v>0</v>
      </c>
      <c r="BI233" s="224"/>
      <c r="BJ233" s="224"/>
      <c r="BK233" s="224"/>
      <c r="BL233" s="226"/>
      <c r="BM233" s="187"/>
      <c r="BN233" s="188"/>
      <c r="BO233" s="189"/>
      <c r="BP233" s="266"/>
      <c r="BQ233" s="155"/>
      <c r="BR233" s="199"/>
      <c r="BS233" s="202"/>
    </row>
    <row r="234" spans="1:71" ht="12" customHeight="1" x14ac:dyDescent="0.25">
      <c r="A234" s="74" t="s">
        <v>0</v>
      </c>
      <c r="B234" s="50">
        <v>30</v>
      </c>
      <c r="C234" s="49">
        <v>42086</v>
      </c>
      <c r="D234" s="63" t="b">
        <f t="shared" si="122"/>
        <v>0</v>
      </c>
      <c r="E234" s="51" t="b">
        <f>IF(COUNTIF(Z234:BA234,"Cardio1")&gt;0, "Cardio matin")</f>
        <v>0</v>
      </c>
      <c r="F234" s="51" t="b">
        <f>IF(COUNTIF(Z234:BA234,"Cardio2")&gt;0, "Cardio après-midi")</f>
        <v>0</v>
      </c>
      <c r="G234" s="51" t="b">
        <f t="shared" si="123"/>
        <v>0</v>
      </c>
      <c r="H234" s="51" t="b">
        <f t="shared" si="124"/>
        <v>0</v>
      </c>
      <c r="I234" s="51" t="b">
        <f t="shared" si="125"/>
        <v>0</v>
      </c>
      <c r="J234" s="51" t="b">
        <f t="shared" si="126"/>
        <v>0</v>
      </c>
      <c r="K234" s="51" t="b">
        <f t="shared" si="127"/>
        <v>0</v>
      </c>
      <c r="L234" s="84" t="b">
        <f t="shared" si="128"/>
        <v>0</v>
      </c>
      <c r="M234" s="51" t="b">
        <f t="shared" si="129"/>
        <v>0</v>
      </c>
      <c r="N234" s="94" t="b">
        <f t="shared" si="130"/>
        <v>0</v>
      </c>
      <c r="O234" s="51" t="b">
        <f t="shared" si="131"/>
        <v>0</v>
      </c>
      <c r="P234" s="51" t="b">
        <f t="shared" si="132"/>
        <v>0</v>
      </c>
      <c r="Q234" s="51" t="b">
        <f t="shared" si="133"/>
        <v>0</v>
      </c>
      <c r="R234" s="51" t="b">
        <f t="shared" si="134"/>
        <v>0</v>
      </c>
      <c r="S234" s="51" t="b">
        <f t="shared" si="135"/>
        <v>0</v>
      </c>
      <c r="T234" s="51" t="b">
        <f t="shared" si="136"/>
        <v>0</v>
      </c>
      <c r="U234" s="51" t="b">
        <f t="shared" si="137"/>
        <v>0</v>
      </c>
      <c r="V234" s="51" t="b">
        <f t="shared" si="138"/>
        <v>0</v>
      </c>
      <c r="W234" s="51" t="b">
        <f t="shared" si="139"/>
        <v>0</v>
      </c>
      <c r="X234" s="51" t="b">
        <f t="shared" si="140"/>
        <v>0</v>
      </c>
      <c r="Y234" s="52" t="b">
        <f t="shared" si="141"/>
        <v>0</v>
      </c>
      <c r="Z234" s="64"/>
      <c r="AA234" s="53"/>
      <c r="AB234" s="53"/>
      <c r="AC234" s="53"/>
      <c r="AD234" s="53"/>
      <c r="AE234" s="53"/>
      <c r="AF234" s="53"/>
      <c r="AG234" s="53"/>
      <c r="AH234" s="53"/>
      <c r="AI234" s="53"/>
      <c r="AJ234" s="53"/>
      <c r="AK234" s="53"/>
      <c r="AL234" s="53"/>
      <c r="AM234" s="53"/>
      <c r="AN234" s="53"/>
      <c r="AO234" s="53"/>
      <c r="AP234" s="53"/>
      <c r="AQ234" s="53"/>
      <c r="AR234" s="53"/>
      <c r="AS234" s="53"/>
      <c r="AT234" s="53"/>
      <c r="AU234" s="53"/>
      <c r="AV234" s="53"/>
      <c r="AW234" s="53"/>
      <c r="AX234" s="53"/>
      <c r="AY234" s="53"/>
      <c r="AZ234" s="53"/>
      <c r="BA234" s="54"/>
      <c r="BC234" s="216" t="b">
        <f t="shared" si="142"/>
        <v>0</v>
      </c>
      <c r="BD234" s="217"/>
      <c r="BE234" s="217"/>
      <c r="BF234" s="217"/>
      <c r="BG234" s="217"/>
      <c r="BH234" s="217" t="b">
        <f t="shared" si="143"/>
        <v>0</v>
      </c>
      <c r="BI234" s="217"/>
      <c r="BJ234" s="217"/>
      <c r="BK234" s="217"/>
      <c r="BL234" s="227"/>
      <c r="BM234" s="181"/>
      <c r="BN234" s="182"/>
      <c r="BO234" s="183"/>
      <c r="BP234" s="264">
        <v>30</v>
      </c>
      <c r="BQ234" s="153"/>
      <c r="BR234" s="197"/>
      <c r="BS234" s="200"/>
    </row>
    <row r="235" spans="1:71" ht="12" customHeight="1" x14ac:dyDescent="0.25">
      <c r="A235" s="73" t="s">
        <v>80</v>
      </c>
      <c r="B235" s="57">
        <v>30</v>
      </c>
      <c r="C235" s="56">
        <v>42087</v>
      </c>
      <c r="D235" s="79" t="b">
        <f t="shared" si="122"/>
        <v>0</v>
      </c>
      <c r="E235" s="78" t="b">
        <f t="shared" ref="E235:E240" si="154">IF(COUNTIF(Z235:BA235,"Cardio.")&gt;0, "Cardio1")</f>
        <v>0</v>
      </c>
      <c r="F235" s="78" t="b">
        <f t="shared" ref="F235:F240" si="155">IF(COUNTIF(Z235:BA235,"Cardio")&gt;0, "Cardio2")</f>
        <v>0</v>
      </c>
      <c r="G235" s="78" t="b">
        <f t="shared" si="123"/>
        <v>0</v>
      </c>
      <c r="H235" s="78" t="b">
        <f t="shared" si="124"/>
        <v>0</v>
      </c>
      <c r="I235" s="78" t="b">
        <f t="shared" si="125"/>
        <v>0</v>
      </c>
      <c r="J235" s="78" t="b">
        <f t="shared" si="126"/>
        <v>0</v>
      </c>
      <c r="K235" s="78" t="b">
        <f t="shared" si="127"/>
        <v>0</v>
      </c>
      <c r="L235" s="85" t="b">
        <f t="shared" si="128"/>
        <v>0</v>
      </c>
      <c r="M235" s="78" t="b">
        <f t="shared" si="129"/>
        <v>0</v>
      </c>
      <c r="N235" s="93" t="b">
        <f t="shared" si="130"/>
        <v>0</v>
      </c>
      <c r="O235" s="78" t="b">
        <f t="shared" si="131"/>
        <v>0</v>
      </c>
      <c r="P235" s="78" t="b">
        <f t="shared" si="132"/>
        <v>0</v>
      </c>
      <c r="Q235" s="78" t="b">
        <f t="shared" si="133"/>
        <v>0</v>
      </c>
      <c r="R235" s="78" t="b">
        <f t="shared" si="134"/>
        <v>0</v>
      </c>
      <c r="S235" s="78" t="b">
        <f t="shared" si="135"/>
        <v>0</v>
      </c>
      <c r="T235" s="78" t="b">
        <f t="shared" si="136"/>
        <v>0</v>
      </c>
      <c r="U235" s="78" t="b">
        <f t="shared" si="137"/>
        <v>0</v>
      </c>
      <c r="V235" s="78" t="b">
        <f t="shared" si="138"/>
        <v>0</v>
      </c>
      <c r="W235" s="78" t="b">
        <f t="shared" si="139"/>
        <v>0</v>
      </c>
      <c r="X235" s="78" t="b">
        <f t="shared" si="140"/>
        <v>0</v>
      </c>
      <c r="Y235" s="80" t="b">
        <f t="shared" si="141"/>
        <v>0</v>
      </c>
      <c r="Z235" s="58"/>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60"/>
      <c r="BC235" s="219" t="b">
        <f t="shared" si="142"/>
        <v>0</v>
      </c>
      <c r="BD235" s="220"/>
      <c r="BE235" s="220"/>
      <c r="BF235" s="220"/>
      <c r="BG235" s="220"/>
      <c r="BH235" s="220" t="b">
        <f t="shared" si="143"/>
        <v>0</v>
      </c>
      <c r="BI235" s="220"/>
      <c r="BJ235" s="220"/>
      <c r="BK235" s="220"/>
      <c r="BL235" s="222"/>
      <c r="BM235" s="184"/>
      <c r="BN235" s="185"/>
      <c r="BO235" s="186"/>
      <c r="BP235" s="265"/>
      <c r="BQ235" s="154"/>
      <c r="BR235" s="198"/>
      <c r="BS235" s="201"/>
    </row>
    <row r="236" spans="1:71" ht="12" customHeight="1" x14ac:dyDescent="0.25">
      <c r="A236" s="73" t="s">
        <v>81</v>
      </c>
      <c r="B236" s="57">
        <v>30</v>
      </c>
      <c r="C236" s="56">
        <v>42088</v>
      </c>
      <c r="D236" s="79" t="b">
        <f t="shared" si="122"/>
        <v>0</v>
      </c>
      <c r="E236" s="78" t="b">
        <f t="shared" si="154"/>
        <v>0</v>
      </c>
      <c r="F236" s="78" t="b">
        <f t="shared" si="155"/>
        <v>0</v>
      </c>
      <c r="G236" s="78" t="b">
        <f t="shared" si="123"/>
        <v>0</v>
      </c>
      <c r="H236" s="78" t="b">
        <f t="shared" si="124"/>
        <v>0</v>
      </c>
      <c r="I236" s="78" t="b">
        <f t="shared" si="125"/>
        <v>0</v>
      </c>
      <c r="J236" s="78" t="b">
        <f t="shared" si="126"/>
        <v>0</v>
      </c>
      <c r="K236" s="78" t="b">
        <f t="shared" si="127"/>
        <v>0</v>
      </c>
      <c r="L236" s="85" t="b">
        <f t="shared" si="128"/>
        <v>0</v>
      </c>
      <c r="M236" s="78" t="b">
        <f t="shared" si="129"/>
        <v>0</v>
      </c>
      <c r="N236" s="93" t="b">
        <f t="shared" si="130"/>
        <v>0</v>
      </c>
      <c r="O236" s="78" t="b">
        <f t="shared" si="131"/>
        <v>0</v>
      </c>
      <c r="P236" s="78" t="b">
        <f t="shared" si="132"/>
        <v>0</v>
      </c>
      <c r="Q236" s="78" t="b">
        <f t="shared" si="133"/>
        <v>0</v>
      </c>
      <c r="R236" s="78" t="b">
        <f t="shared" si="134"/>
        <v>0</v>
      </c>
      <c r="S236" s="78" t="b">
        <f t="shared" si="135"/>
        <v>0</v>
      </c>
      <c r="T236" s="78" t="b">
        <f t="shared" si="136"/>
        <v>0</v>
      </c>
      <c r="U236" s="78" t="b">
        <f t="shared" si="137"/>
        <v>0</v>
      </c>
      <c r="V236" s="78" t="b">
        <f t="shared" si="138"/>
        <v>0</v>
      </c>
      <c r="W236" s="78" t="b">
        <f t="shared" si="139"/>
        <v>0</v>
      </c>
      <c r="X236" s="78" t="b">
        <f t="shared" si="140"/>
        <v>0</v>
      </c>
      <c r="Y236" s="80" t="b">
        <f t="shared" si="141"/>
        <v>0</v>
      </c>
      <c r="Z236" s="58"/>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60"/>
      <c r="BC236" s="219" t="b">
        <f t="shared" si="142"/>
        <v>0</v>
      </c>
      <c r="BD236" s="220"/>
      <c r="BE236" s="220"/>
      <c r="BF236" s="220"/>
      <c r="BG236" s="220"/>
      <c r="BH236" s="220" t="b">
        <f t="shared" si="143"/>
        <v>0</v>
      </c>
      <c r="BI236" s="220"/>
      <c r="BJ236" s="220"/>
      <c r="BK236" s="220"/>
      <c r="BL236" s="222"/>
      <c r="BM236" s="184"/>
      <c r="BN236" s="185"/>
      <c r="BO236" s="186"/>
      <c r="BP236" s="265"/>
      <c r="BQ236" s="154"/>
      <c r="BR236" s="198"/>
      <c r="BS236" s="201"/>
    </row>
    <row r="237" spans="1:71" ht="12" customHeight="1" x14ac:dyDescent="0.25">
      <c r="A237" s="73" t="s">
        <v>1</v>
      </c>
      <c r="B237" s="57">
        <v>30</v>
      </c>
      <c r="C237" s="56">
        <v>42089</v>
      </c>
      <c r="D237" s="79" t="b">
        <f t="shared" si="122"/>
        <v>0</v>
      </c>
      <c r="E237" s="78" t="b">
        <f t="shared" si="154"/>
        <v>0</v>
      </c>
      <c r="F237" s="78" t="b">
        <f t="shared" si="155"/>
        <v>0</v>
      </c>
      <c r="G237" s="78" t="b">
        <f t="shared" si="123"/>
        <v>0</v>
      </c>
      <c r="H237" s="78" t="b">
        <f t="shared" si="124"/>
        <v>0</v>
      </c>
      <c r="I237" s="78" t="b">
        <f t="shared" si="125"/>
        <v>0</v>
      </c>
      <c r="J237" s="78" t="b">
        <f t="shared" si="126"/>
        <v>0</v>
      </c>
      <c r="K237" s="78" t="b">
        <f t="shared" si="127"/>
        <v>0</v>
      </c>
      <c r="L237" s="85" t="b">
        <f t="shared" si="128"/>
        <v>0</v>
      </c>
      <c r="M237" s="78" t="b">
        <f t="shared" si="129"/>
        <v>0</v>
      </c>
      <c r="N237" s="93" t="b">
        <f t="shared" si="130"/>
        <v>0</v>
      </c>
      <c r="O237" s="78" t="b">
        <f t="shared" si="131"/>
        <v>0</v>
      </c>
      <c r="P237" s="78" t="b">
        <f t="shared" si="132"/>
        <v>0</v>
      </c>
      <c r="Q237" s="78" t="b">
        <f t="shared" si="133"/>
        <v>0</v>
      </c>
      <c r="R237" s="78" t="b">
        <f t="shared" si="134"/>
        <v>0</v>
      </c>
      <c r="S237" s="78" t="b">
        <f t="shared" si="135"/>
        <v>0</v>
      </c>
      <c r="T237" s="78" t="b">
        <f t="shared" si="136"/>
        <v>0</v>
      </c>
      <c r="U237" s="78" t="b">
        <f t="shared" si="137"/>
        <v>0</v>
      </c>
      <c r="V237" s="78" t="b">
        <f t="shared" si="138"/>
        <v>0</v>
      </c>
      <c r="W237" s="78" t="b">
        <f t="shared" si="139"/>
        <v>0</v>
      </c>
      <c r="X237" s="78" t="b">
        <f t="shared" si="140"/>
        <v>0</v>
      </c>
      <c r="Y237" s="80" t="b">
        <f t="shared" si="141"/>
        <v>0</v>
      </c>
      <c r="Z237" s="58"/>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60"/>
      <c r="BC237" s="219" t="b">
        <f t="shared" si="142"/>
        <v>0</v>
      </c>
      <c r="BD237" s="220"/>
      <c r="BE237" s="220"/>
      <c r="BF237" s="220"/>
      <c r="BG237" s="220"/>
      <c r="BH237" s="220" t="b">
        <f t="shared" si="143"/>
        <v>0</v>
      </c>
      <c r="BI237" s="220"/>
      <c r="BJ237" s="220"/>
      <c r="BK237" s="220"/>
      <c r="BL237" s="222"/>
      <c r="BM237" s="184"/>
      <c r="BN237" s="185"/>
      <c r="BO237" s="186"/>
      <c r="BP237" s="265"/>
      <c r="BQ237" s="154"/>
      <c r="BR237" s="198"/>
      <c r="BS237" s="201"/>
    </row>
    <row r="238" spans="1:71" ht="12" customHeight="1" x14ac:dyDescent="0.25">
      <c r="A238" s="73" t="s">
        <v>2</v>
      </c>
      <c r="B238" s="57">
        <v>30</v>
      </c>
      <c r="C238" s="56">
        <v>42090</v>
      </c>
      <c r="D238" s="79" t="b">
        <f t="shared" si="122"/>
        <v>0</v>
      </c>
      <c r="E238" s="78" t="b">
        <f t="shared" si="154"/>
        <v>0</v>
      </c>
      <c r="F238" s="78" t="b">
        <f t="shared" si="155"/>
        <v>0</v>
      </c>
      <c r="G238" s="78" t="b">
        <f t="shared" si="123"/>
        <v>0</v>
      </c>
      <c r="H238" s="78" t="b">
        <f t="shared" si="124"/>
        <v>0</v>
      </c>
      <c r="I238" s="78" t="b">
        <f t="shared" si="125"/>
        <v>0</v>
      </c>
      <c r="J238" s="78" t="b">
        <f t="shared" si="126"/>
        <v>0</v>
      </c>
      <c r="K238" s="78" t="b">
        <f t="shared" si="127"/>
        <v>0</v>
      </c>
      <c r="L238" s="85" t="b">
        <f t="shared" si="128"/>
        <v>0</v>
      </c>
      <c r="M238" s="78" t="b">
        <f t="shared" si="129"/>
        <v>0</v>
      </c>
      <c r="N238" s="93" t="b">
        <f t="shared" si="130"/>
        <v>0</v>
      </c>
      <c r="O238" s="78" t="b">
        <f t="shared" si="131"/>
        <v>0</v>
      </c>
      <c r="P238" s="78" t="b">
        <f t="shared" si="132"/>
        <v>0</v>
      </c>
      <c r="Q238" s="78" t="b">
        <f t="shared" si="133"/>
        <v>0</v>
      </c>
      <c r="R238" s="78" t="b">
        <f t="shared" si="134"/>
        <v>0</v>
      </c>
      <c r="S238" s="78" t="b">
        <f t="shared" si="135"/>
        <v>0</v>
      </c>
      <c r="T238" s="78" t="b">
        <f t="shared" si="136"/>
        <v>0</v>
      </c>
      <c r="U238" s="78" t="b">
        <f t="shared" si="137"/>
        <v>0</v>
      </c>
      <c r="V238" s="78" t="b">
        <f t="shared" si="138"/>
        <v>0</v>
      </c>
      <c r="W238" s="78" t="b">
        <f t="shared" si="139"/>
        <v>0</v>
      </c>
      <c r="X238" s="78" t="b">
        <f t="shared" si="140"/>
        <v>0</v>
      </c>
      <c r="Y238" s="80" t="b">
        <f t="shared" si="141"/>
        <v>0</v>
      </c>
      <c r="Z238" s="58"/>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60"/>
      <c r="BC238" s="219" t="b">
        <f t="shared" si="142"/>
        <v>0</v>
      </c>
      <c r="BD238" s="220"/>
      <c r="BE238" s="220"/>
      <c r="BF238" s="220"/>
      <c r="BG238" s="220"/>
      <c r="BH238" s="220" t="b">
        <f t="shared" si="143"/>
        <v>0</v>
      </c>
      <c r="BI238" s="220"/>
      <c r="BJ238" s="220"/>
      <c r="BK238" s="220"/>
      <c r="BL238" s="222"/>
      <c r="BM238" s="184"/>
      <c r="BN238" s="185"/>
      <c r="BO238" s="186"/>
      <c r="BP238" s="265"/>
      <c r="BQ238" s="154"/>
      <c r="BR238" s="198"/>
      <c r="BS238" s="201"/>
    </row>
    <row r="239" spans="1:71" ht="12" customHeight="1" x14ac:dyDescent="0.25">
      <c r="A239" s="73" t="s">
        <v>3</v>
      </c>
      <c r="B239" s="57">
        <v>30</v>
      </c>
      <c r="C239" s="56">
        <v>42091</v>
      </c>
      <c r="D239" s="79" t="b">
        <f t="shared" si="122"/>
        <v>0</v>
      </c>
      <c r="E239" s="78" t="b">
        <f t="shared" si="154"/>
        <v>0</v>
      </c>
      <c r="F239" s="78" t="b">
        <f t="shared" si="155"/>
        <v>0</v>
      </c>
      <c r="G239" s="78" t="b">
        <f t="shared" si="123"/>
        <v>0</v>
      </c>
      <c r="H239" s="78" t="b">
        <f t="shared" si="124"/>
        <v>0</v>
      </c>
      <c r="I239" s="78" t="b">
        <f t="shared" si="125"/>
        <v>0</v>
      </c>
      <c r="J239" s="78" t="b">
        <f t="shared" si="126"/>
        <v>0</v>
      </c>
      <c r="K239" s="78" t="b">
        <f t="shared" si="127"/>
        <v>0</v>
      </c>
      <c r="L239" s="85" t="b">
        <f t="shared" si="128"/>
        <v>0</v>
      </c>
      <c r="M239" s="78" t="b">
        <f t="shared" si="129"/>
        <v>0</v>
      </c>
      <c r="N239" s="93" t="b">
        <f t="shared" si="130"/>
        <v>0</v>
      </c>
      <c r="O239" s="78" t="b">
        <f t="shared" si="131"/>
        <v>0</v>
      </c>
      <c r="P239" s="78" t="b">
        <f t="shared" si="132"/>
        <v>0</v>
      </c>
      <c r="Q239" s="78" t="b">
        <f t="shared" si="133"/>
        <v>0</v>
      </c>
      <c r="R239" s="78" t="b">
        <f t="shared" si="134"/>
        <v>0</v>
      </c>
      <c r="S239" s="78" t="b">
        <f t="shared" si="135"/>
        <v>0</v>
      </c>
      <c r="T239" s="78" t="b">
        <f t="shared" si="136"/>
        <v>0</v>
      </c>
      <c r="U239" s="78" t="b">
        <f t="shared" si="137"/>
        <v>0</v>
      </c>
      <c r="V239" s="78" t="b">
        <f t="shared" si="138"/>
        <v>0</v>
      </c>
      <c r="W239" s="78" t="b">
        <f t="shared" si="139"/>
        <v>0</v>
      </c>
      <c r="X239" s="78" t="b">
        <f t="shared" si="140"/>
        <v>0</v>
      </c>
      <c r="Y239" s="80" t="b">
        <f t="shared" si="141"/>
        <v>0</v>
      </c>
      <c r="Z239" s="58"/>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60"/>
      <c r="BC239" s="219" t="b">
        <f t="shared" si="142"/>
        <v>0</v>
      </c>
      <c r="BD239" s="220"/>
      <c r="BE239" s="220"/>
      <c r="BF239" s="220"/>
      <c r="BG239" s="220"/>
      <c r="BH239" s="220" t="b">
        <f t="shared" si="143"/>
        <v>0</v>
      </c>
      <c r="BI239" s="220"/>
      <c r="BJ239" s="220"/>
      <c r="BK239" s="220"/>
      <c r="BL239" s="222"/>
      <c r="BM239" s="184"/>
      <c r="BN239" s="185"/>
      <c r="BO239" s="186"/>
      <c r="BP239" s="265"/>
      <c r="BQ239" s="154"/>
      <c r="BR239" s="198"/>
      <c r="BS239" s="201"/>
    </row>
    <row r="240" spans="1:71" ht="12" customHeight="1" thickBot="1" x14ac:dyDescent="0.3">
      <c r="A240" s="55" t="s">
        <v>4</v>
      </c>
      <c r="B240" s="62">
        <v>30</v>
      </c>
      <c r="C240" s="61">
        <v>42092</v>
      </c>
      <c r="D240" s="83" t="b">
        <f t="shared" si="122"/>
        <v>0</v>
      </c>
      <c r="E240" s="81" t="b">
        <f t="shared" si="154"/>
        <v>0</v>
      </c>
      <c r="F240" s="81" t="b">
        <f t="shared" si="155"/>
        <v>0</v>
      </c>
      <c r="G240" s="81" t="b">
        <f t="shared" si="123"/>
        <v>0</v>
      </c>
      <c r="H240" s="81" t="b">
        <f t="shared" si="124"/>
        <v>0</v>
      </c>
      <c r="I240" s="81" t="b">
        <f t="shared" si="125"/>
        <v>0</v>
      </c>
      <c r="J240" s="81" t="b">
        <f t="shared" si="126"/>
        <v>0</v>
      </c>
      <c r="K240" s="81" t="b">
        <f t="shared" si="127"/>
        <v>0</v>
      </c>
      <c r="L240" s="86" t="b">
        <f t="shared" si="128"/>
        <v>0</v>
      </c>
      <c r="M240" s="81" t="b">
        <f t="shared" si="129"/>
        <v>0</v>
      </c>
      <c r="N240" s="92" t="b">
        <f t="shared" si="130"/>
        <v>0</v>
      </c>
      <c r="O240" s="81" t="b">
        <f t="shared" si="131"/>
        <v>0</v>
      </c>
      <c r="P240" s="81" t="b">
        <f t="shared" si="132"/>
        <v>0</v>
      </c>
      <c r="Q240" s="81" t="b">
        <f t="shared" si="133"/>
        <v>0</v>
      </c>
      <c r="R240" s="81" t="b">
        <f t="shared" si="134"/>
        <v>0</v>
      </c>
      <c r="S240" s="81" t="b">
        <f t="shared" si="135"/>
        <v>0</v>
      </c>
      <c r="T240" s="81" t="b">
        <f t="shared" si="136"/>
        <v>0</v>
      </c>
      <c r="U240" s="81" t="b">
        <f t="shared" si="137"/>
        <v>0</v>
      </c>
      <c r="V240" s="81" t="b">
        <f t="shared" si="138"/>
        <v>0</v>
      </c>
      <c r="W240" s="81" t="b">
        <f t="shared" si="139"/>
        <v>0</v>
      </c>
      <c r="X240" s="81" t="b">
        <f t="shared" si="140"/>
        <v>0</v>
      </c>
      <c r="Y240" s="82" t="b">
        <f t="shared" si="141"/>
        <v>0</v>
      </c>
      <c r="Z240" s="58"/>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60"/>
      <c r="BC240" s="223" t="b">
        <f t="shared" si="142"/>
        <v>0</v>
      </c>
      <c r="BD240" s="224"/>
      <c r="BE240" s="224"/>
      <c r="BF240" s="224"/>
      <c r="BG240" s="224"/>
      <c r="BH240" s="224" t="b">
        <f t="shared" si="143"/>
        <v>0</v>
      </c>
      <c r="BI240" s="224"/>
      <c r="BJ240" s="224"/>
      <c r="BK240" s="224"/>
      <c r="BL240" s="226"/>
      <c r="BM240" s="187"/>
      <c r="BN240" s="188"/>
      <c r="BO240" s="189"/>
      <c r="BP240" s="266"/>
      <c r="BQ240" s="155"/>
      <c r="BR240" s="199"/>
      <c r="BS240" s="202"/>
    </row>
    <row r="241" spans="1:71" ht="12" customHeight="1" x14ac:dyDescent="0.25">
      <c r="A241" s="74" t="s">
        <v>0</v>
      </c>
      <c r="B241" s="50">
        <v>31</v>
      </c>
      <c r="C241" s="49">
        <v>42093</v>
      </c>
      <c r="D241" s="63" t="b">
        <f t="shared" si="122"/>
        <v>0</v>
      </c>
      <c r="E241" s="51" t="b">
        <f>IF(COUNTIF(Z241:BA241,"Cardio1")&gt;0, "Cardio matin")</f>
        <v>0</v>
      </c>
      <c r="F241" s="51" t="b">
        <f>IF(COUNTIF(Z241:BA241,"Cardio2")&gt;0, "Cardio après-midi")</f>
        <v>0</v>
      </c>
      <c r="G241" s="51" t="b">
        <f t="shared" si="123"/>
        <v>0</v>
      </c>
      <c r="H241" s="51" t="b">
        <f t="shared" si="124"/>
        <v>0</v>
      </c>
      <c r="I241" s="51" t="b">
        <f t="shared" si="125"/>
        <v>0</v>
      </c>
      <c r="J241" s="51" t="b">
        <f t="shared" si="126"/>
        <v>0</v>
      </c>
      <c r="K241" s="51" t="b">
        <f t="shared" si="127"/>
        <v>0</v>
      </c>
      <c r="L241" s="84" t="b">
        <f t="shared" si="128"/>
        <v>0</v>
      </c>
      <c r="M241" s="51" t="b">
        <f t="shared" si="129"/>
        <v>0</v>
      </c>
      <c r="N241" s="94" t="b">
        <f t="shared" si="130"/>
        <v>0</v>
      </c>
      <c r="O241" s="51" t="b">
        <f t="shared" si="131"/>
        <v>0</v>
      </c>
      <c r="P241" s="51" t="b">
        <f t="shared" si="132"/>
        <v>0</v>
      </c>
      <c r="Q241" s="51" t="b">
        <f t="shared" si="133"/>
        <v>0</v>
      </c>
      <c r="R241" s="51" t="b">
        <f t="shared" si="134"/>
        <v>0</v>
      </c>
      <c r="S241" s="51" t="b">
        <f t="shared" si="135"/>
        <v>0</v>
      </c>
      <c r="T241" s="51" t="b">
        <f t="shared" si="136"/>
        <v>0</v>
      </c>
      <c r="U241" s="51" t="b">
        <f t="shared" si="137"/>
        <v>0</v>
      </c>
      <c r="V241" s="51" t="b">
        <f t="shared" si="138"/>
        <v>0</v>
      </c>
      <c r="W241" s="51" t="b">
        <f t="shared" si="139"/>
        <v>0</v>
      </c>
      <c r="X241" s="51" t="b">
        <f t="shared" si="140"/>
        <v>0</v>
      </c>
      <c r="Y241" s="52" t="b">
        <f t="shared" si="141"/>
        <v>0</v>
      </c>
      <c r="Z241" s="64"/>
      <c r="AA241" s="53"/>
      <c r="AB241" s="53"/>
      <c r="AC241" s="53"/>
      <c r="AD241" s="53"/>
      <c r="AE241" s="53"/>
      <c r="AF241" s="53"/>
      <c r="AG241" s="53"/>
      <c r="AH241" s="53"/>
      <c r="AI241" s="53"/>
      <c r="AJ241" s="53"/>
      <c r="AK241" s="53"/>
      <c r="AL241" s="53"/>
      <c r="AM241" s="53"/>
      <c r="AN241" s="53"/>
      <c r="AO241" s="53"/>
      <c r="AP241" s="53"/>
      <c r="AQ241" s="53"/>
      <c r="AR241" s="53"/>
      <c r="AS241" s="53"/>
      <c r="AT241" s="53"/>
      <c r="AU241" s="53"/>
      <c r="AV241" s="53"/>
      <c r="AW241" s="53"/>
      <c r="AX241" s="53"/>
      <c r="AY241" s="53"/>
      <c r="AZ241" s="53"/>
      <c r="BA241" s="54"/>
      <c r="BC241" s="216" t="b">
        <f t="shared" si="142"/>
        <v>0</v>
      </c>
      <c r="BD241" s="217"/>
      <c r="BE241" s="217"/>
      <c r="BF241" s="217"/>
      <c r="BG241" s="217"/>
      <c r="BH241" s="217" t="b">
        <f t="shared" si="143"/>
        <v>0</v>
      </c>
      <c r="BI241" s="217"/>
      <c r="BJ241" s="217"/>
      <c r="BK241" s="217"/>
      <c r="BL241" s="227"/>
      <c r="BM241" s="181"/>
      <c r="BN241" s="182"/>
      <c r="BO241" s="183"/>
      <c r="BP241" s="264">
        <v>31</v>
      </c>
      <c r="BQ241" s="153"/>
      <c r="BR241" s="197"/>
      <c r="BS241" s="200"/>
    </row>
    <row r="242" spans="1:71" ht="12" customHeight="1" x14ac:dyDescent="0.25">
      <c r="A242" s="73" t="s">
        <v>80</v>
      </c>
      <c r="B242" s="57">
        <v>31</v>
      </c>
      <c r="C242" s="56">
        <v>42094</v>
      </c>
      <c r="D242" s="79" t="b">
        <f t="shared" si="122"/>
        <v>0</v>
      </c>
      <c r="E242" s="78" t="b">
        <f t="shared" ref="E242:E247" si="156">IF(COUNTIF(Z242:BA242,"Cardio.")&gt;0, "Cardio1")</f>
        <v>0</v>
      </c>
      <c r="F242" s="78" t="b">
        <f t="shared" ref="F242:F247" si="157">IF(COUNTIF(Z242:BA242,"Cardio")&gt;0, "Cardio2")</f>
        <v>0</v>
      </c>
      <c r="G242" s="78" t="b">
        <f t="shared" si="123"/>
        <v>0</v>
      </c>
      <c r="H242" s="78" t="b">
        <f t="shared" si="124"/>
        <v>0</v>
      </c>
      <c r="I242" s="78" t="b">
        <f t="shared" si="125"/>
        <v>0</v>
      </c>
      <c r="J242" s="78" t="b">
        <f t="shared" si="126"/>
        <v>0</v>
      </c>
      <c r="K242" s="78" t="b">
        <f t="shared" si="127"/>
        <v>0</v>
      </c>
      <c r="L242" s="85" t="b">
        <f t="shared" si="128"/>
        <v>0</v>
      </c>
      <c r="M242" s="78" t="b">
        <f t="shared" si="129"/>
        <v>0</v>
      </c>
      <c r="N242" s="93" t="b">
        <f t="shared" si="130"/>
        <v>0</v>
      </c>
      <c r="O242" s="78" t="b">
        <f t="shared" si="131"/>
        <v>0</v>
      </c>
      <c r="P242" s="78" t="b">
        <f t="shared" si="132"/>
        <v>0</v>
      </c>
      <c r="Q242" s="78" t="b">
        <f t="shared" si="133"/>
        <v>0</v>
      </c>
      <c r="R242" s="78" t="b">
        <f t="shared" si="134"/>
        <v>0</v>
      </c>
      <c r="S242" s="78" t="b">
        <f t="shared" si="135"/>
        <v>0</v>
      </c>
      <c r="T242" s="78" t="b">
        <f t="shared" si="136"/>
        <v>0</v>
      </c>
      <c r="U242" s="78" t="b">
        <f t="shared" si="137"/>
        <v>0</v>
      </c>
      <c r="V242" s="78" t="b">
        <f t="shared" si="138"/>
        <v>0</v>
      </c>
      <c r="W242" s="78" t="b">
        <f t="shared" si="139"/>
        <v>0</v>
      </c>
      <c r="X242" s="78" t="b">
        <f t="shared" si="140"/>
        <v>0</v>
      </c>
      <c r="Y242" s="80" t="b">
        <f t="shared" si="141"/>
        <v>0</v>
      </c>
      <c r="Z242" s="58"/>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60"/>
      <c r="BC242" s="219" t="b">
        <f t="shared" si="142"/>
        <v>0</v>
      </c>
      <c r="BD242" s="220"/>
      <c r="BE242" s="220"/>
      <c r="BF242" s="220"/>
      <c r="BG242" s="220"/>
      <c r="BH242" s="220" t="b">
        <f t="shared" si="143"/>
        <v>0</v>
      </c>
      <c r="BI242" s="220"/>
      <c r="BJ242" s="220"/>
      <c r="BK242" s="220"/>
      <c r="BL242" s="222"/>
      <c r="BM242" s="184"/>
      <c r="BN242" s="185"/>
      <c r="BO242" s="186"/>
      <c r="BP242" s="265"/>
      <c r="BQ242" s="154"/>
      <c r="BR242" s="198"/>
      <c r="BS242" s="201"/>
    </row>
    <row r="243" spans="1:71" ht="12" customHeight="1" x14ac:dyDescent="0.25">
      <c r="A243" s="73" t="s">
        <v>81</v>
      </c>
      <c r="B243" s="57">
        <v>31</v>
      </c>
      <c r="C243" s="56">
        <v>42095</v>
      </c>
      <c r="D243" s="79" t="b">
        <f t="shared" si="122"/>
        <v>0</v>
      </c>
      <c r="E243" s="78" t="b">
        <f t="shared" si="156"/>
        <v>0</v>
      </c>
      <c r="F243" s="78" t="b">
        <f t="shared" si="157"/>
        <v>0</v>
      </c>
      <c r="G243" s="78" t="b">
        <f t="shared" si="123"/>
        <v>0</v>
      </c>
      <c r="H243" s="78" t="b">
        <f t="shared" si="124"/>
        <v>0</v>
      </c>
      <c r="I243" s="78" t="b">
        <f t="shared" si="125"/>
        <v>0</v>
      </c>
      <c r="J243" s="78" t="b">
        <f t="shared" si="126"/>
        <v>0</v>
      </c>
      <c r="K243" s="78" t="b">
        <f t="shared" si="127"/>
        <v>0</v>
      </c>
      <c r="L243" s="85" t="b">
        <f t="shared" si="128"/>
        <v>0</v>
      </c>
      <c r="M243" s="78" t="b">
        <f t="shared" si="129"/>
        <v>0</v>
      </c>
      <c r="N243" s="93" t="b">
        <f t="shared" si="130"/>
        <v>0</v>
      </c>
      <c r="O243" s="78" t="b">
        <f t="shared" si="131"/>
        <v>0</v>
      </c>
      <c r="P243" s="78" t="b">
        <f t="shared" si="132"/>
        <v>0</v>
      </c>
      <c r="Q243" s="78" t="b">
        <f t="shared" si="133"/>
        <v>0</v>
      </c>
      <c r="R243" s="78" t="b">
        <f t="shared" si="134"/>
        <v>0</v>
      </c>
      <c r="S243" s="78" t="b">
        <f t="shared" si="135"/>
        <v>0</v>
      </c>
      <c r="T243" s="78" t="b">
        <f t="shared" si="136"/>
        <v>0</v>
      </c>
      <c r="U243" s="78" t="b">
        <f t="shared" si="137"/>
        <v>0</v>
      </c>
      <c r="V243" s="78" t="b">
        <f t="shared" si="138"/>
        <v>0</v>
      </c>
      <c r="W243" s="78" t="b">
        <f t="shared" si="139"/>
        <v>0</v>
      </c>
      <c r="X243" s="78" t="b">
        <f t="shared" si="140"/>
        <v>0</v>
      </c>
      <c r="Y243" s="80" t="b">
        <f t="shared" si="141"/>
        <v>0</v>
      </c>
      <c r="Z243" s="58"/>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60"/>
      <c r="BC243" s="219" t="b">
        <f t="shared" si="142"/>
        <v>0</v>
      </c>
      <c r="BD243" s="220"/>
      <c r="BE243" s="220"/>
      <c r="BF243" s="220"/>
      <c r="BG243" s="220"/>
      <c r="BH243" s="220" t="b">
        <f t="shared" si="143"/>
        <v>0</v>
      </c>
      <c r="BI243" s="220"/>
      <c r="BJ243" s="220"/>
      <c r="BK243" s="220"/>
      <c r="BL243" s="222"/>
      <c r="BM243" s="184"/>
      <c r="BN243" s="185"/>
      <c r="BO243" s="186"/>
      <c r="BP243" s="265"/>
      <c r="BQ243" s="154"/>
      <c r="BR243" s="198"/>
      <c r="BS243" s="201"/>
    </row>
    <row r="244" spans="1:71" ht="12" customHeight="1" x14ac:dyDescent="0.25">
      <c r="A244" s="73" t="s">
        <v>1</v>
      </c>
      <c r="B244" s="57">
        <v>31</v>
      </c>
      <c r="C244" s="56">
        <v>42096</v>
      </c>
      <c r="D244" s="79" t="b">
        <f t="shared" si="122"/>
        <v>0</v>
      </c>
      <c r="E244" s="78" t="b">
        <f t="shared" si="156"/>
        <v>0</v>
      </c>
      <c r="F244" s="78" t="b">
        <f t="shared" si="157"/>
        <v>0</v>
      </c>
      <c r="G244" s="78" t="b">
        <f t="shared" si="123"/>
        <v>0</v>
      </c>
      <c r="H244" s="78" t="b">
        <f t="shared" si="124"/>
        <v>0</v>
      </c>
      <c r="I244" s="78" t="b">
        <f t="shared" si="125"/>
        <v>0</v>
      </c>
      <c r="J244" s="78" t="b">
        <f t="shared" si="126"/>
        <v>0</v>
      </c>
      <c r="K244" s="78" t="b">
        <f t="shared" si="127"/>
        <v>0</v>
      </c>
      <c r="L244" s="85" t="b">
        <f t="shared" si="128"/>
        <v>0</v>
      </c>
      <c r="M244" s="78" t="b">
        <f t="shared" si="129"/>
        <v>0</v>
      </c>
      <c r="N244" s="93" t="b">
        <f t="shared" si="130"/>
        <v>0</v>
      </c>
      <c r="O244" s="78" t="b">
        <f t="shared" si="131"/>
        <v>0</v>
      </c>
      <c r="P244" s="78" t="b">
        <f t="shared" si="132"/>
        <v>0</v>
      </c>
      <c r="Q244" s="78" t="b">
        <f t="shared" si="133"/>
        <v>0</v>
      </c>
      <c r="R244" s="78" t="b">
        <f t="shared" si="134"/>
        <v>0</v>
      </c>
      <c r="S244" s="78" t="b">
        <f t="shared" si="135"/>
        <v>0</v>
      </c>
      <c r="T244" s="78" t="b">
        <f t="shared" si="136"/>
        <v>0</v>
      </c>
      <c r="U244" s="78" t="b">
        <f t="shared" si="137"/>
        <v>0</v>
      </c>
      <c r="V244" s="78" t="b">
        <f t="shared" si="138"/>
        <v>0</v>
      </c>
      <c r="W244" s="78" t="b">
        <f t="shared" si="139"/>
        <v>0</v>
      </c>
      <c r="X244" s="78" t="b">
        <f t="shared" si="140"/>
        <v>0</v>
      </c>
      <c r="Y244" s="80" t="b">
        <f t="shared" si="141"/>
        <v>0</v>
      </c>
      <c r="Z244" s="58"/>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60"/>
      <c r="BC244" s="219" t="b">
        <f t="shared" si="142"/>
        <v>0</v>
      </c>
      <c r="BD244" s="220"/>
      <c r="BE244" s="220"/>
      <c r="BF244" s="220"/>
      <c r="BG244" s="220"/>
      <c r="BH244" s="220" t="b">
        <f t="shared" si="143"/>
        <v>0</v>
      </c>
      <c r="BI244" s="220"/>
      <c r="BJ244" s="220"/>
      <c r="BK244" s="220"/>
      <c r="BL244" s="222"/>
      <c r="BM244" s="184"/>
      <c r="BN244" s="185"/>
      <c r="BO244" s="186"/>
      <c r="BP244" s="265"/>
      <c r="BQ244" s="154"/>
      <c r="BR244" s="198"/>
      <c r="BS244" s="201"/>
    </row>
    <row r="245" spans="1:71" ht="12" customHeight="1" x14ac:dyDescent="0.25">
      <c r="A245" s="73" t="s">
        <v>2</v>
      </c>
      <c r="B245" s="57">
        <v>31</v>
      </c>
      <c r="C245" s="56">
        <v>42097</v>
      </c>
      <c r="D245" s="79" t="b">
        <f t="shared" si="122"/>
        <v>0</v>
      </c>
      <c r="E245" s="78" t="b">
        <f t="shared" si="156"/>
        <v>0</v>
      </c>
      <c r="F245" s="78" t="b">
        <f t="shared" si="157"/>
        <v>0</v>
      </c>
      <c r="G245" s="78" t="b">
        <f t="shared" si="123"/>
        <v>0</v>
      </c>
      <c r="H245" s="78" t="b">
        <f t="shared" si="124"/>
        <v>0</v>
      </c>
      <c r="I245" s="78" t="b">
        <f t="shared" si="125"/>
        <v>0</v>
      </c>
      <c r="J245" s="78" t="b">
        <f t="shared" si="126"/>
        <v>0</v>
      </c>
      <c r="K245" s="78" t="b">
        <f t="shared" si="127"/>
        <v>0</v>
      </c>
      <c r="L245" s="85" t="b">
        <f t="shared" si="128"/>
        <v>0</v>
      </c>
      <c r="M245" s="78" t="b">
        <f t="shared" si="129"/>
        <v>0</v>
      </c>
      <c r="N245" s="93" t="b">
        <f t="shared" si="130"/>
        <v>0</v>
      </c>
      <c r="O245" s="78" t="b">
        <f t="shared" si="131"/>
        <v>0</v>
      </c>
      <c r="P245" s="78" t="b">
        <f t="shared" si="132"/>
        <v>0</v>
      </c>
      <c r="Q245" s="78" t="b">
        <f t="shared" si="133"/>
        <v>0</v>
      </c>
      <c r="R245" s="78" t="b">
        <f t="shared" si="134"/>
        <v>0</v>
      </c>
      <c r="S245" s="78" t="b">
        <f t="shared" si="135"/>
        <v>0</v>
      </c>
      <c r="T245" s="78" t="b">
        <f t="shared" si="136"/>
        <v>0</v>
      </c>
      <c r="U245" s="78" t="b">
        <f t="shared" si="137"/>
        <v>0</v>
      </c>
      <c r="V245" s="78" t="b">
        <f t="shared" si="138"/>
        <v>0</v>
      </c>
      <c r="W245" s="78" t="b">
        <f t="shared" si="139"/>
        <v>0</v>
      </c>
      <c r="X245" s="78" t="b">
        <f t="shared" si="140"/>
        <v>0</v>
      </c>
      <c r="Y245" s="80" t="b">
        <f t="shared" si="141"/>
        <v>0</v>
      </c>
      <c r="Z245" s="58"/>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60"/>
      <c r="BC245" s="219" t="b">
        <f t="shared" si="142"/>
        <v>0</v>
      </c>
      <c r="BD245" s="220"/>
      <c r="BE245" s="220"/>
      <c r="BF245" s="220"/>
      <c r="BG245" s="220"/>
      <c r="BH245" s="220" t="b">
        <f t="shared" si="143"/>
        <v>0</v>
      </c>
      <c r="BI245" s="220"/>
      <c r="BJ245" s="220"/>
      <c r="BK245" s="220"/>
      <c r="BL245" s="222"/>
      <c r="BM245" s="184"/>
      <c r="BN245" s="185"/>
      <c r="BO245" s="186"/>
      <c r="BP245" s="265"/>
      <c r="BQ245" s="154"/>
      <c r="BR245" s="198"/>
      <c r="BS245" s="201"/>
    </row>
    <row r="246" spans="1:71" ht="12" customHeight="1" x14ac:dyDescent="0.25">
      <c r="A246" s="73" t="s">
        <v>3</v>
      </c>
      <c r="B246" s="57">
        <v>31</v>
      </c>
      <c r="C246" s="56">
        <v>42098</v>
      </c>
      <c r="D246" s="79" t="b">
        <f t="shared" si="122"/>
        <v>0</v>
      </c>
      <c r="E246" s="78" t="b">
        <f t="shared" si="156"/>
        <v>0</v>
      </c>
      <c r="F246" s="78" t="b">
        <f t="shared" si="157"/>
        <v>0</v>
      </c>
      <c r="G246" s="78" t="b">
        <f t="shared" si="123"/>
        <v>0</v>
      </c>
      <c r="H246" s="78" t="b">
        <f t="shared" si="124"/>
        <v>0</v>
      </c>
      <c r="I246" s="78" t="b">
        <f t="shared" si="125"/>
        <v>0</v>
      </c>
      <c r="J246" s="78" t="b">
        <f t="shared" si="126"/>
        <v>0</v>
      </c>
      <c r="K246" s="78" t="b">
        <f t="shared" si="127"/>
        <v>0</v>
      </c>
      <c r="L246" s="85" t="b">
        <f t="shared" si="128"/>
        <v>0</v>
      </c>
      <c r="M246" s="78" t="b">
        <f t="shared" si="129"/>
        <v>0</v>
      </c>
      <c r="N246" s="93" t="b">
        <f t="shared" si="130"/>
        <v>0</v>
      </c>
      <c r="O246" s="78" t="b">
        <f t="shared" si="131"/>
        <v>0</v>
      </c>
      <c r="P246" s="78" t="b">
        <f t="shared" si="132"/>
        <v>0</v>
      </c>
      <c r="Q246" s="78" t="b">
        <f t="shared" si="133"/>
        <v>0</v>
      </c>
      <c r="R246" s="78" t="b">
        <f t="shared" si="134"/>
        <v>0</v>
      </c>
      <c r="S246" s="78" t="b">
        <f t="shared" si="135"/>
        <v>0</v>
      </c>
      <c r="T246" s="78" t="b">
        <f t="shared" si="136"/>
        <v>0</v>
      </c>
      <c r="U246" s="78" t="b">
        <f t="shared" si="137"/>
        <v>0</v>
      </c>
      <c r="V246" s="78" t="b">
        <f t="shared" si="138"/>
        <v>0</v>
      </c>
      <c r="W246" s="78" t="b">
        <f t="shared" si="139"/>
        <v>0</v>
      </c>
      <c r="X246" s="78" t="b">
        <f t="shared" si="140"/>
        <v>0</v>
      </c>
      <c r="Y246" s="80" t="b">
        <f t="shared" si="141"/>
        <v>0</v>
      </c>
      <c r="Z246" s="58"/>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60"/>
      <c r="BC246" s="219" t="b">
        <f t="shared" si="142"/>
        <v>0</v>
      </c>
      <c r="BD246" s="220"/>
      <c r="BE246" s="220"/>
      <c r="BF246" s="220"/>
      <c r="BG246" s="220"/>
      <c r="BH246" s="220" t="b">
        <f t="shared" si="143"/>
        <v>0</v>
      </c>
      <c r="BI246" s="220"/>
      <c r="BJ246" s="220"/>
      <c r="BK246" s="220"/>
      <c r="BL246" s="222"/>
      <c r="BM246" s="184"/>
      <c r="BN246" s="185"/>
      <c r="BO246" s="186"/>
      <c r="BP246" s="265"/>
      <c r="BQ246" s="154"/>
      <c r="BR246" s="198"/>
      <c r="BS246" s="201"/>
    </row>
    <row r="247" spans="1:71" ht="12" customHeight="1" thickBot="1" x14ac:dyDescent="0.3">
      <c r="A247" s="55" t="s">
        <v>4</v>
      </c>
      <c r="B247" s="62">
        <v>31</v>
      </c>
      <c r="C247" s="61">
        <v>42099</v>
      </c>
      <c r="D247" s="83" t="b">
        <f t="shared" si="122"/>
        <v>0</v>
      </c>
      <c r="E247" s="81" t="b">
        <f t="shared" si="156"/>
        <v>0</v>
      </c>
      <c r="F247" s="81" t="b">
        <f t="shared" si="157"/>
        <v>0</v>
      </c>
      <c r="G247" s="81" t="b">
        <f t="shared" si="123"/>
        <v>0</v>
      </c>
      <c r="H247" s="81" t="b">
        <f t="shared" si="124"/>
        <v>0</v>
      </c>
      <c r="I247" s="81" t="b">
        <f t="shared" si="125"/>
        <v>0</v>
      </c>
      <c r="J247" s="81" t="b">
        <f t="shared" si="126"/>
        <v>0</v>
      </c>
      <c r="K247" s="81" t="b">
        <f t="shared" si="127"/>
        <v>0</v>
      </c>
      <c r="L247" s="86" t="b">
        <f t="shared" si="128"/>
        <v>0</v>
      </c>
      <c r="M247" s="81" t="b">
        <f t="shared" si="129"/>
        <v>0</v>
      </c>
      <c r="N247" s="92" t="b">
        <f t="shared" si="130"/>
        <v>0</v>
      </c>
      <c r="O247" s="81" t="b">
        <f t="shared" si="131"/>
        <v>0</v>
      </c>
      <c r="P247" s="81" t="b">
        <f t="shared" si="132"/>
        <v>0</v>
      </c>
      <c r="Q247" s="81" t="b">
        <f t="shared" si="133"/>
        <v>0</v>
      </c>
      <c r="R247" s="81" t="b">
        <f t="shared" si="134"/>
        <v>0</v>
      </c>
      <c r="S247" s="81" t="b">
        <f t="shared" si="135"/>
        <v>0</v>
      </c>
      <c r="T247" s="81" t="b">
        <f t="shared" si="136"/>
        <v>0</v>
      </c>
      <c r="U247" s="81" t="b">
        <f t="shared" si="137"/>
        <v>0</v>
      </c>
      <c r="V247" s="81" t="b">
        <f t="shared" si="138"/>
        <v>0</v>
      </c>
      <c r="W247" s="81" t="b">
        <f t="shared" si="139"/>
        <v>0</v>
      </c>
      <c r="X247" s="81" t="b">
        <f t="shared" si="140"/>
        <v>0</v>
      </c>
      <c r="Y247" s="82" t="b">
        <f t="shared" si="141"/>
        <v>0</v>
      </c>
      <c r="Z247" s="58"/>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60"/>
      <c r="BC247" s="223" t="b">
        <f t="shared" si="142"/>
        <v>0</v>
      </c>
      <c r="BD247" s="224"/>
      <c r="BE247" s="224"/>
      <c r="BF247" s="224"/>
      <c r="BG247" s="224"/>
      <c r="BH247" s="224" t="b">
        <f t="shared" si="143"/>
        <v>0</v>
      </c>
      <c r="BI247" s="224"/>
      <c r="BJ247" s="224"/>
      <c r="BK247" s="224"/>
      <c r="BL247" s="226"/>
      <c r="BM247" s="187"/>
      <c r="BN247" s="188"/>
      <c r="BO247" s="189"/>
      <c r="BP247" s="266"/>
      <c r="BQ247" s="155"/>
      <c r="BR247" s="199"/>
      <c r="BS247" s="202"/>
    </row>
    <row r="248" spans="1:71" ht="12" customHeight="1" x14ac:dyDescent="0.25">
      <c r="A248" s="74" t="s">
        <v>0</v>
      </c>
      <c r="B248" s="50">
        <v>32</v>
      </c>
      <c r="C248" s="75">
        <v>42100</v>
      </c>
      <c r="D248" s="63" t="b">
        <f t="shared" si="122"/>
        <v>0</v>
      </c>
      <c r="E248" s="51" t="b">
        <f>IF(COUNTIF(Z248:BA248,"Cardio1")&gt;0, "Cardio matin")</f>
        <v>0</v>
      </c>
      <c r="F248" s="51" t="b">
        <f>IF(COUNTIF(Z248:BA248,"Cardio2")&gt;0, "Cardio après-midi")</f>
        <v>0</v>
      </c>
      <c r="G248" s="51" t="b">
        <f t="shared" si="123"/>
        <v>0</v>
      </c>
      <c r="H248" s="51" t="b">
        <f t="shared" si="124"/>
        <v>0</v>
      </c>
      <c r="I248" s="51" t="b">
        <f t="shared" si="125"/>
        <v>0</v>
      </c>
      <c r="J248" s="51" t="b">
        <f t="shared" si="126"/>
        <v>0</v>
      </c>
      <c r="K248" s="51" t="b">
        <f t="shared" si="127"/>
        <v>0</v>
      </c>
      <c r="L248" s="84" t="b">
        <f t="shared" si="128"/>
        <v>0</v>
      </c>
      <c r="M248" s="51" t="b">
        <f t="shared" si="129"/>
        <v>0</v>
      </c>
      <c r="N248" s="94" t="b">
        <f t="shared" si="130"/>
        <v>0</v>
      </c>
      <c r="O248" s="51" t="b">
        <f t="shared" si="131"/>
        <v>0</v>
      </c>
      <c r="P248" s="51" t="b">
        <f t="shared" si="132"/>
        <v>0</v>
      </c>
      <c r="Q248" s="51" t="b">
        <f t="shared" si="133"/>
        <v>0</v>
      </c>
      <c r="R248" s="51" t="b">
        <f t="shared" si="134"/>
        <v>0</v>
      </c>
      <c r="S248" s="51" t="b">
        <f t="shared" si="135"/>
        <v>0</v>
      </c>
      <c r="T248" s="51" t="b">
        <f t="shared" si="136"/>
        <v>0</v>
      </c>
      <c r="U248" s="51" t="b">
        <f t="shared" si="137"/>
        <v>0</v>
      </c>
      <c r="V248" s="51" t="b">
        <f t="shared" si="138"/>
        <v>0</v>
      </c>
      <c r="W248" s="51" t="b">
        <f t="shared" si="139"/>
        <v>0</v>
      </c>
      <c r="X248" s="51" t="b">
        <f t="shared" si="140"/>
        <v>0</v>
      </c>
      <c r="Y248" s="52" t="b">
        <f t="shared" si="141"/>
        <v>0</v>
      </c>
      <c r="Z248" s="64"/>
      <c r="AA248" s="53"/>
      <c r="AB248" s="53"/>
      <c r="AC248" s="53"/>
      <c r="AD248" s="53"/>
      <c r="AE248" s="53"/>
      <c r="AF248" s="53"/>
      <c r="AG248" s="53"/>
      <c r="AH248" s="53"/>
      <c r="AI248" s="53"/>
      <c r="AJ248" s="53"/>
      <c r="AK248" s="53"/>
      <c r="AL248" s="53"/>
      <c r="AM248" s="53"/>
      <c r="AN248" s="53"/>
      <c r="AO248" s="53"/>
      <c r="AP248" s="53"/>
      <c r="AQ248" s="53"/>
      <c r="AR248" s="53"/>
      <c r="AS248" s="53"/>
      <c r="AT248" s="53"/>
      <c r="AU248" s="53"/>
      <c r="AV248" s="53"/>
      <c r="AW248" s="53"/>
      <c r="AX248" s="53"/>
      <c r="AY248" s="53"/>
      <c r="AZ248" s="53"/>
      <c r="BA248" s="54"/>
      <c r="BC248" s="216" t="b">
        <f t="shared" si="142"/>
        <v>0</v>
      </c>
      <c r="BD248" s="217"/>
      <c r="BE248" s="217"/>
      <c r="BF248" s="217"/>
      <c r="BG248" s="217"/>
      <c r="BH248" s="217" t="b">
        <f t="shared" si="143"/>
        <v>0</v>
      </c>
      <c r="BI248" s="217"/>
      <c r="BJ248" s="217"/>
      <c r="BK248" s="217"/>
      <c r="BL248" s="227"/>
      <c r="BM248" s="181"/>
      <c r="BN248" s="182"/>
      <c r="BO248" s="183"/>
      <c r="BP248" s="264">
        <v>32</v>
      </c>
      <c r="BQ248" s="153"/>
      <c r="BR248" s="197"/>
      <c r="BS248" s="200"/>
    </row>
    <row r="249" spans="1:71" ht="12" customHeight="1" x14ac:dyDescent="0.25">
      <c r="A249" s="73" t="s">
        <v>80</v>
      </c>
      <c r="B249" s="57">
        <v>32</v>
      </c>
      <c r="C249" s="56">
        <v>42101</v>
      </c>
      <c r="D249" s="79" t="b">
        <f t="shared" si="122"/>
        <v>0</v>
      </c>
      <c r="E249" s="78" t="b">
        <f t="shared" ref="E249:E254" si="158">IF(COUNTIF(Z249:BA249,"Cardio.")&gt;0, "Cardio1")</f>
        <v>0</v>
      </c>
      <c r="F249" s="78" t="b">
        <f t="shared" ref="F249:F254" si="159">IF(COUNTIF(Z249:BA249,"Cardio")&gt;0, "Cardio2")</f>
        <v>0</v>
      </c>
      <c r="G249" s="78" t="b">
        <f t="shared" si="123"/>
        <v>0</v>
      </c>
      <c r="H249" s="78" t="b">
        <f t="shared" si="124"/>
        <v>0</v>
      </c>
      <c r="I249" s="78" t="b">
        <f t="shared" si="125"/>
        <v>0</v>
      </c>
      <c r="J249" s="78" t="b">
        <f t="shared" si="126"/>
        <v>0</v>
      </c>
      <c r="K249" s="78" t="b">
        <f t="shared" si="127"/>
        <v>0</v>
      </c>
      <c r="L249" s="85" t="b">
        <f t="shared" si="128"/>
        <v>0</v>
      </c>
      <c r="M249" s="78" t="b">
        <f t="shared" si="129"/>
        <v>0</v>
      </c>
      <c r="N249" s="93" t="b">
        <f t="shared" si="130"/>
        <v>0</v>
      </c>
      <c r="O249" s="78" t="b">
        <f t="shared" si="131"/>
        <v>0</v>
      </c>
      <c r="P249" s="78" t="b">
        <f t="shared" si="132"/>
        <v>0</v>
      </c>
      <c r="Q249" s="78" t="b">
        <f t="shared" si="133"/>
        <v>0</v>
      </c>
      <c r="R249" s="78" t="b">
        <f t="shared" si="134"/>
        <v>0</v>
      </c>
      <c r="S249" s="78" t="b">
        <f t="shared" si="135"/>
        <v>0</v>
      </c>
      <c r="T249" s="78" t="b">
        <f t="shared" si="136"/>
        <v>0</v>
      </c>
      <c r="U249" s="78" t="b">
        <f t="shared" si="137"/>
        <v>0</v>
      </c>
      <c r="V249" s="78" t="b">
        <f t="shared" si="138"/>
        <v>0</v>
      </c>
      <c r="W249" s="78" t="b">
        <f t="shared" si="139"/>
        <v>0</v>
      </c>
      <c r="X249" s="78" t="b">
        <f t="shared" si="140"/>
        <v>0</v>
      </c>
      <c r="Y249" s="80" t="b">
        <f t="shared" si="141"/>
        <v>0</v>
      </c>
      <c r="Z249" s="58"/>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60"/>
      <c r="BC249" s="219" t="b">
        <f t="shared" si="142"/>
        <v>0</v>
      </c>
      <c r="BD249" s="220"/>
      <c r="BE249" s="220"/>
      <c r="BF249" s="220"/>
      <c r="BG249" s="220"/>
      <c r="BH249" s="220" t="b">
        <f t="shared" si="143"/>
        <v>0</v>
      </c>
      <c r="BI249" s="220"/>
      <c r="BJ249" s="220"/>
      <c r="BK249" s="220"/>
      <c r="BL249" s="222"/>
      <c r="BM249" s="184"/>
      <c r="BN249" s="185"/>
      <c r="BO249" s="186"/>
      <c r="BP249" s="265"/>
      <c r="BQ249" s="154"/>
      <c r="BR249" s="198"/>
      <c r="BS249" s="201"/>
    </row>
    <row r="250" spans="1:71" ht="12" customHeight="1" x14ac:dyDescent="0.25">
      <c r="A250" s="73" t="s">
        <v>81</v>
      </c>
      <c r="B250" s="57">
        <v>32</v>
      </c>
      <c r="C250" s="56">
        <v>42102</v>
      </c>
      <c r="D250" s="79" t="b">
        <f t="shared" si="122"/>
        <v>0</v>
      </c>
      <c r="E250" s="78" t="b">
        <f t="shared" si="158"/>
        <v>0</v>
      </c>
      <c r="F250" s="78" t="b">
        <f t="shared" si="159"/>
        <v>0</v>
      </c>
      <c r="G250" s="78" t="b">
        <f t="shared" si="123"/>
        <v>0</v>
      </c>
      <c r="H250" s="78" t="b">
        <f t="shared" si="124"/>
        <v>0</v>
      </c>
      <c r="I250" s="78" t="b">
        <f t="shared" si="125"/>
        <v>0</v>
      </c>
      <c r="J250" s="78" t="b">
        <f t="shared" si="126"/>
        <v>0</v>
      </c>
      <c r="K250" s="78" t="b">
        <f t="shared" si="127"/>
        <v>0</v>
      </c>
      <c r="L250" s="85" t="b">
        <f t="shared" si="128"/>
        <v>0</v>
      </c>
      <c r="M250" s="78" t="b">
        <f t="shared" si="129"/>
        <v>0</v>
      </c>
      <c r="N250" s="93" t="b">
        <f t="shared" si="130"/>
        <v>0</v>
      </c>
      <c r="O250" s="78" t="b">
        <f t="shared" si="131"/>
        <v>0</v>
      </c>
      <c r="P250" s="78" t="b">
        <f t="shared" si="132"/>
        <v>0</v>
      </c>
      <c r="Q250" s="78" t="b">
        <f t="shared" si="133"/>
        <v>0</v>
      </c>
      <c r="R250" s="78" t="b">
        <f t="shared" si="134"/>
        <v>0</v>
      </c>
      <c r="S250" s="78" t="b">
        <f t="shared" si="135"/>
        <v>0</v>
      </c>
      <c r="T250" s="78" t="b">
        <f t="shared" si="136"/>
        <v>0</v>
      </c>
      <c r="U250" s="78" t="b">
        <f t="shared" si="137"/>
        <v>0</v>
      </c>
      <c r="V250" s="78" t="b">
        <f t="shared" si="138"/>
        <v>0</v>
      </c>
      <c r="W250" s="78" t="b">
        <f t="shared" si="139"/>
        <v>0</v>
      </c>
      <c r="X250" s="78" t="b">
        <f t="shared" si="140"/>
        <v>0</v>
      </c>
      <c r="Y250" s="80" t="b">
        <f t="shared" si="141"/>
        <v>0</v>
      </c>
      <c r="Z250" s="58"/>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60"/>
      <c r="BC250" s="219" t="b">
        <f t="shared" si="142"/>
        <v>0</v>
      </c>
      <c r="BD250" s="220"/>
      <c r="BE250" s="220"/>
      <c r="BF250" s="220"/>
      <c r="BG250" s="220"/>
      <c r="BH250" s="220" t="b">
        <f t="shared" si="143"/>
        <v>0</v>
      </c>
      <c r="BI250" s="220"/>
      <c r="BJ250" s="220"/>
      <c r="BK250" s="220"/>
      <c r="BL250" s="222"/>
      <c r="BM250" s="184"/>
      <c r="BN250" s="185"/>
      <c r="BO250" s="186"/>
      <c r="BP250" s="265"/>
      <c r="BQ250" s="154"/>
      <c r="BR250" s="198"/>
      <c r="BS250" s="201"/>
    </row>
    <row r="251" spans="1:71" ht="12" customHeight="1" x14ac:dyDescent="0.25">
      <c r="A251" s="73" t="s">
        <v>1</v>
      </c>
      <c r="B251" s="57">
        <v>32</v>
      </c>
      <c r="C251" s="56">
        <v>42103</v>
      </c>
      <c r="D251" s="79" t="b">
        <f t="shared" si="122"/>
        <v>0</v>
      </c>
      <c r="E251" s="78" t="b">
        <f t="shared" si="158"/>
        <v>0</v>
      </c>
      <c r="F251" s="78" t="b">
        <f t="shared" si="159"/>
        <v>0</v>
      </c>
      <c r="G251" s="78" t="b">
        <f t="shared" si="123"/>
        <v>0</v>
      </c>
      <c r="H251" s="78" t="b">
        <f t="shared" si="124"/>
        <v>0</v>
      </c>
      <c r="I251" s="78" t="b">
        <f t="shared" si="125"/>
        <v>0</v>
      </c>
      <c r="J251" s="78" t="b">
        <f t="shared" si="126"/>
        <v>0</v>
      </c>
      <c r="K251" s="78" t="b">
        <f t="shared" si="127"/>
        <v>0</v>
      </c>
      <c r="L251" s="85" t="b">
        <f t="shared" si="128"/>
        <v>0</v>
      </c>
      <c r="M251" s="78" t="b">
        <f t="shared" si="129"/>
        <v>0</v>
      </c>
      <c r="N251" s="93" t="b">
        <f t="shared" si="130"/>
        <v>0</v>
      </c>
      <c r="O251" s="78" t="b">
        <f t="shared" si="131"/>
        <v>0</v>
      </c>
      <c r="P251" s="78" t="b">
        <f t="shared" si="132"/>
        <v>0</v>
      </c>
      <c r="Q251" s="78" t="b">
        <f t="shared" si="133"/>
        <v>0</v>
      </c>
      <c r="R251" s="78" t="b">
        <f t="shared" si="134"/>
        <v>0</v>
      </c>
      <c r="S251" s="78" t="b">
        <f t="shared" si="135"/>
        <v>0</v>
      </c>
      <c r="T251" s="78" t="b">
        <f t="shared" si="136"/>
        <v>0</v>
      </c>
      <c r="U251" s="78" t="b">
        <f t="shared" si="137"/>
        <v>0</v>
      </c>
      <c r="V251" s="78" t="b">
        <f t="shared" si="138"/>
        <v>0</v>
      </c>
      <c r="W251" s="78" t="b">
        <f t="shared" si="139"/>
        <v>0</v>
      </c>
      <c r="X251" s="78" t="b">
        <f t="shared" si="140"/>
        <v>0</v>
      </c>
      <c r="Y251" s="80" t="b">
        <f t="shared" si="141"/>
        <v>0</v>
      </c>
      <c r="Z251" s="58"/>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60"/>
      <c r="BC251" s="219" t="b">
        <f t="shared" si="142"/>
        <v>0</v>
      </c>
      <c r="BD251" s="220"/>
      <c r="BE251" s="220"/>
      <c r="BF251" s="220"/>
      <c r="BG251" s="220"/>
      <c r="BH251" s="220" t="b">
        <f t="shared" si="143"/>
        <v>0</v>
      </c>
      <c r="BI251" s="220"/>
      <c r="BJ251" s="220"/>
      <c r="BK251" s="220"/>
      <c r="BL251" s="222"/>
      <c r="BM251" s="184"/>
      <c r="BN251" s="185"/>
      <c r="BO251" s="186"/>
      <c r="BP251" s="265"/>
      <c r="BQ251" s="154"/>
      <c r="BR251" s="198"/>
      <c r="BS251" s="201"/>
    </row>
    <row r="252" spans="1:71" ht="12" customHeight="1" x14ac:dyDescent="0.25">
      <c r="A252" s="73" t="s">
        <v>2</v>
      </c>
      <c r="B252" s="57">
        <v>32</v>
      </c>
      <c r="C252" s="56">
        <v>42104</v>
      </c>
      <c r="D252" s="79" t="b">
        <f t="shared" si="122"/>
        <v>0</v>
      </c>
      <c r="E252" s="78" t="b">
        <f t="shared" si="158"/>
        <v>0</v>
      </c>
      <c r="F252" s="78" t="b">
        <f t="shared" si="159"/>
        <v>0</v>
      </c>
      <c r="G252" s="78" t="b">
        <f t="shared" si="123"/>
        <v>0</v>
      </c>
      <c r="H252" s="78" t="b">
        <f t="shared" si="124"/>
        <v>0</v>
      </c>
      <c r="I252" s="78" t="b">
        <f t="shared" si="125"/>
        <v>0</v>
      </c>
      <c r="J252" s="78" t="b">
        <f t="shared" si="126"/>
        <v>0</v>
      </c>
      <c r="K252" s="78" t="b">
        <f t="shared" si="127"/>
        <v>0</v>
      </c>
      <c r="L252" s="85" t="b">
        <f t="shared" si="128"/>
        <v>0</v>
      </c>
      <c r="M252" s="78" t="b">
        <f t="shared" si="129"/>
        <v>0</v>
      </c>
      <c r="N252" s="93" t="b">
        <f t="shared" si="130"/>
        <v>0</v>
      </c>
      <c r="O252" s="78" t="b">
        <f t="shared" si="131"/>
        <v>0</v>
      </c>
      <c r="P252" s="78" t="b">
        <f t="shared" si="132"/>
        <v>0</v>
      </c>
      <c r="Q252" s="78" t="b">
        <f t="shared" si="133"/>
        <v>0</v>
      </c>
      <c r="R252" s="78" t="b">
        <f t="shared" si="134"/>
        <v>0</v>
      </c>
      <c r="S252" s="78" t="b">
        <f t="shared" si="135"/>
        <v>0</v>
      </c>
      <c r="T252" s="78" t="b">
        <f t="shared" si="136"/>
        <v>0</v>
      </c>
      <c r="U252" s="78" t="b">
        <f t="shared" si="137"/>
        <v>0</v>
      </c>
      <c r="V252" s="78" t="b">
        <f t="shared" si="138"/>
        <v>0</v>
      </c>
      <c r="W252" s="78" t="b">
        <f t="shared" si="139"/>
        <v>0</v>
      </c>
      <c r="X252" s="78" t="b">
        <f t="shared" si="140"/>
        <v>0</v>
      </c>
      <c r="Y252" s="80" t="b">
        <f t="shared" si="141"/>
        <v>0</v>
      </c>
      <c r="Z252" s="58"/>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60"/>
      <c r="BC252" s="219" t="b">
        <f t="shared" si="142"/>
        <v>0</v>
      </c>
      <c r="BD252" s="220"/>
      <c r="BE252" s="220"/>
      <c r="BF252" s="220"/>
      <c r="BG252" s="220"/>
      <c r="BH252" s="220" t="b">
        <f t="shared" si="143"/>
        <v>0</v>
      </c>
      <c r="BI252" s="220"/>
      <c r="BJ252" s="220"/>
      <c r="BK252" s="220"/>
      <c r="BL252" s="222"/>
      <c r="BM252" s="184"/>
      <c r="BN252" s="185"/>
      <c r="BO252" s="186"/>
      <c r="BP252" s="265"/>
      <c r="BQ252" s="154"/>
      <c r="BR252" s="198"/>
      <c r="BS252" s="201"/>
    </row>
    <row r="253" spans="1:71" ht="12" customHeight="1" x14ac:dyDescent="0.25">
      <c r="A253" s="73" t="s">
        <v>3</v>
      </c>
      <c r="B253" s="57">
        <v>32</v>
      </c>
      <c r="C253" s="56">
        <v>42105</v>
      </c>
      <c r="D253" s="79" t="b">
        <f t="shared" si="122"/>
        <v>0</v>
      </c>
      <c r="E253" s="78" t="b">
        <f t="shared" si="158"/>
        <v>0</v>
      </c>
      <c r="F253" s="78" t="b">
        <f t="shared" si="159"/>
        <v>0</v>
      </c>
      <c r="G253" s="78" t="b">
        <f t="shared" si="123"/>
        <v>0</v>
      </c>
      <c r="H253" s="78" t="b">
        <f t="shared" si="124"/>
        <v>0</v>
      </c>
      <c r="I253" s="78" t="b">
        <f t="shared" si="125"/>
        <v>0</v>
      </c>
      <c r="J253" s="78" t="b">
        <f t="shared" si="126"/>
        <v>0</v>
      </c>
      <c r="K253" s="78" t="b">
        <f t="shared" si="127"/>
        <v>0</v>
      </c>
      <c r="L253" s="85" t="b">
        <f t="shared" si="128"/>
        <v>0</v>
      </c>
      <c r="M253" s="78" t="b">
        <f t="shared" si="129"/>
        <v>0</v>
      </c>
      <c r="N253" s="93" t="b">
        <f t="shared" si="130"/>
        <v>0</v>
      </c>
      <c r="O253" s="78" t="b">
        <f t="shared" si="131"/>
        <v>0</v>
      </c>
      <c r="P253" s="78" t="b">
        <f t="shared" si="132"/>
        <v>0</v>
      </c>
      <c r="Q253" s="78" t="b">
        <f t="shared" si="133"/>
        <v>0</v>
      </c>
      <c r="R253" s="78" t="b">
        <f t="shared" si="134"/>
        <v>0</v>
      </c>
      <c r="S253" s="78" t="b">
        <f t="shared" si="135"/>
        <v>0</v>
      </c>
      <c r="T253" s="78" t="b">
        <f t="shared" si="136"/>
        <v>0</v>
      </c>
      <c r="U253" s="78" t="b">
        <f t="shared" si="137"/>
        <v>0</v>
      </c>
      <c r="V253" s="78" t="b">
        <f t="shared" si="138"/>
        <v>0</v>
      </c>
      <c r="W253" s="78" t="b">
        <f t="shared" si="139"/>
        <v>0</v>
      </c>
      <c r="X253" s="78" t="b">
        <f t="shared" si="140"/>
        <v>0</v>
      </c>
      <c r="Y253" s="80" t="b">
        <f t="shared" si="141"/>
        <v>0</v>
      </c>
      <c r="Z253" s="58"/>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60"/>
      <c r="BC253" s="219" t="b">
        <f t="shared" si="142"/>
        <v>0</v>
      </c>
      <c r="BD253" s="220"/>
      <c r="BE253" s="220"/>
      <c r="BF253" s="220"/>
      <c r="BG253" s="220"/>
      <c r="BH253" s="220" t="b">
        <f t="shared" si="143"/>
        <v>0</v>
      </c>
      <c r="BI253" s="220"/>
      <c r="BJ253" s="220"/>
      <c r="BK253" s="220"/>
      <c r="BL253" s="222"/>
      <c r="BM253" s="184"/>
      <c r="BN253" s="185"/>
      <c r="BO253" s="186"/>
      <c r="BP253" s="265"/>
      <c r="BQ253" s="154"/>
      <c r="BR253" s="198"/>
      <c r="BS253" s="201"/>
    </row>
    <row r="254" spans="1:71" ht="12" customHeight="1" thickBot="1" x14ac:dyDescent="0.3">
      <c r="A254" s="55" t="s">
        <v>4</v>
      </c>
      <c r="B254" s="62">
        <v>32</v>
      </c>
      <c r="C254" s="61">
        <v>42106</v>
      </c>
      <c r="D254" s="83" t="b">
        <f t="shared" si="122"/>
        <v>0</v>
      </c>
      <c r="E254" s="81" t="b">
        <f t="shared" si="158"/>
        <v>0</v>
      </c>
      <c r="F254" s="81" t="b">
        <f t="shared" si="159"/>
        <v>0</v>
      </c>
      <c r="G254" s="81" t="b">
        <f t="shared" si="123"/>
        <v>0</v>
      </c>
      <c r="H254" s="81" t="b">
        <f t="shared" si="124"/>
        <v>0</v>
      </c>
      <c r="I254" s="81" t="b">
        <f t="shared" si="125"/>
        <v>0</v>
      </c>
      <c r="J254" s="81" t="b">
        <f t="shared" si="126"/>
        <v>0</v>
      </c>
      <c r="K254" s="81" t="b">
        <f t="shared" si="127"/>
        <v>0</v>
      </c>
      <c r="L254" s="86" t="b">
        <f t="shared" si="128"/>
        <v>0</v>
      </c>
      <c r="M254" s="81" t="b">
        <f t="shared" si="129"/>
        <v>0</v>
      </c>
      <c r="N254" s="92" t="b">
        <f t="shared" si="130"/>
        <v>0</v>
      </c>
      <c r="O254" s="81" t="b">
        <f t="shared" si="131"/>
        <v>0</v>
      </c>
      <c r="P254" s="81" t="b">
        <f t="shared" si="132"/>
        <v>0</v>
      </c>
      <c r="Q254" s="81" t="b">
        <f t="shared" si="133"/>
        <v>0</v>
      </c>
      <c r="R254" s="81" t="b">
        <f t="shared" si="134"/>
        <v>0</v>
      </c>
      <c r="S254" s="81" t="b">
        <f t="shared" si="135"/>
        <v>0</v>
      </c>
      <c r="T254" s="81" t="b">
        <f t="shared" si="136"/>
        <v>0</v>
      </c>
      <c r="U254" s="81" t="b">
        <f t="shared" si="137"/>
        <v>0</v>
      </c>
      <c r="V254" s="81" t="b">
        <f t="shared" si="138"/>
        <v>0</v>
      </c>
      <c r="W254" s="81" t="b">
        <f t="shared" si="139"/>
        <v>0</v>
      </c>
      <c r="X254" s="81" t="b">
        <f t="shared" si="140"/>
        <v>0</v>
      </c>
      <c r="Y254" s="82" t="b">
        <f t="shared" si="141"/>
        <v>0</v>
      </c>
      <c r="Z254" s="58"/>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60"/>
      <c r="BC254" s="223" t="b">
        <f t="shared" si="142"/>
        <v>0</v>
      </c>
      <c r="BD254" s="224"/>
      <c r="BE254" s="224"/>
      <c r="BF254" s="224"/>
      <c r="BG254" s="224"/>
      <c r="BH254" s="224" t="b">
        <f t="shared" si="143"/>
        <v>0</v>
      </c>
      <c r="BI254" s="224"/>
      <c r="BJ254" s="224"/>
      <c r="BK254" s="224"/>
      <c r="BL254" s="226"/>
      <c r="BM254" s="187"/>
      <c r="BN254" s="188"/>
      <c r="BO254" s="189"/>
      <c r="BP254" s="266"/>
      <c r="BQ254" s="155"/>
      <c r="BR254" s="199"/>
      <c r="BS254" s="202"/>
    </row>
    <row r="255" spans="1:71" ht="12" customHeight="1" x14ac:dyDescent="0.25">
      <c r="A255" s="74" t="s">
        <v>0</v>
      </c>
      <c r="B255" s="50">
        <v>33</v>
      </c>
      <c r="C255" s="49">
        <v>42107</v>
      </c>
      <c r="D255" s="63" t="b">
        <f t="shared" si="122"/>
        <v>0</v>
      </c>
      <c r="E255" s="51" t="b">
        <f>IF(COUNTIF(Z255:BA255,"Cardio1")&gt;0, "Cardio matin")</f>
        <v>0</v>
      </c>
      <c r="F255" s="51" t="b">
        <f>IF(COUNTIF(Z255:BA255,"Cardio2")&gt;0, "Cardio après-midi")</f>
        <v>0</v>
      </c>
      <c r="G255" s="51" t="b">
        <f t="shared" si="123"/>
        <v>0</v>
      </c>
      <c r="H255" s="51" t="b">
        <f t="shared" si="124"/>
        <v>0</v>
      </c>
      <c r="I255" s="51" t="b">
        <f t="shared" si="125"/>
        <v>0</v>
      </c>
      <c r="J255" s="51" t="b">
        <f t="shared" si="126"/>
        <v>0</v>
      </c>
      <c r="K255" s="51" t="b">
        <f t="shared" si="127"/>
        <v>0</v>
      </c>
      <c r="L255" s="84" t="b">
        <f t="shared" si="128"/>
        <v>0</v>
      </c>
      <c r="M255" s="51" t="b">
        <f t="shared" si="129"/>
        <v>0</v>
      </c>
      <c r="N255" s="94" t="b">
        <f t="shared" si="130"/>
        <v>0</v>
      </c>
      <c r="O255" s="51" t="b">
        <f t="shared" si="131"/>
        <v>0</v>
      </c>
      <c r="P255" s="51" t="b">
        <f t="shared" si="132"/>
        <v>0</v>
      </c>
      <c r="Q255" s="51" t="b">
        <f t="shared" si="133"/>
        <v>0</v>
      </c>
      <c r="R255" s="51" t="b">
        <f t="shared" si="134"/>
        <v>0</v>
      </c>
      <c r="S255" s="51" t="b">
        <f t="shared" si="135"/>
        <v>0</v>
      </c>
      <c r="T255" s="51" t="b">
        <f t="shared" si="136"/>
        <v>0</v>
      </c>
      <c r="U255" s="51" t="b">
        <f t="shared" si="137"/>
        <v>0</v>
      </c>
      <c r="V255" s="51" t="b">
        <f t="shared" si="138"/>
        <v>0</v>
      </c>
      <c r="W255" s="51" t="b">
        <f t="shared" si="139"/>
        <v>0</v>
      </c>
      <c r="X255" s="51" t="b">
        <f t="shared" si="140"/>
        <v>0</v>
      </c>
      <c r="Y255" s="52" t="b">
        <f t="shared" si="141"/>
        <v>0</v>
      </c>
      <c r="Z255" s="64"/>
      <c r="AA255" s="53"/>
      <c r="AB255" s="53"/>
      <c r="AC255" s="53"/>
      <c r="AD255" s="53"/>
      <c r="AE255" s="53"/>
      <c r="AF255" s="53"/>
      <c r="AG255" s="53"/>
      <c r="AH255" s="53"/>
      <c r="AI255" s="53"/>
      <c r="AJ255" s="53"/>
      <c r="AK255" s="53"/>
      <c r="AL255" s="53"/>
      <c r="AM255" s="53"/>
      <c r="AN255" s="53"/>
      <c r="AO255" s="53"/>
      <c r="AP255" s="53"/>
      <c r="AQ255" s="53"/>
      <c r="AR255" s="53"/>
      <c r="AS255" s="53"/>
      <c r="AT255" s="53"/>
      <c r="AU255" s="53"/>
      <c r="AV255" s="53"/>
      <c r="AW255" s="53"/>
      <c r="AX255" s="53"/>
      <c r="AY255" s="53"/>
      <c r="AZ255" s="53"/>
      <c r="BA255" s="54"/>
      <c r="BC255" s="216" t="b">
        <f t="shared" si="142"/>
        <v>0</v>
      </c>
      <c r="BD255" s="217"/>
      <c r="BE255" s="217"/>
      <c r="BF255" s="217"/>
      <c r="BG255" s="217"/>
      <c r="BH255" s="217" t="b">
        <f t="shared" si="143"/>
        <v>0</v>
      </c>
      <c r="BI255" s="217"/>
      <c r="BJ255" s="217"/>
      <c r="BK255" s="217"/>
      <c r="BL255" s="227"/>
      <c r="BM255" s="181"/>
      <c r="BN255" s="182"/>
      <c r="BO255" s="183"/>
      <c r="BP255" s="264">
        <v>33</v>
      </c>
      <c r="BQ255" s="153"/>
      <c r="BR255" s="197"/>
      <c r="BS255" s="200"/>
    </row>
    <row r="256" spans="1:71" ht="12" customHeight="1" x14ac:dyDescent="0.25">
      <c r="A256" s="73" t="s">
        <v>80</v>
      </c>
      <c r="B256" s="57">
        <v>33</v>
      </c>
      <c r="C256" s="56">
        <v>42108</v>
      </c>
      <c r="D256" s="79" t="b">
        <f t="shared" si="122"/>
        <v>0</v>
      </c>
      <c r="E256" s="78" t="b">
        <f t="shared" ref="E256:E261" si="160">IF(COUNTIF(Z256:BA256,"Cardio.")&gt;0, "Cardio1")</f>
        <v>0</v>
      </c>
      <c r="F256" s="78" t="b">
        <f t="shared" ref="F256:F261" si="161">IF(COUNTIF(Z256:BA256,"Cardio")&gt;0, "Cardio2")</f>
        <v>0</v>
      </c>
      <c r="G256" s="78" t="b">
        <f t="shared" si="123"/>
        <v>0</v>
      </c>
      <c r="H256" s="78" t="b">
        <f t="shared" si="124"/>
        <v>0</v>
      </c>
      <c r="I256" s="78" t="b">
        <f t="shared" si="125"/>
        <v>0</v>
      </c>
      <c r="J256" s="78" t="b">
        <f t="shared" si="126"/>
        <v>0</v>
      </c>
      <c r="K256" s="78" t="b">
        <f t="shared" si="127"/>
        <v>0</v>
      </c>
      <c r="L256" s="85" t="b">
        <f t="shared" si="128"/>
        <v>0</v>
      </c>
      <c r="M256" s="78" t="b">
        <f t="shared" si="129"/>
        <v>0</v>
      </c>
      <c r="N256" s="93" t="b">
        <f t="shared" si="130"/>
        <v>0</v>
      </c>
      <c r="O256" s="78" t="b">
        <f t="shared" si="131"/>
        <v>0</v>
      </c>
      <c r="P256" s="78" t="b">
        <f t="shared" si="132"/>
        <v>0</v>
      </c>
      <c r="Q256" s="78" t="b">
        <f t="shared" si="133"/>
        <v>0</v>
      </c>
      <c r="R256" s="78" t="b">
        <f t="shared" si="134"/>
        <v>0</v>
      </c>
      <c r="S256" s="78" t="b">
        <f t="shared" si="135"/>
        <v>0</v>
      </c>
      <c r="T256" s="78" t="b">
        <f t="shared" si="136"/>
        <v>0</v>
      </c>
      <c r="U256" s="78" t="b">
        <f t="shared" si="137"/>
        <v>0</v>
      </c>
      <c r="V256" s="78" t="b">
        <f t="shared" si="138"/>
        <v>0</v>
      </c>
      <c r="W256" s="78" t="b">
        <f t="shared" si="139"/>
        <v>0</v>
      </c>
      <c r="X256" s="78" t="b">
        <f t="shared" si="140"/>
        <v>0</v>
      </c>
      <c r="Y256" s="80" t="b">
        <f t="shared" si="141"/>
        <v>0</v>
      </c>
      <c r="Z256" s="58"/>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60"/>
      <c r="BC256" s="219" t="b">
        <f t="shared" si="142"/>
        <v>0</v>
      </c>
      <c r="BD256" s="220"/>
      <c r="BE256" s="220"/>
      <c r="BF256" s="220"/>
      <c r="BG256" s="220"/>
      <c r="BH256" s="220" t="b">
        <f t="shared" si="143"/>
        <v>0</v>
      </c>
      <c r="BI256" s="220"/>
      <c r="BJ256" s="220"/>
      <c r="BK256" s="220"/>
      <c r="BL256" s="222"/>
      <c r="BM256" s="184"/>
      <c r="BN256" s="185"/>
      <c r="BO256" s="186"/>
      <c r="BP256" s="265"/>
      <c r="BQ256" s="154"/>
      <c r="BR256" s="198"/>
      <c r="BS256" s="201"/>
    </row>
    <row r="257" spans="1:71" ht="12" customHeight="1" x14ac:dyDescent="0.25">
      <c r="A257" s="73" t="s">
        <v>81</v>
      </c>
      <c r="B257" s="57">
        <v>33</v>
      </c>
      <c r="C257" s="56">
        <v>42109</v>
      </c>
      <c r="D257" s="79" t="b">
        <f t="shared" si="122"/>
        <v>0</v>
      </c>
      <c r="E257" s="78" t="b">
        <f t="shared" si="160"/>
        <v>0</v>
      </c>
      <c r="F257" s="78" t="b">
        <f t="shared" si="161"/>
        <v>0</v>
      </c>
      <c r="G257" s="78" t="b">
        <f t="shared" si="123"/>
        <v>0</v>
      </c>
      <c r="H257" s="78" t="b">
        <f t="shared" si="124"/>
        <v>0</v>
      </c>
      <c r="I257" s="78" t="b">
        <f t="shared" si="125"/>
        <v>0</v>
      </c>
      <c r="J257" s="78" t="b">
        <f t="shared" si="126"/>
        <v>0</v>
      </c>
      <c r="K257" s="78" t="b">
        <f t="shared" si="127"/>
        <v>0</v>
      </c>
      <c r="L257" s="85" t="b">
        <f t="shared" si="128"/>
        <v>0</v>
      </c>
      <c r="M257" s="78" t="b">
        <f t="shared" si="129"/>
        <v>0</v>
      </c>
      <c r="N257" s="93" t="b">
        <f t="shared" si="130"/>
        <v>0</v>
      </c>
      <c r="O257" s="78" t="b">
        <f t="shared" si="131"/>
        <v>0</v>
      </c>
      <c r="P257" s="78" t="b">
        <f t="shared" si="132"/>
        <v>0</v>
      </c>
      <c r="Q257" s="78" t="b">
        <f t="shared" si="133"/>
        <v>0</v>
      </c>
      <c r="R257" s="78" t="b">
        <f t="shared" si="134"/>
        <v>0</v>
      </c>
      <c r="S257" s="78" t="b">
        <f t="shared" si="135"/>
        <v>0</v>
      </c>
      <c r="T257" s="78" t="b">
        <f t="shared" si="136"/>
        <v>0</v>
      </c>
      <c r="U257" s="78" t="b">
        <f t="shared" si="137"/>
        <v>0</v>
      </c>
      <c r="V257" s="78" t="b">
        <f t="shared" si="138"/>
        <v>0</v>
      </c>
      <c r="W257" s="78" t="b">
        <f t="shared" si="139"/>
        <v>0</v>
      </c>
      <c r="X257" s="78" t="b">
        <f t="shared" si="140"/>
        <v>0</v>
      </c>
      <c r="Y257" s="80" t="b">
        <f t="shared" si="141"/>
        <v>0</v>
      </c>
      <c r="Z257" s="58"/>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60"/>
      <c r="BC257" s="219" t="b">
        <f t="shared" si="142"/>
        <v>0</v>
      </c>
      <c r="BD257" s="220"/>
      <c r="BE257" s="220"/>
      <c r="BF257" s="220"/>
      <c r="BG257" s="220"/>
      <c r="BH257" s="220" t="b">
        <f t="shared" si="143"/>
        <v>0</v>
      </c>
      <c r="BI257" s="220"/>
      <c r="BJ257" s="220"/>
      <c r="BK257" s="220"/>
      <c r="BL257" s="222"/>
      <c r="BM257" s="184"/>
      <c r="BN257" s="185"/>
      <c r="BO257" s="186"/>
      <c r="BP257" s="265"/>
      <c r="BQ257" s="154"/>
      <c r="BR257" s="198"/>
      <c r="BS257" s="201"/>
    </row>
    <row r="258" spans="1:71" ht="12" customHeight="1" x14ac:dyDescent="0.25">
      <c r="A258" s="73" t="s">
        <v>1</v>
      </c>
      <c r="B258" s="57">
        <v>33</v>
      </c>
      <c r="C258" s="56">
        <v>42110</v>
      </c>
      <c r="D258" s="79" t="b">
        <f t="shared" si="122"/>
        <v>0</v>
      </c>
      <c r="E258" s="78" t="b">
        <f t="shared" si="160"/>
        <v>0</v>
      </c>
      <c r="F258" s="78" t="b">
        <f t="shared" si="161"/>
        <v>0</v>
      </c>
      <c r="G258" s="78" t="b">
        <f t="shared" si="123"/>
        <v>0</v>
      </c>
      <c r="H258" s="78" t="b">
        <f t="shared" si="124"/>
        <v>0</v>
      </c>
      <c r="I258" s="78" t="b">
        <f t="shared" si="125"/>
        <v>0</v>
      </c>
      <c r="J258" s="78" t="b">
        <f t="shared" si="126"/>
        <v>0</v>
      </c>
      <c r="K258" s="78" t="b">
        <f t="shared" si="127"/>
        <v>0</v>
      </c>
      <c r="L258" s="85" t="b">
        <f t="shared" si="128"/>
        <v>0</v>
      </c>
      <c r="M258" s="78" t="b">
        <f t="shared" si="129"/>
        <v>0</v>
      </c>
      <c r="N258" s="93" t="b">
        <f t="shared" si="130"/>
        <v>0</v>
      </c>
      <c r="O258" s="78" t="b">
        <f t="shared" si="131"/>
        <v>0</v>
      </c>
      <c r="P258" s="78" t="b">
        <f t="shared" si="132"/>
        <v>0</v>
      </c>
      <c r="Q258" s="78" t="b">
        <f t="shared" si="133"/>
        <v>0</v>
      </c>
      <c r="R258" s="78" t="b">
        <f t="shared" si="134"/>
        <v>0</v>
      </c>
      <c r="S258" s="78" t="b">
        <f t="shared" si="135"/>
        <v>0</v>
      </c>
      <c r="T258" s="78" t="b">
        <f t="shared" si="136"/>
        <v>0</v>
      </c>
      <c r="U258" s="78" t="b">
        <f t="shared" si="137"/>
        <v>0</v>
      </c>
      <c r="V258" s="78" t="b">
        <f t="shared" si="138"/>
        <v>0</v>
      </c>
      <c r="W258" s="78" t="b">
        <f t="shared" si="139"/>
        <v>0</v>
      </c>
      <c r="X258" s="78" t="b">
        <f t="shared" si="140"/>
        <v>0</v>
      </c>
      <c r="Y258" s="80" t="b">
        <f t="shared" si="141"/>
        <v>0</v>
      </c>
      <c r="Z258" s="58"/>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60"/>
      <c r="BC258" s="219" t="b">
        <f t="shared" si="142"/>
        <v>0</v>
      </c>
      <c r="BD258" s="220"/>
      <c r="BE258" s="220"/>
      <c r="BF258" s="220"/>
      <c r="BG258" s="220"/>
      <c r="BH258" s="220" t="b">
        <f t="shared" si="143"/>
        <v>0</v>
      </c>
      <c r="BI258" s="220"/>
      <c r="BJ258" s="220"/>
      <c r="BK258" s="220"/>
      <c r="BL258" s="222"/>
      <c r="BM258" s="184"/>
      <c r="BN258" s="185"/>
      <c r="BO258" s="186"/>
      <c r="BP258" s="265"/>
      <c r="BQ258" s="154"/>
      <c r="BR258" s="198"/>
      <c r="BS258" s="201"/>
    </row>
    <row r="259" spans="1:71" ht="12" customHeight="1" x14ac:dyDescent="0.25">
      <c r="A259" s="73" t="s">
        <v>2</v>
      </c>
      <c r="B259" s="57">
        <v>33</v>
      </c>
      <c r="C259" s="56">
        <v>42111</v>
      </c>
      <c r="D259" s="79" t="b">
        <f t="shared" ref="D259:D282" si="162">IF(COUNTIF(Z259:BA259,"Balnéo")&gt;0, "Balnéo")</f>
        <v>0</v>
      </c>
      <c r="E259" s="78" t="b">
        <f t="shared" si="160"/>
        <v>0</v>
      </c>
      <c r="F259" s="78" t="b">
        <f t="shared" si="161"/>
        <v>0</v>
      </c>
      <c r="G259" s="78" t="b">
        <f t="shared" ref="G259:G282" si="163">IF(COUNTIF(Z259:BA259,"Décrassage")&gt;0, "Décrassage")</f>
        <v>0</v>
      </c>
      <c r="H259" s="78" t="b">
        <f t="shared" ref="H259:H282" si="164">IF(COUNTIF(Z259:BA259,"Match Amical")&gt;0, "Match amical")</f>
        <v>0</v>
      </c>
      <c r="I259" s="78" t="b">
        <f t="shared" ref="I259:I282" si="165">IF(COUNTIF(Z259:BA259,"Match officiel domicile")&gt;0, "Match officiel domicile")</f>
        <v>0</v>
      </c>
      <c r="J259" s="78" t="b">
        <f t="shared" ref="J259:J282" si="166">IF(COUNTIF(Z259:BA259,"Match officiel extérieur")&gt;0, "Match officiel extérieur")</f>
        <v>0</v>
      </c>
      <c r="K259" s="78" t="b">
        <f t="shared" ref="K259:K282" si="167">IF(COUNTIF(Z259:BA259,"Muscu + Cardio1")&gt;0, "Muscu + Cardio matin")</f>
        <v>0</v>
      </c>
      <c r="L259" s="85" t="b">
        <f t="shared" ref="L259:L282" si="168">IF(COUNTIF(Z259:BA259,"Muscu + Cardio2")&gt;0, "Muscu + Cardio après-midi")</f>
        <v>0</v>
      </c>
      <c r="M259" s="78" t="b">
        <f t="shared" ref="M259:M282" si="169">IF(COUNTIF(Z259:BA259,"Musculation1")&gt;0, "Musculation matin")</f>
        <v>0</v>
      </c>
      <c r="N259" s="93" t="b">
        <f t="shared" ref="N259:N282" si="170">IF(COUNTIF(Z259:BA259,"Musculation2")&gt;0, "Musculation après-midi")</f>
        <v>0</v>
      </c>
      <c r="O259" s="78" t="b">
        <f t="shared" ref="O259:O282" si="171">IF(COUNTIF(Z259:BA259,"Volley / Muscu1")&gt;0, "Volley/Muscu matin")</f>
        <v>0</v>
      </c>
      <c r="P259" s="78" t="b">
        <f t="shared" ref="P259:P282" si="172">IF(COUNTIF(Z259:BA259,"Volley / Muscu2")&gt;0, "Volley/Muscu après-midi")</f>
        <v>0</v>
      </c>
      <c r="Q259" s="78" t="b">
        <f t="shared" ref="Q259:Q282" si="173">IF(COUNTIF(Z259:BA259,"Récupération")&gt;0, "Récupération")</f>
        <v>0</v>
      </c>
      <c r="R259" s="78" t="b">
        <f t="shared" ref="R259:R282" si="174">IF(COUNTIF(Z259:BA259,"Repos matin")&gt;0, "Repos matin")</f>
        <v>0</v>
      </c>
      <c r="S259" s="78" t="b">
        <f t="shared" ref="S259:S282" si="175">IF(COUNTIF(Z259:BA259,"Repos après-midi")&gt;0, "Repos après-midi")</f>
        <v>0</v>
      </c>
      <c r="T259" s="78" t="b">
        <f t="shared" ref="T259:T282" si="176">IF(COUNTIF(Z259:BA259,"Repos journée")&gt;0, "Repos journée")</f>
        <v>0</v>
      </c>
      <c r="U259" s="78" t="b">
        <f t="shared" ref="U259:U282" si="177">IF(COUNTIF(Z259:BA259,"Vacances")&gt;0, "Vacances")</f>
        <v>0</v>
      </c>
      <c r="V259" s="78" t="b">
        <f t="shared" ref="V259:V282" si="178">IF(COUNTIF(Z259:BA259,"Vidéo")&gt;0, "Vidéo")</f>
        <v>0</v>
      </c>
      <c r="W259" s="78" t="b">
        <f t="shared" ref="W259:W282" si="179">IF(COUNTIF(Z259:BA259,"Volley1")&gt;0, "Volley matin")</f>
        <v>0</v>
      </c>
      <c r="X259" s="78" t="b">
        <f t="shared" ref="X259:X282" si="180">IF(COUNTIF(Z259:BA259,"Volley2")&gt;0, "Volley après-midi")</f>
        <v>0</v>
      </c>
      <c r="Y259" s="80" t="b">
        <f t="shared" ref="Y259:Y282" si="181">IF(COUNTIF(Z259:BA259,"Voyage")&gt;0, "Voyage")</f>
        <v>0</v>
      </c>
      <c r="Z259" s="58"/>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60"/>
      <c r="BC259" s="219" t="b">
        <f t="shared" ref="BC259:BC282" si="182">IF(E259="Cardio matin",("Cardio matin"),IF(G259="Décrassage",("Décrassage"),IF(K259="Muscu + Cardio matin",("Muscu + Cardio matin"),IF(M259="Musculation matin",("Musculation matin"),IF(O259="Volley/Muscu matin",("Volley/Muscu matin"),IF(R259="Repos matin",("Repos matin"),IF(T259="Repos journée",("Repos journée"),IF(U259="Vacances",("Vacances"),IF(W259="Volley matin",("Volley matin"),IF(Y259="Voyage",("Voyage")))))))))))</f>
        <v>0</v>
      </c>
      <c r="BD259" s="220"/>
      <c r="BE259" s="220"/>
      <c r="BF259" s="220"/>
      <c r="BG259" s="220"/>
      <c r="BH259" s="220" t="b">
        <f t="shared" ref="BH259:BH282" si="183">IF(F259="Cardio après-midi",("Cardio après-midi"),IF(H259="Match amical",("Match amical"),IF(I259="Match officiel domicile",("Match officiel domicile"),IF("Match officiel extérieur"=7,("Match officiel extérieur"),IF(L259="Muscu + Cardio après-midi",("Muscu + Cardio après-midi"),IF(N259="Musculation après-midi",("Musculation après-midi"),IF(P259="Volley/Muscu après-midi",("Volley/Muscu après-midi"),IF(S259="Repos après-midi",("Repos après-midi"),IF(T259="Repos journée",("Repos journée"),IF(U259="Vacances",("Vacances"),IF(X259="Volley après-midi",("Volley après-midi"),IF(Y259="Voyage",("Voyage")))))))))))))</f>
        <v>0</v>
      </c>
      <c r="BI259" s="220"/>
      <c r="BJ259" s="220"/>
      <c r="BK259" s="220"/>
      <c r="BL259" s="222"/>
      <c r="BM259" s="184"/>
      <c r="BN259" s="185"/>
      <c r="BO259" s="186"/>
      <c r="BP259" s="265"/>
      <c r="BQ259" s="154"/>
      <c r="BR259" s="198"/>
      <c r="BS259" s="201"/>
    </row>
    <row r="260" spans="1:71" ht="12" customHeight="1" x14ac:dyDescent="0.25">
      <c r="A260" s="73" t="s">
        <v>3</v>
      </c>
      <c r="B260" s="57">
        <v>33</v>
      </c>
      <c r="C260" s="56">
        <v>42112</v>
      </c>
      <c r="D260" s="79" t="b">
        <f t="shared" si="162"/>
        <v>0</v>
      </c>
      <c r="E260" s="78" t="b">
        <f t="shared" si="160"/>
        <v>0</v>
      </c>
      <c r="F260" s="78" t="b">
        <f t="shared" si="161"/>
        <v>0</v>
      </c>
      <c r="G260" s="78" t="b">
        <f t="shared" si="163"/>
        <v>0</v>
      </c>
      <c r="H260" s="78" t="b">
        <f t="shared" si="164"/>
        <v>0</v>
      </c>
      <c r="I260" s="78" t="b">
        <f t="shared" si="165"/>
        <v>0</v>
      </c>
      <c r="J260" s="78" t="b">
        <f t="shared" si="166"/>
        <v>0</v>
      </c>
      <c r="K260" s="78" t="b">
        <f t="shared" si="167"/>
        <v>0</v>
      </c>
      <c r="L260" s="85" t="b">
        <f t="shared" si="168"/>
        <v>0</v>
      </c>
      <c r="M260" s="78" t="b">
        <f t="shared" si="169"/>
        <v>0</v>
      </c>
      <c r="N260" s="93" t="b">
        <f t="shared" si="170"/>
        <v>0</v>
      </c>
      <c r="O260" s="78" t="b">
        <f t="shared" si="171"/>
        <v>0</v>
      </c>
      <c r="P260" s="78" t="b">
        <f t="shared" si="172"/>
        <v>0</v>
      </c>
      <c r="Q260" s="78" t="b">
        <f t="shared" si="173"/>
        <v>0</v>
      </c>
      <c r="R260" s="78" t="b">
        <f t="shared" si="174"/>
        <v>0</v>
      </c>
      <c r="S260" s="78" t="b">
        <f t="shared" si="175"/>
        <v>0</v>
      </c>
      <c r="T260" s="78" t="b">
        <f t="shared" si="176"/>
        <v>0</v>
      </c>
      <c r="U260" s="78" t="b">
        <f t="shared" si="177"/>
        <v>0</v>
      </c>
      <c r="V260" s="78" t="b">
        <f t="shared" si="178"/>
        <v>0</v>
      </c>
      <c r="W260" s="78" t="b">
        <f t="shared" si="179"/>
        <v>0</v>
      </c>
      <c r="X260" s="78" t="b">
        <f t="shared" si="180"/>
        <v>0</v>
      </c>
      <c r="Y260" s="80" t="b">
        <f t="shared" si="181"/>
        <v>0</v>
      </c>
      <c r="Z260" s="58"/>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60"/>
      <c r="BC260" s="219" t="b">
        <f t="shared" si="182"/>
        <v>0</v>
      </c>
      <c r="BD260" s="220"/>
      <c r="BE260" s="220"/>
      <c r="BF260" s="220"/>
      <c r="BG260" s="220"/>
      <c r="BH260" s="220" t="b">
        <f t="shared" si="183"/>
        <v>0</v>
      </c>
      <c r="BI260" s="220"/>
      <c r="BJ260" s="220"/>
      <c r="BK260" s="220"/>
      <c r="BL260" s="222"/>
      <c r="BM260" s="184"/>
      <c r="BN260" s="185"/>
      <c r="BO260" s="186"/>
      <c r="BP260" s="265"/>
      <c r="BQ260" s="154"/>
      <c r="BR260" s="198"/>
      <c r="BS260" s="201"/>
    </row>
    <row r="261" spans="1:71" ht="12" customHeight="1" thickBot="1" x14ac:dyDescent="0.3">
      <c r="A261" s="55" t="s">
        <v>4</v>
      </c>
      <c r="B261" s="62">
        <v>33</v>
      </c>
      <c r="C261" s="61">
        <v>42113</v>
      </c>
      <c r="D261" s="83" t="b">
        <f t="shared" si="162"/>
        <v>0</v>
      </c>
      <c r="E261" s="81" t="b">
        <f t="shared" si="160"/>
        <v>0</v>
      </c>
      <c r="F261" s="81" t="b">
        <f t="shared" si="161"/>
        <v>0</v>
      </c>
      <c r="G261" s="81" t="b">
        <f t="shared" si="163"/>
        <v>0</v>
      </c>
      <c r="H261" s="81" t="b">
        <f t="shared" si="164"/>
        <v>0</v>
      </c>
      <c r="I261" s="81" t="b">
        <f t="shared" si="165"/>
        <v>0</v>
      </c>
      <c r="J261" s="81" t="b">
        <f t="shared" si="166"/>
        <v>0</v>
      </c>
      <c r="K261" s="81" t="b">
        <f t="shared" si="167"/>
        <v>0</v>
      </c>
      <c r="L261" s="86" t="b">
        <f t="shared" si="168"/>
        <v>0</v>
      </c>
      <c r="M261" s="81" t="b">
        <f t="shared" si="169"/>
        <v>0</v>
      </c>
      <c r="N261" s="92" t="b">
        <f t="shared" si="170"/>
        <v>0</v>
      </c>
      <c r="O261" s="81" t="b">
        <f t="shared" si="171"/>
        <v>0</v>
      </c>
      <c r="P261" s="81" t="b">
        <f t="shared" si="172"/>
        <v>0</v>
      </c>
      <c r="Q261" s="81" t="b">
        <f t="shared" si="173"/>
        <v>0</v>
      </c>
      <c r="R261" s="81" t="b">
        <f t="shared" si="174"/>
        <v>0</v>
      </c>
      <c r="S261" s="81" t="b">
        <f t="shared" si="175"/>
        <v>0</v>
      </c>
      <c r="T261" s="81" t="b">
        <f t="shared" si="176"/>
        <v>0</v>
      </c>
      <c r="U261" s="81" t="b">
        <f t="shared" si="177"/>
        <v>0</v>
      </c>
      <c r="V261" s="81" t="b">
        <f t="shared" si="178"/>
        <v>0</v>
      </c>
      <c r="W261" s="81" t="b">
        <f t="shared" si="179"/>
        <v>0</v>
      </c>
      <c r="X261" s="81" t="b">
        <f t="shared" si="180"/>
        <v>0</v>
      </c>
      <c r="Y261" s="82" t="b">
        <f t="shared" si="181"/>
        <v>0</v>
      </c>
      <c r="Z261" s="58"/>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60"/>
      <c r="BC261" s="223" t="b">
        <f t="shared" si="182"/>
        <v>0</v>
      </c>
      <c r="BD261" s="224"/>
      <c r="BE261" s="224"/>
      <c r="BF261" s="224"/>
      <c r="BG261" s="224"/>
      <c r="BH261" s="224" t="b">
        <f t="shared" si="183"/>
        <v>0</v>
      </c>
      <c r="BI261" s="224"/>
      <c r="BJ261" s="224"/>
      <c r="BK261" s="224"/>
      <c r="BL261" s="226"/>
      <c r="BM261" s="187"/>
      <c r="BN261" s="188"/>
      <c r="BO261" s="189"/>
      <c r="BP261" s="266"/>
      <c r="BQ261" s="155"/>
      <c r="BR261" s="199"/>
      <c r="BS261" s="202"/>
    </row>
    <row r="262" spans="1:71" ht="12" customHeight="1" x14ac:dyDescent="0.25">
      <c r="A262" s="74" t="s">
        <v>0</v>
      </c>
      <c r="B262" s="50">
        <v>34</v>
      </c>
      <c r="C262" s="49">
        <v>42114</v>
      </c>
      <c r="D262" s="63" t="b">
        <f t="shared" si="162"/>
        <v>0</v>
      </c>
      <c r="E262" s="51" t="b">
        <f>IF(COUNTIF(Z262:BA262,"Cardio1")&gt;0, "Cardio matin")</f>
        <v>0</v>
      </c>
      <c r="F262" s="51" t="b">
        <f>IF(COUNTIF(Z262:BA262,"Cardio2")&gt;0, "Cardio après-midi")</f>
        <v>0</v>
      </c>
      <c r="G262" s="51" t="b">
        <f t="shared" si="163"/>
        <v>0</v>
      </c>
      <c r="H262" s="51" t="b">
        <f t="shared" si="164"/>
        <v>0</v>
      </c>
      <c r="I262" s="51" t="b">
        <f t="shared" si="165"/>
        <v>0</v>
      </c>
      <c r="J262" s="51" t="b">
        <f t="shared" si="166"/>
        <v>0</v>
      </c>
      <c r="K262" s="51" t="b">
        <f t="shared" si="167"/>
        <v>0</v>
      </c>
      <c r="L262" s="84" t="b">
        <f t="shared" si="168"/>
        <v>0</v>
      </c>
      <c r="M262" s="51" t="b">
        <f t="shared" si="169"/>
        <v>0</v>
      </c>
      <c r="N262" s="94" t="b">
        <f t="shared" si="170"/>
        <v>0</v>
      </c>
      <c r="O262" s="51" t="b">
        <f t="shared" si="171"/>
        <v>0</v>
      </c>
      <c r="P262" s="51" t="b">
        <f t="shared" si="172"/>
        <v>0</v>
      </c>
      <c r="Q262" s="51" t="b">
        <f t="shared" si="173"/>
        <v>0</v>
      </c>
      <c r="R262" s="51" t="b">
        <f t="shared" si="174"/>
        <v>0</v>
      </c>
      <c r="S262" s="51" t="b">
        <f t="shared" si="175"/>
        <v>0</v>
      </c>
      <c r="T262" s="51" t="b">
        <f t="shared" si="176"/>
        <v>0</v>
      </c>
      <c r="U262" s="51" t="b">
        <f t="shared" si="177"/>
        <v>0</v>
      </c>
      <c r="V262" s="51" t="b">
        <f t="shared" si="178"/>
        <v>0</v>
      </c>
      <c r="W262" s="51" t="b">
        <f t="shared" si="179"/>
        <v>0</v>
      </c>
      <c r="X262" s="51" t="b">
        <f t="shared" si="180"/>
        <v>0</v>
      </c>
      <c r="Y262" s="52" t="b">
        <f t="shared" si="181"/>
        <v>0</v>
      </c>
      <c r="Z262" s="64"/>
      <c r="AA262" s="53"/>
      <c r="AB262" s="53"/>
      <c r="AC262" s="53"/>
      <c r="AD262" s="53"/>
      <c r="AE262" s="53"/>
      <c r="AF262" s="53"/>
      <c r="AG262" s="53"/>
      <c r="AH262" s="53"/>
      <c r="AI262" s="53"/>
      <c r="AJ262" s="53"/>
      <c r="AK262" s="53"/>
      <c r="AL262" s="53"/>
      <c r="AM262" s="53"/>
      <c r="AN262" s="53"/>
      <c r="AO262" s="53"/>
      <c r="AP262" s="53"/>
      <c r="AQ262" s="53"/>
      <c r="AR262" s="53"/>
      <c r="AS262" s="53"/>
      <c r="AT262" s="53"/>
      <c r="AU262" s="53"/>
      <c r="AV262" s="53"/>
      <c r="AW262" s="53"/>
      <c r="AX262" s="53"/>
      <c r="AY262" s="53"/>
      <c r="AZ262" s="53"/>
      <c r="BA262" s="54"/>
      <c r="BC262" s="216" t="b">
        <f t="shared" si="182"/>
        <v>0</v>
      </c>
      <c r="BD262" s="217"/>
      <c r="BE262" s="217"/>
      <c r="BF262" s="217"/>
      <c r="BG262" s="217"/>
      <c r="BH262" s="217" t="b">
        <f t="shared" si="183"/>
        <v>0</v>
      </c>
      <c r="BI262" s="217"/>
      <c r="BJ262" s="217"/>
      <c r="BK262" s="217"/>
      <c r="BL262" s="227"/>
      <c r="BM262" s="181"/>
      <c r="BN262" s="182"/>
      <c r="BO262" s="183"/>
      <c r="BP262" s="264">
        <v>34</v>
      </c>
      <c r="BQ262" s="153"/>
      <c r="BR262" s="197"/>
      <c r="BS262" s="200"/>
    </row>
    <row r="263" spans="1:71" ht="12" customHeight="1" x14ac:dyDescent="0.25">
      <c r="A263" s="73" t="s">
        <v>80</v>
      </c>
      <c r="B263" s="57">
        <v>34</v>
      </c>
      <c r="C263" s="56">
        <v>42115</v>
      </c>
      <c r="D263" s="79" t="b">
        <f t="shared" si="162"/>
        <v>0</v>
      </c>
      <c r="E263" s="78" t="b">
        <f t="shared" ref="E263:E268" si="184">IF(COUNTIF(Z263:BA263,"Cardio.")&gt;0, "Cardio1")</f>
        <v>0</v>
      </c>
      <c r="F263" s="78" t="b">
        <f t="shared" ref="F263:F268" si="185">IF(COUNTIF(Z263:BA263,"Cardio")&gt;0, "Cardio2")</f>
        <v>0</v>
      </c>
      <c r="G263" s="78" t="b">
        <f t="shared" si="163"/>
        <v>0</v>
      </c>
      <c r="H263" s="78" t="b">
        <f t="shared" si="164"/>
        <v>0</v>
      </c>
      <c r="I263" s="78" t="b">
        <f t="shared" si="165"/>
        <v>0</v>
      </c>
      <c r="J263" s="78" t="b">
        <f t="shared" si="166"/>
        <v>0</v>
      </c>
      <c r="K263" s="78" t="b">
        <f t="shared" si="167"/>
        <v>0</v>
      </c>
      <c r="L263" s="85" t="b">
        <f t="shared" si="168"/>
        <v>0</v>
      </c>
      <c r="M263" s="78" t="b">
        <f t="shared" si="169"/>
        <v>0</v>
      </c>
      <c r="N263" s="93" t="b">
        <f t="shared" si="170"/>
        <v>0</v>
      </c>
      <c r="O263" s="78" t="b">
        <f t="shared" si="171"/>
        <v>0</v>
      </c>
      <c r="P263" s="78" t="b">
        <f t="shared" si="172"/>
        <v>0</v>
      </c>
      <c r="Q263" s="78" t="b">
        <f t="shared" si="173"/>
        <v>0</v>
      </c>
      <c r="R263" s="78" t="b">
        <f t="shared" si="174"/>
        <v>0</v>
      </c>
      <c r="S263" s="78" t="b">
        <f t="shared" si="175"/>
        <v>0</v>
      </c>
      <c r="T263" s="78" t="b">
        <f t="shared" si="176"/>
        <v>0</v>
      </c>
      <c r="U263" s="78" t="b">
        <f t="shared" si="177"/>
        <v>0</v>
      </c>
      <c r="V263" s="78" t="b">
        <f t="shared" si="178"/>
        <v>0</v>
      </c>
      <c r="W263" s="78" t="b">
        <f t="shared" si="179"/>
        <v>0</v>
      </c>
      <c r="X263" s="78" t="b">
        <f t="shared" si="180"/>
        <v>0</v>
      </c>
      <c r="Y263" s="80" t="b">
        <f t="shared" si="181"/>
        <v>0</v>
      </c>
      <c r="Z263" s="58"/>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60"/>
      <c r="BC263" s="219" t="b">
        <f t="shared" si="182"/>
        <v>0</v>
      </c>
      <c r="BD263" s="220"/>
      <c r="BE263" s="220"/>
      <c r="BF263" s="220"/>
      <c r="BG263" s="220"/>
      <c r="BH263" s="220" t="b">
        <f t="shared" si="183"/>
        <v>0</v>
      </c>
      <c r="BI263" s="220"/>
      <c r="BJ263" s="220"/>
      <c r="BK263" s="220"/>
      <c r="BL263" s="222"/>
      <c r="BM263" s="184"/>
      <c r="BN263" s="185"/>
      <c r="BO263" s="186"/>
      <c r="BP263" s="265"/>
      <c r="BQ263" s="154"/>
      <c r="BR263" s="198"/>
      <c r="BS263" s="201"/>
    </row>
    <row r="264" spans="1:71" ht="12" customHeight="1" x14ac:dyDescent="0.25">
      <c r="A264" s="73" t="s">
        <v>81</v>
      </c>
      <c r="B264" s="57">
        <v>34</v>
      </c>
      <c r="C264" s="56">
        <v>42116</v>
      </c>
      <c r="D264" s="79" t="b">
        <f t="shared" si="162"/>
        <v>0</v>
      </c>
      <c r="E264" s="78" t="b">
        <f t="shared" si="184"/>
        <v>0</v>
      </c>
      <c r="F264" s="78" t="b">
        <f t="shared" si="185"/>
        <v>0</v>
      </c>
      <c r="G264" s="78" t="b">
        <f t="shared" si="163"/>
        <v>0</v>
      </c>
      <c r="H264" s="78" t="b">
        <f t="shared" si="164"/>
        <v>0</v>
      </c>
      <c r="I264" s="78" t="b">
        <f t="shared" si="165"/>
        <v>0</v>
      </c>
      <c r="J264" s="78" t="b">
        <f t="shared" si="166"/>
        <v>0</v>
      </c>
      <c r="K264" s="78" t="b">
        <f t="shared" si="167"/>
        <v>0</v>
      </c>
      <c r="L264" s="85" t="b">
        <f t="shared" si="168"/>
        <v>0</v>
      </c>
      <c r="M264" s="78" t="b">
        <f t="shared" si="169"/>
        <v>0</v>
      </c>
      <c r="N264" s="93" t="b">
        <f t="shared" si="170"/>
        <v>0</v>
      </c>
      <c r="O264" s="78" t="b">
        <f t="shared" si="171"/>
        <v>0</v>
      </c>
      <c r="P264" s="78" t="b">
        <f t="shared" si="172"/>
        <v>0</v>
      </c>
      <c r="Q264" s="78" t="b">
        <f t="shared" si="173"/>
        <v>0</v>
      </c>
      <c r="R264" s="78" t="b">
        <f t="shared" si="174"/>
        <v>0</v>
      </c>
      <c r="S264" s="78" t="b">
        <f t="shared" si="175"/>
        <v>0</v>
      </c>
      <c r="T264" s="78" t="b">
        <f t="shared" si="176"/>
        <v>0</v>
      </c>
      <c r="U264" s="78" t="b">
        <f t="shared" si="177"/>
        <v>0</v>
      </c>
      <c r="V264" s="78" t="b">
        <f t="shared" si="178"/>
        <v>0</v>
      </c>
      <c r="W264" s="78" t="b">
        <f t="shared" si="179"/>
        <v>0</v>
      </c>
      <c r="X264" s="78" t="b">
        <f t="shared" si="180"/>
        <v>0</v>
      </c>
      <c r="Y264" s="80" t="b">
        <f t="shared" si="181"/>
        <v>0</v>
      </c>
      <c r="Z264" s="58"/>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60"/>
      <c r="BC264" s="219" t="b">
        <f t="shared" si="182"/>
        <v>0</v>
      </c>
      <c r="BD264" s="220"/>
      <c r="BE264" s="220"/>
      <c r="BF264" s="220"/>
      <c r="BG264" s="220"/>
      <c r="BH264" s="220" t="b">
        <f t="shared" si="183"/>
        <v>0</v>
      </c>
      <c r="BI264" s="220"/>
      <c r="BJ264" s="220"/>
      <c r="BK264" s="220"/>
      <c r="BL264" s="222"/>
      <c r="BM264" s="184"/>
      <c r="BN264" s="185"/>
      <c r="BO264" s="186"/>
      <c r="BP264" s="265"/>
      <c r="BQ264" s="154"/>
      <c r="BR264" s="198"/>
      <c r="BS264" s="201"/>
    </row>
    <row r="265" spans="1:71" ht="12" customHeight="1" x14ac:dyDescent="0.25">
      <c r="A265" s="73" t="s">
        <v>1</v>
      </c>
      <c r="B265" s="57">
        <v>34</v>
      </c>
      <c r="C265" s="56">
        <v>42117</v>
      </c>
      <c r="D265" s="79" t="b">
        <f t="shared" si="162"/>
        <v>0</v>
      </c>
      <c r="E265" s="78" t="b">
        <f t="shared" si="184"/>
        <v>0</v>
      </c>
      <c r="F265" s="78" t="b">
        <f t="shared" si="185"/>
        <v>0</v>
      </c>
      <c r="G265" s="78" t="b">
        <f t="shared" si="163"/>
        <v>0</v>
      </c>
      <c r="H265" s="78" t="b">
        <f t="shared" si="164"/>
        <v>0</v>
      </c>
      <c r="I265" s="78" t="b">
        <f t="shared" si="165"/>
        <v>0</v>
      </c>
      <c r="J265" s="78" t="b">
        <f t="shared" si="166"/>
        <v>0</v>
      </c>
      <c r="K265" s="78" t="b">
        <f t="shared" si="167"/>
        <v>0</v>
      </c>
      <c r="L265" s="85" t="b">
        <f t="shared" si="168"/>
        <v>0</v>
      </c>
      <c r="M265" s="78" t="b">
        <f t="shared" si="169"/>
        <v>0</v>
      </c>
      <c r="N265" s="93" t="b">
        <f t="shared" si="170"/>
        <v>0</v>
      </c>
      <c r="O265" s="78" t="b">
        <f t="shared" si="171"/>
        <v>0</v>
      </c>
      <c r="P265" s="78" t="b">
        <f t="shared" si="172"/>
        <v>0</v>
      </c>
      <c r="Q265" s="78" t="b">
        <f t="shared" si="173"/>
        <v>0</v>
      </c>
      <c r="R265" s="78" t="b">
        <f t="shared" si="174"/>
        <v>0</v>
      </c>
      <c r="S265" s="78" t="b">
        <f t="shared" si="175"/>
        <v>0</v>
      </c>
      <c r="T265" s="78" t="b">
        <f t="shared" si="176"/>
        <v>0</v>
      </c>
      <c r="U265" s="78" t="b">
        <f t="shared" si="177"/>
        <v>0</v>
      </c>
      <c r="V265" s="78" t="b">
        <f t="shared" si="178"/>
        <v>0</v>
      </c>
      <c r="W265" s="78" t="b">
        <f t="shared" si="179"/>
        <v>0</v>
      </c>
      <c r="X265" s="78" t="b">
        <f t="shared" si="180"/>
        <v>0</v>
      </c>
      <c r="Y265" s="80" t="b">
        <f t="shared" si="181"/>
        <v>0</v>
      </c>
      <c r="Z265" s="58"/>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60"/>
      <c r="BC265" s="219" t="b">
        <f t="shared" si="182"/>
        <v>0</v>
      </c>
      <c r="BD265" s="220"/>
      <c r="BE265" s="220"/>
      <c r="BF265" s="220"/>
      <c r="BG265" s="220"/>
      <c r="BH265" s="220" t="b">
        <f t="shared" si="183"/>
        <v>0</v>
      </c>
      <c r="BI265" s="220"/>
      <c r="BJ265" s="220"/>
      <c r="BK265" s="220"/>
      <c r="BL265" s="222"/>
      <c r="BM265" s="184"/>
      <c r="BN265" s="185"/>
      <c r="BO265" s="186"/>
      <c r="BP265" s="265"/>
      <c r="BQ265" s="154"/>
      <c r="BR265" s="198"/>
      <c r="BS265" s="201"/>
    </row>
    <row r="266" spans="1:71" ht="12" customHeight="1" x14ac:dyDescent="0.25">
      <c r="A266" s="73" t="s">
        <v>2</v>
      </c>
      <c r="B266" s="57">
        <v>34</v>
      </c>
      <c r="C266" s="56">
        <v>42118</v>
      </c>
      <c r="D266" s="79" t="b">
        <f t="shared" si="162"/>
        <v>0</v>
      </c>
      <c r="E266" s="78" t="b">
        <f t="shared" si="184"/>
        <v>0</v>
      </c>
      <c r="F266" s="78" t="b">
        <f t="shared" si="185"/>
        <v>0</v>
      </c>
      <c r="G266" s="78" t="b">
        <f t="shared" si="163"/>
        <v>0</v>
      </c>
      <c r="H266" s="78" t="b">
        <f t="shared" si="164"/>
        <v>0</v>
      </c>
      <c r="I266" s="78" t="b">
        <f t="shared" si="165"/>
        <v>0</v>
      </c>
      <c r="J266" s="78" t="b">
        <f t="shared" si="166"/>
        <v>0</v>
      </c>
      <c r="K266" s="78" t="b">
        <f t="shared" si="167"/>
        <v>0</v>
      </c>
      <c r="L266" s="85" t="b">
        <f t="shared" si="168"/>
        <v>0</v>
      </c>
      <c r="M266" s="78" t="b">
        <f t="shared" si="169"/>
        <v>0</v>
      </c>
      <c r="N266" s="93" t="b">
        <f t="shared" si="170"/>
        <v>0</v>
      </c>
      <c r="O266" s="78" t="b">
        <f t="shared" si="171"/>
        <v>0</v>
      </c>
      <c r="P266" s="78" t="b">
        <f t="shared" si="172"/>
        <v>0</v>
      </c>
      <c r="Q266" s="78" t="b">
        <f t="shared" si="173"/>
        <v>0</v>
      </c>
      <c r="R266" s="78" t="b">
        <f t="shared" si="174"/>
        <v>0</v>
      </c>
      <c r="S266" s="78" t="b">
        <f t="shared" si="175"/>
        <v>0</v>
      </c>
      <c r="T266" s="78" t="b">
        <f t="shared" si="176"/>
        <v>0</v>
      </c>
      <c r="U266" s="78" t="b">
        <f t="shared" si="177"/>
        <v>0</v>
      </c>
      <c r="V266" s="78" t="b">
        <f t="shared" si="178"/>
        <v>0</v>
      </c>
      <c r="W266" s="78" t="b">
        <f t="shared" si="179"/>
        <v>0</v>
      </c>
      <c r="X266" s="78" t="b">
        <f t="shared" si="180"/>
        <v>0</v>
      </c>
      <c r="Y266" s="80" t="b">
        <f t="shared" si="181"/>
        <v>0</v>
      </c>
      <c r="Z266" s="58"/>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60"/>
      <c r="BC266" s="219" t="b">
        <f t="shared" si="182"/>
        <v>0</v>
      </c>
      <c r="BD266" s="220"/>
      <c r="BE266" s="220"/>
      <c r="BF266" s="220"/>
      <c r="BG266" s="220"/>
      <c r="BH266" s="220" t="b">
        <f t="shared" si="183"/>
        <v>0</v>
      </c>
      <c r="BI266" s="220"/>
      <c r="BJ266" s="220"/>
      <c r="BK266" s="220"/>
      <c r="BL266" s="222"/>
      <c r="BM266" s="184"/>
      <c r="BN266" s="185"/>
      <c r="BO266" s="186"/>
      <c r="BP266" s="265"/>
      <c r="BQ266" s="154"/>
      <c r="BR266" s="198"/>
      <c r="BS266" s="201"/>
    </row>
    <row r="267" spans="1:71" ht="12" customHeight="1" x14ac:dyDescent="0.25">
      <c r="A267" s="55" t="s">
        <v>3</v>
      </c>
      <c r="B267" s="57">
        <v>34</v>
      </c>
      <c r="C267" s="56">
        <v>42119</v>
      </c>
      <c r="D267" s="79" t="b">
        <f t="shared" si="162"/>
        <v>0</v>
      </c>
      <c r="E267" s="78" t="b">
        <f t="shared" si="184"/>
        <v>0</v>
      </c>
      <c r="F267" s="78" t="b">
        <f t="shared" si="185"/>
        <v>0</v>
      </c>
      <c r="G267" s="78" t="b">
        <f t="shared" si="163"/>
        <v>0</v>
      </c>
      <c r="H267" s="78" t="b">
        <f t="shared" si="164"/>
        <v>0</v>
      </c>
      <c r="I267" s="78" t="b">
        <f t="shared" si="165"/>
        <v>0</v>
      </c>
      <c r="J267" s="78" t="b">
        <f t="shared" si="166"/>
        <v>0</v>
      </c>
      <c r="K267" s="78" t="b">
        <f t="shared" si="167"/>
        <v>0</v>
      </c>
      <c r="L267" s="85" t="b">
        <f t="shared" si="168"/>
        <v>0</v>
      </c>
      <c r="M267" s="78" t="b">
        <f t="shared" si="169"/>
        <v>0</v>
      </c>
      <c r="N267" s="93" t="b">
        <f t="shared" si="170"/>
        <v>0</v>
      </c>
      <c r="O267" s="78" t="b">
        <f t="shared" si="171"/>
        <v>0</v>
      </c>
      <c r="P267" s="78" t="b">
        <f t="shared" si="172"/>
        <v>0</v>
      </c>
      <c r="Q267" s="78" t="b">
        <f t="shared" si="173"/>
        <v>0</v>
      </c>
      <c r="R267" s="78" t="b">
        <f t="shared" si="174"/>
        <v>0</v>
      </c>
      <c r="S267" s="78" t="b">
        <f t="shared" si="175"/>
        <v>0</v>
      </c>
      <c r="T267" s="78" t="b">
        <f t="shared" si="176"/>
        <v>0</v>
      </c>
      <c r="U267" s="78" t="b">
        <f t="shared" si="177"/>
        <v>0</v>
      </c>
      <c r="V267" s="78" t="b">
        <f t="shared" si="178"/>
        <v>0</v>
      </c>
      <c r="W267" s="78" t="b">
        <f t="shared" si="179"/>
        <v>0</v>
      </c>
      <c r="X267" s="78" t="b">
        <f t="shared" si="180"/>
        <v>0</v>
      </c>
      <c r="Y267" s="80" t="b">
        <f t="shared" si="181"/>
        <v>0</v>
      </c>
      <c r="Z267" s="58"/>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60"/>
      <c r="BC267" s="219" t="b">
        <f t="shared" si="182"/>
        <v>0</v>
      </c>
      <c r="BD267" s="220"/>
      <c r="BE267" s="220"/>
      <c r="BF267" s="220"/>
      <c r="BG267" s="220"/>
      <c r="BH267" s="220" t="b">
        <f t="shared" si="183"/>
        <v>0</v>
      </c>
      <c r="BI267" s="220"/>
      <c r="BJ267" s="220"/>
      <c r="BK267" s="220"/>
      <c r="BL267" s="222"/>
      <c r="BM267" s="184"/>
      <c r="BN267" s="185"/>
      <c r="BO267" s="186"/>
      <c r="BP267" s="265"/>
      <c r="BQ267" s="154"/>
      <c r="BR267" s="198"/>
      <c r="BS267" s="201"/>
    </row>
    <row r="268" spans="1:71" ht="12" customHeight="1" thickBot="1" x14ac:dyDescent="0.3">
      <c r="A268" s="55" t="s">
        <v>4</v>
      </c>
      <c r="B268" s="62">
        <v>34</v>
      </c>
      <c r="C268" s="61">
        <v>42120</v>
      </c>
      <c r="D268" s="83" t="b">
        <f t="shared" si="162"/>
        <v>0</v>
      </c>
      <c r="E268" s="81" t="b">
        <f t="shared" si="184"/>
        <v>0</v>
      </c>
      <c r="F268" s="81" t="b">
        <f t="shared" si="185"/>
        <v>0</v>
      </c>
      <c r="G268" s="81" t="b">
        <f t="shared" si="163"/>
        <v>0</v>
      </c>
      <c r="H268" s="81" t="b">
        <f t="shared" si="164"/>
        <v>0</v>
      </c>
      <c r="I268" s="81" t="b">
        <f t="shared" si="165"/>
        <v>0</v>
      </c>
      <c r="J268" s="81" t="b">
        <f t="shared" si="166"/>
        <v>0</v>
      </c>
      <c r="K268" s="81" t="b">
        <f t="shared" si="167"/>
        <v>0</v>
      </c>
      <c r="L268" s="86" t="b">
        <f t="shared" si="168"/>
        <v>0</v>
      </c>
      <c r="M268" s="81" t="b">
        <f t="shared" si="169"/>
        <v>0</v>
      </c>
      <c r="N268" s="92" t="b">
        <f t="shared" si="170"/>
        <v>0</v>
      </c>
      <c r="O268" s="81" t="b">
        <f t="shared" si="171"/>
        <v>0</v>
      </c>
      <c r="P268" s="81" t="b">
        <f t="shared" si="172"/>
        <v>0</v>
      </c>
      <c r="Q268" s="81" t="b">
        <f t="shared" si="173"/>
        <v>0</v>
      </c>
      <c r="R268" s="81" t="b">
        <f t="shared" si="174"/>
        <v>0</v>
      </c>
      <c r="S268" s="81" t="b">
        <f t="shared" si="175"/>
        <v>0</v>
      </c>
      <c r="T268" s="81" t="b">
        <f t="shared" si="176"/>
        <v>0</v>
      </c>
      <c r="U268" s="81" t="b">
        <f t="shared" si="177"/>
        <v>0</v>
      </c>
      <c r="V268" s="81" t="b">
        <f t="shared" si="178"/>
        <v>0</v>
      </c>
      <c r="W268" s="81" t="b">
        <f t="shared" si="179"/>
        <v>0</v>
      </c>
      <c r="X268" s="81" t="b">
        <f t="shared" si="180"/>
        <v>0</v>
      </c>
      <c r="Y268" s="82" t="b">
        <f t="shared" si="181"/>
        <v>0</v>
      </c>
      <c r="Z268" s="58"/>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60"/>
      <c r="BC268" s="223" t="b">
        <f t="shared" si="182"/>
        <v>0</v>
      </c>
      <c r="BD268" s="224"/>
      <c r="BE268" s="224"/>
      <c r="BF268" s="224"/>
      <c r="BG268" s="224"/>
      <c r="BH268" s="224" t="b">
        <f t="shared" si="183"/>
        <v>0</v>
      </c>
      <c r="BI268" s="224"/>
      <c r="BJ268" s="224"/>
      <c r="BK268" s="224"/>
      <c r="BL268" s="226"/>
      <c r="BM268" s="187"/>
      <c r="BN268" s="188"/>
      <c r="BO268" s="189"/>
      <c r="BP268" s="266"/>
      <c r="BQ268" s="155"/>
      <c r="BR268" s="199"/>
      <c r="BS268" s="202"/>
    </row>
    <row r="269" spans="1:71" ht="12" customHeight="1" x14ac:dyDescent="0.25">
      <c r="A269" s="48" t="s">
        <v>0</v>
      </c>
      <c r="B269" s="50">
        <v>35</v>
      </c>
      <c r="C269" s="49">
        <v>42121</v>
      </c>
      <c r="D269" s="63" t="b">
        <f t="shared" si="162"/>
        <v>0</v>
      </c>
      <c r="E269" s="51" t="b">
        <f>IF(COUNTIF(Z269:BA269,"Cardio1")&gt;0, "Cardio matin")</f>
        <v>0</v>
      </c>
      <c r="F269" s="51" t="b">
        <f>IF(COUNTIF(Z269:BA269,"Cardio2")&gt;0, "Cardio après-midi")</f>
        <v>0</v>
      </c>
      <c r="G269" s="51" t="b">
        <f t="shared" si="163"/>
        <v>0</v>
      </c>
      <c r="H269" s="51" t="b">
        <f t="shared" si="164"/>
        <v>0</v>
      </c>
      <c r="I269" s="51" t="b">
        <f t="shared" si="165"/>
        <v>0</v>
      </c>
      <c r="J269" s="51" t="b">
        <f t="shared" si="166"/>
        <v>0</v>
      </c>
      <c r="K269" s="51" t="b">
        <f t="shared" si="167"/>
        <v>0</v>
      </c>
      <c r="L269" s="84" t="b">
        <f t="shared" si="168"/>
        <v>0</v>
      </c>
      <c r="M269" s="51" t="b">
        <f t="shared" si="169"/>
        <v>0</v>
      </c>
      <c r="N269" s="94" t="b">
        <f t="shared" si="170"/>
        <v>0</v>
      </c>
      <c r="O269" s="51" t="b">
        <f t="shared" si="171"/>
        <v>0</v>
      </c>
      <c r="P269" s="51" t="b">
        <f t="shared" si="172"/>
        <v>0</v>
      </c>
      <c r="Q269" s="51" t="b">
        <f t="shared" si="173"/>
        <v>0</v>
      </c>
      <c r="R269" s="51" t="b">
        <f t="shared" si="174"/>
        <v>0</v>
      </c>
      <c r="S269" s="51" t="b">
        <f t="shared" si="175"/>
        <v>0</v>
      </c>
      <c r="T269" s="51" t="b">
        <f t="shared" si="176"/>
        <v>0</v>
      </c>
      <c r="U269" s="51" t="b">
        <f t="shared" si="177"/>
        <v>0</v>
      </c>
      <c r="V269" s="51" t="b">
        <f t="shared" si="178"/>
        <v>0</v>
      </c>
      <c r="W269" s="51" t="b">
        <f t="shared" si="179"/>
        <v>0</v>
      </c>
      <c r="X269" s="51" t="b">
        <f t="shared" si="180"/>
        <v>0</v>
      </c>
      <c r="Y269" s="52" t="b">
        <f t="shared" si="181"/>
        <v>0</v>
      </c>
      <c r="Z269" s="64"/>
      <c r="AA269" s="53"/>
      <c r="AB269" s="53"/>
      <c r="AC269" s="53"/>
      <c r="AD269" s="53"/>
      <c r="AE269" s="53"/>
      <c r="AF269" s="53"/>
      <c r="AG269" s="53"/>
      <c r="AH269" s="53"/>
      <c r="AI269" s="53"/>
      <c r="AJ269" s="53"/>
      <c r="AK269" s="53"/>
      <c r="AL269" s="53"/>
      <c r="AM269" s="53"/>
      <c r="AN269" s="53"/>
      <c r="AO269" s="53"/>
      <c r="AP269" s="53"/>
      <c r="AQ269" s="53"/>
      <c r="AR269" s="53"/>
      <c r="AS269" s="53"/>
      <c r="AT269" s="53"/>
      <c r="AU269" s="53"/>
      <c r="AV269" s="53"/>
      <c r="AW269" s="53"/>
      <c r="AX269" s="53"/>
      <c r="AY269" s="53"/>
      <c r="AZ269" s="53"/>
      <c r="BA269" s="54"/>
      <c r="BC269" s="216" t="b">
        <f t="shared" si="182"/>
        <v>0</v>
      </c>
      <c r="BD269" s="217"/>
      <c r="BE269" s="217"/>
      <c r="BF269" s="217"/>
      <c r="BG269" s="217"/>
      <c r="BH269" s="217" t="b">
        <f t="shared" si="183"/>
        <v>0</v>
      </c>
      <c r="BI269" s="217"/>
      <c r="BJ269" s="217"/>
      <c r="BK269" s="217"/>
      <c r="BL269" s="227"/>
      <c r="BM269" s="181"/>
      <c r="BN269" s="182"/>
      <c r="BO269" s="183"/>
      <c r="BP269" s="264">
        <v>35</v>
      </c>
      <c r="BQ269" s="153"/>
      <c r="BR269" s="197"/>
      <c r="BS269" s="200"/>
    </row>
    <row r="270" spans="1:71" ht="12" customHeight="1" x14ac:dyDescent="0.25">
      <c r="A270" s="55" t="s">
        <v>80</v>
      </c>
      <c r="B270" s="57">
        <v>35</v>
      </c>
      <c r="C270" s="56">
        <v>42122</v>
      </c>
      <c r="D270" s="79" t="b">
        <f t="shared" si="162"/>
        <v>0</v>
      </c>
      <c r="E270" s="78" t="b">
        <f t="shared" ref="E270:E275" si="186">IF(COUNTIF(Z270:BA270,"Cardio.")&gt;0, "Cardio1")</f>
        <v>0</v>
      </c>
      <c r="F270" s="78" t="b">
        <f t="shared" ref="F270:F275" si="187">IF(COUNTIF(Z270:BA270,"Cardio")&gt;0, "Cardio2")</f>
        <v>0</v>
      </c>
      <c r="G270" s="78" t="b">
        <f t="shared" si="163"/>
        <v>0</v>
      </c>
      <c r="H270" s="78" t="b">
        <f t="shared" si="164"/>
        <v>0</v>
      </c>
      <c r="I270" s="78" t="b">
        <f t="shared" si="165"/>
        <v>0</v>
      </c>
      <c r="J270" s="78" t="b">
        <f t="shared" si="166"/>
        <v>0</v>
      </c>
      <c r="K270" s="78" t="b">
        <f t="shared" si="167"/>
        <v>0</v>
      </c>
      <c r="L270" s="85" t="b">
        <f t="shared" si="168"/>
        <v>0</v>
      </c>
      <c r="M270" s="78" t="b">
        <f t="shared" si="169"/>
        <v>0</v>
      </c>
      <c r="N270" s="93" t="b">
        <f t="shared" si="170"/>
        <v>0</v>
      </c>
      <c r="O270" s="78" t="b">
        <f t="shared" si="171"/>
        <v>0</v>
      </c>
      <c r="P270" s="78" t="b">
        <f t="shared" si="172"/>
        <v>0</v>
      </c>
      <c r="Q270" s="78" t="b">
        <f t="shared" si="173"/>
        <v>0</v>
      </c>
      <c r="R270" s="78" t="b">
        <f t="shared" si="174"/>
        <v>0</v>
      </c>
      <c r="S270" s="78" t="b">
        <f t="shared" si="175"/>
        <v>0</v>
      </c>
      <c r="T270" s="78" t="b">
        <f t="shared" si="176"/>
        <v>0</v>
      </c>
      <c r="U270" s="78" t="b">
        <f t="shared" si="177"/>
        <v>0</v>
      </c>
      <c r="V270" s="78" t="b">
        <f t="shared" si="178"/>
        <v>0</v>
      </c>
      <c r="W270" s="78" t="b">
        <f t="shared" si="179"/>
        <v>0</v>
      </c>
      <c r="X270" s="78" t="b">
        <f t="shared" si="180"/>
        <v>0</v>
      </c>
      <c r="Y270" s="80" t="b">
        <f t="shared" si="181"/>
        <v>0</v>
      </c>
      <c r="Z270" s="58"/>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60"/>
      <c r="BC270" s="219" t="b">
        <f t="shared" si="182"/>
        <v>0</v>
      </c>
      <c r="BD270" s="220"/>
      <c r="BE270" s="220"/>
      <c r="BF270" s="220"/>
      <c r="BG270" s="220"/>
      <c r="BH270" s="220" t="b">
        <f t="shared" si="183"/>
        <v>0</v>
      </c>
      <c r="BI270" s="220"/>
      <c r="BJ270" s="220"/>
      <c r="BK270" s="220"/>
      <c r="BL270" s="222"/>
      <c r="BM270" s="184"/>
      <c r="BN270" s="185"/>
      <c r="BO270" s="186"/>
      <c r="BP270" s="265"/>
      <c r="BQ270" s="154"/>
      <c r="BR270" s="198"/>
      <c r="BS270" s="201"/>
    </row>
    <row r="271" spans="1:71" ht="12" customHeight="1" x14ac:dyDescent="0.25">
      <c r="A271" s="55" t="s">
        <v>81</v>
      </c>
      <c r="B271" s="57">
        <v>35</v>
      </c>
      <c r="C271" s="56">
        <v>42123</v>
      </c>
      <c r="D271" s="79" t="b">
        <f t="shared" si="162"/>
        <v>0</v>
      </c>
      <c r="E271" s="78" t="b">
        <f t="shared" si="186"/>
        <v>0</v>
      </c>
      <c r="F271" s="78" t="b">
        <f t="shared" si="187"/>
        <v>0</v>
      </c>
      <c r="G271" s="78" t="b">
        <f t="shared" si="163"/>
        <v>0</v>
      </c>
      <c r="H271" s="78" t="b">
        <f t="shared" si="164"/>
        <v>0</v>
      </c>
      <c r="I271" s="78" t="b">
        <f t="shared" si="165"/>
        <v>0</v>
      </c>
      <c r="J271" s="78" t="b">
        <f t="shared" si="166"/>
        <v>0</v>
      </c>
      <c r="K271" s="78" t="b">
        <f t="shared" si="167"/>
        <v>0</v>
      </c>
      <c r="L271" s="85" t="b">
        <f t="shared" si="168"/>
        <v>0</v>
      </c>
      <c r="M271" s="78" t="b">
        <f t="shared" si="169"/>
        <v>0</v>
      </c>
      <c r="N271" s="93" t="b">
        <f t="shared" si="170"/>
        <v>0</v>
      </c>
      <c r="O271" s="78" t="b">
        <f t="shared" si="171"/>
        <v>0</v>
      </c>
      <c r="P271" s="78" t="b">
        <f t="shared" si="172"/>
        <v>0</v>
      </c>
      <c r="Q271" s="78" t="b">
        <f t="shared" si="173"/>
        <v>0</v>
      </c>
      <c r="R271" s="78" t="b">
        <f t="shared" si="174"/>
        <v>0</v>
      </c>
      <c r="S271" s="78" t="b">
        <f t="shared" si="175"/>
        <v>0</v>
      </c>
      <c r="T271" s="78" t="b">
        <f t="shared" si="176"/>
        <v>0</v>
      </c>
      <c r="U271" s="78" t="b">
        <f t="shared" si="177"/>
        <v>0</v>
      </c>
      <c r="V271" s="78" t="b">
        <f t="shared" si="178"/>
        <v>0</v>
      </c>
      <c r="W271" s="78" t="b">
        <f t="shared" si="179"/>
        <v>0</v>
      </c>
      <c r="X271" s="78" t="b">
        <f t="shared" si="180"/>
        <v>0</v>
      </c>
      <c r="Y271" s="80" t="b">
        <f t="shared" si="181"/>
        <v>0</v>
      </c>
      <c r="Z271" s="58"/>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60"/>
      <c r="BC271" s="219" t="b">
        <f t="shared" si="182"/>
        <v>0</v>
      </c>
      <c r="BD271" s="220"/>
      <c r="BE271" s="220"/>
      <c r="BF271" s="220"/>
      <c r="BG271" s="220"/>
      <c r="BH271" s="220" t="b">
        <f t="shared" si="183"/>
        <v>0</v>
      </c>
      <c r="BI271" s="220"/>
      <c r="BJ271" s="220"/>
      <c r="BK271" s="220"/>
      <c r="BL271" s="222"/>
      <c r="BM271" s="184"/>
      <c r="BN271" s="185"/>
      <c r="BO271" s="186"/>
      <c r="BP271" s="265"/>
      <c r="BQ271" s="154"/>
      <c r="BR271" s="198"/>
      <c r="BS271" s="201"/>
    </row>
    <row r="272" spans="1:71" ht="12" customHeight="1" x14ac:dyDescent="0.25">
      <c r="A272" s="55" t="s">
        <v>1</v>
      </c>
      <c r="B272" s="57">
        <v>35</v>
      </c>
      <c r="C272" s="56">
        <v>42124</v>
      </c>
      <c r="D272" s="79" t="b">
        <f t="shared" si="162"/>
        <v>0</v>
      </c>
      <c r="E272" s="78" t="b">
        <f t="shared" si="186"/>
        <v>0</v>
      </c>
      <c r="F272" s="78" t="b">
        <f t="shared" si="187"/>
        <v>0</v>
      </c>
      <c r="G272" s="78" t="b">
        <f t="shared" si="163"/>
        <v>0</v>
      </c>
      <c r="H272" s="78" t="b">
        <f t="shared" si="164"/>
        <v>0</v>
      </c>
      <c r="I272" s="78" t="b">
        <f t="shared" si="165"/>
        <v>0</v>
      </c>
      <c r="J272" s="78" t="b">
        <f t="shared" si="166"/>
        <v>0</v>
      </c>
      <c r="K272" s="78" t="b">
        <f t="shared" si="167"/>
        <v>0</v>
      </c>
      <c r="L272" s="85" t="b">
        <f t="shared" si="168"/>
        <v>0</v>
      </c>
      <c r="M272" s="78" t="b">
        <f t="shared" si="169"/>
        <v>0</v>
      </c>
      <c r="N272" s="93" t="b">
        <f t="shared" si="170"/>
        <v>0</v>
      </c>
      <c r="O272" s="78" t="b">
        <f t="shared" si="171"/>
        <v>0</v>
      </c>
      <c r="P272" s="78" t="b">
        <f t="shared" si="172"/>
        <v>0</v>
      </c>
      <c r="Q272" s="78" t="b">
        <f t="shared" si="173"/>
        <v>0</v>
      </c>
      <c r="R272" s="78" t="b">
        <f t="shared" si="174"/>
        <v>0</v>
      </c>
      <c r="S272" s="78" t="b">
        <f t="shared" si="175"/>
        <v>0</v>
      </c>
      <c r="T272" s="78" t="b">
        <f t="shared" si="176"/>
        <v>0</v>
      </c>
      <c r="U272" s="78" t="b">
        <f t="shared" si="177"/>
        <v>0</v>
      </c>
      <c r="V272" s="78" t="b">
        <f t="shared" si="178"/>
        <v>0</v>
      </c>
      <c r="W272" s="78" t="b">
        <f t="shared" si="179"/>
        <v>0</v>
      </c>
      <c r="X272" s="78" t="b">
        <f t="shared" si="180"/>
        <v>0</v>
      </c>
      <c r="Y272" s="80" t="b">
        <f t="shared" si="181"/>
        <v>0</v>
      </c>
      <c r="Z272" s="58"/>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60"/>
      <c r="BC272" s="219" t="b">
        <f t="shared" si="182"/>
        <v>0</v>
      </c>
      <c r="BD272" s="220"/>
      <c r="BE272" s="220"/>
      <c r="BF272" s="220"/>
      <c r="BG272" s="220"/>
      <c r="BH272" s="220" t="b">
        <f t="shared" si="183"/>
        <v>0</v>
      </c>
      <c r="BI272" s="220"/>
      <c r="BJ272" s="220"/>
      <c r="BK272" s="220"/>
      <c r="BL272" s="222"/>
      <c r="BM272" s="184"/>
      <c r="BN272" s="185"/>
      <c r="BO272" s="186"/>
      <c r="BP272" s="265"/>
      <c r="BQ272" s="154"/>
      <c r="BR272" s="198"/>
      <c r="BS272" s="201"/>
    </row>
    <row r="273" spans="1:71" ht="12" customHeight="1" x14ac:dyDescent="0.25">
      <c r="A273" s="55" t="s">
        <v>2</v>
      </c>
      <c r="B273" s="57">
        <v>35</v>
      </c>
      <c r="C273" s="65">
        <v>42125</v>
      </c>
      <c r="D273" s="79" t="b">
        <f t="shared" si="162"/>
        <v>0</v>
      </c>
      <c r="E273" s="78" t="b">
        <f t="shared" si="186"/>
        <v>0</v>
      </c>
      <c r="F273" s="78" t="b">
        <f t="shared" si="187"/>
        <v>0</v>
      </c>
      <c r="G273" s="78" t="b">
        <f t="shared" si="163"/>
        <v>0</v>
      </c>
      <c r="H273" s="78" t="b">
        <f t="shared" si="164"/>
        <v>0</v>
      </c>
      <c r="I273" s="78" t="b">
        <f t="shared" si="165"/>
        <v>0</v>
      </c>
      <c r="J273" s="78" t="b">
        <f t="shared" si="166"/>
        <v>0</v>
      </c>
      <c r="K273" s="78" t="b">
        <f t="shared" si="167"/>
        <v>0</v>
      </c>
      <c r="L273" s="85" t="b">
        <f t="shared" si="168"/>
        <v>0</v>
      </c>
      <c r="M273" s="78" t="b">
        <f t="shared" si="169"/>
        <v>0</v>
      </c>
      <c r="N273" s="93" t="b">
        <f t="shared" si="170"/>
        <v>0</v>
      </c>
      <c r="O273" s="78" t="b">
        <f t="shared" si="171"/>
        <v>0</v>
      </c>
      <c r="P273" s="78" t="b">
        <f t="shared" si="172"/>
        <v>0</v>
      </c>
      <c r="Q273" s="78" t="b">
        <f t="shared" si="173"/>
        <v>0</v>
      </c>
      <c r="R273" s="78" t="b">
        <f t="shared" si="174"/>
        <v>0</v>
      </c>
      <c r="S273" s="78" t="b">
        <f t="shared" si="175"/>
        <v>0</v>
      </c>
      <c r="T273" s="78" t="b">
        <f t="shared" si="176"/>
        <v>0</v>
      </c>
      <c r="U273" s="78" t="b">
        <f t="shared" si="177"/>
        <v>0</v>
      </c>
      <c r="V273" s="78" t="b">
        <f t="shared" si="178"/>
        <v>0</v>
      </c>
      <c r="W273" s="78" t="b">
        <f t="shared" si="179"/>
        <v>0</v>
      </c>
      <c r="X273" s="78" t="b">
        <f t="shared" si="180"/>
        <v>0</v>
      </c>
      <c r="Y273" s="80" t="b">
        <f t="shared" si="181"/>
        <v>0</v>
      </c>
      <c r="Z273" s="58"/>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60"/>
      <c r="BC273" s="219" t="b">
        <f t="shared" si="182"/>
        <v>0</v>
      </c>
      <c r="BD273" s="220"/>
      <c r="BE273" s="220"/>
      <c r="BF273" s="220"/>
      <c r="BG273" s="220"/>
      <c r="BH273" s="220" t="b">
        <f t="shared" si="183"/>
        <v>0</v>
      </c>
      <c r="BI273" s="220"/>
      <c r="BJ273" s="220"/>
      <c r="BK273" s="220"/>
      <c r="BL273" s="222"/>
      <c r="BM273" s="184"/>
      <c r="BN273" s="185"/>
      <c r="BO273" s="186"/>
      <c r="BP273" s="265"/>
      <c r="BQ273" s="154"/>
      <c r="BR273" s="198"/>
      <c r="BS273" s="201"/>
    </row>
    <row r="274" spans="1:71" ht="12" customHeight="1" x14ac:dyDescent="0.25">
      <c r="A274" s="55" t="s">
        <v>3</v>
      </c>
      <c r="B274" s="57">
        <v>35</v>
      </c>
      <c r="C274" s="56">
        <v>42126</v>
      </c>
      <c r="D274" s="79" t="b">
        <f t="shared" si="162"/>
        <v>0</v>
      </c>
      <c r="E274" s="78" t="b">
        <f t="shared" si="186"/>
        <v>0</v>
      </c>
      <c r="F274" s="78" t="b">
        <f t="shared" si="187"/>
        <v>0</v>
      </c>
      <c r="G274" s="78" t="b">
        <f t="shared" si="163"/>
        <v>0</v>
      </c>
      <c r="H274" s="78" t="b">
        <f t="shared" si="164"/>
        <v>0</v>
      </c>
      <c r="I274" s="78" t="b">
        <f t="shared" si="165"/>
        <v>0</v>
      </c>
      <c r="J274" s="78" t="b">
        <f t="shared" si="166"/>
        <v>0</v>
      </c>
      <c r="K274" s="78" t="b">
        <f t="shared" si="167"/>
        <v>0</v>
      </c>
      <c r="L274" s="85" t="b">
        <f t="shared" si="168"/>
        <v>0</v>
      </c>
      <c r="M274" s="78" t="b">
        <f t="shared" si="169"/>
        <v>0</v>
      </c>
      <c r="N274" s="93" t="b">
        <f t="shared" si="170"/>
        <v>0</v>
      </c>
      <c r="O274" s="78" t="b">
        <f t="shared" si="171"/>
        <v>0</v>
      </c>
      <c r="P274" s="78" t="b">
        <f t="shared" si="172"/>
        <v>0</v>
      </c>
      <c r="Q274" s="78" t="b">
        <f t="shared" si="173"/>
        <v>0</v>
      </c>
      <c r="R274" s="78" t="b">
        <f t="shared" si="174"/>
        <v>0</v>
      </c>
      <c r="S274" s="78" t="b">
        <f t="shared" si="175"/>
        <v>0</v>
      </c>
      <c r="T274" s="78" t="b">
        <f t="shared" si="176"/>
        <v>0</v>
      </c>
      <c r="U274" s="78" t="b">
        <f t="shared" si="177"/>
        <v>0</v>
      </c>
      <c r="V274" s="78" t="b">
        <f t="shared" si="178"/>
        <v>0</v>
      </c>
      <c r="W274" s="78" t="b">
        <f t="shared" si="179"/>
        <v>0</v>
      </c>
      <c r="X274" s="78" t="b">
        <f t="shared" si="180"/>
        <v>0</v>
      </c>
      <c r="Y274" s="80" t="b">
        <f t="shared" si="181"/>
        <v>0</v>
      </c>
      <c r="Z274" s="58"/>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60"/>
      <c r="BC274" s="219" t="b">
        <f t="shared" si="182"/>
        <v>0</v>
      </c>
      <c r="BD274" s="220"/>
      <c r="BE274" s="220"/>
      <c r="BF274" s="220"/>
      <c r="BG274" s="220"/>
      <c r="BH274" s="220" t="b">
        <f t="shared" si="183"/>
        <v>0</v>
      </c>
      <c r="BI274" s="220"/>
      <c r="BJ274" s="220"/>
      <c r="BK274" s="220"/>
      <c r="BL274" s="222"/>
      <c r="BM274" s="184"/>
      <c r="BN274" s="185"/>
      <c r="BO274" s="186"/>
      <c r="BP274" s="265"/>
      <c r="BQ274" s="154"/>
      <c r="BR274" s="198"/>
      <c r="BS274" s="201"/>
    </row>
    <row r="275" spans="1:71" ht="12" customHeight="1" thickBot="1" x14ac:dyDescent="0.3">
      <c r="A275" s="55" t="s">
        <v>4</v>
      </c>
      <c r="B275" s="62">
        <v>35</v>
      </c>
      <c r="C275" s="61">
        <v>42127</v>
      </c>
      <c r="D275" s="83" t="b">
        <f t="shared" si="162"/>
        <v>0</v>
      </c>
      <c r="E275" s="81" t="b">
        <f t="shared" si="186"/>
        <v>0</v>
      </c>
      <c r="F275" s="81" t="b">
        <f t="shared" si="187"/>
        <v>0</v>
      </c>
      <c r="G275" s="81" t="b">
        <f t="shared" si="163"/>
        <v>0</v>
      </c>
      <c r="H275" s="81" t="b">
        <f t="shared" si="164"/>
        <v>0</v>
      </c>
      <c r="I275" s="81" t="b">
        <f t="shared" si="165"/>
        <v>0</v>
      </c>
      <c r="J275" s="81" t="b">
        <f t="shared" si="166"/>
        <v>0</v>
      </c>
      <c r="K275" s="81" t="b">
        <f t="shared" si="167"/>
        <v>0</v>
      </c>
      <c r="L275" s="86" t="b">
        <f t="shared" si="168"/>
        <v>0</v>
      </c>
      <c r="M275" s="81" t="b">
        <f t="shared" si="169"/>
        <v>0</v>
      </c>
      <c r="N275" s="92" t="b">
        <f t="shared" si="170"/>
        <v>0</v>
      </c>
      <c r="O275" s="81" t="b">
        <f t="shared" si="171"/>
        <v>0</v>
      </c>
      <c r="P275" s="81" t="b">
        <f t="shared" si="172"/>
        <v>0</v>
      </c>
      <c r="Q275" s="81" t="b">
        <f t="shared" si="173"/>
        <v>0</v>
      </c>
      <c r="R275" s="81" t="b">
        <f t="shared" si="174"/>
        <v>0</v>
      </c>
      <c r="S275" s="81" t="b">
        <f t="shared" si="175"/>
        <v>0</v>
      </c>
      <c r="T275" s="81" t="b">
        <f t="shared" si="176"/>
        <v>0</v>
      </c>
      <c r="U275" s="81" t="b">
        <f t="shared" si="177"/>
        <v>0</v>
      </c>
      <c r="V275" s="81" t="b">
        <f t="shared" si="178"/>
        <v>0</v>
      </c>
      <c r="W275" s="81" t="b">
        <f t="shared" si="179"/>
        <v>0</v>
      </c>
      <c r="X275" s="81" t="b">
        <f t="shared" si="180"/>
        <v>0</v>
      </c>
      <c r="Y275" s="82" t="b">
        <f t="shared" si="181"/>
        <v>0</v>
      </c>
      <c r="Z275" s="58"/>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60"/>
      <c r="BC275" s="223" t="b">
        <f t="shared" si="182"/>
        <v>0</v>
      </c>
      <c r="BD275" s="224"/>
      <c r="BE275" s="224"/>
      <c r="BF275" s="224"/>
      <c r="BG275" s="224"/>
      <c r="BH275" s="224" t="b">
        <f t="shared" si="183"/>
        <v>0</v>
      </c>
      <c r="BI275" s="224"/>
      <c r="BJ275" s="224"/>
      <c r="BK275" s="224"/>
      <c r="BL275" s="226"/>
      <c r="BM275" s="187"/>
      <c r="BN275" s="188"/>
      <c r="BO275" s="189"/>
      <c r="BP275" s="266"/>
      <c r="BQ275" s="155"/>
      <c r="BR275" s="199"/>
      <c r="BS275" s="202"/>
    </row>
    <row r="276" spans="1:71" ht="12" customHeight="1" x14ac:dyDescent="0.25">
      <c r="A276" s="48" t="s">
        <v>0</v>
      </c>
      <c r="B276" s="50">
        <v>36</v>
      </c>
      <c r="C276" s="49">
        <v>42128</v>
      </c>
      <c r="D276" s="63" t="b">
        <f t="shared" si="162"/>
        <v>0</v>
      </c>
      <c r="E276" s="51" t="b">
        <f>IF(COUNTIF(Z276:BA276,"Cardio1")&gt;0, "Cardio matin")</f>
        <v>0</v>
      </c>
      <c r="F276" s="51" t="b">
        <f>IF(COUNTIF(Z276:BA276,"Cardio2")&gt;0, "Cardio après-midi")</f>
        <v>0</v>
      </c>
      <c r="G276" s="51" t="b">
        <f t="shared" si="163"/>
        <v>0</v>
      </c>
      <c r="H276" s="51" t="b">
        <f t="shared" si="164"/>
        <v>0</v>
      </c>
      <c r="I276" s="51" t="b">
        <f t="shared" si="165"/>
        <v>0</v>
      </c>
      <c r="J276" s="51" t="b">
        <f t="shared" si="166"/>
        <v>0</v>
      </c>
      <c r="K276" s="51" t="b">
        <f t="shared" si="167"/>
        <v>0</v>
      </c>
      <c r="L276" s="84" t="b">
        <f t="shared" si="168"/>
        <v>0</v>
      </c>
      <c r="M276" s="51" t="b">
        <f t="shared" si="169"/>
        <v>0</v>
      </c>
      <c r="N276" s="94" t="b">
        <f t="shared" si="170"/>
        <v>0</v>
      </c>
      <c r="O276" s="51" t="b">
        <f t="shared" si="171"/>
        <v>0</v>
      </c>
      <c r="P276" s="51" t="b">
        <f t="shared" si="172"/>
        <v>0</v>
      </c>
      <c r="Q276" s="51" t="b">
        <f t="shared" si="173"/>
        <v>0</v>
      </c>
      <c r="R276" s="51" t="b">
        <f t="shared" si="174"/>
        <v>0</v>
      </c>
      <c r="S276" s="51" t="b">
        <f t="shared" si="175"/>
        <v>0</v>
      </c>
      <c r="T276" s="51" t="b">
        <f t="shared" si="176"/>
        <v>0</v>
      </c>
      <c r="U276" s="51" t="b">
        <f t="shared" si="177"/>
        <v>0</v>
      </c>
      <c r="V276" s="51" t="b">
        <f t="shared" si="178"/>
        <v>0</v>
      </c>
      <c r="W276" s="51" t="b">
        <f t="shared" si="179"/>
        <v>0</v>
      </c>
      <c r="X276" s="51" t="b">
        <f t="shared" si="180"/>
        <v>0</v>
      </c>
      <c r="Y276" s="52" t="b">
        <f t="shared" si="181"/>
        <v>0</v>
      </c>
      <c r="Z276" s="64"/>
      <c r="AA276" s="53"/>
      <c r="AB276" s="53"/>
      <c r="AC276" s="53"/>
      <c r="AD276" s="53"/>
      <c r="AE276" s="53"/>
      <c r="AF276" s="53"/>
      <c r="AG276" s="53"/>
      <c r="AH276" s="53"/>
      <c r="AI276" s="53"/>
      <c r="AJ276" s="53"/>
      <c r="AK276" s="53"/>
      <c r="AL276" s="53"/>
      <c r="AM276" s="53"/>
      <c r="AN276" s="53"/>
      <c r="AO276" s="53"/>
      <c r="AP276" s="53"/>
      <c r="AQ276" s="53"/>
      <c r="AR276" s="53"/>
      <c r="AS276" s="53"/>
      <c r="AT276" s="53"/>
      <c r="AU276" s="53"/>
      <c r="AV276" s="53"/>
      <c r="AW276" s="53"/>
      <c r="AX276" s="53"/>
      <c r="AY276" s="53"/>
      <c r="AZ276" s="53"/>
      <c r="BA276" s="54"/>
      <c r="BC276" s="216" t="b">
        <f t="shared" si="182"/>
        <v>0</v>
      </c>
      <c r="BD276" s="217"/>
      <c r="BE276" s="217"/>
      <c r="BF276" s="217"/>
      <c r="BG276" s="217"/>
      <c r="BH276" s="217" t="b">
        <f t="shared" si="183"/>
        <v>0</v>
      </c>
      <c r="BI276" s="217"/>
      <c r="BJ276" s="217"/>
      <c r="BK276" s="217"/>
      <c r="BL276" s="227"/>
      <c r="BM276" s="181"/>
      <c r="BN276" s="182"/>
      <c r="BO276" s="183"/>
      <c r="BP276" s="264">
        <v>36</v>
      </c>
      <c r="BQ276" s="153"/>
      <c r="BR276" s="197"/>
      <c r="BS276" s="200"/>
    </row>
    <row r="277" spans="1:71" ht="12" customHeight="1" x14ac:dyDescent="0.25">
      <c r="A277" s="55" t="s">
        <v>80</v>
      </c>
      <c r="B277" s="57">
        <v>36</v>
      </c>
      <c r="C277" s="56">
        <v>42129</v>
      </c>
      <c r="D277" s="79" t="b">
        <f t="shared" si="162"/>
        <v>0</v>
      </c>
      <c r="E277" s="78" t="b">
        <f t="shared" ref="E277:E282" si="188">IF(COUNTIF(Z277:BA277,"Cardio.")&gt;0, "Cardio1")</f>
        <v>0</v>
      </c>
      <c r="F277" s="78" t="b">
        <f t="shared" ref="F277:F282" si="189">IF(COUNTIF(Z277:BA277,"Cardio")&gt;0, "Cardio2")</f>
        <v>0</v>
      </c>
      <c r="G277" s="78" t="b">
        <f t="shared" si="163"/>
        <v>0</v>
      </c>
      <c r="H277" s="78" t="b">
        <f t="shared" si="164"/>
        <v>0</v>
      </c>
      <c r="I277" s="78" t="b">
        <f t="shared" si="165"/>
        <v>0</v>
      </c>
      <c r="J277" s="78" t="b">
        <f t="shared" si="166"/>
        <v>0</v>
      </c>
      <c r="K277" s="78" t="b">
        <f t="shared" si="167"/>
        <v>0</v>
      </c>
      <c r="L277" s="85" t="b">
        <f t="shared" si="168"/>
        <v>0</v>
      </c>
      <c r="M277" s="78" t="b">
        <f t="shared" si="169"/>
        <v>0</v>
      </c>
      <c r="N277" s="93" t="b">
        <f t="shared" si="170"/>
        <v>0</v>
      </c>
      <c r="O277" s="78" t="b">
        <f t="shared" si="171"/>
        <v>0</v>
      </c>
      <c r="P277" s="78" t="b">
        <f t="shared" si="172"/>
        <v>0</v>
      </c>
      <c r="Q277" s="78" t="b">
        <f t="shared" si="173"/>
        <v>0</v>
      </c>
      <c r="R277" s="78" t="b">
        <f t="shared" si="174"/>
        <v>0</v>
      </c>
      <c r="S277" s="78" t="b">
        <f t="shared" si="175"/>
        <v>0</v>
      </c>
      <c r="T277" s="78" t="b">
        <f t="shared" si="176"/>
        <v>0</v>
      </c>
      <c r="U277" s="78" t="b">
        <f t="shared" si="177"/>
        <v>0</v>
      </c>
      <c r="V277" s="78" t="b">
        <f t="shared" si="178"/>
        <v>0</v>
      </c>
      <c r="W277" s="78" t="b">
        <f t="shared" si="179"/>
        <v>0</v>
      </c>
      <c r="X277" s="78" t="b">
        <f t="shared" si="180"/>
        <v>0</v>
      </c>
      <c r="Y277" s="80" t="b">
        <f t="shared" si="181"/>
        <v>0</v>
      </c>
      <c r="Z277" s="58"/>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60"/>
      <c r="BC277" s="219" t="b">
        <f t="shared" si="182"/>
        <v>0</v>
      </c>
      <c r="BD277" s="220"/>
      <c r="BE277" s="220"/>
      <c r="BF277" s="220"/>
      <c r="BG277" s="220"/>
      <c r="BH277" s="220" t="b">
        <f t="shared" si="183"/>
        <v>0</v>
      </c>
      <c r="BI277" s="220"/>
      <c r="BJ277" s="220"/>
      <c r="BK277" s="220"/>
      <c r="BL277" s="222"/>
      <c r="BM277" s="184"/>
      <c r="BN277" s="185"/>
      <c r="BO277" s="186"/>
      <c r="BP277" s="265"/>
      <c r="BQ277" s="154"/>
      <c r="BR277" s="198"/>
      <c r="BS277" s="201"/>
    </row>
    <row r="278" spans="1:71" ht="12" customHeight="1" x14ac:dyDescent="0.25">
      <c r="A278" s="55" t="s">
        <v>81</v>
      </c>
      <c r="B278" s="57">
        <v>36</v>
      </c>
      <c r="C278" s="56">
        <v>42130</v>
      </c>
      <c r="D278" s="79" t="b">
        <f t="shared" si="162"/>
        <v>0</v>
      </c>
      <c r="E278" s="78" t="b">
        <f t="shared" si="188"/>
        <v>0</v>
      </c>
      <c r="F278" s="78" t="b">
        <f t="shared" si="189"/>
        <v>0</v>
      </c>
      <c r="G278" s="78" t="b">
        <f t="shared" si="163"/>
        <v>0</v>
      </c>
      <c r="H278" s="78" t="b">
        <f t="shared" si="164"/>
        <v>0</v>
      </c>
      <c r="I278" s="78" t="b">
        <f t="shared" si="165"/>
        <v>0</v>
      </c>
      <c r="J278" s="78" t="b">
        <f t="shared" si="166"/>
        <v>0</v>
      </c>
      <c r="K278" s="78" t="b">
        <f t="shared" si="167"/>
        <v>0</v>
      </c>
      <c r="L278" s="85" t="b">
        <f t="shared" si="168"/>
        <v>0</v>
      </c>
      <c r="M278" s="78" t="b">
        <f t="shared" si="169"/>
        <v>0</v>
      </c>
      <c r="N278" s="93" t="b">
        <f t="shared" si="170"/>
        <v>0</v>
      </c>
      <c r="O278" s="78" t="b">
        <f t="shared" si="171"/>
        <v>0</v>
      </c>
      <c r="P278" s="78" t="b">
        <f t="shared" si="172"/>
        <v>0</v>
      </c>
      <c r="Q278" s="78" t="b">
        <f t="shared" si="173"/>
        <v>0</v>
      </c>
      <c r="R278" s="78" t="b">
        <f t="shared" si="174"/>
        <v>0</v>
      </c>
      <c r="S278" s="78" t="b">
        <f t="shared" si="175"/>
        <v>0</v>
      </c>
      <c r="T278" s="78" t="b">
        <f t="shared" si="176"/>
        <v>0</v>
      </c>
      <c r="U278" s="78" t="b">
        <f t="shared" si="177"/>
        <v>0</v>
      </c>
      <c r="V278" s="78" t="b">
        <f t="shared" si="178"/>
        <v>0</v>
      </c>
      <c r="W278" s="78" t="b">
        <f t="shared" si="179"/>
        <v>0</v>
      </c>
      <c r="X278" s="78" t="b">
        <f t="shared" si="180"/>
        <v>0</v>
      </c>
      <c r="Y278" s="80" t="b">
        <f t="shared" si="181"/>
        <v>0</v>
      </c>
      <c r="Z278" s="58"/>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60"/>
      <c r="BC278" s="219" t="b">
        <f t="shared" si="182"/>
        <v>0</v>
      </c>
      <c r="BD278" s="220"/>
      <c r="BE278" s="220"/>
      <c r="BF278" s="220"/>
      <c r="BG278" s="220"/>
      <c r="BH278" s="220" t="b">
        <f t="shared" si="183"/>
        <v>0</v>
      </c>
      <c r="BI278" s="220"/>
      <c r="BJ278" s="220"/>
      <c r="BK278" s="220"/>
      <c r="BL278" s="222"/>
      <c r="BM278" s="184"/>
      <c r="BN278" s="185"/>
      <c r="BO278" s="186"/>
      <c r="BP278" s="265"/>
      <c r="BQ278" s="154"/>
      <c r="BR278" s="198"/>
      <c r="BS278" s="201"/>
    </row>
    <row r="279" spans="1:71" ht="12" customHeight="1" x14ac:dyDescent="0.25">
      <c r="A279" s="55" t="s">
        <v>1</v>
      </c>
      <c r="B279" s="57">
        <v>36</v>
      </c>
      <c r="C279" s="56">
        <v>42131</v>
      </c>
      <c r="D279" s="79" t="b">
        <f t="shared" si="162"/>
        <v>0</v>
      </c>
      <c r="E279" s="78" t="b">
        <f t="shared" si="188"/>
        <v>0</v>
      </c>
      <c r="F279" s="78" t="b">
        <f t="shared" si="189"/>
        <v>0</v>
      </c>
      <c r="G279" s="78" t="b">
        <f t="shared" si="163"/>
        <v>0</v>
      </c>
      <c r="H279" s="78" t="b">
        <f t="shared" si="164"/>
        <v>0</v>
      </c>
      <c r="I279" s="78" t="b">
        <f t="shared" si="165"/>
        <v>0</v>
      </c>
      <c r="J279" s="78" t="b">
        <f t="shared" si="166"/>
        <v>0</v>
      </c>
      <c r="K279" s="78" t="b">
        <f t="shared" si="167"/>
        <v>0</v>
      </c>
      <c r="L279" s="85" t="b">
        <f t="shared" si="168"/>
        <v>0</v>
      </c>
      <c r="M279" s="78" t="b">
        <f t="shared" si="169"/>
        <v>0</v>
      </c>
      <c r="N279" s="93" t="b">
        <f t="shared" si="170"/>
        <v>0</v>
      </c>
      <c r="O279" s="78" t="b">
        <f t="shared" si="171"/>
        <v>0</v>
      </c>
      <c r="P279" s="78" t="b">
        <f t="shared" si="172"/>
        <v>0</v>
      </c>
      <c r="Q279" s="78" t="b">
        <f t="shared" si="173"/>
        <v>0</v>
      </c>
      <c r="R279" s="78" t="b">
        <f t="shared" si="174"/>
        <v>0</v>
      </c>
      <c r="S279" s="78" t="b">
        <f t="shared" si="175"/>
        <v>0</v>
      </c>
      <c r="T279" s="78" t="b">
        <f t="shared" si="176"/>
        <v>0</v>
      </c>
      <c r="U279" s="78" t="b">
        <f t="shared" si="177"/>
        <v>0</v>
      </c>
      <c r="V279" s="78" t="b">
        <f t="shared" si="178"/>
        <v>0</v>
      </c>
      <c r="W279" s="78" t="b">
        <f t="shared" si="179"/>
        <v>0</v>
      </c>
      <c r="X279" s="78" t="b">
        <f t="shared" si="180"/>
        <v>0</v>
      </c>
      <c r="Y279" s="80" t="b">
        <f t="shared" si="181"/>
        <v>0</v>
      </c>
      <c r="Z279" s="58"/>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60"/>
      <c r="BC279" s="219" t="b">
        <f t="shared" si="182"/>
        <v>0</v>
      </c>
      <c r="BD279" s="220"/>
      <c r="BE279" s="220"/>
      <c r="BF279" s="220"/>
      <c r="BG279" s="220"/>
      <c r="BH279" s="220" t="b">
        <f t="shared" si="183"/>
        <v>0</v>
      </c>
      <c r="BI279" s="220"/>
      <c r="BJ279" s="220"/>
      <c r="BK279" s="220"/>
      <c r="BL279" s="222"/>
      <c r="BM279" s="184"/>
      <c r="BN279" s="185"/>
      <c r="BO279" s="186"/>
      <c r="BP279" s="265"/>
      <c r="BQ279" s="154"/>
      <c r="BR279" s="198"/>
      <c r="BS279" s="201"/>
    </row>
    <row r="280" spans="1:71" ht="12" customHeight="1" x14ac:dyDescent="0.25">
      <c r="A280" s="55" t="s">
        <v>2</v>
      </c>
      <c r="B280" s="57">
        <v>36</v>
      </c>
      <c r="C280" s="65">
        <v>42132</v>
      </c>
      <c r="D280" s="79" t="b">
        <f t="shared" si="162"/>
        <v>0</v>
      </c>
      <c r="E280" s="78" t="b">
        <f t="shared" si="188"/>
        <v>0</v>
      </c>
      <c r="F280" s="78" t="b">
        <f t="shared" si="189"/>
        <v>0</v>
      </c>
      <c r="G280" s="78" t="b">
        <f t="shared" si="163"/>
        <v>0</v>
      </c>
      <c r="H280" s="78" t="b">
        <f t="shared" si="164"/>
        <v>0</v>
      </c>
      <c r="I280" s="78" t="b">
        <f t="shared" si="165"/>
        <v>0</v>
      </c>
      <c r="J280" s="78" t="b">
        <f t="shared" si="166"/>
        <v>0</v>
      </c>
      <c r="K280" s="78" t="b">
        <f t="shared" si="167"/>
        <v>0</v>
      </c>
      <c r="L280" s="85" t="b">
        <f t="shared" si="168"/>
        <v>0</v>
      </c>
      <c r="M280" s="78" t="b">
        <f t="shared" si="169"/>
        <v>0</v>
      </c>
      <c r="N280" s="93" t="b">
        <f t="shared" si="170"/>
        <v>0</v>
      </c>
      <c r="O280" s="78" t="b">
        <f t="shared" si="171"/>
        <v>0</v>
      </c>
      <c r="P280" s="78" t="b">
        <f t="shared" si="172"/>
        <v>0</v>
      </c>
      <c r="Q280" s="78" t="b">
        <f t="shared" si="173"/>
        <v>0</v>
      </c>
      <c r="R280" s="78" t="b">
        <f t="shared" si="174"/>
        <v>0</v>
      </c>
      <c r="S280" s="78" t="b">
        <f t="shared" si="175"/>
        <v>0</v>
      </c>
      <c r="T280" s="78" t="b">
        <f t="shared" si="176"/>
        <v>0</v>
      </c>
      <c r="U280" s="78" t="b">
        <f t="shared" si="177"/>
        <v>0</v>
      </c>
      <c r="V280" s="78" t="b">
        <f t="shared" si="178"/>
        <v>0</v>
      </c>
      <c r="W280" s="78" t="b">
        <f t="shared" si="179"/>
        <v>0</v>
      </c>
      <c r="X280" s="78" t="b">
        <f t="shared" si="180"/>
        <v>0</v>
      </c>
      <c r="Y280" s="80" t="b">
        <f t="shared" si="181"/>
        <v>0</v>
      </c>
      <c r="Z280" s="58"/>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60"/>
      <c r="BC280" s="219" t="b">
        <f t="shared" si="182"/>
        <v>0</v>
      </c>
      <c r="BD280" s="220"/>
      <c r="BE280" s="220"/>
      <c r="BF280" s="220"/>
      <c r="BG280" s="220"/>
      <c r="BH280" s="220" t="b">
        <f t="shared" si="183"/>
        <v>0</v>
      </c>
      <c r="BI280" s="220"/>
      <c r="BJ280" s="220"/>
      <c r="BK280" s="220"/>
      <c r="BL280" s="222"/>
      <c r="BM280" s="184"/>
      <c r="BN280" s="185"/>
      <c r="BO280" s="186"/>
      <c r="BP280" s="265"/>
      <c r="BQ280" s="154"/>
      <c r="BR280" s="198"/>
      <c r="BS280" s="201"/>
    </row>
    <row r="281" spans="1:71" ht="12" customHeight="1" x14ac:dyDescent="0.25">
      <c r="A281" s="55" t="s">
        <v>3</v>
      </c>
      <c r="B281" s="57">
        <v>36</v>
      </c>
      <c r="C281" s="56">
        <v>42133</v>
      </c>
      <c r="D281" s="79" t="b">
        <f t="shared" si="162"/>
        <v>0</v>
      </c>
      <c r="E281" s="78" t="b">
        <f t="shared" si="188"/>
        <v>0</v>
      </c>
      <c r="F281" s="78" t="b">
        <f t="shared" si="189"/>
        <v>0</v>
      </c>
      <c r="G281" s="78" t="b">
        <f t="shared" si="163"/>
        <v>0</v>
      </c>
      <c r="H281" s="78" t="b">
        <f t="shared" si="164"/>
        <v>0</v>
      </c>
      <c r="I281" s="78" t="b">
        <f t="shared" si="165"/>
        <v>0</v>
      </c>
      <c r="J281" s="78" t="b">
        <f t="shared" si="166"/>
        <v>0</v>
      </c>
      <c r="K281" s="78" t="b">
        <f t="shared" si="167"/>
        <v>0</v>
      </c>
      <c r="L281" s="85" t="b">
        <f t="shared" si="168"/>
        <v>0</v>
      </c>
      <c r="M281" s="78" t="b">
        <f t="shared" si="169"/>
        <v>0</v>
      </c>
      <c r="N281" s="93" t="b">
        <f t="shared" si="170"/>
        <v>0</v>
      </c>
      <c r="O281" s="78" t="b">
        <f t="shared" si="171"/>
        <v>0</v>
      </c>
      <c r="P281" s="78" t="b">
        <f t="shared" si="172"/>
        <v>0</v>
      </c>
      <c r="Q281" s="78" t="b">
        <f t="shared" si="173"/>
        <v>0</v>
      </c>
      <c r="R281" s="78" t="b">
        <f t="shared" si="174"/>
        <v>0</v>
      </c>
      <c r="S281" s="78" t="b">
        <f t="shared" si="175"/>
        <v>0</v>
      </c>
      <c r="T281" s="78" t="b">
        <f t="shared" si="176"/>
        <v>0</v>
      </c>
      <c r="U281" s="78" t="b">
        <f t="shared" si="177"/>
        <v>0</v>
      </c>
      <c r="V281" s="78" t="b">
        <f t="shared" si="178"/>
        <v>0</v>
      </c>
      <c r="W281" s="78" t="b">
        <f t="shared" si="179"/>
        <v>0</v>
      </c>
      <c r="X281" s="78" t="b">
        <f t="shared" si="180"/>
        <v>0</v>
      </c>
      <c r="Y281" s="80" t="b">
        <f t="shared" si="181"/>
        <v>0</v>
      </c>
      <c r="Z281" s="58"/>
      <c r="AA281" s="59"/>
      <c r="AB281" s="59"/>
      <c r="AC281" s="59"/>
      <c r="AD281" s="59"/>
      <c r="AE281" s="59"/>
      <c r="AF281" s="59"/>
      <c r="AG281" s="59"/>
      <c r="AH281" s="59"/>
      <c r="AI281" s="59"/>
      <c r="AJ281" s="59"/>
      <c r="AK281" s="59"/>
      <c r="AL281" s="59"/>
      <c r="AM281" s="59"/>
      <c r="AN281" s="59"/>
      <c r="AO281" s="59"/>
      <c r="AP281" s="59"/>
      <c r="AQ281" s="59"/>
      <c r="AR281" s="59"/>
      <c r="AS281" s="59"/>
      <c r="AT281" s="59"/>
      <c r="AU281" s="59"/>
      <c r="AV281" s="59"/>
      <c r="AW281" s="59"/>
      <c r="AX281" s="59"/>
      <c r="AY281" s="59"/>
      <c r="AZ281" s="59"/>
      <c r="BA281" s="60"/>
      <c r="BC281" s="219" t="b">
        <f t="shared" si="182"/>
        <v>0</v>
      </c>
      <c r="BD281" s="220"/>
      <c r="BE281" s="220"/>
      <c r="BF281" s="220"/>
      <c r="BG281" s="220"/>
      <c r="BH281" s="220" t="b">
        <f t="shared" si="183"/>
        <v>0</v>
      </c>
      <c r="BI281" s="220"/>
      <c r="BJ281" s="220"/>
      <c r="BK281" s="220"/>
      <c r="BL281" s="222"/>
      <c r="BM281" s="184"/>
      <c r="BN281" s="185"/>
      <c r="BO281" s="186"/>
      <c r="BP281" s="265"/>
      <c r="BQ281" s="154"/>
      <c r="BR281" s="198"/>
      <c r="BS281" s="201"/>
    </row>
    <row r="282" spans="1:71" ht="12" customHeight="1" thickBot="1" x14ac:dyDescent="0.3">
      <c r="A282" s="55" t="s">
        <v>4</v>
      </c>
      <c r="B282" s="62">
        <v>36</v>
      </c>
      <c r="C282" s="61">
        <v>42134</v>
      </c>
      <c r="D282" s="83" t="b">
        <f t="shared" si="162"/>
        <v>0</v>
      </c>
      <c r="E282" s="81" t="b">
        <f t="shared" si="188"/>
        <v>0</v>
      </c>
      <c r="F282" s="81" t="b">
        <f t="shared" si="189"/>
        <v>0</v>
      </c>
      <c r="G282" s="81" t="b">
        <f t="shared" si="163"/>
        <v>0</v>
      </c>
      <c r="H282" s="81" t="b">
        <f t="shared" si="164"/>
        <v>0</v>
      </c>
      <c r="I282" s="81" t="b">
        <f t="shared" si="165"/>
        <v>0</v>
      </c>
      <c r="J282" s="81" t="b">
        <f t="shared" si="166"/>
        <v>0</v>
      </c>
      <c r="K282" s="81" t="b">
        <f t="shared" si="167"/>
        <v>0</v>
      </c>
      <c r="L282" s="86" t="b">
        <f t="shared" si="168"/>
        <v>0</v>
      </c>
      <c r="M282" s="81" t="b">
        <f t="shared" si="169"/>
        <v>0</v>
      </c>
      <c r="N282" s="92" t="b">
        <f t="shared" si="170"/>
        <v>0</v>
      </c>
      <c r="O282" s="81" t="b">
        <f t="shared" si="171"/>
        <v>0</v>
      </c>
      <c r="P282" s="81" t="b">
        <f t="shared" si="172"/>
        <v>0</v>
      </c>
      <c r="Q282" s="81" t="b">
        <f t="shared" si="173"/>
        <v>0</v>
      </c>
      <c r="R282" s="81" t="b">
        <f t="shared" si="174"/>
        <v>0</v>
      </c>
      <c r="S282" s="81" t="b">
        <f t="shared" si="175"/>
        <v>0</v>
      </c>
      <c r="T282" s="81" t="b">
        <f t="shared" si="176"/>
        <v>0</v>
      </c>
      <c r="U282" s="81" t="b">
        <f t="shared" si="177"/>
        <v>0</v>
      </c>
      <c r="V282" s="81" t="b">
        <f t="shared" si="178"/>
        <v>0</v>
      </c>
      <c r="W282" s="81" t="b">
        <f t="shared" si="179"/>
        <v>0</v>
      </c>
      <c r="X282" s="81" t="b">
        <f t="shared" si="180"/>
        <v>0</v>
      </c>
      <c r="Y282" s="82" t="b">
        <f t="shared" si="181"/>
        <v>0</v>
      </c>
      <c r="Z282" s="66"/>
      <c r="AA282" s="67"/>
      <c r="AB282" s="67"/>
      <c r="AC282" s="67"/>
      <c r="AD282" s="67"/>
      <c r="AE282" s="67"/>
      <c r="AF282" s="67"/>
      <c r="AG282" s="67"/>
      <c r="AH282" s="67"/>
      <c r="AI282" s="67"/>
      <c r="AJ282" s="67"/>
      <c r="AK282" s="67"/>
      <c r="AL282" s="67"/>
      <c r="AM282" s="67"/>
      <c r="AN282" s="67"/>
      <c r="AO282" s="67"/>
      <c r="AP282" s="67"/>
      <c r="AQ282" s="67"/>
      <c r="AR282" s="67"/>
      <c r="AS282" s="67"/>
      <c r="AT282" s="67"/>
      <c r="AU282" s="67"/>
      <c r="AV282" s="67"/>
      <c r="AW282" s="67"/>
      <c r="AX282" s="67"/>
      <c r="AY282" s="67"/>
      <c r="AZ282" s="67"/>
      <c r="BA282" s="68"/>
      <c r="BC282" s="223" t="b">
        <f t="shared" si="182"/>
        <v>0</v>
      </c>
      <c r="BD282" s="224"/>
      <c r="BE282" s="224"/>
      <c r="BF282" s="224"/>
      <c r="BG282" s="224"/>
      <c r="BH282" s="224" t="b">
        <f t="shared" si="183"/>
        <v>0</v>
      </c>
      <c r="BI282" s="224"/>
      <c r="BJ282" s="224"/>
      <c r="BK282" s="224"/>
      <c r="BL282" s="226"/>
      <c r="BM282" s="195"/>
      <c r="BN282" s="190"/>
      <c r="BO282" s="196"/>
      <c r="BP282" s="266"/>
      <c r="BQ282" s="155"/>
      <c r="BR282" s="199"/>
      <c r="BS282" s="202"/>
    </row>
    <row r="283" spans="1:71" ht="15" hidden="1" customHeight="1" x14ac:dyDescent="0.25">
      <c r="A283" s="91" t="s">
        <v>99</v>
      </c>
      <c r="B283" s="56" t="s">
        <v>99</v>
      </c>
      <c r="C283" s="56" t="s">
        <v>99</v>
      </c>
      <c r="D283" s="90">
        <f ca="1">SUMPRODUCT((SUBTOTAL(3,INDIRECT("f"&amp;ROW(D3:D282)))*(D3:D282="Balnéo") ))</f>
        <v>0</v>
      </c>
      <c r="E283" s="90">
        <f ca="1">SUMPRODUCT((SUBTOTAL(3,INDIRECT("f"&amp;ROW(E3:E282)))*(E3:E282="Cardio matin") ))</f>
        <v>0</v>
      </c>
      <c r="F283" s="90">
        <f ca="1">SUMPRODUCT((SUBTOTAL(3,INDIRECT("f"&amp;ROW(F3:F282)))*(F3:F282="Cardio après-midi") ))</f>
        <v>0</v>
      </c>
      <c r="G283" s="90">
        <f ca="1">SUMPRODUCT((SUBTOTAL(3,INDIRECT("f"&amp;ROW(G3:G282)))*(G3:G282="Décrassage") ))</f>
        <v>2</v>
      </c>
      <c r="H283" s="90">
        <f ca="1">SUMPRODUCT((SUBTOTAL(3,INDIRECT("f"&amp;ROW(H3:H282)))*(H3:H282="Match amical") ))</f>
        <v>6</v>
      </c>
      <c r="I283" s="90">
        <f ca="1">SUMPRODUCT((SUBTOTAL(3,INDIRECT("f"&amp;ROW(I3:I282)))*(I3:I282="Match officiel domicile") ))</f>
        <v>1</v>
      </c>
      <c r="J283" s="90">
        <f ca="1">SUMPRODUCT((SUBTOTAL(3,INDIRECT("f"&amp;ROW(J3:J282)))*(J3:J282="Match officiel extérieur") ))</f>
        <v>0</v>
      </c>
      <c r="K283" s="90">
        <f ca="1">SUMPRODUCT((SUBTOTAL(3,INDIRECT("f"&amp;ROW(K3:K282)))*(K3:K282="Muscu + Cardio matin") ))</f>
        <v>3</v>
      </c>
      <c r="L283" s="90">
        <f ca="1">SUMPRODUCT((SUBTOTAL(3,INDIRECT("f"&amp;ROW(L3:L282)))*(L3:L282="Muscu + Cardio après-midi") ))</f>
        <v>0</v>
      </c>
      <c r="M283" s="90">
        <f ca="1">SUMPRODUCT((SUBTOTAL(3,INDIRECT("f"&amp;ROW(M3:M282)))*(M3:M282="Musculation matin") ))</f>
        <v>26</v>
      </c>
      <c r="N283" s="90">
        <f ca="1">SUMPRODUCT((SUBTOTAL(3,INDIRECT("f"&amp;ROW(N3:N282)))*(N3:N282="Musculation après-midi") ))</f>
        <v>3</v>
      </c>
      <c r="O283" s="90">
        <f ca="1">SUMPRODUCT((SUBTOTAL(3,INDIRECT("f"&amp;ROW(O3:O282)))*(O3:O282="Volley / Muscu matin") ))</f>
        <v>0</v>
      </c>
      <c r="P283" s="90">
        <f ca="1">SUMPRODUCT((SUBTOTAL(3,INDIRECT("f"&amp;ROW(P3:P282)))*(P3:P282="Volley / Muscu après-midi") ))</f>
        <v>0</v>
      </c>
      <c r="Q283" s="90">
        <f ca="1">SUMPRODUCT((SUBTOTAL(3,INDIRECT("f"&amp;ROW(Q3:Q282)))*(Q3:Q282="Récupération") ))</f>
        <v>45</v>
      </c>
      <c r="R283" s="90">
        <f ca="1">SUMPRODUCT((SUBTOTAL(3,INDIRECT("f"&amp;ROW(R3:R282)))*(R3:R282="Repos matin") ))</f>
        <v>10</v>
      </c>
      <c r="S283" s="90">
        <f ca="1">SUMPRODUCT((SUBTOTAL(3,INDIRECT("f"&amp;ROW(S3:S282)))*(S3:S282="Repos après-midi") ))</f>
        <v>5</v>
      </c>
      <c r="T283" s="90">
        <f ca="1">SUMPRODUCT((SUBTOTAL(3,INDIRECT("f"&amp;ROW(T3:T282)))*(T3:T282="Repos journée") ))</f>
        <v>12</v>
      </c>
      <c r="U283" s="90">
        <f ca="1">SUMPRODUCT((SUBTOTAL(3,INDIRECT("f"&amp;ROW(U3:U282)))*(U3:U282="Vacances") ))</f>
        <v>0</v>
      </c>
      <c r="V283" s="90">
        <f ca="1">SUMPRODUCT((SUBTOTAL(3,INDIRECT("f"&amp;ROW(V3:V282)))*(V3:V282="Vidéo") ))</f>
        <v>0</v>
      </c>
      <c r="W283" s="90">
        <f ca="1">SUMPRODUCT((SUBTOTAL(3,INDIRECT("f"&amp;ROW(W3:W282)))*(W3:W282="Volley matin") ))</f>
        <v>5</v>
      </c>
      <c r="X283" s="90">
        <f ca="1">SUMPRODUCT((SUBTOTAL(3,INDIRECT("f"&amp;ROW(X3:X282)))*(X3:X282="Volley après-midi") ))</f>
        <v>32</v>
      </c>
      <c r="Y283" s="90">
        <f ca="1">SUMPRODUCT((SUBTOTAL(3,INDIRECT("f"&amp;ROW(Y3:Y282)))*(Y3:Y282="Voyage") ))</f>
        <v>0</v>
      </c>
      <c r="Z283" s="256"/>
      <c r="AA283" s="257"/>
      <c r="AB283" s="257"/>
      <c r="AC283" s="257"/>
      <c r="AD283" s="257"/>
      <c r="AE283" s="257"/>
      <c r="AF283" s="257"/>
      <c r="AG283" s="257"/>
      <c r="AH283" s="257"/>
      <c r="AI283" s="257"/>
      <c r="AJ283" s="257"/>
      <c r="AK283" s="257"/>
      <c r="AL283" s="257"/>
      <c r="AM283" s="257"/>
      <c r="AN283" s="257"/>
      <c r="AO283" s="257"/>
      <c r="AP283" s="257"/>
      <c r="AQ283" s="257"/>
      <c r="AR283" s="257"/>
      <c r="AS283" s="257"/>
      <c r="AT283" s="257"/>
      <c r="AU283" s="257"/>
      <c r="AV283" s="257"/>
      <c r="AW283" s="257"/>
      <c r="AX283" s="257"/>
      <c r="AY283" s="257"/>
      <c r="AZ283" s="257"/>
      <c r="BA283" s="257"/>
      <c r="BC283" s="260"/>
      <c r="BD283" s="260"/>
      <c r="BE283" s="260"/>
      <c r="BF283" s="260"/>
      <c r="BG283" s="260"/>
      <c r="BH283" s="260"/>
      <c r="BI283" s="260"/>
      <c r="BJ283" s="260"/>
      <c r="BK283" s="260"/>
      <c r="BL283" s="260"/>
      <c r="BM283" s="260"/>
      <c r="BN283" s="260"/>
      <c r="BO283" s="45"/>
    </row>
    <row r="284" spans="1:71" ht="11.25" customHeight="1" x14ac:dyDescent="0.25">
      <c r="A284" s="149" t="s">
        <v>115</v>
      </c>
      <c r="B284" s="149" t="s">
        <v>115</v>
      </c>
      <c r="C284" s="149" t="s">
        <v>115</v>
      </c>
      <c r="D284" s="146">
        <f ca="1">D283</f>
        <v>0</v>
      </c>
      <c r="E284" s="254">
        <f ca="1">E283+F283</f>
        <v>0</v>
      </c>
      <c r="F284" s="254"/>
      <c r="G284" s="145">
        <f ca="1">G283</f>
        <v>2</v>
      </c>
      <c r="H284" s="145">
        <f ca="1">H283</f>
        <v>6</v>
      </c>
      <c r="I284" s="145">
        <f ca="1">I283</f>
        <v>1</v>
      </c>
      <c r="J284" s="145">
        <f ca="1">J283</f>
        <v>0</v>
      </c>
      <c r="K284" s="254">
        <f ca="1">K283+L283</f>
        <v>3</v>
      </c>
      <c r="L284" s="254"/>
      <c r="M284" s="262">
        <f ca="1">M283+N283</f>
        <v>29</v>
      </c>
      <c r="N284" s="263"/>
      <c r="O284" s="254">
        <f ca="1">O283+P283</f>
        <v>0</v>
      </c>
      <c r="P284" s="254"/>
      <c r="Q284" s="145">
        <f ca="1">Q283</f>
        <v>45</v>
      </c>
      <c r="R284" s="254">
        <f ca="1">R283+S283</f>
        <v>15</v>
      </c>
      <c r="S284" s="254"/>
      <c r="T284" s="145">
        <f ca="1">T283</f>
        <v>12</v>
      </c>
      <c r="U284" s="145">
        <f ca="1">U283</f>
        <v>0</v>
      </c>
      <c r="V284" s="145">
        <f ca="1">V283</f>
        <v>0</v>
      </c>
      <c r="W284" s="254">
        <f ca="1">W283+X283</f>
        <v>37</v>
      </c>
      <c r="X284" s="254"/>
      <c r="Y284" s="89">
        <f ca="1">Y283</f>
        <v>0</v>
      </c>
      <c r="Z284" s="258"/>
      <c r="AA284" s="259"/>
      <c r="AB284" s="259"/>
      <c r="AC284" s="259"/>
      <c r="AD284" s="259"/>
      <c r="AE284" s="259"/>
      <c r="AF284" s="259"/>
      <c r="AG284" s="259"/>
      <c r="AH284" s="259"/>
      <c r="AI284" s="259"/>
      <c r="AJ284" s="259"/>
      <c r="AK284" s="259"/>
      <c r="AL284" s="259"/>
      <c r="AM284" s="259"/>
      <c r="AN284" s="259"/>
      <c r="AO284" s="259"/>
      <c r="AP284" s="259"/>
      <c r="AQ284" s="259"/>
      <c r="AR284" s="259"/>
      <c r="AS284" s="259"/>
      <c r="AT284" s="259"/>
      <c r="AU284" s="259"/>
      <c r="AV284" s="259"/>
      <c r="AW284" s="259"/>
      <c r="AX284" s="259"/>
      <c r="AY284" s="259"/>
      <c r="AZ284" s="259"/>
      <c r="BA284" s="259"/>
      <c r="BC284" s="261"/>
      <c r="BD284" s="261"/>
      <c r="BE284" s="261"/>
      <c r="BF284" s="261"/>
      <c r="BG284" s="261"/>
      <c r="BH284" s="261"/>
      <c r="BI284" s="261"/>
      <c r="BJ284" s="261"/>
      <c r="BK284" s="261"/>
      <c r="BL284" s="261"/>
      <c r="BM284" s="261"/>
      <c r="BN284" s="261"/>
      <c r="BO284" s="45"/>
    </row>
    <row r="285" spans="1:71" ht="11.25" customHeight="1" thickBot="1" x14ac:dyDescent="0.3">
      <c r="A285" s="150" t="s">
        <v>98</v>
      </c>
      <c r="B285" s="151" t="s">
        <v>98</v>
      </c>
      <c r="C285" s="152" t="s">
        <v>98</v>
      </c>
      <c r="D285" s="147">
        <f>COUNTIF(D3:D282,"Balnéo")</f>
        <v>0</v>
      </c>
      <c r="E285" s="88">
        <f>COUNTIF(E3:E282,"Cardio matin")</f>
        <v>0</v>
      </c>
      <c r="F285" s="88">
        <f>COUNTIF(F3:F282,"Cardio après-midi")</f>
        <v>0</v>
      </c>
      <c r="G285" s="88">
        <f>COUNTIF(G3:G282,"Décrassage")</f>
        <v>2</v>
      </c>
      <c r="H285" s="88">
        <f>COUNTIF(H3:H282,"Match amical")</f>
        <v>6</v>
      </c>
      <c r="I285" s="88">
        <f>COUNTIF(I3:I282,"Match officiel domicile")</f>
        <v>1</v>
      </c>
      <c r="J285" s="88">
        <f>COUNTIF(J3:J282,"Match officiel extérieur")</f>
        <v>0</v>
      </c>
      <c r="K285" s="88">
        <f>COUNTIF(K3:K282,"Muscu + Cardio matin")</f>
        <v>3</v>
      </c>
      <c r="L285" s="88">
        <f>COUNTIF(L3:L282,"Muscu + Cardio après-midi")</f>
        <v>0</v>
      </c>
      <c r="M285" s="88">
        <f>COUNTIF(M3:M282,"Musculation matin")</f>
        <v>26</v>
      </c>
      <c r="N285" s="88">
        <f>COUNTIF(N3:N282,"Musculation après-midi")</f>
        <v>3</v>
      </c>
      <c r="O285" s="88">
        <f>COUNTIF(O3:O282,"Volley / Muscu matin")</f>
        <v>0</v>
      </c>
      <c r="P285" s="88">
        <f>COUNTIF(P3:P282,"Volley / Muscu après-midi")</f>
        <v>0</v>
      </c>
      <c r="Q285" s="88">
        <f>COUNTIF(Q3:Q282,"Récupération")</f>
        <v>45</v>
      </c>
      <c r="R285" s="88">
        <f>COUNTIF(R3:R282,"Volley après-midi")</f>
        <v>0</v>
      </c>
      <c r="S285" s="88">
        <f>COUNTIF(S3:S282,"Volley après-midi")</f>
        <v>0</v>
      </c>
      <c r="T285" s="88">
        <f>COUNTIF(T3:T282,"Volley après-midi")</f>
        <v>0</v>
      </c>
      <c r="U285" s="88">
        <f>COUNTIF(U3:U282,"Vacances")</f>
        <v>0</v>
      </c>
      <c r="V285" s="88">
        <f>COUNTIF(V3:V282,"Vidéo")</f>
        <v>0</v>
      </c>
      <c r="W285" s="88">
        <f>COUNTIF(W3:W282,"Volley matin")</f>
        <v>5</v>
      </c>
      <c r="X285" s="88">
        <f>COUNTIF(X3:X282,"Volley après-midi")</f>
        <v>32</v>
      </c>
      <c r="Y285" s="148">
        <f>COUNTIF(Y3:Y282,"Voyage")</f>
        <v>0</v>
      </c>
      <c r="Z285" s="258"/>
      <c r="AA285" s="259"/>
      <c r="AB285" s="259"/>
      <c r="AC285" s="259"/>
      <c r="AD285" s="259"/>
      <c r="AE285" s="259"/>
      <c r="AF285" s="259"/>
      <c r="AG285" s="259"/>
      <c r="AH285" s="259"/>
      <c r="AI285" s="259"/>
      <c r="AJ285" s="259"/>
      <c r="AK285" s="259"/>
      <c r="AL285" s="259"/>
      <c r="AM285" s="259"/>
      <c r="AN285" s="259"/>
      <c r="AO285" s="259"/>
      <c r="AP285" s="259"/>
      <c r="AQ285" s="259"/>
      <c r="AR285" s="259"/>
      <c r="AS285" s="259"/>
      <c r="AT285" s="259"/>
      <c r="AU285" s="259"/>
      <c r="AV285" s="259"/>
      <c r="AW285" s="259"/>
      <c r="AX285" s="259"/>
      <c r="AY285" s="259"/>
      <c r="AZ285" s="259"/>
      <c r="BA285" s="259"/>
      <c r="BC285" s="261"/>
      <c r="BD285" s="261"/>
      <c r="BE285" s="261"/>
      <c r="BF285" s="261"/>
      <c r="BG285" s="261"/>
      <c r="BH285" s="261"/>
      <c r="BI285" s="261"/>
      <c r="BJ285" s="261"/>
      <c r="BK285" s="261"/>
      <c r="BL285" s="261"/>
      <c r="BM285" s="261"/>
      <c r="BN285" s="261"/>
      <c r="BO285" s="45"/>
    </row>
    <row r="288" spans="1:71" ht="15" x14ac:dyDescent="0.25">
      <c r="A288" s="143"/>
      <c r="B288" s="144"/>
    </row>
    <row r="289" spans="1:3" ht="15" x14ac:dyDescent="0.25">
      <c r="A289" s="143"/>
      <c r="B289" s="144"/>
    </row>
    <row r="290" spans="1:3" ht="15" x14ac:dyDescent="0.25">
      <c r="A290" s="143"/>
      <c r="B290" s="144"/>
    </row>
    <row r="292" spans="1:3" ht="15" x14ac:dyDescent="0.25">
      <c r="A292" s="255"/>
      <c r="B292" s="255"/>
      <c r="C292" s="144"/>
    </row>
    <row r="293" spans="1:3" ht="15" x14ac:dyDescent="0.25">
      <c r="A293" s="255"/>
      <c r="B293" s="255"/>
      <c r="C293" s="144"/>
    </row>
    <row r="294" spans="1:3" ht="15" x14ac:dyDescent="0.25">
      <c r="A294" s="255"/>
      <c r="B294" s="255"/>
      <c r="C294" s="144"/>
    </row>
  </sheetData>
  <mergeCells count="904">
    <mergeCell ref="Z96:BA96"/>
    <mergeCell ref="BP262:BP268"/>
    <mergeCell ref="BP269:BP275"/>
    <mergeCell ref="BP276:BP282"/>
    <mergeCell ref="BP227:BP233"/>
    <mergeCell ref="BP234:BP240"/>
    <mergeCell ref="BP241:BP247"/>
    <mergeCell ref="BP248:BP254"/>
    <mergeCell ref="BP255:BP261"/>
    <mergeCell ref="BP192:BP198"/>
    <mergeCell ref="BP199:BP205"/>
    <mergeCell ref="BP206:BP212"/>
    <mergeCell ref="BP213:BP219"/>
    <mergeCell ref="BP129:BP135"/>
    <mergeCell ref="BP136:BP142"/>
    <mergeCell ref="BP143:BP149"/>
    <mergeCell ref="BP150:BP156"/>
    <mergeCell ref="BP220:BP226"/>
    <mergeCell ref="BP157:BP163"/>
    <mergeCell ref="BP164:BP170"/>
    <mergeCell ref="BP171:BP177"/>
    <mergeCell ref="BP178:BP184"/>
    <mergeCell ref="BP185:BP191"/>
    <mergeCell ref="BP66:BP72"/>
    <mergeCell ref="BP73:BP79"/>
    <mergeCell ref="BP80:BP86"/>
    <mergeCell ref="BP87:BP93"/>
    <mergeCell ref="BP94:BP100"/>
    <mergeCell ref="BP101:BP107"/>
    <mergeCell ref="BP108:BP114"/>
    <mergeCell ref="BP115:BP121"/>
    <mergeCell ref="BP122:BP128"/>
    <mergeCell ref="BP3:BP9"/>
    <mergeCell ref="BP10:BP16"/>
    <mergeCell ref="BP17:BP23"/>
    <mergeCell ref="BP24:BP30"/>
    <mergeCell ref="BP31:BP37"/>
    <mergeCell ref="BP38:BP44"/>
    <mergeCell ref="BP45:BP51"/>
    <mergeCell ref="BP52:BP58"/>
    <mergeCell ref="BP59:BP65"/>
    <mergeCell ref="BC277:BG277"/>
    <mergeCell ref="BH277:BL277"/>
    <mergeCell ref="BC278:BG278"/>
    <mergeCell ref="BH278:BL278"/>
    <mergeCell ref="BC279:BG279"/>
    <mergeCell ref="BH279:BL279"/>
    <mergeCell ref="BC280:BG280"/>
    <mergeCell ref="BH280:BL280"/>
    <mergeCell ref="BC281:BG281"/>
    <mergeCell ref="W284:X284"/>
    <mergeCell ref="A292:B292"/>
    <mergeCell ref="A293:B293"/>
    <mergeCell ref="A294:B294"/>
    <mergeCell ref="BH281:BL281"/>
    <mergeCell ref="BC282:BG282"/>
    <mergeCell ref="BH282:BL282"/>
    <mergeCell ref="Z283:BA285"/>
    <mergeCell ref="BC283:BN285"/>
    <mergeCell ref="E284:F284"/>
    <mergeCell ref="K284:L284"/>
    <mergeCell ref="M284:N284"/>
    <mergeCell ref="O284:P284"/>
    <mergeCell ref="R284:S284"/>
    <mergeCell ref="BC274:BG274"/>
    <mergeCell ref="BH274:BL274"/>
    <mergeCell ref="BC275:BG275"/>
    <mergeCell ref="BH275:BL275"/>
    <mergeCell ref="BC263:BG263"/>
    <mergeCell ref="BH263:BL263"/>
    <mergeCell ref="BC264:BG264"/>
    <mergeCell ref="BC276:BG276"/>
    <mergeCell ref="BH276:BL276"/>
    <mergeCell ref="BC269:BG269"/>
    <mergeCell ref="BH269:BL269"/>
    <mergeCell ref="BC270:BG270"/>
    <mergeCell ref="BH270:BL270"/>
    <mergeCell ref="BC271:BG271"/>
    <mergeCell ref="BH271:BL271"/>
    <mergeCell ref="BC272:BG272"/>
    <mergeCell ref="BH272:BL272"/>
    <mergeCell ref="BC273:BG273"/>
    <mergeCell ref="BH265:BL265"/>
    <mergeCell ref="BC266:BG266"/>
    <mergeCell ref="BH266:BL266"/>
    <mergeCell ref="BC267:BG267"/>
    <mergeCell ref="BH267:BL267"/>
    <mergeCell ref="BC268:BG268"/>
    <mergeCell ref="BH268:BL268"/>
    <mergeCell ref="BH273:BL273"/>
    <mergeCell ref="BH264:BL264"/>
    <mergeCell ref="BC265:BG265"/>
    <mergeCell ref="BC258:BG258"/>
    <mergeCell ref="BH258:BL258"/>
    <mergeCell ref="BC259:BG259"/>
    <mergeCell ref="BH259:BL259"/>
    <mergeCell ref="BC260:BG260"/>
    <mergeCell ref="BH260:BL260"/>
    <mergeCell ref="BC255:BG255"/>
    <mergeCell ref="BH255:BL255"/>
    <mergeCell ref="BC256:BG256"/>
    <mergeCell ref="BH256:BL256"/>
    <mergeCell ref="BC257:BG257"/>
    <mergeCell ref="BH257:BL257"/>
    <mergeCell ref="BC261:BG261"/>
    <mergeCell ref="BH261:BL261"/>
    <mergeCell ref="BC262:BG262"/>
    <mergeCell ref="BH262:BL262"/>
    <mergeCell ref="BC254:BG254"/>
    <mergeCell ref="BH254:BL254"/>
    <mergeCell ref="BC242:BG242"/>
    <mergeCell ref="BH242:BL242"/>
    <mergeCell ref="BC243:BG243"/>
    <mergeCell ref="BH243:BL243"/>
    <mergeCell ref="BC244:BG244"/>
    <mergeCell ref="BH244:BL244"/>
    <mergeCell ref="BC245:BG245"/>
    <mergeCell ref="BC247:BG247"/>
    <mergeCell ref="BH247:BL247"/>
    <mergeCell ref="BC249:BG249"/>
    <mergeCell ref="BH249:BL249"/>
    <mergeCell ref="BC250:BG250"/>
    <mergeCell ref="BH250:BL250"/>
    <mergeCell ref="BC251:BG251"/>
    <mergeCell ref="BH251:BL251"/>
    <mergeCell ref="BC252:BG252"/>
    <mergeCell ref="BH252:BL252"/>
    <mergeCell ref="BC253:BG253"/>
    <mergeCell ref="BH253:BL253"/>
    <mergeCell ref="BC239:BG239"/>
    <mergeCell ref="BH239:BL239"/>
    <mergeCell ref="BC240:BG240"/>
    <mergeCell ref="BH240:BL240"/>
    <mergeCell ref="BH245:BL245"/>
    <mergeCell ref="BC246:BG246"/>
    <mergeCell ref="BH246:BL246"/>
    <mergeCell ref="BC248:BG248"/>
    <mergeCell ref="BH248:BL248"/>
    <mergeCell ref="BC241:BG241"/>
    <mergeCell ref="BH241:BL241"/>
    <mergeCell ref="BC237:BG237"/>
    <mergeCell ref="BC230:BG230"/>
    <mergeCell ref="BH230:BL230"/>
    <mergeCell ref="BC231:BG231"/>
    <mergeCell ref="BH231:BL231"/>
    <mergeCell ref="BC232:BG232"/>
    <mergeCell ref="BH232:BL232"/>
    <mergeCell ref="BH237:BL237"/>
    <mergeCell ref="BC238:BG238"/>
    <mergeCell ref="BH238:BL238"/>
    <mergeCell ref="BC229:BG229"/>
    <mergeCell ref="BH229:BL229"/>
    <mergeCell ref="BC233:BG233"/>
    <mergeCell ref="BH233:BL233"/>
    <mergeCell ref="BC234:BG234"/>
    <mergeCell ref="BH234:BL234"/>
    <mergeCell ref="BC235:BG235"/>
    <mergeCell ref="BH235:BL235"/>
    <mergeCell ref="BC236:BG236"/>
    <mergeCell ref="BH236:BL236"/>
    <mergeCell ref="BC226:BG226"/>
    <mergeCell ref="BH226:BL226"/>
    <mergeCell ref="BC227:BG227"/>
    <mergeCell ref="BH227:BL227"/>
    <mergeCell ref="BC228:BG228"/>
    <mergeCell ref="BH228:BL228"/>
    <mergeCell ref="BH217:BL217"/>
    <mergeCell ref="BC218:BG218"/>
    <mergeCell ref="BH218:BL218"/>
    <mergeCell ref="BC220:BG220"/>
    <mergeCell ref="BH220:BL220"/>
    <mergeCell ref="BC225:BG225"/>
    <mergeCell ref="BC214:BG214"/>
    <mergeCell ref="BH214:BL214"/>
    <mergeCell ref="BC215:BG215"/>
    <mergeCell ref="BH215:BL215"/>
    <mergeCell ref="BC216:BG216"/>
    <mergeCell ref="BH216:BL216"/>
    <mergeCell ref="BC217:BG217"/>
    <mergeCell ref="BC219:BG219"/>
    <mergeCell ref="BH219:BL219"/>
    <mergeCell ref="BH225:BL225"/>
    <mergeCell ref="BC213:BG213"/>
    <mergeCell ref="BH213:BL213"/>
    <mergeCell ref="BC221:BG221"/>
    <mergeCell ref="BH221:BL221"/>
    <mergeCell ref="BC222:BG222"/>
    <mergeCell ref="BH222:BL222"/>
    <mergeCell ref="BC223:BG223"/>
    <mergeCell ref="BH223:BL223"/>
    <mergeCell ref="BC224:BG224"/>
    <mergeCell ref="BH224:BL224"/>
    <mergeCell ref="BC210:BG210"/>
    <mergeCell ref="BH210:BL210"/>
    <mergeCell ref="BC211:BG211"/>
    <mergeCell ref="BH211:BL211"/>
    <mergeCell ref="BC212:BG212"/>
    <mergeCell ref="BH212:BL212"/>
    <mergeCell ref="BC199:BG199"/>
    <mergeCell ref="BH199:BL199"/>
    <mergeCell ref="BC200:BG200"/>
    <mergeCell ref="BH200:BL200"/>
    <mergeCell ref="BC207:BG207"/>
    <mergeCell ref="BH207:BL207"/>
    <mergeCell ref="BC208:BG208"/>
    <mergeCell ref="BH208:BL208"/>
    <mergeCell ref="BC209:BG209"/>
    <mergeCell ref="BC202:BG202"/>
    <mergeCell ref="BH202:BL202"/>
    <mergeCell ref="BC203:BG203"/>
    <mergeCell ref="BH203:BL203"/>
    <mergeCell ref="BC204:BG204"/>
    <mergeCell ref="BH204:BL204"/>
    <mergeCell ref="BH209:BL209"/>
    <mergeCell ref="BC201:BG201"/>
    <mergeCell ref="BH201:BL201"/>
    <mergeCell ref="BC205:BG205"/>
    <mergeCell ref="BH205:BL205"/>
    <mergeCell ref="BC206:BG206"/>
    <mergeCell ref="BH206:BL206"/>
    <mergeCell ref="BC186:BG186"/>
    <mergeCell ref="BH186:BL186"/>
    <mergeCell ref="BC187:BG187"/>
    <mergeCell ref="BH187:BL187"/>
    <mergeCell ref="BC188:BG188"/>
    <mergeCell ref="BH188:BL188"/>
    <mergeCell ref="BC189:BG189"/>
    <mergeCell ref="BC191:BG191"/>
    <mergeCell ref="BH191:BL191"/>
    <mergeCell ref="BC193:BG193"/>
    <mergeCell ref="BH193:BL193"/>
    <mergeCell ref="BC194:BG194"/>
    <mergeCell ref="BH194:BL194"/>
    <mergeCell ref="BC195:BG195"/>
    <mergeCell ref="BH195:BL195"/>
    <mergeCell ref="BC196:BG196"/>
    <mergeCell ref="BC183:BG183"/>
    <mergeCell ref="BH183:BL183"/>
    <mergeCell ref="BH196:BL196"/>
    <mergeCell ref="BC197:BG197"/>
    <mergeCell ref="BH197:BL197"/>
    <mergeCell ref="BC198:BG198"/>
    <mergeCell ref="BH198:BL198"/>
    <mergeCell ref="BC184:BG184"/>
    <mergeCell ref="BH184:BL184"/>
    <mergeCell ref="BH189:BL189"/>
    <mergeCell ref="BC190:BG190"/>
    <mergeCell ref="BH190:BL190"/>
    <mergeCell ref="BC192:BG192"/>
    <mergeCell ref="BH192:BL192"/>
    <mergeCell ref="BC185:BG185"/>
    <mergeCell ref="BH185:BL185"/>
    <mergeCell ref="BC181:BG181"/>
    <mergeCell ref="BC174:BG174"/>
    <mergeCell ref="BH174:BL174"/>
    <mergeCell ref="BC175:BG175"/>
    <mergeCell ref="BH175:BL175"/>
    <mergeCell ref="BC176:BG176"/>
    <mergeCell ref="BH176:BL176"/>
    <mergeCell ref="BH181:BL181"/>
    <mergeCell ref="BC182:BG182"/>
    <mergeCell ref="BH182:BL182"/>
    <mergeCell ref="BC173:BG173"/>
    <mergeCell ref="BH173:BL173"/>
    <mergeCell ref="BC177:BG177"/>
    <mergeCell ref="BH177:BL177"/>
    <mergeCell ref="BC178:BG178"/>
    <mergeCell ref="BH178:BL178"/>
    <mergeCell ref="BC179:BG179"/>
    <mergeCell ref="BH179:BL179"/>
    <mergeCell ref="BC180:BG180"/>
    <mergeCell ref="BH180:BL180"/>
    <mergeCell ref="BC170:BG170"/>
    <mergeCell ref="BH170:BL170"/>
    <mergeCell ref="BC171:BG171"/>
    <mergeCell ref="BH171:BL171"/>
    <mergeCell ref="BC172:BG172"/>
    <mergeCell ref="BH172:BL172"/>
    <mergeCell ref="BH161:BL161"/>
    <mergeCell ref="BC162:BG162"/>
    <mergeCell ref="BH162:BL162"/>
    <mergeCell ref="BC164:BG164"/>
    <mergeCell ref="BH164:BL164"/>
    <mergeCell ref="BC169:BG169"/>
    <mergeCell ref="BC158:BG158"/>
    <mergeCell ref="BH158:BL158"/>
    <mergeCell ref="BC159:BG159"/>
    <mergeCell ref="BH159:BL159"/>
    <mergeCell ref="BC160:BG160"/>
    <mergeCell ref="BH160:BL160"/>
    <mergeCell ref="BC161:BG161"/>
    <mergeCell ref="BC163:BG163"/>
    <mergeCell ref="BH163:BL163"/>
    <mergeCell ref="BH169:BL169"/>
    <mergeCell ref="BC157:BG157"/>
    <mergeCell ref="BH157:BL157"/>
    <mergeCell ref="BC165:BG165"/>
    <mergeCell ref="BH165:BL165"/>
    <mergeCell ref="BC166:BG166"/>
    <mergeCell ref="BH166:BL166"/>
    <mergeCell ref="BC167:BG167"/>
    <mergeCell ref="BH167:BL167"/>
    <mergeCell ref="BC168:BG168"/>
    <mergeCell ref="BH168:BL168"/>
    <mergeCell ref="BC154:BG154"/>
    <mergeCell ref="BH154:BL154"/>
    <mergeCell ref="BC155:BG155"/>
    <mergeCell ref="BH155:BL155"/>
    <mergeCell ref="BC156:BG156"/>
    <mergeCell ref="BH156:BL156"/>
    <mergeCell ref="BC143:BG143"/>
    <mergeCell ref="BH143:BL143"/>
    <mergeCell ref="BC144:BG144"/>
    <mergeCell ref="BH144:BL144"/>
    <mergeCell ref="BC151:BG151"/>
    <mergeCell ref="BH151:BL151"/>
    <mergeCell ref="BC152:BG152"/>
    <mergeCell ref="BH152:BL152"/>
    <mergeCell ref="BC153:BG153"/>
    <mergeCell ref="BC146:BG146"/>
    <mergeCell ref="BH146:BL146"/>
    <mergeCell ref="BC147:BG147"/>
    <mergeCell ref="BH147:BL147"/>
    <mergeCell ref="BC148:BG148"/>
    <mergeCell ref="BH148:BL148"/>
    <mergeCell ref="BH153:BL153"/>
    <mergeCell ref="BC145:BG145"/>
    <mergeCell ref="BH145:BL145"/>
    <mergeCell ref="BC149:BG149"/>
    <mergeCell ref="BH149:BL149"/>
    <mergeCell ref="BC150:BG150"/>
    <mergeCell ref="BH150:BL150"/>
    <mergeCell ref="BC130:BG130"/>
    <mergeCell ref="BH130:BL130"/>
    <mergeCell ref="BC131:BG131"/>
    <mergeCell ref="BH131:BL131"/>
    <mergeCell ref="BC132:BG132"/>
    <mergeCell ref="BH132:BL132"/>
    <mergeCell ref="BC133:BG133"/>
    <mergeCell ref="BC135:BG135"/>
    <mergeCell ref="BH135:BL135"/>
    <mergeCell ref="BC137:BG137"/>
    <mergeCell ref="BH137:BL137"/>
    <mergeCell ref="BC138:BG138"/>
    <mergeCell ref="BH138:BL138"/>
    <mergeCell ref="BC139:BG139"/>
    <mergeCell ref="BH139:BL139"/>
    <mergeCell ref="BC140:BG140"/>
    <mergeCell ref="BC127:BG127"/>
    <mergeCell ref="BH127:BL127"/>
    <mergeCell ref="BH140:BL140"/>
    <mergeCell ref="BC141:BG141"/>
    <mergeCell ref="BH141:BL141"/>
    <mergeCell ref="BC142:BG142"/>
    <mergeCell ref="BH142:BL142"/>
    <mergeCell ref="BC128:BG128"/>
    <mergeCell ref="BH128:BL128"/>
    <mergeCell ref="BH133:BL133"/>
    <mergeCell ref="BC134:BG134"/>
    <mergeCell ref="BH134:BL134"/>
    <mergeCell ref="BC136:BG136"/>
    <mergeCell ref="BH136:BL136"/>
    <mergeCell ref="BC129:BG129"/>
    <mergeCell ref="BH129:BL129"/>
    <mergeCell ref="BC125:BG125"/>
    <mergeCell ref="BC118:BG118"/>
    <mergeCell ref="BH118:BL118"/>
    <mergeCell ref="BC119:BG119"/>
    <mergeCell ref="BH119:BL119"/>
    <mergeCell ref="BC120:BG120"/>
    <mergeCell ref="BH120:BL120"/>
    <mergeCell ref="BH125:BL125"/>
    <mergeCell ref="BC126:BG126"/>
    <mergeCell ref="BH126:BL126"/>
    <mergeCell ref="BC117:BG117"/>
    <mergeCell ref="BH117:BL117"/>
    <mergeCell ref="BC121:BG121"/>
    <mergeCell ref="BH121:BL121"/>
    <mergeCell ref="BC122:BG122"/>
    <mergeCell ref="BH122:BL122"/>
    <mergeCell ref="BC123:BG123"/>
    <mergeCell ref="BH123:BL123"/>
    <mergeCell ref="BC124:BG124"/>
    <mergeCell ref="BH124:BL124"/>
    <mergeCell ref="BC114:BG114"/>
    <mergeCell ref="BH114:BL114"/>
    <mergeCell ref="BC115:BG115"/>
    <mergeCell ref="BH115:BL115"/>
    <mergeCell ref="BC116:BG116"/>
    <mergeCell ref="BH116:BL116"/>
    <mergeCell ref="BH105:BL105"/>
    <mergeCell ref="BC106:BG106"/>
    <mergeCell ref="BH106:BL106"/>
    <mergeCell ref="BC108:BG108"/>
    <mergeCell ref="BH108:BL108"/>
    <mergeCell ref="BC111:BG111"/>
    <mergeCell ref="BH111:BL111"/>
    <mergeCell ref="BC112:BG112"/>
    <mergeCell ref="BH112:BL112"/>
    <mergeCell ref="BC113:BG113"/>
    <mergeCell ref="BC102:BG102"/>
    <mergeCell ref="BH102:BL102"/>
    <mergeCell ref="BC103:BG103"/>
    <mergeCell ref="BH103:BL103"/>
    <mergeCell ref="BC104:BG104"/>
    <mergeCell ref="BH104:BL104"/>
    <mergeCell ref="BC105:BG105"/>
    <mergeCell ref="BC107:BG107"/>
    <mergeCell ref="BH107:BL107"/>
    <mergeCell ref="BH113:BL113"/>
    <mergeCell ref="BC99:BG99"/>
    <mergeCell ref="BH99:BL99"/>
    <mergeCell ref="BC100:BG100"/>
    <mergeCell ref="BH100:BL100"/>
    <mergeCell ref="BC101:BG101"/>
    <mergeCell ref="BH101:BL101"/>
    <mergeCell ref="BC109:BG109"/>
    <mergeCell ref="BH109:BL109"/>
    <mergeCell ref="BC110:BG110"/>
    <mergeCell ref="BH110:BL110"/>
    <mergeCell ref="BC90:BG90"/>
    <mergeCell ref="BH90:BL90"/>
    <mergeCell ref="BC91:BG91"/>
    <mergeCell ref="BH91:BL91"/>
    <mergeCell ref="BC92:BG92"/>
    <mergeCell ref="BH92:BL92"/>
    <mergeCell ref="BH97:BL97"/>
    <mergeCell ref="BC98:BG98"/>
    <mergeCell ref="BH98:BL98"/>
    <mergeCell ref="BC93:BG93"/>
    <mergeCell ref="BH93:BL93"/>
    <mergeCell ref="BC94:BG94"/>
    <mergeCell ref="BH94:BL94"/>
    <mergeCell ref="BC95:BG95"/>
    <mergeCell ref="BH95:BL95"/>
    <mergeCell ref="BC96:BG96"/>
    <mergeCell ref="BH96:BL96"/>
    <mergeCell ref="BC97:BG97"/>
    <mergeCell ref="Z86:BA86"/>
    <mergeCell ref="BC86:BG86"/>
    <mergeCell ref="BH86:BL86"/>
    <mergeCell ref="BC87:BG87"/>
    <mergeCell ref="BH87:BL87"/>
    <mergeCell ref="BC88:BG88"/>
    <mergeCell ref="BH88:BL88"/>
    <mergeCell ref="BC89:BG89"/>
    <mergeCell ref="BH89:BL89"/>
    <mergeCell ref="BH84:BL84"/>
    <mergeCell ref="Z85:AC85"/>
    <mergeCell ref="AD85:AG85"/>
    <mergeCell ref="AH85:AT85"/>
    <mergeCell ref="AU85:AX85"/>
    <mergeCell ref="AY85:BA85"/>
    <mergeCell ref="BC85:BG85"/>
    <mergeCell ref="BH85:BL85"/>
    <mergeCell ref="Z84:AC84"/>
    <mergeCell ref="AD84:AG84"/>
    <mergeCell ref="AH84:AT84"/>
    <mergeCell ref="AU84:AX84"/>
    <mergeCell ref="AY84:BA84"/>
    <mergeCell ref="BC84:BG84"/>
    <mergeCell ref="Z82:AC82"/>
    <mergeCell ref="AD82:AG82"/>
    <mergeCell ref="AH82:AT82"/>
    <mergeCell ref="AU82:AX82"/>
    <mergeCell ref="AY82:BA82"/>
    <mergeCell ref="BC82:BG82"/>
    <mergeCell ref="BH82:BL82"/>
    <mergeCell ref="Z83:AT83"/>
    <mergeCell ref="AU83:AX83"/>
    <mergeCell ref="AY83:BA83"/>
    <mergeCell ref="BC83:BG83"/>
    <mergeCell ref="BH83:BL83"/>
    <mergeCell ref="Z80:AC80"/>
    <mergeCell ref="AD80:AG80"/>
    <mergeCell ref="AH80:AT80"/>
    <mergeCell ref="AU80:AX80"/>
    <mergeCell ref="AY80:BA80"/>
    <mergeCell ref="BC80:BG80"/>
    <mergeCell ref="BH80:BL80"/>
    <mergeCell ref="Z81:AC81"/>
    <mergeCell ref="AD81:AG81"/>
    <mergeCell ref="AH81:AT81"/>
    <mergeCell ref="AU81:AX81"/>
    <mergeCell ref="AY81:BA81"/>
    <mergeCell ref="BC81:BG81"/>
    <mergeCell ref="BH81:BL81"/>
    <mergeCell ref="Z78:AC78"/>
    <mergeCell ref="AD78:AG78"/>
    <mergeCell ref="AH78:AT78"/>
    <mergeCell ref="AU78:AX78"/>
    <mergeCell ref="AY78:BA78"/>
    <mergeCell ref="BC78:BG78"/>
    <mergeCell ref="BH78:BL78"/>
    <mergeCell ref="Z79:BA79"/>
    <mergeCell ref="BC79:BG79"/>
    <mergeCell ref="BH79:BL79"/>
    <mergeCell ref="Z76:AT76"/>
    <mergeCell ref="AU76:AX76"/>
    <mergeCell ref="AY76:BA76"/>
    <mergeCell ref="BC76:BG76"/>
    <mergeCell ref="BH76:BL76"/>
    <mergeCell ref="Z77:AC77"/>
    <mergeCell ref="AD77:AG77"/>
    <mergeCell ref="AH77:AT77"/>
    <mergeCell ref="AU77:AX77"/>
    <mergeCell ref="AY77:BA77"/>
    <mergeCell ref="BC77:BG77"/>
    <mergeCell ref="BH77:BL77"/>
    <mergeCell ref="AD75:AG75"/>
    <mergeCell ref="AH75:AT75"/>
    <mergeCell ref="AU75:AX75"/>
    <mergeCell ref="AY75:BA75"/>
    <mergeCell ref="BC75:BG75"/>
    <mergeCell ref="BH75:BL75"/>
    <mergeCell ref="BH73:BL73"/>
    <mergeCell ref="Z74:AC74"/>
    <mergeCell ref="AD74:AG74"/>
    <mergeCell ref="AH74:AT74"/>
    <mergeCell ref="AU74:AX74"/>
    <mergeCell ref="AY74:BA74"/>
    <mergeCell ref="BC74:BG74"/>
    <mergeCell ref="BH74:BL74"/>
    <mergeCell ref="Z75:AC75"/>
    <mergeCell ref="Z73:AC73"/>
    <mergeCell ref="AD73:AG73"/>
    <mergeCell ref="AH73:AT73"/>
    <mergeCell ref="AU73:AX73"/>
    <mergeCell ref="AY73:BA73"/>
    <mergeCell ref="BC73:BG73"/>
    <mergeCell ref="BH70:BL70"/>
    <mergeCell ref="Z71:BA71"/>
    <mergeCell ref="BC71:BG71"/>
    <mergeCell ref="BH71:BL71"/>
    <mergeCell ref="Z72:BA72"/>
    <mergeCell ref="BC72:BG72"/>
    <mergeCell ref="BH72:BL72"/>
    <mergeCell ref="Z70:AC70"/>
    <mergeCell ref="AD70:AG70"/>
    <mergeCell ref="AH70:AT70"/>
    <mergeCell ref="AU70:AX70"/>
    <mergeCell ref="AY70:BA70"/>
    <mergeCell ref="BC70:BG70"/>
    <mergeCell ref="AY68:BA68"/>
    <mergeCell ref="BC68:BG68"/>
    <mergeCell ref="BH68:BL68"/>
    <mergeCell ref="Z69:AT69"/>
    <mergeCell ref="AU69:AX69"/>
    <mergeCell ref="AY69:BA69"/>
    <mergeCell ref="BC69:BG69"/>
    <mergeCell ref="BH69:BL69"/>
    <mergeCell ref="Z67:AC67"/>
    <mergeCell ref="AD67:AG67"/>
    <mergeCell ref="AH67:AT67"/>
    <mergeCell ref="AU67:AX67"/>
    <mergeCell ref="AY67:BA67"/>
    <mergeCell ref="BC67:BG67"/>
    <mergeCell ref="BH67:BL67"/>
    <mergeCell ref="Z68:AT68"/>
    <mergeCell ref="AU68:AX68"/>
    <mergeCell ref="Z66:AT66"/>
    <mergeCell ref="AU66:AX66"/>
    <mergeCell ref="AY66:BA66"/>
    <mergeCell ref="BC66:BG66"/>
    <mergeCell ref="BH66:BL66"/>
    <mergeCell ref="BH63:BL63"/>
    <mergeCell ref="Z64:AC64"/>
    <mergeCell ref="AD64:AG64"/>
    <mergeCell ref="AH64:AT64"/>
    <mergeCell ref="AU64:AX64"/>
    <mergeCell ref="AY64:BA64"/>
    <mergeCell ref="BC64:BG64"/>
    <mergeCell ref="BH64:BL64"/>
    <mergeCell ref="Z63:AC63"/>
    <mergeCell ref="AD63:AG63"/>
    <mergeCell ref="AH63:AT63"/>
    <mergeCell ref="AU63:AX63"/>
    <mergeCell ref="AY63:BA63"/>
    <mergeCell ref="BC63:BG63"/>
    <mergeCell ref="Z65:BA65"/>
    <mergeCell ref="BC65:BG65"/>
    <mergeCell ref="BH65:BL65"/>
    <mergeCell ref="Z59:AC59"/>
    <mergeCell ref="AD59:AG59"/>
    <mergeCell ref="AH59:AT59"/>
    <mergeCell ref="AU59:AX59"/>
    <mergeCell ref="AY59:BA59"/>
    <mergeCell ref="BC59:BG59"/>
    <mergeCell ref="Z62:AT62"/>
    <mergeCell ref="AU62:AX62"/>
    <mergeCell ref="AY62:BA62"/>
    <mergeCell ref="BC62:BG62"/>
    <mergeCell ref="BH62:BL62"/>
    <mergeCell ref="Z60:AC60"/>
    <mergeCell ref="AD60:AG60"/>
    <mergeCell ref="AH60:AT60"/>
    <mergeCell ref="AU60:AX60"/>
    <mergeCell ref="AY60:BA60"/>
    <mergeCell ref="BC60:BG60"/>
    <mergeCell ref="BH60:BL60"/>
    <mergeCell ref="Z61:AC61"/>
    <mergeCell ref="AD61:AG61"/>
    <mergeCell ref="BH59:BL59"/>
    <mergeCell ref="AH61:BA61"/>
    <mergeCell ref="BC61:BG61"/>
    <mergeCell ref="BH61:BL61"/>
    <mergeCell ref="BC57:BG57"/>
    <mergeCell ref="BH57:BL57"/>
    <mergeCell ref="Z56:AC56"/>
    <mergeCell ref="AD56:AG56"/>
    <mergeCell ref="AH56:AT56"/>
    <mergeCell ref="AU56:AX56"/>
    <mergeCell ref="AY56:BA56"/>
    <mergeCell ref="BC56:BG56"/>
    <mergeCell ref="Z58:BA58"/>
    <mergeCell ref="BC58:BG58"/>
    <mergeCell ref="BH58:BL58"/>
    <mergeCell ref="Z55:AT55"/>
    <mergeCell ref="AU55:AX55"/>
    <mergeCell ref="AY55:BA55"/>
    <mergeCell ref="BC55:BG55"/>
    <mergeCell ref="BH55:BL55"/>
    <mergeCell ref="BH56:BL56"/>
    <mergeCell ref="Z57:AC57"/>
    <mergeCell ref="AD57:AG57"/>
    <mergeCell ref="AH57:BA57"/>
    <mergeCell ref="Z53:AC53"/>
    <mergeCell ref="AD53:AG53"/>
    <mergeCell ref="AH53:AT53"/>
    <mergeCell ref="AU53:AX53"/>
    <mergeCell ref="AY53:BA53"/>
    <mergeCell ref="BC53:BG53"/>
    <mergeCell ref="BH53:BL53"/>
    <mergeCell ref="Z54:AC54"/>
    <mergeCell ref="AD54:AG54"/>
    <mergeCell ref="AH54:AT54"/>
    <mergeCell ref="AU54:AX54"/>
    <mergeCell ref="AY54:BA54"/>
    <mergeCell ref="BC54:BG54"/>
    <mergeCell ref="BH54:BL54"/>
    <mergeCell ref="Z52:AT52"/>
    <mergeCell ref="AU52:AX52"/>
    <mergeCell ref="AY52:BA52"/>
    <mergeCell ref="BC52:BG52"/>
    <mergeCell ref="BH52:BL52"/>
    <mergeCell ref="BH49:BL49"/>
    <mergeCell ref="Z50:AC50"/>
    <mergeCell ref="AD50:AG50"/>
    <mergeCell ref="AH50:BA50"/>
    <mergeCell ref="BC50:BG50"/>
    <mergeCell ref="BH50:BL50"/>
    <mergeCell ref="Z49:AC49"/>
    <mergeCell ref="AD49:AG49"/>
    <mergeCell ref="AH49:AT49"/>
    <mergeCell ref="AU49:AX49"/>
    <mergeCell ref="AY49:BA49"/>
    <mergeCell ref="BC49:BG49"/>
    <mergeCell ref="Z48:AT48"/>
    <mergeCell ref="AU48:AX48"/>
    <mergeCell ref="AY48:BA48"/>
    <mergeCell ref="BC48:BG48"/>
    <mergeCell ref="BH48:BL48"/>
    <mergeCell ref="Z51:BA51"/>
    <mergeCell ref="BC51:BG51"/>
    <mergeCell ref="BH51:BL51"/>
    <mergeCell ref="Z45:AT45"/>
    <mergeCell ref="Z46:AC46"/>
    <mergeCell ref="AD46:AG46"/>
    <mergeCell ref="AH46:AT46"/>
    <mergeCell ref="AU46:AX46"/>
    <mergeCell ref="AY46:BA46"/>
    <mergeCell ref="BC46:BG46"/>
    <mergeCell ref="BH46:BL46"/>
    <mergeCell ref="Z47:AC47"/>
    <mergeCell ref="AD47:AG47"/>
    <mergeCell ref="AH47:AT47"/>
    <mergeCell ref="AU47:AX47"/>
    <mergeCell ref="AY47:BA47"/>
    <mergeCell ref="BC47:BG47"/>
    <mergeCell ref="BH47:BL47"/>
    <mergeCell ref="AU45:AX45"/>
    <mergeCell ref="AY45:BA45"/>
    <mergeCell ref="BC45:BG45"/>
    <mergeCell ref="BH45:BL45"/>
    <mergeCell ref="BH42:BL42"/>
    <mergeCell ref="Z43:AC43"/>
    <mergeCell ref="AD43:AG43"/>
    <mergeCell ref="AH43:BA43"/>
    <mergeCell ref="BC43:BG43"/>
    <mergeCell ref="BH43:BL43"/>
    <mergeCell ref="Z42:AC42"/>
    <mergeCell ref="AD42:AG42"/>
    <mergeCell ref="AH42:AT42"/>
    <mergeCell ref="AU42:AX42"/>
    <mergeCell ref="AY42:BA42"/>
    <mergeCell ref="BC42:BG42"/>
    <mergeCell ref="BC39:BG39"/>
    <mergeCell ref="BH39:BL39"/>
    <mergeCell ref="Z40:BA40"/>
    <mergeCell ref="BC40:BG40"/>
    <mergeCell ref="Z44:BA44"/>
    <mergeCell ref="BC44:BG44"/>
    <mergeCell ref="BH44:BL44"/>
    <mergeCell ref="Z38:AC38"/>
    <mergeCell ref="AD38:AG38"/>
    <mergeCell ref="AH38:AT38"/>
    <mergeCell ref="AU38:AX38"/>
    <mergeCell ref="AY38:BA38"/>
    <mergeCell ref="BC38:BG38"/>
    <mergeCell ref="BH38:BL38"/>
    <mergeCell ref="BH40:BL40"/>
    <mergeCell ref="Z41:AC41"/>
    <mergeCell ref="AD41:AG41"/>
    <mergeCell ref="AH41:AT41"/>
    <mergeCell ref="BH35:BL35"/>
    <mergeCell ref="Z36:AC36"/>
    <mergeCell ref="AD36:AG36"/>
    <mergeCell ref="AH36:BA36"/>
    <mergeCell ref="BC36:BG36"/>
    <mergeCell ref="BH36:BL36"/>
    <mergeCell ref="AU41:AX41"/>
    <mergeCell ref="AY41:BA41"/>
    <mergeCell ref="BC41:BG41"/>
    <mergeCell ref="BH41:BL41"/>
    <mergeCell ref="Z35:AC35"/>
    <mergeCell ref="AD35:AG35"/>
    <mergeCell ref="AH35:AT35"/>
    <mergeCell ref="AU35:AX35"/>
    <mergeCell ref="AY35:BA35"/>
    <mergeCell ref="BC35:BG35"/>
    <mergeCell ref="Z37:BA37"/>
    <mergeCell ref="BC37:BG37"/>
    <mergeCell ref="BH37:BL37"/>
    <mergeCell ref="Z39:AC39"/>
    <mergeCell ref="AD39:AG39"/>
    <mergeCell ref="AH39:AT39"/>
    <mergeCell ref="AU39:AX39"/>
    <mergeCell ref="AY39:BA39"/>
    <mergeCell ref="BH33:BL33"/>
    <mergeCell ref="Z34:AC34"/>
    <mergeCell ref="AD34:AG34"/>
    <mergeCell ref="AH34:AT34"/>
    <mergeCell ref="AU34:AX34"/>
    <mergeCell ref="AY34:BA34"/>
    <mergeCell ref="BC34:BG34"/>
    <mergeCell ref="BH34:BL34"/>
    <mergeCell ref="Z32:AC32"/>
    <mergeCell ref="AD32:AG32"/>
    <mergeCell ref="AH32:AT32"/>
    <mergeCell ref="AU32:AX32"/>
    <mergeCell ref="AY32:BA32"/>
    <mergeCell ref="BC32:BG32"/>
    <mergeCell ref="BH32:BL32"/>
    <mergeCell ref="Z33:BA33"/>
    <mergeCell ref="BC33:BG33"/>
    <mergeCell ref="BC30:BG30"/>
    <mergeCell ref="BH30:BL30"/>
    <mergeCell ref="Z31:AC31"/>
    <mergeCell ref="AD31:AG31"/>
    <mergeCell ref="AH31:AT31"/>
    <mergeCell ref="AU31:AX31"/>
    <mergeCell ref="AY31:BA31"/>
    <mergeCell ref="BC31:BG31"/>
    <mergeCell ref="BH31:BL31"/>
    <mergeCell ref="BC27:BG27"/>
    <mergeCell ref="BH27:BL27"/>
    <mergeCell ref="BC28:BG28"/>
    <mergeCell ref="BH28:BL28"/>
    <mergeCell ref="BC29:BG29"/>
    <mergeCell ref="BH29:BL29"/>
    <mergeCell ref="BH22:BL22"/>
    <mergeCell ref="BC23:BG23"/>
    <mergeCell ref="BH23:BL23"/>
    <mergeCell ref="BC24:BG24"/>
    <mergeCell ref="BH24:BL24"/>
    <mergeCell ref="BC26:BG26"/>
    <mergeCell ref="BH26:BL26"/>
    <mergeCell ref="BC18:BG18"/>
    <mergeCell ref="BH18:BL18"/>
    <mergeCell ref="BC19:BG19"/>
    <mergeCell ref="BH19:BL19"/>
    <mergeCell ref="BC20:BG20"/>
    <mergeCell ref="BH20:BL20"/>
    <mergeCell ref="BC21:BG21"/>
    <mergeCell ref="BH21:BL21"/>
    <mergeCell ref="BC22:BG22"/>
    <mergeCell ref="BC15:BG15"/>
    <mergeCell ref="BH15:BL15"/>
    <mergeCell ref="BC16:BG16"/>
    <mergeCell ref="BH16:BL16"/>
    <mergeCell ref="BC17:BG17"/>
    <mergeCell ref="BH17:BL17"/>
    <mergeCell ref="BC10:BG10"/>
    <mergeCell ref="BH10:BL10"/>
    <mergeCell ref="BC25:BG25"/>
    <mergeCell ref="BH25:BL25"/>
    <mergeCell ref="BC11:BG11"/>
    <mergeCell ref="BH11:BL11"/>
    <mergeCell ref="BC12:BG12"/>
    <mergeCell ref="BH12:BL12"/>
    <mergeCell ref="BC13:BG13"/>
    <mergeCell ref="BH13:BL13"/>
    <mergeCell ref="BC14:BG14"/>
    <mergeCell ref="BH6:BL6"/>
    <mergeCell ref="BC7:BG7"/>
    <mergeCell ref="BH7:BL7"/>
    <mergeCell ref="BC8:BG8"/>
    <mergeCell ref="BH8:BL8"/>
    <mergeCell ref="BC9:BG9"/>
    <mergeCell ref="BH9:BL9"/>
    <mergeCell ref="BH14:BL14"/>
    <mergeCell ref="BC2:BG2"/>
    <mergeCell ref="BH2:BL2"/>
    <mergeCell ref="BC3:BG3"/>
    <mergeCell ref="BH3:BL3"/>
    <mergeCell ref="BC4:BG4"/>
    <mergeCell ref="BH4:BL4"/>
    <mergeCell ref="BC5:BG5"/>
    <mergeCell ref="BH5:BL5"/>
    <mergeCell ref="BC6:BG6"/>
    <mergeCell ref="BQ3:BQ30"/>
    <mergeCell ref="BR3:BR9"/>
    <mergeCell ref="BS3:BS9"/>
    <mergeCell ref="BR10:BR16"/>
    <mergeCell ref="BS10:BS16"/>
    <mergeCell ref="BR17:BR23"/>
    <mergeCell ref="BS17:BS23"/>
    <mergeCell ref="BR24:BR30"/>
    <mergeCell ref="BS24:BS30"/>
    <mergeCell ref="BQ31:BQ60"/>
    <mergeCell ref="BR31:BR37"/>
    <mergeCell ref="BS31:BS37"/>
    <mergeCell ref="BR38:BR44"/>
    <mergeCell ref="BS38:BS44"/>
    <mergeCell ref="BR45:BR51"/>
    <mergeCell ref="BS45:BS51"/>
    <mergeCell ref="BR52:BR58"/>
    <mergeCell ref="BS52:BS58"/>
    <mergeCell ref="BR59:BR65"/>
    <mergeCell ref="BS59:BS65"/>
    <mergeCell ref="BQ61:BQ91"/>
    <mergeCell ref="BR66:BR72"/>
    <mergeCell ref="BS66:BS72"/>
    <mergeCell ref="BR73:BR79"/>
    <mergeCell ref="BS73:BS79"/>
    <mergeCell ref="BR80:BR86"/>
    <mergeCell ref="BS80:BS86"/>
    <mergeCell ref="BR87:BR93"/>
    <mergeCell ref="BS87:BS93"/>
    <mergeCell ref="BQ92:BQ121"/>
    <mergeCell ref="BR94:BR100"/>
    <mergeCell ref="BS94:BS100"/>
    <mergeCell ref="BR101:BR107"/>
    <mergeCell ref="BS101:BS107"/>
    <mergeCell ref="BR108:BR114"/>
    <mergeCell ref="BS108:BS114"/>
    <mergeCell ref="BR115:BR121"/>
    <mergeCell ref="BS115:BS121"/>
    <mergeCell ref="BR122:BR128"/>
    <mergeCell ref="BS122:BS128"/>
    <mergeCell ref="BR129:BR135"/>
    <mergeCell ref="BS129:BS135"/>
    <mergeCell ref="BR136:BR142"/>
    <mergeCell ref="BS136:BS142"/>
    <mergeCell ref="BR143:BR149"/>
    <mergeCell ref="BS143:BS149"/>
    <mergeCell ref="BR150:BR156"/>
    <mergeCell ref="BS150:BS156"/>
    <mergeCell ref="BR157:BR163"/>
    <mergeCell ref="BS157:BS163"/>
    <mergeCell ref="BR164:BR170"/>
    <mergeCell ref="BS164:BS170"/>
    <mergeCell ref="BR171:BR177"/>
    <mergeCell ref="BS171:BS177"/>
    <mergeCell ref="BR178:BR184"/>
    <mergeCell ref="BS178:BS184"/>
    <mergeCell ref="BR185:BR191"/>
    <mergeCell ref="BS185:BS191"/>
    <mergeCell ref="BR192:BR198"/>
    <mergeCell ref="BS192:BS198"/>
    <mergeCell ref="BR199:BR205"/>
    <mergeCell ref="BS199:BS205"/>
    <mergeCell ref="BR206:BR212"/>
    <mergeCell ref="BS206:BS212"/>
    <mergeCell ref="BR213:BR219"/>
    <mergeCell ref="BS213:BS219"/>
    <mergeCell ref="BR220:BR226"/>
    <mergeCell ref="BS220:BS226"/>
    <mergeCell ref="BR227:BR233"/>
    <mergeCell ref="BS227:BS233"/>
    <mergeCell ref="BR234:BR240"/>
    <mergeCell ref="BS234:BS240"/>
    <mergeCell ref="BR276:BR282"/>
    <mergeCell ref="BS276:BS282"/>
    <mergeCell ref="BR241:BR247"/>
    <mergeCell ref="BS241:BS247"/>
    <mergeCell ref="BR248:BR254"/>
    <mergeCell ref="BS248:BS254"/>
    <mergeCell ref="BR255:BR261"/>
    <mergeCell ref="BS255:BS261"/>
    <mergeCell ref="BR262:BR268"/>
    <mergeCell ref="BS262:BS268"/>
    <mergeCell ref="BR269:BR275"/>
    <mergeCell ref="BS269:BS275"/>
  </mergeCells>
  <conditionalFormatting sqref="D3:D282">
    <cfRule type="cellIs" dxfId="370" priority="94" operator="equal">
      <formula>"Balnéo"</formula>
    </cfRule>
  </conditionalFormatting>
  <conditionalFormatting sqref="E3:E282">
    <cfRule type="cellIs" dxfId="369" priority="93" operator="equal">
      <formula>"Cardio matin"</formula>
    </cfRule>
  </conditionalFormatting>
  <conditionalFormatting sqref="F3:F282">
    <cfRule type="cellIs" dxfId="368" priority="92" operator="equal">
      <formula>"Cardio après-midi"</formula>
    </cfRule>
  </conditionalFormatting>
  <conditionalFormatting sqref="G3:G282">
    <cfRule type="cellIs" dxfId="367" priority="91" operator="equal">
      <formula>"Décrassage"</formula>
    </cfRule>
  </conditionalFormatting>
  <conditionalFormatting sqref="H3:H282">
    <cfRule type="cellIs" dxfId="366" priority="90" operator="equal">
      <formula>"Match amical"</formula>
    </cfRule>
  </conditionalFormatting>
  <conditionalFormatting sqref="I3:I282">
    <cfRule type="cellIs" dxfId="365" priority="89" operator="equal">
      <formula>"Match officiel domicile"</formula>
    </cfRule>
  </conditionalFormatting>
  <conditionalFormatting sqref="J3:J282">
    <cfRule type="cellIs" dxfId="364" priority="88" operator="equal">
      <formula>"Match officiel extérieur"</formula>
    </cfRule>
  </conditionalFormatting>
  <conditionalFormatting sqref="L3:L282">
    <cfRule type="cellIs" dxfId="363" priority="86" operator="equal">
      <formula>"Muscu + Cardio après-midi"</formula>
    </cfRule>
  </conditionalFormatting>
  <conditionalFormatting sqref="D3:Y282">
    <cfRule type="cellIs" dxfId="362" priority="95" operator="equal">
      <formula>FALSE</formula>
    </cfRule>
  </conditionalFormatting>
  <conditionalFormatting sqref="N3:N282">
    <cfRule type="cellIs" dxfId="361" priority="84" operator="equal">
      <formula>"Musculation après-midi"</formula>
    </cfRule>
  </conditionalFormatting>
  <conditionalFormatting sqref="O3:O282">
    <cfRule type="cellIs" dxfId="360" priority="83" operator="equal">
      <formula>"Volley/Muscu matin"</formula>
    </cfRule>
  </conditionalFormatting>
  <conditionalFormatting sqref="K3:K282">
    <cfRule type="cellIs" dxfId="359" priority="87" operator="equal">
      <formula>"Muscu + Cardio matin"</formula>
    </cfRule>
  </conditionalFormatting>
  <conditionalFormatting sqref="P3:P282">
    <cfRule type="cellIs" dxfId="358" priority="82" operator="equal">
      <formula>"Volley/Muscu après-midi"</formula>
    </cfRule>
  </conditionalFormatting>
  <conditionalFormatting sqref="Q3:Q282">
    <cfRule type="cellIs" dxfId="357" priority="81" operator="equal">
      <formula>"Récupération"</formula>
    </cfRule>
  </conditionalFormatting>
  <conditionalFormatting sqref="S3:S282">
    <cfRule type="cellIs" dxfId="356" priority="79" operator="equal">
      <formula>"Repos après-midi"</formula>
    </cfRule>
  </conditionalFormatting>
  <conditionalFormatting sqref="U3:U282">
    <cfRule type="cellIs" dxfId="355" priority="77" operator="equal">
      <formula>"Vacances"</formula>
    </cfRule>
  </conditionalFormatting>
  <conditionalFormatting sqref="W3:W282">
    <cfRule type="cellIs" dxfId="354" priority="75" operator="equal">
      <formula>"Volley matin"</formula>
    </cfRule>
  </conditionalFormatting>
  <conditionalFormatting sqref="Y3:Y282">
    <cfRule type="cellIs" dxfId="353" priority="73" operator="equal">
      <formula>"Voyage"</formula>
    </cfRule>
  </conditionalFormatting>
  <conditionalFormatting sqref="V3:V282">
    <cfRule type="cellIs" dxfId="352" priority="76" operator="equal">
      <formula>"Vidéo"</formula>
    </cfRule>
  </conditionalFormatting>
  <conditionalFormatting sqref="X3:X282">
    <cfRule type="cellIs" dxfId="351" priority="74" operator="equal">
      <formula>"Volley après-midi"</formula>
    </cfRule>
  </conditionalFormatting>
  <conditionalFormatting sqref="R3:S282">
    <cfRule type="cellIs" dxfId="350" priority="80" operator="equal">
      <formula>"Repos matin"</formula>
    </cfRule>
  </conditionalFormatting>
  <conditionalFormatting sqref="T3:T282">
    <cfRule type="cellIs" dxfId="349" priority="78" operator="equal">
      <formula>"Repos journée"</formula>
    </cfRule>
  </conditionalFormatting>
  <conditionalFormatting sqref="M3:M282">
    <cfRule type="cellIs" dxfId="348" priority="85" operator="equal">
      <formula>"Musculation matin"</formula>
    </cfRule>
  </conditionalFormatting>
  <conditionalFormatting sqref="BC3:BC9 BH3:BH9">
    <cfRule type="cellIs" dxfId="347" priority="72" operator="equal">
      <formula>FALSE</formula>
    </cfRule>
  </conditionalFormatting>
  <conditionalFormatting sqref="BH3:BH9">
    <cfRule type="cellIs" dxfId="346" priority="51" operator="equal">
      <formula>"Voyage"</formula>
    </cfRule>
    <cfRule type="cellIs" dxfId="345" priority="61" operator="equal">
      <formula>"Volley après-midi"</formula>
    </cfRule>
    <cfRule type="cellIs" dxfId="344" priority="62" operator="equal">
      <formula>"Vacances"</formula>
    </cfRule>
    <cfRule type="cellIs" dxfId="343" priority="64" operator="equal">
      <formula>"Repos après-midi"</formula>
    </cfRule>
    <cfRule type="cellIs" dxfId="342" priority="65" operator="equal">
      <formula>"Volley/Muscu après-midi"</formula>
    </cfRule>
    <cfRule type="cellIs" dxfId="341" priority="66" operator="equal">
      <formula>"Musculation après-midi"</formula>
    </cfRule>
    <cfRule type="cellIs" dxfId="340" priority="67" operator="equal">
      <formula>"Muscu + cardio après-midi"</formula>
    </cfRule>
    <cfRule type="cellIs" dxfId="339" priority="68" operator="equal">
      <formula>"Match officiel extérieur"</formula>
    </cfRule>
    <cfRule type="cellIs" dxfId="338" priority="69" operator="equal">
      <formula>"Match officiel domicile"</formula>
    </cfRule>
    <cfRule type="cellIs" dxfId="337" priority="70" operator="equal">
      <formula>"Match amical"</formula>
    </cfRule>
    <cfRule type="cellIs" dxfId="336" priority="71" operator="equal">
      <formula>"Cardio après-midi"</formula>
    </cfRule>
  </conditionalFormatting>
  <conditionalFormatting sqref="BC3:BC9">
    <cfRule type="cellIs" dxfId="335" priority="50" operator="equal">
      <formula>"Voyage"</formula>
    </cfRule>
    <cfRule type="cellIs" dxfId="334" priority="52" operator="equal">
      <formula>"Volley matin"</formula>
    </cfRule>
    <cfRule type="cellIs" dxfId="333" priority="53" operator="equal">
      <formula>"Vacances"</formula>
    </cfRule>
    <cfRule type="cellIs" dxfId="332" priority="54" operator="equal">
      <formula>"Repos journée"</formula>
    </cfRule>
    <cfRule type="cellIs" dxfId="331" priority="55" operator="equal">
      <formula>"Repos matin"</formula>
    </cfRule>
    <cfRule type="cellIs" dxfId="330" priority="56" operator="equal">
      <formula>"Volley/Muscu matin"</formula>
    </cfRule>
    <cfRule type="cellIs" dxfId="329" priority="57" operator="equal">
      <formula>"Musculation matin"</formula>
    </cfRule>
    <cfRule type="cellIs" dxfId="328" priority="58" operator="equal">
      <formula>"Muscu + Cardio matin"</formula>
    </cfRule>
    <cfRule type="cellIs" dxfId="327" priority="59" operator="equal">
      <formula>"Décrassage"</formula>
    </cfRule>
    <cfRule type="cellIs" dxfId="326" priority="60" operator="equal">
      <formula>"Cardio matin"</formula>
    </cfRule>
  </conditionalFormatting>
  <conditionalFormatting sqref="BH3:BH9">
    <cfRule type="cellIs" dxfId="325" priority="63" operator="equal">
      <formula>"Repos journée"</formula>
    </cfRule>
  </conditionalFormatting>
  <conditionalFormatting sqref="BC10:BC282 BH10:BH65 BH101:BH282">
    <cfRule type="cellIs" dxfId="324" priority="49" operator="equal">
      <formula>FALSE</formula>
    </cfRule>
  </conditionalFormatting>
  <conditionalFormatting sqref="BH10:BH65 BH101:BH282">
    <cfRule type="cellIs" dxfId="323" priority="28" operator="equal">
      <formula>"Voyage"</formula>
    </cfRule>
    <cfRule type="cellIs" dxfId="322" priority="38" operator="equal">
      <formula>"Volley après-midi"</formula>
    </cfRule>
    <cfRule type="cellIs" dxfId="321" priority="39" operator="equal">
      <formula>"Vacances"</formula>
    </cfRule>
    <cfRule type="cellIs" dxfId="320" priority="41" operator="equal">
      <formula>"Repos après-midi"</formula>
    </cfRule>
    <cfRule type="cellIs" dxfId="319" priority="42" operator="equal">
      <formula>"Volley/Muscu après-midi"</formula>
    </cfRule>
    <cfRule type="cellIs" dxfId="318" priority="43" operator="equal">
      <formula>"Musculation après-midi"</formula>
    </cfRule>
    <cfRule type="cellIs" dxfId="317" priority="44" operator="equal">
      <formula>"Muscu + cardio après-midi"</formula>
    </cfRule>
    <cfRule type="cellIs" dxfId="316" priority="45" operator="equal">
      <formula>"Match officiel extérieur"</formula>
    </cfRule>
    <cfRule type="cellIs" dxfId="315" priority="46" operator="equal">
      <formula>"Match officiel domicile"</formula>
    </cfRule>
    <cfRule type="cellIs" dxfId="314" priority="47" operator="equal">
      <formula>"Match amical"</formula>
    </cfRule>
    <cfRule type="cellIs" dxfId="313" priority="48" operator="equal">
      <formula>"Cardio après-midi"</formula>
    </cfRule>
  </conditionalFormatting>
  <conditionalFormatting sqref="BC10:BC282">
    <cfRule type="cellIs" dxfId="312" priority="27" operator="equal">
      <formula>"Voyage"</formula>
    </cfRule>
    <cfRule type="cellIs" dxfId="311" priority="29" operator="equal">
      <formula>"Volley matin"</formula>
    </cfRule>
    <cfRule type="cellIs" dxfId="310" priority="30" operator="equal">
      <formula>"Vacances"</formula>
    </cfRule>
    <cfRule type="cellIs" dxfId="309" priority="31" operator="equal">
      <formula>"Repos journée"</formula>
    </cfRule>
    <cfRule type="cellIs" dxfId="308" priority="32" operator="equal">
      <formula>"Repos matin"</formula>
    </cfRule>
    <cfRule type="cellIs" dxfId="307" priority="33" operator="equal">
      <formula>"Volley/Muscu matin"</formula>
    </cfRule>
    <cfRule type="cellIs" dxfId="306" priority="34" operator="equal">
      <formula>"Musculation matin"</formula>
    </cfRule>
    <cfRule type="cellIs" dxfId="305" priority="35" operator="equal">
      <formula>"Muscu + Cardio matin"</formula>
    </cfRule>
    <cfRule type="cellIs" dxfId="304" priority="36" operator="equal">
      <formula>"Décrassage"</formula>
    </cfRule>
    <cfRule type="cellIs" dxfId="303" priority="37" operator="equal">
      <formula>"Cardio matin"</formula>
    </cfRule>
  </conditionalFormatting>
  <conditionalFormatting sqref="BH10:BH65 BH101:BH282">
    <cfRule type="cellIs" dxfId="302" priority="40" operator="equal">
      <formula>"Repos journée"</formula>
    </cfRule>
  </conditionalFormatting>
  <conditionalFormatting sqref="BH66:BH77 BH88:BH100">
    <cfRule type="cellIs" dxfId="301" priority="26" operator="equal">
      <formula>FALSE</formula>
    </cfRule>
  </conditionalFormatting>
  <conditionalFormatting sqref="BH66:BH77 BH88:BH100">
    <cfRule type="cellIs" dxfId="300" priority="14" operator="equal">
      <formula>"Voyage"</formula>
    </cfRule>
    <cfRule type="cellIs" dxfId="299" priority="15" operator="equal">
      <formula>"Volley après-midi"</formula>
    </cfRule>
    <cfRule type="cellIs" dxfId="298" priority="16" operator="equal">
      <formula>"Vacances"</formula>
    </cfRule>
    <cfRule type="cellIs" dxfId="297" priority="18" operator="equal">
      <formula>"Repos après-midi"</formula>
    </cfRule>
    <cfRule type="cellIs" dxfId="296" priority="19" operator="equal">
      <formula>"Volley/Muscu après-midi"</formula>
    </cfRule>
    <cfRule type="cellIs" dxfId="295" priority="20" operator="equal">
      <formula>"Musculation après-midi"</formula>
    </cfRule>
    <cfRule type="cellIs" dxfId="294" priority="21" operator="equal">
      <formula>"Muscu + cardio après-midi"</formula>
    </cfRule>
    <cfRule type="cellIs" dxfId="293" priority="22" operator="equal">
      <formula>"Match officiel extérieur"</formula>
    </cfRule>
    <cfRule type="cellIs" dxfId="292" priority="23" operator="equal">
      <formula>"Match officiel domicile"</formula>
    </cfRule>
    <cfRule type="cellIs" dxfId="291" priority="24" operator="equal">
      <formula>"Match amical"</formula>
    </cfRule>
    <cfRule type="cellIs" dxfId="290" priority="25" operator="equal">
      <formula>"Cardio après-midi"</formula>
    </cfRule>
  </conditionalFormatting>
  <conditionalFormatting sqref="BH66:BH77 BH88:BH100">
    <cfRule type="cellIs" dxfId="289" priority="17" operator="equal">
      <formula>"Repos journée"</formula>
    </cfRule>
  </conditionalFormatting>
  <conditionalFormatting sqref="BH78:BH87">
    <cfRule type="cellIs" dxfId="288" priority="13" operator="equal">
      <formula>FALSE</formula>
    </cfRule>
  </conditionalFormatting>
  <conditionalFormatting sqref="BH78:BH87">
    <cfRule type="cellIs" dxfId="287" priority="1" operator="equal">
      <formula>"Voyage"</formula>
    </cfRule>
    <cfRule type="cellIs" dxfId="286" priority="2" operator="equal">
      <formula>"Volley après-midi"</formula>
    </cfRule>
    <cfRule type="cellIs" dxfId="285" priority="3" operator="equal">
      <formula>"Vacances"</formula>
    </cfRule>
    <cfRule type="cellIs" dxfId="284" priority="5" operator="equal">
      <formula>"Repos après-midi"</formula>
    </cfRule>
    <cfRule type="cellIs" dxfId="283" priority="6" operator="equal">
      <formula>"Volley/Muscu après-midi"</formula>
    </cfRule>
    <cfRule type="cellIs" dxfId="282" priority="7" operator="equal">
      <formula>"Musculation après-midi"</formula>
    </cfRule>
    <cfRule type="cellIs" dxfId="281" priority="8" operator="equal">
      <formula>"Muscu + cardio après-midi"</formula>
    </cfRule>
    <cfRule type="cellIs" dxfId="280" priority="9" operator="equal">
      <formula>"Match officiel extérieur"</formula>
    </cfRule>
    <cfRule type="cellIs" dxfId="279" priority="10" operator="equal">
      <formula>"Match officiel domicile"</formula>
    </cfRule>
    <cfRule type="cellIs" dxfId="278" priority="11" operator="equal">
      <formula>"Match amical"</formula>
    </cfRule>
    <cfRule type="cellIs" dxfId="277" priority="12" operator="equal">
      <formula>"Cardio après-midi"</formula>
    </cfRule>
  </conditionalFormatting>
  <conditionalFormatting sqref="BH78:BH87">
    <cfRule type="cellIs" dxfId="276" priority="4" operator="equal">
      <formula>"Repos journée"</formula>
    </cfRule>
  </conditionalFormatting>
  <pageMargins left="0.7" right="0.7" top="0.75" bottom="0.75" header="0.3" footer="0.3"/>
  <pageSetup paperSize="9" orientation="portrait" verticalDpi="0" r:id="rId1"/>
  <drawing r:id="rId2"/>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rgb="FF0000FF"/>
    <pageSetUpPr fitToPage="1"/>
  </sheetPr>
  <dimension ref="A1:IN75"/>
  <sheetViews>
    <sheetView showGridLines="0" tabSelected="1" zoomScaleNormal="100" workbookViewId="0">
      <pane xSplit="4" ySplit="14" topLeftCell="E15" activePane="bottomRight" state="frozenSplit"/>
      <selection pane="topRight" activeCell="B1" sqref="B1"/>
      <selection pane="bottomLeft" activeCell="A9" sqref="A9"/>
      <selection pane="bottomRight" activeCell="E12" sqref="E12:R12"/>
    </sheetView>
  </sheetViews>
  <sheetFormatPr baseColWidth="10" defaultColWidth="10.5703125" defaultRowHeight="15" x14ac:dyDescent="0.25"/>
  <cols>
    <col min="1" max="1" width="22.5703125" customWidth="1"/>
    <col min="2" max="2" width="11.7109375" customWidth="1"/>
    <col min="3" max="4" width="11" customWidth="1"/>
    <col min="5" max="353" width="1.7109375" customWidth="1"/>
  </cols>
  <sheetData>
    <row r="1" spans="1:248" s="2" customFormat="1" ht="16.5" customHeight="1" thickBot="1" x14ac:dyDescent="0.25">
      <c r="A1" s="1"/>
      <c r="B1" s="26"/>
      <c r="C1" s="282"/>
      <c r="D1" s="283"/>
      <c r="E1" s="288">
        <v>41852</v>
      </c>
      <c r="F1" s="289"/>
      <c r="G1" s="289"/>
      <c r="H1" s="289"/>
      <c r="I1" s="289"/>
      <c r="J1" s="289"/>
      <c r="K1" s="289"/>
      <c r="L1" s="289"/>
      <c r="M1" s="289"/>
      <c r="N1" s="289"/>
      <c r="O1" s="289"/>
      <c r="P1" s="289"/>
      <c r="Q1" s="289"/>
      <c r="R1" s="289"/>
      <c r="S1" s="289"/>
      <c r="T1" s="289"/>
      <c r="U1" s="289"/>
      <c r="V1" s="289"/>
      <c r="W1" s="289"/>
      <c r="X1" s="289"/>
      <c r="Y1" s="289"/>
      <c r="Z1" s="289"/>
      <c r="AA1" s="289"/>
      <c r="AB1" s="289"/>
      <c r="AC1" s="289"/>
      <c r="AD1" s="289"/>
      <c r="AE1" s="289"/>
      <c r="AF1" s="289"/>
      <c r="AG1" s="289"/>
      <c r="AH1" s="289"/>
      <c r="AI1" s="289"/>
      <c r="AJ1" s="289"/>
      <c r="AK1" s="289"/>
      <c r="AL1" s="289"/>
      <c r="AM1" s="289"/>
      <c r="AN1" s="289"/>
      <c r="AO1" s="289"/>
      <c r="AP1" s="289"/>
      <c r="AQ1" s="289"/>
      <c r="AR1" s="289"/>
      <c r="AS1" s="289"/>
      <c r="AT1" s="289"/>
      <c r="AU1" s="289"/>
      <c r="AV1" s="289"/>
      <c r="AW1" s="289"/>
      <c r="AX1" s="289"/>
      <c r="AY1" s="289"/>
      <c r="AZ1" s="289"/>
      <c r="BA1" s="289"/>
      <c r="BB1" s="289"/>
      <c r="BC1" s="289"/>
      <c r="BD1" s="289"/>
      <c r="BE1" s="289"/>
      <c r="BF1" s="289"/>
      <c r="BG1" s="289"/>
      <c r="BH1" s="290"/>
      <c r="BI1" s="288">
        <v>41883</v>
      </c>
      <c r="BJ1" s="289"/>
      <c r="BK1" s="289"/>
      <c r="BL1" s="289"/>
      <c r="BM1" s="289"/>
      <c r="BN1" s="289"/>
      <c r="BO1" s="289"/>
      <c r="BP1" s="289"/>
      <c r="BQ1" s="289"/>
      <c r="BR1" s="289"/>
      <c r="BS1" s="289"/>
      <c r="BT1" s="289"/>
      <c r="BU1" s="289"/>
      <c r="BV1" s="289"/>
      <c r="BW1" s="289"/>
      <c r="BX1" s="289"/>
      <c r="BY1" s="289"/>
      <c r="BZ1" s="289"/>
      <c r="CA1" s="289"/>
      <c r="CB1" s="289"/>
      <c r="CC1" s="289"/>
      <c r="CD1" s="289"/>
      <c r="CE1" s="289"/>
      <c r="CF1" s="289"/>
      <c r="CG1" s="289"/>
      <c r="CH1" s="289"/>
      <c r="CI1" s="289"/>
      <c r="CJ1" s="289"/>
      <c r="CK1" s="289"/>
      <c r="CL1" s="289"/>
      <c r="CM1" s="289"/>
      <c r="CN1" s="289"/>
      <c r="CO1" s="289"/>
      <c r="CP1" s="289"/>
      <c r="CQ1" s="289"/>
      <c r="CR1" s="289"/>
      <c r="CS1" s="289"/>
      <c r="CT1" s="289"/>
      <c r="CU1" s="289"/>
      <c r="CV1" s="289"/>
      <c r="CW1" s="289"/>
      <c r="CX1" s="289"/>
      <c r="CY1" s="289"/>
      <c r="CZ1" s="289"/>
      <c r="DA1" s="289"/>
      <c r="DB1" s="289"/>
      <c r="DC1" s="289"/>
      <c r="DD1" s="289"/>
      <c r="DE1" s="289"/>
      <c r="DF1" s="289"/>
      <c r="DG1" s="289"/>
      <c r="DH1" s="289"/>
      <c r="DI1" s="289"/>
      <c r="DJ1" s="289"/>
      <c r="DK1" s="289"/>
      <c r="DL1" s="289"/>
      <c r="DM1" s="289"/>
      <c r="DN1" s="289"/>
      <c r="DO1" s="289"/>
      <c r="DP1" s="290"/>
      <c r="DQ1" s="354">
        <v>41913</v>
      </c>
      <c r="DR1" s="355"/>
      <c r="DS1" s="355"/>
      <c r="DT1" s="355"/>
      <c r="DU1" s="355"/>
      <c r="DV1" s="355"/>
      <c r="DW1" s="355"/>
      <c r="DX1" s="355"/>
      <c r="DY1" s="355"/>
      <c r="DZ1" s="355"/>
      <c r="EA1" s="355"/>
      <c r="EB1" s="355"/>
      <c r="EC1" s="355"/>
      <c r="ED1" s="355"/>
      <c r="EE1" s="355"/>
      <c r="EF1" s="355"/>
      <c r="EG1" s="355"/>
      <c r="EH1" s="355"/>
      <c r="EI1" s="355"/>
      <c r="EJ1" s="355"/>
      <c r="EK1" s="355"/>
      <c r="EL1" s="355"/>
      <c r="EM1" s="355"/>
      <c r="EN1" s="355"/>
      <c r="EO1" s="355"/>
      <c r="EP1" s="355"/>
      <c r="EQ1" s="355"/>
      <c r="ER1" s="355"/>
      <c r="ES1" s="355"/>
      <c r="ET1" s="355"/>
      <c r="EU1" s="355"/>
      <c r="EV1" s="355"/>
      <c r="EW1" s="355"/>
      <c r="EX1" s="355"/>
      <c r="EY1" s="355"/>
      <c r="EZ1" s="355"/>
      <c r="FA1" s="355"/>
      <c r="FB1" s="355"/>
      <c r="FC1" s="355"/>
      <c r="FD1" s="355"/>
      <c r="FE1" s="355"/>
      <c r="FF1" s="355"/>
      <c r="FG1" s="355"/>
      <c r="FH1" s="355"/>
      <c r="FI1" s="355"/>
      <c r="FJ1" s="355"/>
      <c r="FK1" s="355"/>
      <c r="FL1" s="355"/>
      <c r="FM1" s="355"/>
      <c r="FN1" s="355"/>
      <c r="FO1" s="355"/>
      <c r="FP1" s="355"/>
      <c r="FQ1" s="355"/>
      <c r="FR1" s="355"/>
      <c r="FS1" s="355"/>
      <c r="FT1" s="355"/>
      <c r="FU1" s="355"/>
      <c r="FV1" s="355"/>
      <c r="FW1" s="355"/>
      <c r="FX1" s="355"/>
      <c r="FY1" s="355"/>
      <c r="FZ1" s="356"/>
      <c r="GA1" s="354">
        <v>41944</v>
      </c>
      <c r="GB1" s="355"/>
      <c r="GC1" s="355"/>
      <c r="GD1" s="355"/>
      <c r="GE1" s="355"/>
      <c r="GF1" s="355"/>
      <c r="GG1" s="355"/>
      <c r="GH1" s="355"/>
      <c r="GI1" s="355"/>
      <c r="GJ1" s="355"/>
      <c r="GK1" s="355"/>
      <c r="GL1" s="355"/>
      <c r="GM1" s="355"/>
      <c r="GN1" s="355"/>
      <c r="GO1" s="355"/>
      <c r="GP1" s="355"/>
      <c r="GQ1" s="355"/>
      <c r="GR1" s="355"/>
      <c r="GS1" s="355"/>
      <c r="GT1" s="355"/>
      <c r="GU1" s="355"/>
      <c r="GV1" s="355"/>
      <c r="GW1" s="355"/>
      <c r="GX1" s="355"/>
      <c r="GY1" s="355"/>
      <c r="GZ1" s="355"/>
      <c r="HA1" s="355"/>
      <c r="HB1" s="355"/>
      <c r="HC1" s="355"/>
      <c r="HD1" s="355"/>
      <c r="HE1" s="355"/>
      <c r="HF1" s="355"/>
      <c r="HG1" s="355"/>
      <c r="HH1" s="355"/>
      <c r="HI1" s="355"/>
      <c r="HJ1" s="355"/>
      <c r="HK1" s="355"/>
      <c r="HL1" s="355"/>
      <c r="HM1" s="355"/>
      <c r="HN1" s="355"/>
      <c r="HO1" s="355"/>
      <c r="HP1" s="355"/>
      <c r="HQ1" s="355"/>
      <c r="HR1" s="355"/>
      <c r="HS1" s="355"/>
      <c r="HT1" s="355"/>
      <c r="HU1" s="355"/>
      <c r="HV1" s="355"/>
      <c r="HW1" s="355"/>
      <c r="HX1" s="355"/>
      <c r="HY1" s="355"/>
      <c r="HZ1" s="355"/>
      <c r="IA1" s="355"/>
      <c r="IB1" s="355"/>
      <c r="IC1" s="355"/>
      <c r="ID1" s="355"/>
      <c r="IE1" s="355"/>
      <c r="IF1" s="355"/>
      <c r="IG1" s="355"/>
      <c r="IH1" s="355"/>
    </row>
    <row r="2" spans="1:248" s="2" customFormat="1" ht="16.5" customHeight="1" thickBot="1" x14ac:dyDescent="0.25">
      <c r="A2" s="3"/>
      <c r="C2" s="284"/>
      <c r="D2" s="285"/>
      <c r="E2" s="159">
        <f>$E$1</f>
        <v>41852</v>
      </c>
      <c r="F2" s="159">
        <f t="shared" ref="F2:BH2" si="0">$E$1</f>
        <v>41852</v>
      </c>
      <c r="G2" s="159">
        <f t="shared" si="0"/>
        <v>41852</v>
      </c>
      <c r="H2" s="159">
        <f t="shared" si="0"/>
        <v>41852</v>
      </c>
      <c r="I2" s="159">
        <f t="shared" si="0"/>
        <v>41852</v>
      </c>
      <c r="J2" s="159">
        <f t="shared" si="0"/>
        <v>41852</v>
      </c>
      <c r="K2" s="159">
        <f t="shared" si="0"/>
        <v>41852</v>
      </c>
      <c r="L2" s="159">
        <f t="shared" si="0"/>
        <v>41852</v>
      </c>
      <c r="M2" s="159">
        <f t="shared" si="0"/>
        <v>41852</v>
      </c>
      <c r="N2" s="159">
        <f t="shared" si="0"/>
        <v>41852</v>
      </c>
      <c r="O2" s="159">
        <f t="shared" si="0"/>
        <v>41852</v>
      </c>
      <c r="P2" s="159">
        <f t="shared" si="0"/>
        <v>41852</v>
      </c>
      <c r="Q2" s="159">
        <f t="shared" si="0"/>
        <v>41852</v>
      </c>
      <c r="R2" s="159">
        <f t="shared" si="0"/>
        <v>41852</v>
      </c>
      <c r="S2" s="159">
        <f t="shared" si="0"/>
        <v>41852</v>
      </c>
      <c r="T2" s="159">
        <f t="shared" si="0"/>
        <v>41852</v>
      </c>
      <c r="U2" s="159">
        <f t="shared" si="0"/>
        <v>41852</v>
      </c>
      <c r="V2" s="159">
        <f t="shared" si="0"/>
        <v>41852</v>
      </c>
      <c r="W2" s="159">
        <f t="shared" si="0"/>
        <v>41852</v>
      </c>
      <c r="X2" s="159">
        <f t="shared" si="0"/>
        <v>41852</v>
      </c>
      <c r="Y2" s="159">
        <f t="shared" si="0"/>
        <v>41852</v>
      </c>
      <c r="Z2" s="159">
        <f t="shared" si="0"/>
        <v>41852</v>
      </c>
      <c r="AA2" s="159">
        <f t="shared" si="0"/>
        <v>41852</v>
      </c>
      <c r="AB2" s="159">
        <f t="shared" si="0"/>
        <v>41852</v>
      </c>
      <c r="AC2" s="159">
        <f t="shared" si="0"/>
        <v>41852</v>
      </c>
      <c r="AD2" s="159">
        <f t="shared" si="0"/>
        <v>41852</v>
      </c>
      <c r="AE2" s="159">
        <f t="shared" si="0"/>
        <v>41852</v>
      </c>
      <c r="AF2" s="159">
        <f t="shared" si="0"/>
        <v>41852</v>
      </c>
      <c r="AG2" s="159">
        <f t="shared" si="0"/>
        <v>41852</v>
      </c>
      <c r="AH2" s="159">
        <f t="shared" si="0"/>
        <v>41852</v>
      </c>
      <c r="AI2" s="159">
        <f t="shared" si="0"/>
        <v>41852</v>
      </c>
      <c r="AJ2" s="159">
        <f t="shared" si="0"/>
        <v>41852</v>
      </c>
      <c r="AK2" s="159">
        <f t="shared" si="0"/>
        <v>41852</v>
      </c>
      <c r="AL2" s="159">
        <f t="shared" si="0"/>
        <v>41852</v>
      </c>
      <c r="AM2" s="159">
        <f t="shared" si="0"/>
        <v>41852</v>
      </c>
      <c r="AN2" s="159">
        <f t="shared" si="0"/>
        <v>41852</v>
      </c>
      <c r="AO2" s="159">
        <f t="shared" si="0"/>
        <v>41852</v>
      </c>
      <c r="AP2" s="159">
        <f t="shared" si="0"/>
        <v>41852</v>
      </c>
      <c r="AQ2" s="159">
        <f t="shared" si="0"/>
        <v>41852</v>
      </c>
      <c r="AR2" s="159">
        <f t="shared" si="0"/>
        <v>41852</v>
      </c>
      <c r="AS2" s="159">
        <f t="shared" si="0"/>
        <v>41852</v>
      </c>
      <c r="AT2" s="159">
        <f t="shared" si="0"/>
        <v>41852</v>
      </c>
      <c r="AU2" s="159">
        <f t="shared" si="0"/>
        <v>41852</v>
      </c>
      <c r="AV2" s="159">
        <f t="shared" si="0"/>
        <v>41852</v>
      </c>
      <c r="AW2" s="159">
        <f t="shared" si="0"/>
        <v>41852</v>
      </c>
      <c r="AX2" s="159">
        <f t="shared" si="0"/>
        <v>41852</v>
      </c>
      <c r="AY2" s="159">
        <f t="shared" si="0"/>
        <v>41852</v>
      </c>
      <c r="AZ2" s="159">
        <f t="shared" si="0"/>
        <v>41852</v>
      </c>
      <c r="BA2" s="159">
        <f t="shared" si="0"/>
        <v>41852</v>
      </c>
      <c r="BB2" s="159">
        <f t="shared" si="0"/>
        <v>41852</v>
      </c>
      <c r="BC2" s="159">
        <f t="shared" si="0"/>
        <v>41852</v>
      </c>
      <c r="BD2" s="159">
        <f t="shared" si="0"/>
        <v>41852</v>
      </c>
      <c r="BE2" s="159">
        <f t="shared" si="0"/>
        <v>41852</v>
      </c>
      <c r="BF2" s="159">
        <f t="shared" si="0"/>
        <v>41852</v>
      </c>
      <c r="BG2" s="159">
        <f t="shared" si="0"/>
        <v>41852</v>
      </c>
      <c r="BH2" s="159">
        <f t="shared" si="0"/>
        <v>41852</v>
      </c>
      <c r="BI2" s="159">
        <f>$BI$1</f>
        <v>41883</v>
      </c>
      <c r="BJ2" s="159">
        <f t="shared" ref="BJ2:DP2" si="1">$BI$1</f>
        <v>41883</v>
      </c>
      <c r="BK2" s="159">
        <f t="shared" si="1"/>
        <v>41883</v>
      </c>
      <c r="BL2" s="159">
        <f t="shared" si="1"/>
        <v>41883</v>
      </c>
      <c r="BM2" s="159">
        <f t="shared" si="1"/>
        <v>41883</v>
      </c>
      <c r="BN2" s="159">
        <f t="shared" si="1"/>
        <v>41883</v>
      </c>
      <c r="BO2" s="159">
        <f t="shared" si="1"/>
        <v>41883</v>
      </c>
      <c r="BP2" s="159">
        <f t="shared" si="1"/>
        <v>41883</v>
      </c>
      <c r="BQ2" s="159">
        <f t="shared" si="1"/>
        <v>41883</v>
      </c>
      <c r="BR2" s="159">
        <f t="shared" si="1"/>
        <v>41883</v>
      </c>
      <c r="BS2" s="159">
        <f t="shared" si="1"/>
        <v>41883</v>
      </c>
      <c r="BT2" s="159">
        <f t="shared" si="1"/>
        <v>41883</v>
      </c>
      <c r="BU2" s="159">
        <f t="shared" si="1"/>
        <v>41883</v>
      </c>
      <c r="BV2" s="159">
        <f t="shared" si="1"/>
        <v>41883</v>
      </c>
      <c r="BW2" s="159">
        <f t="shared" si="1"/>
        <v>41883</v>
      </c>
      <c r="BX2" s="159">
        <f t="shared" si="1"/>
        <v>41883</v>
      </c>
      <c r="BY2" s="159">
        <f t="shared" si="1"/>
        <v>41883</v>
      </c>
      <c r="BZ2" s="159">
        <f t="shared" si="1"/>
        <v>41883</v>
      </c>
      <c r="CA2" s="159">
        <f t="shared" si="1"/>
        <v>41883</v>
      </c>
      <c r="CB2" s="159">
        <f t="shared" si="1"/>
        <v>41883</v>
      </c>
      <c r="CC2" s="159">
        <f t="shared" si="1"/>
        <v>41883</v>
      </c>
      <c r="CD2" s="159">
        <f t="shared" si="1"/>
        <v>41883</v>
      </c>
      <c r="CE2" s="159">
        <f t="shared" si="1"/>
        <v>41883</v>
      </c>
      <c r="CF2" s="159">
        <f t="shared" si="1"/>
        <v>41883</v>
      </c>
      <c r="CG2" s="159">
        <f t="shared" si="1"/>
        <v>41883</v>
      </c>
      <c r="CH2" s="159">
        <f t="shared" si="1"/>
        <v>41883</v>
      </c>
      <c r="CI2" s="159">
        <f t="shared" si="1"/>
        <v>41883</v>
      </c>
      <c r="CJ2" s="159">
        <f t="shared" si="1"/>
        <v>41883</v>
      </c>
      <c r="CK2" s="159">
        <f t="shared" si="1"/>
        <v>41883</v>
      </c>
      <c r="CL2" s="159">
        <f t="shared" si="1"/>
        <v>41883</v>
      </c>
      <c r="CM2" s="159">
        <f t="shared" si="1"/>
        <v>41883</v>
      </c>
      <c r="CN2" s="159">
        <f t="shared" si="1"/>
        <v>41883</v>
      </c>
      <c r="CO2" s="159">
        <f t="shared" si="1"/>
        <v>41883</v>
      </c>
      <c r="CP2" s="159">
        <f t="shared" si="1"/>
        <v>41883</v>
      </c>
      <c r="CQ2" s="159">
        <f t="shared" si="1"/>
        <v>41883</v>
      </c>
      <c r="CR2" s="159">
        <f t="shared" si="1"/>
        <v>41883</v>
      </c>
      <c r="CS2" s="159">
        <f t="shared" si="1"/>
        <v>41883</v>
      </c>
      <c r="CT2" s="159">
        <f t="shared" si="1"/>
        <v>41883</v>
      </c>
      <c r="CU2" s="159">
        <f t="shared" si="1"/>
        <v>41883</v>
      </c>
      <c r="CV2" s="159">
        <f t="shared" si="1"/>
        <v>41883</v>
      </c>
      <c r="CW2" s="159">
        <f t="shared" si="1"/>
        <v>41883</v>
      </c>
      <c r="CX2" s="159">
        <f t="shared" si="1"/>
        <v>41883</v>
      </c>
      <c r="CY2" s="159">
        <f t="shared" si="1"/>
        <v>41883</v>
      </c>
      <c r="CZ2" s="159">
        <f t="shared" si="1"/>
        <v>41883</v>
      </c>
      <c r="DA2" s="159">
        <f t="shared" si="1"/>
        <v>41883</v>
      </c>
      <c r="DB2" s="159">
        <f t="shared" si="1"/>
        <v>41883</v>
      </c>
      <c r="DC2" s="159">
        <f t="shared" si="1"/>
        <v>41883</v>
      </c>
      <c r="DD2" s="159">
        <f t="shared" si="1"/>
        <v>41883</v>
      </c>
      <c r="DE2" s="159">
        <f t="shared" si="1"/>
        <v>41883</v>
      </c>
      <c r="DF2" s="159">
        <f t="shared" si="1"/>
        <v>41883</v>
      </c>
      <c r="DG2" s="159">
        <f t="shared" si="1"/>
        <v>41883</v>
      </c>
      <c r="DH2" s="159">
        <f t="shared" si="1"/>
        <v>41883</v>
      </c>
      <c r="DI2" s="159">
        <f t="shared" si="1"/>
        <v>41883</v>
      </c>
      <c r="DJ2" s="159">
        <f t="shared" si="1"/>
        <v>41883</v>
      </c>
      <c r="DK2" s="159">
        <f t="shared" si="1"/>
        <v>41883</v>
      </c>
      <c r="DL2" s="159">
        <f t="shared" si="1"/>
        <v>41883</v>
      </c>
      <c r="DM2" s="159">
        <f t="shared" si="1"/>
        <v>41883</v>
      </c>
      <c r="DN2" s="159">
        <f t="shared" si="1"/>
        <v>41883</v>
      </c>
      <c r="DO2" s="159">
        <f t="shared" si="1"/>
        <v>41883</v>
      </c>
      <c r="DP2" s="159">
        <f t="shared" si="1"/>
        <v>41883</v>
      </c>
      <c r="DQ2" s="160">
        <f>$DQ$1</f>
        <v>41913</v>
      </c>
      <c r="DR2" s="160">
        <f t="shared" ref="DR2:FP2" si="2">$DQ$1</f>
        <v>41913</v>
      </c>
      <c r="DS2" s="160">
        <f t="shared" si="2"/>
        <v>41913</v>
      </c>
      <c r="DT2" s="160">
        <f t="shared" si="2"/>
        <v>41913</v>
      </c>
      <c r="DU2" s="160">
        <f t="shared" si="2"/>
        <v>41913</v>
      </c>
      <c r="DV2" s="160">
        <f t="shared" si="2"/>
        <v>41913</v>
      </c>
      <c r="DW2" s="160">
        <f t="shared" si="2"/>
        <v>41913</v>
      </c>
      <c r="DX2" s="160">
        <f t="shared" si="2"/>
        <v>41913</v>
      </c>
      <c r="DY2" s="160">
        <f t="shared" si="2"/>
        <v>41913</v>
      </c>
      <c r="DZ2" s="160">
        <f t="shared" si="2"/>
        <v>41913</v>
      </c>
      <c r="EA2" s="160">
        <f t="shared" si="2"/>
        <v>41913</v>
      </c>
      <c r="EB2" s="160">
        <f t="shared" si="2"/>
        <v>41913</v>
      </c>
      <c r="EC2" s="160">
        <f t="shared" si="2"/>
        <v>41913</v>
      </c>
      <c r="ED2" s="160">
        <f t="shared" si="2"/>
        <v>41913</v>
      </c>
      <c r="EE2" s="160">
        <f t="shared" si="2"/>
        <v>41913</v>
      </c>
      <c r="EF2" s="160">
        <f t="shared" si="2"/>
        <v>41913</v>
      </c>
      <c r="EG2" s="160">
        <f t="shared" si="2"/>
        <v>41913</v>
      </c>
      <c r="EH2" s="160">
        <f t="shared" si="2"/>
        <v>41913</v>
      </c>
      <c r="EI2" s="160">
        <f t="shared" si="2"/>
        <v>41913</v>
      </c>
      <c r="EJ2" s="160">
        <f t="shared" si="2"/>
        <v>41913</v>
      </c>
      <c r="EK2" s="160">
        <f t="shared" si="2"/>
        <v>41913</v>
      </c>
      <c r="EL2" s="160">
        <f t="shared" si="2"/>
        <v>41913</v>
      </c>
      <c r="EM2" s="160">
        <f t="shared" si="2"/>
        <v>41913</v>
      </c>
      <c r="EN2" s="160">
        <f t="shared" si="2"/>
        <v>41913</v>
      </c>
      <c r="EO2" s="160">
        <f t="shared" si="2"/>
        <v>41913</v>
      </c>
      <c r="EP2" s="160">
        <f t="shared" si="2"/>
        <v>41913</v>
      </c>
      <c r="EQ2" s="160">
        <f t="shared" si="2"/>
        <v>41913</v>
      </c>
      <c r="ER2" s="160">
        <f t="shared" si="2"/>
        <v>41913</v>
      </c>
      <c r="ES2" s="160">
        <f t="shared" si="2"/>
        <v>41913</v>
      </c>
      <c r="ET2" s="160">
        <f t="shared" si="2"/>
        <v>41913</v>
      </c>
      <c r="EU2" s="160">
        <f t="shared" si="2"/>
        <v>41913</v>
      </c>
      <c r="EV2" s="160">
        <f t="shared" si="2"/>
        <v>41913</v>
      </c>
      <c r="EW2" s="160">
        <f t="shared" si="2"/>
        <v>41913</v>
      </c>
      <c r="EX2" s="160">
        <f t="shared" si="2"/>
        <v>41913</v>
      </c>
      <c r="EY2" s="160">
        <f t="shared" si="2"/>
        <v>41913</v>
      </c>
      <c r="EZ2" s="160">
        <f t="shared" si="2"/>
        <v>41913</v>
      </c>
      <c r="FA2" s="160">
        <f t="shared" si="2"/>
        <v>41913</v>
      </c>
      <c r="FB2" s="160">
        <f t="shared" si="2"/>
        <v>41913</v>
      </c>
      <c r="FC2" s="160">
        <f t="shared" si="2"/>
        <v>41913</v>
      </c>
      <c r="FD2" s="160">
        <f t="shared" si="2"/>
        <v>41913</v>
      </c>
      <c r="FE2" s="160">
        <f t="shared" si="2"/>
        <v>41913</v>
      </c>
      <c r="FF2" s="160">
        <f t="shared" si="2"/>
        <v>41913</v>
      </c>
      <c r="FG2" s="160">
        <f t="shared" si="2"/>
        <v>41913</v>
      </c>
      <c r="FH2" s="160">
        <f t="shared" si="2"/>
        <v>41913</v>
      </c>
      <c r="FI2" s="160">
        <f t="shared" si="2"/>
        <v>41913</v>
      </c>
      <c r="FJ2" s="160">
        <f t="shared" si="2"/>
        <v>41913</v>
      </c>
      <c r="FK2" s="160">
        <f t="shared" si="2"/>
        <v>41913</v>
      </c>
      <c r="FL2" s="160">
        <f t="shared" si="2"/>
        <v>41913</v>
      </c>
      <c r="FM2" s="160">
        <f t="shared" si="2"/>
        <v>41913</v>
      </c>
      <c r="FN2" s="160">
        <f t="shared" si="2"/>
        <v>41913</v>
      </c>
      <c r="FO2" s="160">
        <f t="shared" si="2"/>
        <v>41913</v>
      </c>
      <c r="FP2" s="160">
        <f t="shared" si="2"/>
        <v>41913</v>
      </c>
    </row>
    <row r="3" spans="1:248" s="2" customFormat="1" ht="14.25" customHeight="1" thickBot="1" x14ac:dyDescent="0.25">
      <c r="A3" s="3"/>
      <c r="B3" s="4"/>
      <c r="C3" s="284"/>
      <c r="D3" s="285"/>
      <c r="E3" s="276">
        <f>DATE(YEAR($E1),MONTH($E1),4)</f>
        <v>41855</v>
      </c>
      <c r="F3" s="277"/>
      <c r="G3" s="276">
        <f>E3+1</f>
        <v>41856</v>
      </c>
      <c r="H3" s="277"/>
      <c r="I3" s="276">
        <f t="shared" ref="I3" si="3">G3+1</f>
        <v>41857</v>
      </c>
      <c r="J3" s="277"/>
      <c r="K3" s="276">
        <f t="shared" ref="K3" si="4">I3+1</f>
        <v>41858</v>
      </c>
      <c r="L3" s="277"/>
      <c r="M3" s="276">
        <f t="shared" ref="M3" si="5">K3+1</f>
        <v>41859</v>
      </c>
      <c r="N3" s="277"/>
      <c r="O3" s="276">
        <f t="shared" ref="O3" si="6">M3+1</f>
        <v>41860</v>
      </c>
      <c r="P3" s="277"/>
      <c r="Q3" s="276">
        <f t="shared" ref="Q3" si="7">O3+1</f>
        <v>41861</v>
      </c>
      <c r="R3" s="277"/>
      <c r="S3" s="278" t="s">
        <v>0</v>
      </c>
      <c r="T3" s="279"/>
      <c r="U3" s="279" t="s">
        <v>130</v>
      </c>
      <c r="V3" s="279"/>
      <c r="W3" s="279" t="s">
        <v>130</v>
      </c>
      <c r="X3" s="279"/>
      <c r="Y3" s="279" t="s">
        <v>1</v>
      </c>
      <c r="Z3" s="279"/>
      <c r="AA3" s="279" t="s">
        <v>2</v>
      </c>
      <c r="AB3" s="279"/>
      <c r="AC3" s="279" t="s">
        <v>3</v>
      </c>
      <c r="AD3" s="279"/>
      <c r="AE3" s="280" t="s">
        <v>4</v>
      </c>
      <c r="AF3" s="281"/>
      <c r="AG3" s="278" t="s">
        <v>0</v>
      </c>
      <c r="AH3" s="279"/>
      <c r="AI3" s="279" t="s">
        <v>130</v>
      </c>
      <c r="AJ3" s="279"/>
      <c r="AK3" s="279" t="s">
        <v>130</v>
      </c>
      <c r="AL3" s="279"/>
      <c r="AM3" s="279" t="s">
        <v>1</v>
      </c>
      <c r="AN3" s="279"/>
      <c r="AO3" s="279" t="s">
        <v>2</v>
      </c>
      <c r="AP3" s="279"/>
      <c r="AQ3" s="279" t="s">
        <v>3</v>
      </c>
      <c r="AR3" s="279"/>
      <c r="AS3" s="280" t="s">
        <v>4</v>
      </c>
      <c r="AT3" s="281"/>
      <c r="AU3" s="278" t="s">
        <v>0</v>
      </c>
      <c r="AV3" s="279"/>
      <c r="AW3" s="279" t="s">
        <v>130</v>
      </c>
      <c r="AX3" s="279"/>
      <c r="AY3" s="279" t="s">
        <v>130</v>
      </c>
      <c r="AZ3" s="279"/>
      <c r="BA3" s="279" t="s">
        <v>1</v>
      </c>
      <c r="BB3" s="279"/>
      <c r="BC3" s="279" t="s">
        <v>2</v>
      </c>
      <c r="BD3" s="279"/>
      <c r="BE3" s="279" t="s">
        <v>3</v>
      </c>
      <c r="BF3" s="279"/>
      <c r="BG3" s="280" t="s">
        <v>4</v>
      </c>
      <c r="BH3" s="281"/>
      <c r="BI3" s="278" t="s">
        <v>0</v>
      </c>
      <c r="BJ3" s="279"/>
      <c r="BK3" s="279" t="s">
        <v>130</v>
      </c>
      <c r="BL3" s="279"/>
      <c r="BM3" s="279" t="s">
        <v>130</v>
      </c>
      <c r="BN3" s="279"/>
      <c r="BO3" s="279" t="s">
        <v>1</v>
      </c>
      <c r="BP3" s="279"/>
      <c r="BQ3" s="279" t="s">
        <v>2</v>
      </c>
      <c r="BR3" s="279"/>
      <c r="BS3" s="279" t="s">
        <v>3</v>
      </c>
      <c r="BT3" s="279"/>
      <c r="BU3" s="280" t="s">
        <v>4</v>
      </c>
      <c r="BV3" s="281"/>
      <c r="BW3" s="278" t="s">
        <v>0</v>
      </c>
      <c r="BX3" s="279"/>
      <c r="BY3" s="279" t="s">
        <v>130</v>
      </c>
      <c r="BZ3" s="279"/>
      <c r="CA3" s="279" t="s">
        <v>130</v>
      </c>
      <c r="CB3" s="279"/>
      <c r="CC3" s="279" t="s">
        <v>1</v>
      </c>
      <c r="CD3" s="279"/>
      <c r="CE3" s="279" t="s">
        <v>2</v>
      </c>
      <c r="CF3" s="279"/>
      <c r="CG3" s="279" t="s">
        <v>3</v>
      </c>
      <c r="CH3" s="279"/>
      <c r="CI3" s="280" t="s">
        <v>4</v>
      </c>
      <c r="CJ3" s="281"/>
      <c r="CK3" s="278" t="s">
        <v>0</v>
      </c>
      <c r="CL3" s="279"/>
      <c r="CM3" s="279" t="s">
        <v>130</v>
      </c>
      <c r="CN3" s="279"/>
      <c r="CO3" s="279" t="s">
        <v>130</v>
      </c>
      <c r="CP3" s="279"/>
      <c r="CQ3" s="279" t="s">
        <v>1</v>
      </c>
      <c r="CR3" s="279"/>
      <c r="CS3" s="279" t="s">
        <v>2</v>
      </c>
      <c r="CT3" s="279"/>
      <c r="CU3" s="279" t="s">
        <v>3</v>
      </c>
      <c r="CV3" s="279"/>
      <c r="CW3" s="280" t="s">
        <v>4</v>
      </c>
      <c r="CX3" s="281"/>
      <c r="CY3" s="278" t="s">
        <v>0</v>
      </c>
      <c r="CZ3" s="279"/>
      <c r="DA3" s="279" t="s">
        <v>130</v>
      </c>
      <c r="DB3" s="279"/>
      <c r="DC3" s="279" t="s">
        <v>130</v>
      </c>
      <c r="DD3" s="279"/>
      <c r="DE3" s="279" t="s">
        <v>1</v>
      </c>
      <c r="DF3" s="279"/>
      <c r="DG3" s="279" t="s">
        <v>2</v>
      </c>
      <c r="DH3" s="279"/>
      <c r="DI3" s="279" t="s">
        <v>3</v>
      </c>
      <c r="DJ3" s="279"/>
      <c r="DK3" s="280" t="s">
        <v>4</v>
      </c>
      <c r="DL3" s="281"/>
      <c r="DM3" s="278" t="s">
        <v>0</v>
      </c>
      <c r="DN3" s="279"/>
      <c r="DO3" s="279" t="s">
        <v>130</v>
      </c>
      <c r="DP3" s="279"/>
      <c r="DQ3" s="279" t="s">
        <v>130</v>
      </c>
      <c r="DR3" s="279"/>
      <c r="DS3" s="279" t="s">
        <v>1</v>
      </c>
      <c r="DT3" s="279"/>
      <c r="DU3" s="279" t="s">
        <v>2</v>
      </c>
      <c r="DV3" s="279"/>
      <c r="DW3" s="279" t="s">
        <v>3</v>
      </c>
      <c r="DX3" s="279"/>
      <c r="DY3" s="280" t="s">
        <v>4</v>
      </c>
      <c r="DZ3" s="281"/>
      <c r="EA3" s="278" t="s">
        <v>0</v>
      </c>
      <c r="EB3" s="279"/>
      <c r="EC3" s="279" t="s">
        <v>130</v>
      </c>
      <c r="ED3" s="279"/>
      <c r="EE3" s="279" t="s">
        <v>130</v>
      </c>
      <c r="EF3" s="279"/>
      <c r="EG3" s="279" t="s">
        <v>1</v>
      </c>
      <c r="EH3" s="279"/>
      <c r="EI3" s="279" t="s">
        <v>2</v>
      </c>
      <c r="EJ3" s="279"/>
      <c r="EK3" s="279" t="s">
        <v>3</v>
      </c>
      <c r="EL3" s="279"/>
      <c r="EM3" s="280" t="s">
        <v>4</v>
      </c>
      <c r="EN3" s="281"/>
      <c r="EO3" s="278" t="s">
        <v>0</v>
      </c>
      <c r="EP3" s="279"/>
      <c r="EQ3" s="279" t="s">
        <v>130</v>
      </c>
      <c r="ER3" s="279"/>
      <c r="ES3" s="279" t="s">
        <v>130</v>
      </c>
      <c r="ET3" s="279"/>
      <c r="EU3" s="279" t="s">
        <v>1</v>
      </c>
      <c r="EV3" s="279"/>
      <c r="EW3" s="279" t="s">
        <v>2</v>
      </c>
      <c r="EX3" s="279"/>
      <c r="EY3" s="279" t="s">
        <v>3</v>
      </c>
      <c r="EZ3" s="279"/>
      <c r="FA3" s="280" t="s">
        <v>4</v>
      </c>
      <c r="FB3" s="281"/>
      <c r="FC3" s="278" t="s">
        <v>0</v>
      </c>
      <c r="FD3" s="279"/>
      <c r="FE3" s="279" t="s">
        <v>130</v>
      </c>
      <c r="FF3" s="279"/>
      <c r="FG3" s="279" t="s">
        <v>130</v>
      </c>
      <c r="FH3" s="279"/>
      <c r="FI3" s="279" t="s">
        <v>1</v>
      </c>
      <c r="FJ3" s="279"/>
      <c r="FK3" s="279" t="s">
        <v>2</v>
      </c>
      <c r="FL3" s="279"/>
      <c r="FM3" s="279" t="s">
        <v>3</v>
      </c>
      <c r="FN3" s="279"/>
      <c r="FO3" s="280" t="s">
        <v>4</v>
      </c>
      <c r="FP3" s="281"/>
      <c r="FQ3" s="278" t="s">
        <v>0</v>
      </c>
      <c r="FR3" s="279"/>
      <c r="FS3" s="279" t="s">
        <v>130</v>
      </c>
      <c r="FT3" s="279"/>
      <c r="FU3" s="279" t="s">
        <v>130</v>
      </c>
      <c r="FV3" s="279"/>
      <c r="FW3" s="279" t="s">
        <v>1</v>
      </c>
      <c r="FX3" s="279"/>
      <c r="FY3" s="279" t="s">
        <v>2</v>
      </c>
      <c r="FZ3" s="279"/>
      <c r="GA3" s="279" t="s">
        <v>3</v>
      </c>
      <c r="GB3" s="279"/>
      <c r="GC3" s="280" t="s">
        <v>4</v>
      </c>
      <c r="GD3" s="281"/>
      <c r="GE3" s="278" t="s">
        <v>0</v>
      </c>
      <c r="GF3" s="279"/>
      <c r="GG3" s="279" t="s">
        <v>130</v>
      </c>
      <c r="GH3" s="279"/>
      <c r="GI3" s="279" t="s">
        <v>130</v>
      </c>
      <c r="GJ3" s="279"/>
      <c r="GK3" s="279" t="s">
        <v>1</v>
      </c>
      <c r="GL3" s="279"/>
      <c r="GM3" s="279" t="s">
        <v>2</v>
      </c>
      <c r="GN3" s="279"/>
      <c r="GO3" s="279" t="s">
        <v>3</v>
      </c>
      <c r="GP3" s="279"/>
      <c r="GQ3" s="280" t="s">
        <v>4</v>
      </c>
      <c r="GR3" s="281"/>
      <c r="GS3" s="278" t="s">
        <v>0</v>
      </c>
      <c r="GT3" s="279"/>
      <c r="GU3" s="279" t="s">
        <v>130</v>
      </c>
      <c r="GV3" s="279"/>
      <c r="GW3" s="279" t="s">
        <v>130</v>
      </c>
      <c r="GX3" s="279"/>
      <c r="GY3" s="279" t="s">
        <v>1</v>
      </c>
      <c r="GZ3" s="279"/>
      <c r="HA3" s="279" t="s">
        <v>2</v>
      </c>
      <c r="HB3" s="279"/>
      <c r="HC3" s="279" t="s">
        <v>3</v>
      </c>
      <c r="HD3" s="279"/>
      <c r="HE3" s="280" t="s">
        <v>4</v>
      </c>
      <c r="HF3" s="281"/>
      <c r="HG3" s="278" t="s">
        <v>0</v>
      </c>
      <c r="HH3" s="279"/>
      <c r="HI3" s="279" t="s">
        <v>130</v>
      </c>
      <c r="HJ3" s="279"/>
      <c r="HK3" s="279" t="s">
        <v>130</v>
      </c>
      <c r="HL3" s="279"/>
      <c r="HM3" s="279" t="s">
        <v>1</v>
      </c>
      <c r="HN3" s="279"/>
      <c r="HO3" s="279" t="s">
        <v>2</v>
      </c>
      <c r="HP3" s="279"/>
      <c r="HQ3" s="279" t="s">
        <v>3</v>
      </c>
      <c r="HR3" s="279"/>
      <c r="HS3" s="280" t="s">
        <v>4</v>
      </c>
      <c r="HT3" s="281"/>
      <c r="HU3" s="278" t="s">
        <v>0</v>
      </c>
      <c r="HV3" s="279"/>
      <c r="HW3" s="279" t="s">
        <v>130</v>
      </c>
      <c r="HX3" s="279"/>
      <c r="HY3" s="279" t="s">
        <v>130</v>
      </c>
      <c r="HZ3" s="279"/>
      <c r="IA3" s="279" t="s">
        <v>1</v>
      </c>
      <c r="IB3" s="279"/>
      <c r="IC3" s="279" t="s">
        <v>2</v>
      </c>
      <c r="ID3" s="279"/>
      <c r="IE3" s="279" t="s">
        <v>3</v>
      </c>
      <c r="IF3" s="279"/>
      <c r="IG3" s="280" t="s">
        <v>4</v>
      </c>
      <c r="IH3" s="281"/>
      <c r="II3" s="278" t="s">
        <v>0</v>
      </c>
      <c r="IJ3" s="279"/>
      <c r="IK3" s="279" t="s">
        <v>130</v>
      </c>
      <c r="IL3" s="279"/>
      <c r="IM3" s="279" t="s">
        <v>130</v>
      </c>
      <c r="IN3" s="279"/>
    </row>
    <row r="4" spans="1:248" s="2" customFormat="1" ht="14.25" customHeight="1" thickBot="1" x14ac:dyDescent="0.25">
      <c r="A4" s="3"/>
      <c r="B4" s="4"/>
      <c r="C4" s="286"/>
      <c r="D4" s="287"/>
      <c r="E4" s="291">
        <f>DATE(YEAR($E2),MONTH($E2),4)</f>
        <v>41855</v>
      </c>
      <c r="F4" s="274"/>
      <c r="G4" s="274">
        <f>E4+1</f>
        <v>41856</v>
      </c>
      <c r="H4" s="275"/>
      <c r="I4" s="274">
        <f t="shared" ref="I4" si="8">G4+1</f>
        <v>41857</v>
      </c>
      <c r="J4" s="275"/>
      <c r="K4" s="274">
        <f t="shared" ref="K4" si="9">I4+1</f>
        <v>41858</v>
      </c>
      <c r="L4" s="275"/>
      <c r="M4" s="274">
        <f t="shared" ref="M4" si="10">K4+1</f>
        <v>41859</v>
      </c>
      <c r="N4" s="275"/>
      <c r="O4" s="274">
        <f t="shared" ref="O4" si="11">M4+1</f>
        <v>41860</v>
      </c>
      <c r="P4" s="275"/>
      <c r="Q4" s="274">
        <f t="shared" ref="Q4" si="12">O4+1</f>
        <v>41861</v>
      </c>
      <c r="R4" s="275"/>
      <c r="S4" s="274">
        <f t="shared" ref="S4" si="13">Q4+1</f>
        <v>41862</v>
      </c>
      <c r="T4" s="275"/>
      <c r="U4" s="274">
        <f t="shared" ref="U4" si="14">S4+1</f>
        <v>41863</v>
      </c>
      <c r="V4" s="275"/>
      <c r="W4" s="274">
        <f t="shared" ref="W4" si="15">U4+1</f>
        <v>41864</v>
      </c>
      <c r="X4" s="275"/>
      <c r="Y4" s="274">
        <f t="shared" ref="Y4" si="16">W4+1</f>
        <v>41865</v>
      </c>
      <c r="Z4" s="275"/>
      <c r="AA4" s="274">
        <f t="shared" ref="AA4" si="17">Y4+1</f>
        <v>41866</v>
      </c>
      <c r="AB4" s="275"/>
      <c r="AC4" s="274">
        <f t="shared" ref="AC4" si="18">AA4+1</f>
        <v>41867</v>
      </c>
      <c r="AD4" s="275"/>
      <c r="AE4" s="274">
        <f t="shared" ref="AE4" si="19">AC4+1</f>
        <v>41868</v>
      </c>
      <c r="AF4" s="275"/>
      <c r="AG4" s="274">
        <f t="shared" ref="AG4" si="20">AE4+1</f>
        <v>41869</v>
      </c>
      <c r="AH4" s="275"/>
      <c r="AI4" s="274">
        <f t="shared" ref="AI4" si="21">AG4+1</f>
        <v>41870</v>
      </c>
      <c r="AJ4" s="275"/>
      <c r="AK4" s="274">
        <f t="shared" ref="AK4" si="22">AI4+1</f>
        <v>41871</v>
      </c>
      <c r="AL4" s="275"/>
      <c r="AM4" s="274">
        <f t="shared" ref="AM4" si="23">AK4+1</f>
        <v>41872</v>
      </c>
      <c r="AN4" s="275"/>
      <c r="AO4" s="274">
        <f t="shared" ref="AO4" si="24">AM4+1</f>
        <v>41873</v>
      </c>
      <c r="AP4" s="275"/>
      <c r="AQ4" s="274">
        <f t="shared" ref="AQ4" si="25">AO4+1</f>
        <v>41874</v>
      </c>
      <c r="AR4" s="275"/>
      <c r="AS4" s="274">
        <f t="shared" ref="AS4" si="26">AQ4+1</f>
        <v>41875</v>
      </c>
      <c r="AT4" s="275"/>
      <c r="AU4" s="274">
        <f t="shared" ref="AU4" si="27">AS4+1</f>
        <v>41876</v>
      </c>
      <c r="AV4" s="275"/>
      <c r="AW4" s="274">
        <f t="shared" ref="AW4" si="28">AU4+1</f>
        <v>41877</v>
      </c>
      <c r="AX4" s="275"/>
      <c r="AY4" s="274">
        <f t="shared" ref="AY4" si="29">AW4+1</f>
        <v>41878</v>
      </c>
      <c r="AZ4" s="275"/>
      <c r="BA4" s="274">
        <f t="shared" ref="BA4" si="30">AY4+1</f>
        <v>41879</v>
      </c>
      <c r="BB4" s="275"/>
      <c r="BC4" s="274">
        <f t="shared" ref="BC4" si="31">BA4+1</f>
        <v>41880</v>
      </c>
      <c r="BD4" s="275"/>
      <c r="BE4" s="274">
        <f t="shared" ref="BE4" si="32">BC4+1</f>
        <v>41881</v>
      </c>
      <c r="BF4" s="275"/>
      <c r="BG4" s="274">
        <f t="shared" ref="BG4" si="33">BE4+1</f>
        <v>41882</v>
      </c>
      <c r="BH4" s="275"/>
      <c r="BI4" s="274">
        <f t="shared" ref="BI4" si="34">BG4+1</f>
        <v>41883</v>
      </c>
      <c r="BJ4" s="275"/>
      <c r="BK4" s="274">
        <f t="shared" ref="BK4" si="35">BI4+1</f>
        <v>41884</v>
      </c>
      <c r="BL4" s="275"/>
      <c r="BM4" s="274">
        <f t="shared" ref="BM4" si="36">BK4+1</f>
        <v>41885</v>
      </c>
      <c r="BN4" s="275"/>
      <c r="BO4" s="274">
        <f t="shared" ref="BO4" si="37">BM4+1</f>
        <v>41886</v>
      </c>
      <c r="BP4" s="275"/>
      <c r="BQ4" s="274">
        <f t="shared" ref="BQ4" si="38">BO4+1</f>
        <v>41887</v>
      </c>
      <c r="BR4" s="275"/>
      <c r="BS4" s="274">
        <f t="shared" ref="BS4" si="39">BQ4+1</f>
        <v>41888</v>
      </c>
      <c r="BT4" s="275"/>
      <c r="BU4" s="274">
        <f t="shared" ref="BU4" si="40">BS4+1</f>
        <v>41889</v>
      </c>
      <c r="BV4" s="275"/>
      <c r="BW4" s="274">
        <f t="shared" ref="BW4" si="41">BU4+1</f>
        <v>41890</v>
      </c>
      <c r="BX4" s="275"/>
      <c r="BY4" s="274">
        <f t="shared" ref="BY4" si="42">BW4+1</f>
        <v>41891</v>
      </c>
      <c r="BZ4" s="275"/>
      <c r="CA4" s="274">
        <f t="shared" ref="CA4" si="43">BY4+1</f>
        <v>41892</v>
      </c>
      <c r="CB4" s="275"/>
      <c r="CC4" s="274">
        <f t="shared" ref="CC4" si="44">CA4+1</f>
        <v>41893</v>
      </c>
      <c r="CD4" s="275"/>
      <c r="CE4" s="274">
        <f t="shared" ref="CE4" si="45">CC4+1</f>
        <v>41894</v>
      </c>
      <c r="CF4" s="275"/>
      <c r="CG4" s="274">
        <f t="shared" ref="CG4" si="46">CE4+1</f>
        <v>41895</v>
      </c>
      <c r="CH4" s="275"/>
      <c r="CI4" s="274">
        <f t="shared" ref="CI4" si="47">CG4+1</f>
        <v>41896</v>
      </c>
      <c r="CJ4" s="275"/>
      <c r="CK4" s="274">
        <f t="shared" ref="CK4" si="48">CI4+1</f>
        <v>41897</v>
      </c>
      <c r="CL4" s="275"/>
      <c r="CM4" s="274">
        <f t="shared" ref="CM4" si="49">CK4+1</f>
        <v>41898</v>
      </c>
      <c r="CN4" s="275"/>
      <c r="CO4" s="274">
        <f t="shared" ref="CO4" si="50">CM4+1</f>
        <v>41899</v>
      </c>
      <c r="CP4" s="275"/>
      <c r="CQ4" s="274">
        <f t="shared" ref="CQ4" si="51">CO4+1</f>
        <v>41900</v>
      </c>
      <c r="CR4" s="275"/>
      <c r="CS4" s="274">
        <f t="shared" ref="CS4" si="52">CQ4+1</f>
        <v>41901</v>
      </c>
      <c r="CT4" s="275"/>
      <c r="CU4" s="274">
        <f t="shared" ref="CU4" si="53">CS4+1</f>
        <v>41902</v>
      </c>
      <c r="CV4" s="275"/>
      <c r="CW4" s="274">
        <f t="shared" ref="CW4" si="54">CU4+1</f>
        <v>41903</v>
      </c>
      <c r="CX4" s="275"/>
      <c r="CY4" s="274">
        <f t="shared" ref="CY4" si="55">CW4+1</f>
        <v>41904</v>
      </c>
      <c r="CZ4" s="275"/>
      <c r="DA4" s="274">
        <f t="shared" ref="DA4" si="56">CY4+1</f>
        <v>41905</v>
      </c>
      <c r="DB4" s="275"/>
      <c r="DC4" s="274">
        <f t="shared" ref="DC4" si="57">DA4+1</f>
        <v>41906</v>
      </c>
      <c r="DD4" s="275"/>
      <c r="DE4" s="274">
        <f t="shared" ref="DE4" si="58">DC4+1</f>
        <v>41907</v>
      </c>
      <c r="DF4" s="275"/>
      <c r="DG4" s="274">
        <f t="shared" ref="DG4" si="59">DE4+1</f>
        <v>41908</v>
      </c>
      <c r="DH4" s="275"/>
      <c r="DI4" s="274">
        <f t="shared" ref="DI4" si="60">DG4+1</f>
        <v>41909</v>
      </c>
      <c r="DJ4" s="275"/>
      <c r="DK4" s="274">
        <f t="shared" ref="DK4" si="61">DI4+1</f>
        <v>41910</v>
      </c>
      <c r="DL4" s="275"/>
      <c r="DM4" s="274">
        <f t="shared" ref="DM4" si="62">DK4+1</f>
        <v>41911</v>
      </c>
      <c r="DN4" s="275"/>
      <c r="DO4" s="274">
        <f t="shared" ref="DO4" si="63">DM4+1</f>
        <v>41912</v>
      </c>
      <c r="DP4" s="275"/>
      <c r="DQ4" s="274">
        <f t="shared" ref="DQ4" si="64">DO4+1</f>
        <v>41913</v>
      </c>
      <c r="DR4" s="275"/>
      <c r="DS4" s="274">
        <f t="shared" ref="DS4" si="65">DQ4+1</f>
        <v>41914</v>
      </c>
      <c r="DT4" s="275"/>
      <c r="DU4" s="274">
        <f t="shared" ref="DU4" si="66">DS4+1</f>
        <v>41915</v>
      </c>
      <c r="DV4" s="275"/>
      <c r="DW4" s="274">
        <f t="shared" ref="DW4" si="67">DU4+1</f>
        <v>41916</v>
      </c>
      <c r="DX4" s="275"/>
      <c r="DY4" s="274">
        <f t="shared" ref="DY4" si="68">DW4+1</f>
        <v>41917</v>
      </c>
      <c r="DZ4" s="275"/>
      <c r="EA4" s="274">
        <f t="shared" ref="EA4" si="69">DY4+1</f>
        <v>41918</v>
      </c>
      <c r="EB4" s="275"/>
      <c r="EC4" s="274">
        <f t="shared" ref="EC4" si="70">EA4+1</f>
        <v>41919</v>
      </c>
      <c r="ED4" s="275"/>
      <c r="EE4" s="274">
        <f t="shared" ref="EE4" si="71">EC4+1</f>
        <v>41920</v>
      </c>
      <c r="EF4" s="275"/>
      <c r="EG4" s="274">
        <f t="shared" ref="EG4" si="72">EE4+1</f>
        <v>41921</v>
      </c>
      <c r="EH4" s="275"/>
      <c r="EI4" s="274">
        <f t="shared" ref="EI4" si="73">EG4+1</f>
        <v>41922</v>
      </c>
      <c r="EJ4" s="275"/>
      <c r="EK4" s="274">
        <f t="shared" ref="EK4" si="74">EI4+1</f>
        <v>41923</v>
      </c>
      <c r="EL4" s="275"/>
      <c r="EM4" s="274">
        <f t="shared" ref="EM4" si="75">EK4+1</f>
        <v>41924</v>
      </c>
      <c r="EN4" s="275"/>
      <c r="EO4" s="274">
        <f t="shared" ref="EO4" si="76">EM4+1</f>
        <v>41925</v>
      </c>
      <c r="EP4" s="275"/>
      <c r="EQ4" s="274">
        <f t="shared" ref="EQ4" si="77">EO4+1</f>
        <v>41926</v>
      </c>
      <c r="ER4" s="275"/>
      <c r="ES4" s="274">
        <f t="shared" ref="ES4" si="78">EQ4+1</f>
        <v>41927</v>
      </c>
      <c r="ET4" s="275"/>
      <c r="EU4" s="274">
        <f t="shared" ref="EU4" si="79">ES4+1</f>
        <v>41928</v>
      </c>
      <c r="EV4" s="275"/>
      <c r="EW4" s="274">
        <f t="shared" ref="EW4" si="80">EU4+1</f>
        <v>41929</v>
      </c>
      <c r="EX4" s="275"/>
      <c r="EY4" s="274">
        <f t="shared" ref="EY4" si="81">EW4+1</f>
        <v>41930</v>
      </c>
      <c r="EZ4" s="275"/>
      <c r="FA4" s="274">
        <f t="shared" ref="FA4" si="82">EY4+1</f>
        <v>41931</v>
      </c>
      <c r="FB4" s="275"/>
      <c r="FC4" s="274">
        <f t="shared" ref="FC4" si="83">FA4+1</f>
        <v>41932</v>
      </c>
      <c r="FD4" s="275"/>
      <c r="FE4" s="274">
        <f t="shared" ref="FE4" si="84">FC4+1</f>
        <v>41933</v>
      </c>
      <c r="FF4" s="275"/>
      <c r="FG4" s="274">
        <f t="shared" ref="FG4" si="85">FE4+1</f>
        <v>41934</v>
      </c>
      <c r="FH4" s="275"/>
      <c r="FI4" s="274">
        <f t="shared" ref="FI4" si="86">FG4+1</f>
        <v>41935</v>
      </c>
      <c r="FJ4" s="275"/>
      <c r="FK4" s="274">
        <f t="shared" ref="FK4" si="87">FI4+1</f>
        <v>41936</v>
      </c>
      <c r="FL4" s="275"/>
      <c r="FM4" s="274">
        <f t="shared" ref="FM4" si="88">FK4+1</f>
        <v>41937</v>
      </c>
      <c r="FN4" s="275"/>
      <c r="FO4" s="274">
        <f t="shared" ref="FO4" si="89">FM4+1</f>
        <v>41938</v>
      </c>
      <c r="FP4" s="275"/>
      <c r="FQ4" s="274">
        <f t="shared" ref="FQ4" si="90">FO4+1</f>
        <v>41939</v>
      </c>
      <c r="FR4" s="275"/>
      <c r="FS4" s="274">
        <f t="shared" ref="FS4" si="91">FQ4+1</f>
        <v>41940</v>
      </c>
      <c r="FT4" s="275"/>
      <c r="FU4" s="274">
        <f t="shared" ref="FU4" si="92">FS4+1</f>
        <v>41941</v>
      </c>
      <c r="FV4" s="275"/>
      <c r="FW4" s="274">
        <f t="shared" ref="FW4" si="93">FU4+1</f>
        <v>41942</v>
      </c>
      <c r="FX4" s="275"/>
      <c r="FY4" s="274">
        <f t="shared" ref="FY4" si="94">FW4+1</f>
        <v>41943</v>
      </c>
      <c r="FZ4" s="275"/>
      <c r="GA4" s="274">
        <f t="shared" ref="GA4" si="95">FY4+1</f>
        <v>41944</v>
      </c>
      <c r="GB4" s="275"/>
      <c r="GC4" s="274">
        <f t="shared" ref="GC4" si="96">GA4+1</f>
        <v>41945</v>
      </c>
      <c r="GD4" s="275"/>
      <c r="GE4" s="274">
        <f t="shared" ref="GE4" si="97">GC4+1</f>
        <v>41946</v>
      </c>
      <c r="GF4" s="275"/>
      <c r="GG4" s="274">
        <f t="shared" ref="GG4" si="98">GE4+1</f>
        <v>41947</v>
      </c>
      <c r="GH4" s="275"/>
      <c r="GI4" s="274">
        <f t="shared" ref="GI4" si="99">GG4+1</f>
        <v>41948</v>
      </c>
      <c r="GJ4" s="275"/>
      <c r="GK4" s="274">
        <f t="shared" ref="GK4" si="100">GI4+1</f>
        <v>41949</v>
      </c>
      <c r="GL4" s="275"/>
      <c r="GM4" s="274">
        <f t="shared" ref="GM4" si="101">GK4+1</f>
        <v>41950</v>
      </c>
      <c r="GN4" s="275"/>
      <c r="GO4" s="274">
        <f t="shared" ref="GO4" si="102">GM4+1</f>
        <v>41951</v>
      </c>
      <c r="GP4" s="275"/>
      <c r="GQ4" s="274">
        <f t="shared" ref="GQ4" si="103">GO4+1</f>
        <v>41952</v>
      </c>
      <c r="GR4" s="275"/>
      <c r="GS4" s="274">
        <f t="shared" ref="GS4" si="104">GQ4+1</f>
        <v>41953</v>
      </c>
      <c r="GT4" s="275"/>
      <c r="GU4" s="274">
        <f t="shared" ref="GU4" si="105">GS4+1</f>
        <v>41954</v>
      </c>
      <c r="GV4" s="275"/>
      <c r="GW4" s="274">
        <f t="shared" ref="GW4" si="106">GU4+1</f>
        <v>41955</v>
      </c>
      <c r="GX4" s="275"/>
      <c r="GY4" s="274">
        <f t="shared" ref="GY4" si="107">GW4+1</f>
        <v>41956</v>
      </c>
      <c r="GZ4" s="275"/>
      <c r="HA4" s="274">
        <f t="shared" ref="HA4" si="108">GY4+1</f>
        <v>41957</v>
      </c>
      <c r="HB4" s="275"/>
      <c r="HC4" s="274">
        <f t="shared" ref="HC4" si="109">HA4+1</f>
        <v>41958</v>
      </c>
      <c r="HD4" s="275"/>
      <c r="HE4" s="274">
        <f t="shared" ref="HE4" si="110">HC4+1</f>
        <v>41959</v>
      </c>
      <c r="HF4" s="275"/>
      <c r="HG4" s="274">
        <f t="shared" ref="HG4" si="111">HE4+1</f>
        <v>41960</v>
      </c>
      <c r="HH4" s="275"/>
      <c r="HI4" s="274">
        <f t="shared" ref="HI4" si="112">HG4+1</f>
        <v>41961</v>
      </c>
      <c r="HJ4" s="275"/>
      <c r="HK4" s="274">
        <f t="shared" ref="HK4" si="113">HI4+1</f>
        <v>41962</v>
      </c>
      <c r="HL4" s="275"/>
      <c r="HM4" s="274">
        <f t="shared" ref="HM4" si="114">HK4+1</f>
        <v>41963</v>
      </c>
      <c r="HN4" s="275"/>
      <c r="HO4" s="274">
        <f t="shared" ref="HO4" si="115">HM4+1</f>
        <v>41964</v>
      </c>
      <c r="HP4" s="275"/>
      <c r="HQ4" s="274">
        <f t="shared" ref="HQ4" si="116">HO4+1</f>
        <v>41965</v>
      </c>
      <c r="HR4" s="275"/>
      <c r="HS4" s="274">
        <f t="shared" ref="HS4" si="117">HQ4+1</f>
        <v>41966</v>
      </c>
      <c r="HT4" s="275"/>
      <c r="HU4" s="274">
        <f t="shared" ref="HU4" si="118">HS4+1</f>
        <v>41967</v>
      </c>
      <c r="HV4" s="275"/>
      <c r="HW4" s="274">
        <f t="shared" ref="HW4" si="119">HU4+1</f>
        <v>41968</v>
      </c>
      <c r="HX4" s="275"/>
      <c r="HY4" s="274">
        <f t="shared" ref="HY4" si="120">HW4+1</f>
        <v>41969</v>
      </c>
      <c r="HZ4" s="275"/>
      <c r="IA4" s="274">
        <f t="shared" ref="IA4" si="121">HY4+1</f>
        <v>41970</v>
      </c>
      <c r="IB4" s="275"/>
      <c r="IC4" s="274">
        <f t="shared" ref="IC4" si="122">IA4+1</f>
        <v>41971</v>
      </c>
      <c r="ID4" s="275"/>
      <c r="IE4" s="274">
        <f t="shared" ref="IE4" si="123">IC4+1</f>
        <v>41972</v>
      </c>
      <c r="IF4" s="275"/>
      <c r="IG4" s="274">
        <f t="shared" ref="IG4" si="124">IE4+1</f>
        <v>41973</v>
      </c>
      <c r="IH4" s="275"/>
      <c r="II4" s="274">
        <f t="shared" ref="II4" si="125">IG4+1</f>
        <v>41974</v>
      </c>
      <c r="IJ4" s="275"/>
      <c r="IK4" s="274">
        <f t="shared" ref="IK4" si="126">II4+1</f>
        <v>41975</v>
      </c>
      <c r="IL4" s="275"/>
      <c r="IM4" s="274">
        <f t="shared" ref="IM4" si="127">IK4+1</f>
        <v>41976</v>
      </c>
      <c r="IN4" s="275"/>
    </row>
    <row r="5" spans="1:248" s="2" customFormat="1" ht="14.25" customHeight="1" thickBot="1" x14ac:dyDescent="0.25">
      <c r="A5" s="3"/>
      <c r="B5" s="4"/>
      <c r="C5" s="156"/>
      <c r="D5" s="157"/>
      <c r="E5" s="161">
        <f>E4</f>
        <v>41855</v>
      </c>
      <c r="F5" s="162">
        <f>E4</f>
        <v>41855</v>
      </c>
      <c r="G5" s="162">
        <f>G4</f>
        <v>41856</v>
      </c>
      <c r="H5" s="162">
        <f>G4</f>
        <v>41856</v>
      </c>
      <c r="I5" s="161">
        <f>I4</f>
        <v>41857</v>
      </c>
      <c r="J5" s="162">
        <f>I4</f>
        <v>41857</v>
      </c>
      <c r="K5" s="162">
        <f>K4</f>
        <v>41858</v>
      </c>
      <c r="L5" s="162">
        <f>K4</f>
        <v>41858</v>
      </c>
      <c r="M5" s="161">
        <f t="shared" ref="M5" si="128">M4</f>
        <v>41859</v>
      </c>
      <c r="N5" s="162">
        <f t="shared" ref="N5" si="129">M4</f>
        <v>41859</v>
      </c>
      <c r="O5" s="162">
        <f t="shared" ref="O5" si="130">O4</f>
        <v>41860</v>
      </c>
      <c r="P5" s="162">
        <f t="shared" ref="P5" si="131">O4</f>
        <v>41860</v>
      </c>
      <c r="Q5" s="161">
        <f t="shared" ref="Q5" si="132">Q4</f>
        <v>41861</v>
      </c>
      <c r="R5" s="162">
        <f t="shared" ref="R5" si="133">Q4</f>
        <v>41861</v>
      </c>
      <c r="S5" s="162">
        <f t="shared" ref="S5" si="134">S4</f>
        <v>41862</v>
      </c>
      <c r="T5" s="162">
        <f t="shared" ref="T5" si="135">S4</f>
        <v>41862</v>
      </c>
      <c r="U5" s="161">
        <f t="shared" ref="U5" si="136">U4</f>
        <v>41863</v>
      </c>
      <c r="V5" s="162">
        <f t="shared" ref="V5" si="137">U4</f>
        <v>41863</v>
      </c>
      <c r="W5" s="162">
        <f t="shared" ref="W5" si="138">W4</f>
        <v>41864</v>
      </c>
      <c r="X5" s="162">
        <f t="shared" ref="X5" si="139">W4</f>
        <v>41864</v>
      </c>
      <c r="Y5" s="161">
        <f t="shared" ref="Y5" si="140">Y4</f>
        <v>41865</v>
      </c>
      <c r="Z5" s="162">
        <f t="shared" ref="Z5" si="141">Y4</f>
        <v>41865</v>
      </c>
      <c r="AA5" s="162">
        <f t="shared" ref="AA5" si="142">AA4</f>
        <v>41866</v>
      </c>
      <c r="AB5" s="162">
        <f t="shared" ref="AB5" si="143">AA4</f>
        <v>41866</v>
      </c>
      <c r="AC5" s="161">
        <f t="shared" ref="AC5" si="144">AC4</f>
        <v>41867</v>
      </c>
      <c r="AD5" s="162">
        <f t="shared" ref="AD5" si="145">AC4</f>
        <v>41867</v>
      </c>
      <c r="AE5" s="162">
        <f t="shared" ref="AE5" si="146">AE4</f>
        <v>41868</v>
      </c>
      <c r="AF5" s="162">
        <f t="shared" ref="AF5" si="147">AE4</f>
        <v>41868</v>
      </c>
      <c r="AG5" s="161">
        <f t="shared" ref="AG5" si="148">AG4</f>
        <v>41869</v>
      </c>
      <c r="AH5" s="162">
        <f t="shared" ref="AH5" si="149">AG4</f>
        <v>41869</v>
      </c>
      <c r="AI5" s="162">
        <f t="shared" ref="AI5" si="150">AI4</f>
        <v>41870</v>
      </c>
      <c r="AJ5" s="162">
        <f t="shared" ref="AJ5" si="151">AI4</f>
        <v>41870</v>
      </c>
      <c r="AK5" s="161">
        <f t="shared" ref="AK5" si="152">AK4</f>
        <v>41871</v>
      </c>
      <c r="AL5" s="162">
        <f t="shared" ref="AL5" si="153">AK4</f>
        <v>41871</v>
      </c>
      <c r="AM5" s="162">
        <f t="shared" ref="AM5" si="154">AM4</f>
        <v>41872</v>
      </c>
      <c r="AN5" s="162">
        <f t="shared" ref="AN5" si="155">AM4</f>
        <v>41872</v>
      </c>
      <c r="AO5" s="161">
        <f t="shared" ref="AO5" si="156">AO4</f>
        <v>41873</v>
      </c>
      <c r="AP5" s="162">
        <f t="shared" ref="AP5" si="157">AO4</f>
        <v>41873</v>
      </c>
      <c r="AQ5" s="162">
        <f t="shared" ref="AQ5" si="158">AQ4</f>
        <v>41874</v>
      </c>
      <c r="AR5" s="162">
        <f t="shared" ref="AR5" si="159">AQ4</f>
        <v>41874</v>
      </c>
      <c r="AS5" s="161">
        <f t="shared" ref="AS5" si="160">AS4</f>
        <v>41875</v>
      </c>
      <c r="AT5" s="162">
        <f t="shared" ref="AT5" si="161">AS4</f>
        <v>41875</v>
      </c>
      <c r="AU5" s="162">
        <f t="shared" ref="AU5" si="162">AU4</f>
        <v>41876</v>
      </c>
      <c r="AV5" s="162">
        <f t="shared" ref="AV5" si="163">AU4</f>
        <v>41876</v>
      </c>
      <c r="AW5" s="161">
        <f t="shared" ref="AW5" si="164">AW4</f>
        <v>41877</v>
      </c>
      <c r="AX5" s="162">
        <f t="shared" ref="AX5" si="165">AW4</f>
        <v>41877</v>
      </c>
      <c r="AY5" s="162">
        <f t="shared" ref="AY5" si="166">AY4</f>
        <v>41878</v>
      </c>
      <c r="AZ5" s="162">
        <f t="shared" ref="AZ5" si="167">AY4</f>
        <v>41878</v>
      </c>
      <c r="BA5" s="161">
        <f t="shared" ref="BA5" si="168">BA4</f>
        <v>41879</v>
      </c>
      <c r="BB5" s="162">
        <f t="shared" ref="BB5" si="169">BA4</f>
        <v>41879</v>
      </c>
      <c r="BC5" s="162">
        <f t="shared" ref="BC5" si="170">BC4</f>
        <v>41880</v>
      </c>
      <c r="BD5" s="162">
        <f t="shared" ref="BD5" si="171">BC4</f>
        <v>41880</v>
      </c>
      <c r="BE5" s="161">
        <f t="shared" ref="BE5" si="172">BE4</f>
        <v>41881</v>
      </c>
      <c r="BF5" s="162">
        <f t="shared" ref="BF5" si="173">BE4</f>
        <v>41881</v>
      </c>
      <c r="BG5" s="162">
        <f t="shared" ref="BG5" si="174">BG4</f>
        <v>41882</v>
      </c>
      <c r="BH5" s="162">
        <f t="shared" ref="BH5" si="175">BG4</f>
        <v>41882</v>
      </c>
      <c r="BI5" s="161">
        <f t="shared" ref="BI5" si="176">BI4</f>
        <v>41883</v>
      </c>
      <c r="BJ5" s="162">
        <f t="shared" ref="BJ5" si="177">BI4</f>
        <v>41883</v>
      </c>
      <c r="BK5" s="162">
        <f t="shared" ref="BK5" si="178">BK4</f>
        <v>41884</v>
      </c>
      <c r="BL5" s="162">
        <f t="shared" ref="BL5" si="179">BK4</f>
        <v>41884</v>
      </c>
      <c r="BM5" s="161">
        <f t="shared" ref="BM5" si="180">BM4</f>
        <v>41885</v>
      </c>
      <c r="BN5" s="162">
        <f t="shared" ref="BN5" si="181">BM4</f>
        <v>41885</v>
      </c>
      <c r="BO5" s="162">
        <f t="shared" ref="BO5" si="182">BO4</f>
        <v>41886</v>
      </c>
      <c r="BP5" s="162">
        <f t="shared" ref="BP5" si="183">BO4</f>
        <v>41886</v>
      </c>
      <c r="BQ5" s="161">
        <f t="shared" ref="BQ5" si="184">BQ4</f>
        <v>41887</v>
      </c>
      <c r="BR5" s="162">
        <f t="shared" ref="BR5" si="185">BQ4</f>
        <v>41887</v>
      </c>
      <c r="BS5" s="162">
        <f t="shared" ref="BS5" si="186">BS4</f>
        <v>41888</v>
      </c>
      <c r="BT5" s="162">
        <f t="shared" ref="BT5" si="187">BS4</f>
        <v>41888</v>
      </c>
      <c r="BU5" s="161">
        <f t="shared" ref="BU5" si="188">BU4</f>
        <v>41889</v>
      </c>
      <c r="BV5" s="162">
        <f t="shared" ref="BV5" si="189">BU4</f>
        <v>41889</v>
      </c>
      <c r="BW5" s="162">
        <f t="shared" ref="BW5" si="190">BW4</f>
        <v>41890</v>
      </c>
      <c r="BX5" s="162">
        <f t="shared" ref="BX5" si="191">BW4</f>
        <v>41890</v>
      </c>
      <c r="BY5" s="161">
        <f t="shared" ref="BY5" si="192">BY4</f>
        <v>41891</v>
      </c>
      <c r="BZ5" s="162">
        <f t="shared" ref="BZ5" si="193">BY4</f>
        <v>41891</v>
      </c>
      <c r="CA5" s="162">
        <f t="shared" ref="CA5" si="194">CA4</f>
        <v>41892</v>
      </c>
      <c r="CB5" s="162">
        <f t="shared" ref="CB5" si="195">CA4</f>
        <v>41892</v>
      </c>
      <c r="CC5" s="161">
        <f t="shared" ref="CC5" si="196">CC4</f>
        <v>41893</v>
      </c>
      <c r="CD5" s="162">
        <f t="shared" ref="CD5" si="197">CC4</f>
        <v>41893</v>
      </c>
      <c r="CE5" s="162">
        <f t="shared" ref="CE5" si="198">CE4</f>
        <v>41894</v>
      </c>
      <c r="CF5" s="162">
        <f t="shared" ref="CF5" si="199">CE4</f>
        <v>41894</v>
      </c>
      <c r="CG5" s="161">
        <f t="shared" ref="CG5" si="200">CG4</f>
        <v>41895</v>
      </c>
      <c r="CH5" s="162">
        <f t="shared" ref="CH5" si="201">CG4</f>
        <v>41895</v>
      </c>
      <c r="CI5" s="162">
        <f t="shared" ref="CI5" si="202">CI4</f>
        <v>41896</v>
      </c>
      <c r="CJ5" s="162">
        <f t="shared" ref="CJ5" si="203">CI4</f>
        <v>41896</v>
      </c>
      <c r="CK5" s="161">
        <f t="shared" ref="CK5" si="204">CK4</f>
        <v>41897</v>
      </c>
      <c r="CL5" s="162">
        <f t="shared" ref="CL5" si="205">CK4</f>
        <v>41897</v>
      </c>
      <c r="CM5" s="162">
        <f t="shared" ref="CM5" si="206">CM4</f>
        <v>41898</v>
      </c>
      <c r="CN5" s="162">
        <f t="shared" ref="CN5" si="207">CM4</f>
        <v>41898</v>
      </c>
      <c r="CO5" s="161">
        <f t="shared" ref="CO5" si="208">CO4</f>
        <v>41899</v>
      </c>
      <c r="CP5" s="162">
        <f t="shared" ref="CP5" si="209">CO4</f>
        <v>41899</v>
      </c>
      <c r="CQ5" s="162">
        <f t="shared" ref="CQ5" si="210">CQ4</f>
        <v>41900</v>
      </c>
      <c r="CR5" s="162">
        <f t="shared" ref="CR5" si="211">CQ4</f>
        <v>41900</v>
      </c>
      <c r="CS5" s="161">
        <f t="shared" ref="CS5" si="212">CS4</f>
        <v>41901</v>
      </c>
      <c r="CT5" s="162">
        <f t="shared" ref="CT5" si="213">CS4</f>
        <v>41901</v>
      </c>
      <c r="CU5" s="162">
        <f t="shared" ref="CU5" si="214">CU4</f>
        <v>41902</v>
      </c>
      <c r="CV5" s="162">
        <f t="shared" ref="CV5" si="215">CU4</f>
        <v>41902</v>
      </c>
      <c r="CW5" s="161">
        <f t="shared" ref="CW5" si="216">CW4</f>
        <v>41903</v>
      </c>
      <c r="CX5" s="162">
        <f t="shared" ref="CX5" si="217">CW4</f>
        <v>41903</v>
      </c>
      <c r="CY5" s="162">
        <f t="shared" ref="CY5" si="218">CY4</f>
        <v>41904</v>
      </c>
      <c r="CZ5" s="162">
        <f t="shared" ref="CZ5" si="219">CY4</f>
        <v>41904</v>
      </c>
      <c r="DA5" s="161">
        <f t="shared" ref="DA5" si="220">DA4</f>
        <v>41905</v>
      </c>
      <c r="DB5" s="162">
        <f t="shared" ref="DB5" si="221">DA4</f>
        <v>41905</v>
      </c>
      <c r="DC5" s="162">
        <f t="shared" ref="DC5" si="222">DC4</f>
        <v>41906</v>
      </c>
      <c r="DD5" s="162">
        <f t="shared" ref="DD5" si="223">DC4</f>
        <v>41906</v>
      </c>
      <c r="DE5" s="161">
        <f t="shared" ref="DE5" si="224">DE4</f>
        <v>41907</v>
      </c>
      <c r="DF5" s="162">
        <f t="shared" ref="DF5" si="225">DE4</f>
        <v>41907</v>
      </c>
      <c r="DG5" s="162">
        <f t="shared" ref="DG5" si="226">DG4</f>
        <v>41908</v>
      </c>
      <c r="DH5" s="162">
        <f t="shared" ref="DH5" si="227">DG4</f>
        <v>41908</v>
      </c>
      <c r="DI5" s="161">
        <f t="shared" ref="DI5" si="228">DI4</f>
        <v>41909</v>
      </c>
      <c r="DJ5" s="162">
        <f t="shared" ref="DJ5" si="229">DI4</f>
        <v>41909</v>
      </c>
      <c r="DK5" s="162">
        <f t="shared" ref="DK5" si="230">DK4</f>
        <v>41910</v>
      </c>
      <c r="DL5" s="162">
        <f t="shared" ref="DL5" si="231">DK4</f>
        <v>41910</v>
      </c>
      <c r="DM5" s="161">
        <f t="shared" ref="DM5" si="232">DM4</f>
        <v>41911</v>
      </c>
      <c r="DN5" s="162">
        <f t="shared" ref="DN5" si="233">DM4</f>
        <v>41911</v>
      </c>
      <c r="DO5" s="162">
        <f t="shared" ref="DO5" si="234">DO4</f>
        <v>41912</v>
      </c>
      <c r="DP5" s="162">
        <f t="shared" ref="DP5" si="235">DO4</f>
        <v>41912</v>
      </c>
      <c r="DQ5" s="161">
        <f t="shared" ref="DQ5" si="236">DQ4</f>
        <v>41913</v>
      </c>
      <c r="DR5" s="162">
        <f t="shared" ref="DR5" si="237">DQ4</f>
        <v>41913</v>
      </c>
      <c r="DS5" s="162">
        <f t="shared" ref="DS5" si="238">DS4</f>
        <v>41914</v>
      </c>
      <c r="DT5" s="162">
        <f t="shared" ref="DT5" si="239">DS4</f>
        <v>41914</v>
      </c>
      <c r="DU5" s="161">
        <f t="shared" ref="DU5" si="240">DU4</f>
        <v>41915</v>
      </c>
      <c r="DV5" s="162">
        <f t="shared" ref="DV5" si="241">DU4</f>
        <v>41915</v>
      </c>
      <c r="DW5" s="162">
        <f t="shared" ref="DW5" si="242">DW4</f>
        <v>41916</v>
      </c>
      <c r="DX5" s="162">
        <f t="shared" ref="DX5" si="243">DW4</f>
        <v>41916</v>
      </c>
      <c r="DY5" s="161">
        <f t="shared" ref="DY5" si="244">DY4</f>
        <v>41917</v>
      </c>
      <c r="DZ5" s="162">
        <f t="shared" ref="DZ5" si="245">DY4</f>
        <v>41917</v>
      </c>
      <c r="EA5" s="162">
        <f t="shared" ref="EA5" si="246">EA4</f>
        <v>41918</v>
      </c>
      <c r="EB5" s="162">
        <f t="shared" ref="EB5" si="247">EA4</f>
        <v>41918</v>
      </c>
      <c r="EC5" s="161">
        <f t="shared" ref="EC5" si="248">EC4</f>
        <v>41919</v>
      </c>
      <c r="ED5" s="162">
        <f t="shared" ref="ED5" si="249">EC4</f>
        <v>41919</v>
      </c>
      <c r="EE5" s="162">
        <f t="shared" ref="EE5" si="250">EE4</f>
        <v>41920</v>
      </c>
      <c r="EF5" s="162">
        <f t="shared" ref="EF5" si="251">EE4</f>
        <v>41920</v>
      </c>
      <c r="EG5" s="161">
        <f t="shared" ref="EG5" si="252">EG4</f>
        <v>41921</v>
      </c>
      <c r="EH5" s="162">
        <f t="shared" ref="EH5" si="253">EG4</f>
        <v>41921</v>
      </c>
      <c r="EI5" s="162">
        <f t="shared" ref="EI5" si="254">EI4</f>
        <v>41922</v>
      </c>
      <c r="EJ5" s="162">
        <f t="shared" ref="EJ5" si="255">EI4</f>
        <v>41922</v>
      </c>
      <c r="EK5" s="161">
        <f t="shared" ref="EK5" si="256">EK4</f>
        <v>41923</v>
      </c>
      <c r="EL5" s="162">
        <f t="shared" ref="EL5" si="257">EK4</f>
        <v>41923</v>
      </c>
      <c r="EM5" s="162">
        <f t="shared" ref="EM5" si="258">EM4</f>
        <v>41924</v>
      </c>
      <c r="EN5" s="162">
        <f t="shared" ref="EN5" si="259">EM4</f>
        <v>41924</v>
      </c>
      <c r="EO5" s="161">
        <f t="shared" ref="EO5" si="260">EO4</f>
        <v>41925</v>
      </c>
      <c r="EP5" s="162">
        <f t="shared" ref="EP5" si="261">EO4</f>
        <v>41925</v>
      </c>
      <c r="EQ5" s="162">
        <f t="shared" ref="EQ5" si="262">EQ4</f>
        <v>41926</v>
      </c>
      <c r="ER5" s="162">
        <f t="shared" ref="ER5" si="263">EQ4</f>
        <v>41926</v>
      </c>
      <c r="ES5" s="161">
        <f t="shared" ref="ES5" si="264">ES4</f>
        <v>41927</v>
      </c>
      <c r="ET5" s="162">
        <f t="shared" ref="ET5" si="265">ES4</f>
        <v>41927</v>
      </c>
      <c r="EU5" s="162">
        <f t="shared" ref="EU5" si="266">EU4</f>
        <v>41928</v>
      </c>
      <c r="EV5" s="162">
        <f t="shared" ref="EV5" si="267">EU4</f>
        <v>41928</v>
      </c>
      <c r="EW5" s="161">
        <f t="shared" ref="EW5" si="268">EW4</f>
        <v>41929</v>
      </c>
      <c r="EX5" s="162">
        <f t="shared" ref="EX5" si="269">EW4</f>
        <v>41929</v>
      </c>
      <c r="EY5" s="162">
        <f t="shared" ref="EY5" si="270">EY4</f>
        <v>41930</v>
      </c>
      <c r="EZ5" s="162">
        <f t="shared" ref="EZ5" si="271">EY4</f>
        <v>41930</v>
      </c>
      <c r="FA5" s="161">
        <f t="shared" ref="FA5" si="272">FA4</f>
        <v>41931</v>
      </c>
      <c r="FB5" s="162">
        <f t="shared" ref="FB5" si="273">FA4</f>
        <v>41931</v>
      </c>
      <c r="FC5" s="162">
        <f t="shared" ref="FC5" si="274">FC4</f>
        <v>41932</v>
      </c>
      <c r="FD5" s="162">
        <f t="shared" ref="FD5" si="275">FC4</f>
        <v>41932</v>
      </c>
      <c r="FE5" s="173">
        <f t="shared" ref="FE5" si="276">FE4</f>
        <v>41933</v>
      </c>
      <c r="FF5" s="174">
        <f t="shared" ref="FF5" si="277">FE4</f>
        <v>41933</v>
      </c>
      <c r="FG5" s="174">
        <f t="shared" ref="FG5" si="278">FG4</f>
        <v>41934</v>
      </c>
      <c r="FH5" s="174">
        <f t="shared" ref="FH5" si="279">FG4</f>
        <v>41934</v>
      </c>
      <c r="FI5" s="161">
        <f t="shared" ref="FI5" si="280">FI4</f>
        <v>41935</v>
      </c>
      <c r="FJ5" s="162">
        <f t="shared" ref="FJ5" si="281">FI4</f>
        <v>41935</v>
      </c>
      <c r="FK5" s="162">
        <f t="shared" ref="FK5" si="282">FK4</f>
        <v>41936</v>
      </c>
      <c r="FL5" s="162">
        <f t="shared" ref="FL5" si="283">FK4</f>
        <v>41936</v>
      </c>
      <c r="FM5" s="161">
        <f t="shared" ref="FM5" si="284">FM4</f>
        <v>41937</v>
      </c>
      <c r="FN5" s="162">
        <f t="shared" ref="FN5" si="285">FM4</f>
        <v>41937</v>
      </c>
      <c r="FO5" s="162">
        <f t="shared" ref="FO5" si="286">FO4</f>
        <v>41938</v>
      </c>
      <c r="FP5" s="162">
        <f t="shared" ref="FP5" si="287">FO4</f>
        <v>41938</v>
      </c>
      <c r="FQ5" s="161">
        <f t="shared" ref="FQ5:GO5" si="288">FQ4</f>
        <v>41939</v>
      </c>
      <c r="FR5" s="162">
        <f t="shared" ref="FR5" si="289">FQ4</f>
        <v>41939</v>
      </c>
      <c r="FS5" s="162">
        <f t="shared" ref="FS5:GQ5" si="290">FS4</f>
        <v>41940</v>
      </c>
      <c r="FT5" s="162">
        <f t="shared" ref="FT5" si="291">FS4</f>
        <v>41940</v>
      </c>
      <c r="FU5" s="161">
        <f t="shared" ref="FU5:GK5" si="292">FU4</f>
        <v>41941</v>
      </c>
      <c r="FV5" s="162">
        <f t="shared" ref="FV5" si="293">FU4</f>
        <v>41941</v>
      </c>
      <c r="FW5" s="162">
        <f t="shared" ref="FW5:GM5" si="294">FW4</f>
        <v>41942</v>
      </c>
      <c r="FX5" s="162">
        <f t="shared" ref="FX5" si="295">FW4</f>
        <v>41942</v>
      </c>
      <c r="FY5" s="161">
        <f t="shared" si="288"/>
        <v>41943</v>
      </c>
      <c r="FZ5" s="162">
        <f t="shared" ref="FZ5" si="296">FY4</f>
        <v>41943</v>
      </c>
      <c r="GA5" s="162">
        <f t="shared" si="290"/>
        <v>41944</v>
      </c>
      <c r="GB5" s="162">
        <f t="shared" ref="GB5" si="297">GA4</f>
        <v>41944</v>
      </c>
      <c r="GC5" s="161">
        <f t="shared" si="292"/>
        <v>41945</v>
      </c>
      <c r="GD5" s="162">
        <f t="shared" ref="GD5" si="298">GC4</f>
        <v>41945</v>
      </c>
      <c r="GE5" s="162">
        <f t="shared" si="294"/>
        <v>41946</v>
      </c>
      <c r="GF5" s="162">
        <f t="shared" ref="GF5" si="299">GE4</f>
        <v>41946</v>
      </c>
      <c r="GG5" s="161">
        <f t="shared" si="288"/>
        <v>41947</v>
      </c>
      <c r="GH5" s="162">
        <f t="shared" ref="GH5" si="300">GG4</f>
        <v>41947</v>
      </c>
      <c r="GI5" s="162">
        <f t="shared" si="290"/>
        <v>41948</v>
      </c>
      <c r="GJ5" s="162">
        <f t="shared" ref="GJ5" si="301">GI4</f>
        <v>41948</v>
      </c>
      <c r="GK5" s="161">
        <f t="shared" si="292"/>
        <v>41949</v>
      </c>
      <c r="GL5" s="162">
        <f t="shared" ref="GL5" si="302">GK4</f>
        <v>41949</v>
      </c>
      <c r="GM5" s="162">
        <f t="shared" si="294"/>
        <v>41950</v>
      </c>
      <c r="GN5" s="162">
        <f t="shared" ref="GN5" si="303">GM4</f>
        <v>41950</v>
      </c>
      <c r="GO5" s="161">
        <f t="shared" si="288"/>
        <v>41951</v>
      </c>
      <c r="GP5" s="162">
        <f t="shared" ref="GP5" si="304">GO4</f>
        <v>41951</v>
      </c>
      <c r="GQ5" s="162">
        <f t="shared" si="290"/>
        <v>41952</v>
      </c>
      <c r="GR5" s="162">
        <f t="shared" ref="GR5" si="305">GQ4</f>
        <v>41952</v>
      </c>
      <c r="GS5" s="161">
        <f t="shared" ref="GS5:IC5" si="306">GS4</f>
        <v>41953</v>
      </c>
      <c r="GT5" s="162">
        <f t="shared" ref="GT5" si="307">GS4</f>
        <v>41953</v>
      </c>
      <c r="GU5" s="162">
        <f t="shared" ref="GU5:IE5" si="308">GU4</f>
        <v>41954</v>
      </c>
      <c r="GV5" s="162">
        <f t="shared" ref="GV5" si="309">GU4</f>
        <v>41954</v>
      </c>
      <c r="GW5" s="161">
        <f t="shared" ref="GW5:IG5" si="310">GW4</f>
        <v>41955</v>
      </c>
      <c r="GX5" s="162">
        <f t="shared" ref="GX5" si="311">GW4</f>
        <v>41955</v>
      </c>
      <c r="GY5" s="162">
        <f t="shared" ref="GY5:II5" si="312">GY4</f>
        <v>41956</v>
      </c>
      <c r="GZ5" s="162">
        <f t="shared" ref="GZ5" si="313">GY4</f>
        <v>41956</v>
      </c>
      <c r="HA5" s="161">
        <f t="shared" ref="HA5:IK5" si="314">HA4</f>
        <v>41957</v>
      </c>
      <c r="HB5" s="162">
        <f t="shared" ref="HB5" si="315">HA4</f>
        <v>41957</v>
      </c>
      <c r="HC5" s="162">
        <f t="shared" ref="HC5:IM5" si="316">HC4</f>
        <v>41958</v>
      </c>
      <c r="HD5" s="162">
        <f t="shared" ref="HD5" si="317">HC4</f>
        <v>41958</v>
      </c>
      <c r="HE5" s="161">
        <f t="shared" ref="HE5:HU5" si="318">HE4</f>
        <v>41959</v>
      </c>
      <c r="HF5" s="162">
        <f t="shared" ref="HF5" si="319">HE4</f>
        <v>41959</v>
      </c>
      <c r="HG5" s="162">
        <f t="shared" ref="HG5:HW5" si="320">HG4</f>
        <v>41960</v>
      </c>
      <c r="HH5" s="162">
        <f t="shared" ref="HH5" si="321">HG4</f>
        <v>41960</v>
      </c>
      <c r="HI5" s="161">
        <f t="shared" si="314"/>
        <v>41961</v>
      </c>
      <c r="HJ5" s="162">
        <f t="shared" ref="HJ5" si="322">HI4</f>
        <v>41961</v>
      </c>
      <c r="HK5" s="162">
        <f t="shared" si="316"/>
        <v>41962</v>
      </c>
      <c r="HL5" s="162">
        <f t="shared" ref="HL5" si="323">HK4</f>
        <v>41962</v>
      </c>
      <c r="HM5" s="161">
        <f t="shared" si="318"/>
        <v>41963</v>
      </c>
      <c r="HN5" s="162">
        <f t="shared" ref="HN5" si="324">HM4</f>
        <v>41963</v>
      </c>
      <c r="HO5" s="162">
        <f t="shared" si="320"/>
        <v>41964</v>
      </c>
      <c r="HP5" s="162">
        <f t="shared" ref="HP5" si="325">HO4</f>
        <v>41964</v>
      </c>
      <c r="HQ5" s="161">
        <f t="shared" si="314"/>
        <v>41965</v>
      </c>
      <c r="HR5" s="162">
        <f t="shared" ref="HR5" si="326">HQ4</f>
        <v>41965</v>
      </c>
      <c r="HS5" s="162">
        <f t="shared" si="316"/>
        <v>41966</v>
      </c>
      <c r="HT5" s="162">
        <f t="shared" ref="HT5" si="327">HS4</f>
        <v>41966</v>
      </c>
      <c r="HU5" s="161">
        <f t="shared" si="318"/>
        <v>41967</v>
      </c>
      <c r="HV5" s="162">
        <f t="shared" ref="HV5" si="328">HU4</f>
        <v>41967</v>
      </c>
      <c r="HW5" s="162">
        <f t="shared" si="320"/>
        <v>41968</v>
      </c>
      <c r="HX5" s="162">
        <f t="shared" ref="HX5" si="329">HW4</f>
        <v>41968</v>
      </c>
      <c r="HY5" s="161">
        <f t="shared" si="314"/>
        <v>41969</v>
      </c>
      <c r="HZ5" s="162">
        <f t="shared" ref="HZ5" si="330">HY4</f>
        <v>41969</v>
      </c>
      <c r="IA5" s="162">
        <f t="shared" si="316"/>
        <v>41970</v>
      </c>
      <c r="IB5" s="162">
        <f t="shared" ref="IB5" si="331">IA4</f>
        <v>41970</v>
      </c>
      <c r="IC5" s="161">
        <f t="shared" si="306"/>
        <v>41971</v>
      </c>
      <c r="ID5" s="162">
        <f t="shared" ref="ID5" si="332">IC4</f>
        <v>41971</v>
      </c>
      <c r="IE5" s="162">
        <f t="shared" si="308"/>
        <v>41972</v>
      </c>
      <c r="IF5" s="162">
        <f t="shared" ref="IF5" si="333">IE4</f>
        <v>41972</v>
      </c>
      <c r="IG5" s="161">
        <f t="shared" si="310"/>
        <v>41973</v>
      </c>
      <c r="IH5" s="162">
        <f t="shared" ref="IH5" si="334">IG4</f>
        <v>41973</v>
      </c>
      <c r="II5" s="162">
        <f t="shared" si="312"/>
        <v>41974</v>
      </c>
      <c r="IJ5" s="162">
        <f t="shared" ref="IJ5" si="335">II4</f>
        <v>41974</v>
      </c>
      <c r="IK5" s="161">
        <f t="shared" si="314"/>
        <v>41975</v>
      </c>
      <c r="IL5" s="162">
        <f t="shared" ref="IL5" si="336">IK4</f>
        <v>41975</v>
      </c>
      <c r="IM5" s="162">
        <f t="shared" si="316"/>
        <v>41976</v>
      </c>
      <c r="IN5" s="162">
        <f t="shared" ref="IN5" si="337">IM4</f>
        <v>41976</v>
      </c>
    </row>
    <row r="6" spans="1:248" s="2" customFormat="1" ht="15" customHeight="1" thickBot="1" x14ac:dyDescent="0.25">
      <c r="A6" s="3"/>
      <c r="C6" s="345" t="s">
        <v>5</v>
      </c>
      <c r="D6" s="346"/>
      <c r="E6" s="28"/>
      <c r="F6" s="29"/>
      <c r="G6" s="29"/>
      <c r="H6" s="29"/>
      <c r="I6" s="29"/>
      <c r="J6" s="29"/>
      <c r="K6" s="29"/>
      <c r="L6" s="29"/>
      <c r="M6" s="29"/>
      <c r="N6" s="338"/>
      <c r="O6" s="338"/>
      <c r="P6" s="338"/>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row>
    <row r="7" spans="1:248" s="2" customFormat="1" ht="15.75" customHeight="1" thickBot="1" x14ac:dyDescent="0.25">
      <c r="A7" s="38"/>
      <c r="B7" s="39"/>
      <c r="C7" s="294" t="s">
        <v>6</v>
      </c>
      <c r="D7" s="295"/>
      <c r="E7" s="296"/>
      <c r="F7" s="293"/>
      <c r="G7" s="292"/>
      <c r="H7" s="293"/>
      <c r="I7" s="292"/>
      <c r="J7" s="293"/>
      <c r="K7" s="292"/>
      <c r="L7" s="293"/>
      <c r="M7" s="292"/>
      <c r="N7" s="293"/>
      <c r="O7" s="292"/>
      <c r="P7" s="293"/>
      <c r="Q7" s="292"/>
      <c r="R7" s="297"/>
      <c r="S7" s="273"/>
      <c r="T7" s="271"/>
      <c r="U7" s="270"/>
      <c r="V7" s="271"/>
      <c r="W7" s="270"/>
      <c r="X7" s="271"/>
      <c r="Y7" s="270"/>
      <c r="Z7" s="271"/>
      <c r="AA7" s="270"/>
      <c r="AB7" s="271"/>
      <c r="AC7" s="270"/>
      <c r="AD7" s="271"/>
      <c r="AE7" s="270"/>
      <c r="AF7" s="272"/>
      <c r="AG7" s="273"/>
      <c r="AH7" s="271"/>
      <c r="AI7" s="270"/>
      <c r="AJ7" s="271"/>
      <c r="AK7" s="270"/>
      <c r="AL7" s="271"/>
      <c r="AM7" s="270"/>
      <c r="AN7" s="271"/>
      <c r="AO7" s="270"/>
      <c r="AP7" s="271"/>
      <c r="AQ7" s="270"/>
      <c r="AR7" s="271"/>
      <c r="AS7" s="270"/>
      <c r="AT7" s="272"/>
      <c r="AU7" s="273"/>
      <c r="AV7" s="271"/>
      <c r="AW7" s="270"/>
      <c r="AX7" s="271"/>
      <c r="AY7" s="270"/>
      <c r="AZ7" s="271"/>
      <c r="BA7" s="270"/>
      <c r="BB7" s="271"/>
      <c r="BC7" s="270"/>
      <c r="BD7" s="271"/>
      <c r="BE7" s="270"/>
      <c r="BF7" s="271"/>
      <c r="BG7" s="270"/>
      <c r="BH7" s="272"/>
      <c r="BI7" s="296"/>
      <c r="BJ7" s="293"/>
      <c r="BK7" s="292"/>
      <c r="BL7" s="293"/>
      <c r="BM7" s="292"/>
      <c r="BN7" s="293"/>
      <c r="BO7" s="292"/>
      <c r="BP7" s="293"/>
      <c r="BQ7" s="292"/>
      <c r="BR7" s="293"/>
      <c r="BS7" s="292"/>
      <c r="BT7" s="293"/>
      <c r="BU7" s="292"/>
      <c r="BV7" s="297"/>
      <c r="BW7" s="273"/>
      <c r="BX7" s="271"/>
      <c r="BY7" s="270"/>
      <c r="BZ7" s="271"/>
      <c r="CA7" s="270"/>
      <c r="CB7" s="271"/>
      <c r="CC7" s="270"/>
      <c r="CD7" s="271"/>
      <c r="CE7" s="270"/>
      <c r="CF7" s="271"/>
      <c r="CG7" s="270"/>
      <c r="CH7" s="271"/>
      <c r="CI7" s="270"/>
      <c r="CJ7" s="272"/>
      <c r="CK7" s="273"/>
      <c r="CL7" s="271"/>
      <c r="CM7" s="270"/>
      <c r="CN7" s="271"/>
      <c r="CO7" s="270"/>
      <c r="CP7" s="271"/>
      <c r="CQ7" s="270"/>
      <c r="CR7" s="271"/>
      <c r="CS7" s="270"/>
      <c r="CT7" s="271"/>
      <c r="CU7" s="270"/>
      <c r="CV7" s="271"/>
      <c r="CW7" s="270"/>
      <c r="CX7" s="272"/>
      <c r="CY7" s="273"/>
      <c r="CZ7" s="271"/>
      <c r="DA7" s="270"/>
      <c r="DB7" s="271"/>
      <c r="DC7" s="270"/>
      <c r="DD7" s="271"/>
      <c r="DE7" s="270"/>
      <c r="DF7" s="271"/>
      <c r="DG7" s="270"/>
      <c r="DH7" s="271"/>
      <c r="DI7" s="270"/>
      <c r="DJ7" s="271"/>
      <c r="DK7" s="270"/>
      <c r="DL7" s="272"/>
      <c r="DM7" s="273"/>
      <c r="DN7" s="271"/>
      <c r="DO7" s="270"/>
      <c r="DP7" s="271"/>
      <c r="DQ7" s="270"/>
      <c r="DR7" s="271"/>
      <c r="DS7" s="270"/>
      <c r="DT7" s="271"/>
      <c r="DU7" s="270"/>
      <c r="DV7" s="271"/>
      <c r="DW7" s="270"/>
      <c r="DX7" s="271"/>
      <c r="DY7" s="270"/>
      <c r="DZ7" s="272"/>
      <c r="EA7" s="273"/>
      <c r="EB7" s="271"/>
      <c r="EC7" s="270"/>
      <c r="ED7" s="271"/>
      <c r="EE7" s="270"/>
      <c r="EF7" s="271"/>
      <c r="EG7" s="270"/>
      <c r="EH7" s="271"/>
      <c r="EI7" s="270"/>
      <c r="EJ7" s="271"/>
      <c r="EK7" s="270"/>
      <c r="EL7" s="271"/>
      <c r="EM7" s="270"/>
      <c r="EN7" s="272"/>
      <c r="EO7" s="273"/>
      <c r="EP7" s="271"/>
      <c r="EQ7" s="270"/>
      <c r="ER7" s="271"/>
      <c r="ES7" s="270"/>
      <c r="ET7" s="271"/>
      <c r="EU7" s="270"/>
      <c r="EV7" s="271"/>
      <c r="EW7" s="270"/>
      <c r="EX7" s="271"/>
      <c r="EY7" s="270"/>
      <c r="EZ7" s="271"/>
      <c r="FA7" s="270"/>
      <c r="FB7" s="272"/>
      <c r="FC7" s="273"/>
      <c r="FD7" s="271"/>
      <c r="FE7" s="270"/>
      <c r="FF7" s="271"/>
      <c r="FG7" s="270"/>
      <c r="FH7" s="271"/>
      <c r="FI7" s="270"/>
      <c r="FJ7" s="271"/>
      <c r="FK7" s="270"/>
      <c r="FL7" s="271"/>
      <c r="FM7" s="270"/>
      <c r="FN7" s="271"/>
      <c r="FO7" s="270"/>
      <c r="FP7" s="272"/>
      <c r="FQ7" s="273"/>
      <c r="FR7" s="271"/>
      <c r="FS7" s="270"/>
      <c r="FT7" s="271"/>
      <c r="FU7" s="270"/>
      <c r="FV7" s="271"/>
      <c r="FW7" s="270"/>
      <c r="FX7" s="271"/>
      <c r="FY7" s="270"/>
      <c r="FZ7" s="271"/>
      <c r="GA7" s="270"/>
      <c r="GB7" s="271"/>
      <c r="GC7" s="270"/>
      <c r="GD7" s="272"/>
      <c r="GE7" s="273"/>
      <c r="GF7" s="271"/>
      <c r="GG7" s="270"/>
      <c r="GH7" s="271"/>
      <c r="GI7" s="270"/>
      <c r="GJ7" s="271"/>
      <c r="GK7" s="270"/>
      <c r="GL7" s="271"/>
      <c r="GM7" s="270"/>
      <c r="GN7" s="271"/>
      <c r="GO7" s="270"/>
      <c r="GP7" s="271"/>
      <c r="GQ7" s="270"/>
      <c r="GR7" s="272"/>
      <c r="GS7" s="273"/>
      <c r="GT7" s="271"/>
      <c r="GU7" s="270"/>
      <c r="GV7" s="271"/>
      <c r="GW7" s="270"/>
      <c r="GX7" s="271"/>
      <c r="GY7" s="270"/>
      <c r="GZ7" s="271"/>
      <c r="HA7" s="270"/>
      <c r="HB7" s="271"/>
      <c r="HC7" s="270"/>
      <c r="HD7" s="271"/>
      <c r="HE7" s="270"/>
      <c r="HF7" s="272"/>
      <c r="HG7" s="273"/>
      <c r="HH7" s="271"/>
      <c r="HI7" s="270"/>
      <c r="HJ7" s="271"/>
      <c r="HK7" s="270"/>
      <c r="HL7" s="271"/>
      <c r="HM7" s="270"/>
      <c r="HN7" s="271"/>
      <c r="HO7" s="270"/>
      <c r="HP7" s="271"/>
      <c r="HQ7" s="270"/>
      <c r="HR7" s="271"/>
      <c r="HS7" s="270"/>
      <c r="HT7" s="272"/>
      <c r="HU7" s="273"/>
      <c r="HV7" s="271"/>
      <c r="HW7" s="270"/>
      <c r="HX7" s="271"/>
      <c r="HY7" s="270"/>
      <c r="HZ7" s="271"/>
      <c r="IA7" s="270"/>
      <c r="IB7" s="271"/>
      <c r="IC7" s="270"/>
      <c r="ID7" s="271"/>
      <c r="IE7" s="270"/>
      <c r="IF7" s="271"/>
      <c r="IG7" s="270"/>
      <c r="IH7" s="272"/>
    </row>
    <row r="8" spans="1:248" s="2" customFormat="1" ht="14.25" customHeight="1" thickBot="1" x14ac:dyDescent="0.25">
      <c r="A8" s="301" t="s">
        <v>7</v>
      </c>
      <c r="B8" s="305" t="s">
        <v>8</v>
      </c>
      <c r="C8" s="306"/>
      <c r="D8" s="307"/>
      <c r="E8" s="167" t="b">
        <f ca="1">IFERROR(OFFSET(ASSR!$C$2,MATCH('Plan annuel'!E$5,ASSR!$C$3:$C$282,0),51+IF(MOD(COLUMN(),2)=0,6,1)),"")</f>
        <v>0</v>
      </c>
      <c r="F8" s="168" t="str">
        <f ca="1">IFERROR(OFFSET(ASSR!$C$2,MATCH('Plan annuel'!F$5,ASSR!$C$3:$C$282,0),51+IF(MOD(COLUMN(),2)=0,6,1)),"")</f>
        <v>Volley après-midi</v>
      </c>
      <c r="G8" s="168" t="b">
        <f ca="1">IFERROR(OFFSET(ASSR!$C$2,MATCH('Plan annuel'!G$5,ASSR!$C$3:$C$282,0),51+IF(MOD(COLUMN(),2)=0,6,1)),"")</f>
        <v>0</v>
      </c>
      <c r="H8" s="168" t="b">
        <f ca="1">IFERROR(OFFSET(ASSR!$C$2,MATCH('Plan annuel'!H$5,ASSR!$C$3:$C$282,0),51+IF(MOD(COLUMN(),2)=0,6,1)),"")</f>
        <v>0</v>
      </c>
      <c r="I8" s="168" t="b">
        <f ca="1">IFERROR(OFFSET(ASSR!$C$2,MATCH('Plan annuel'!I$5,ASSR!$C$3:$C$282,0),51+IF(MOD(COLUMN(),2)=0,6,1)),"")</f>
        <v>0</v>
      </c>
      <c r="J8" s="168" t="b">
        <f ca="1">IFERROR(OFFSET(ASSR!$C$2,MATCH('Plan annuel'!J$5,ASSR!$C$3:$C$282,0),51+IF(MOD(COLUMN(),2)=0,6,1)),"")</f>
        <v>0</v>
      </c>
      <c r="K8" s="168" t="b">
        <f ca="1">IFERROR(OFFSET(ASSR!$C$2,MATCH('Plan annuel'!K$5,ASSR!$C$3:$C$282,0),51+IF(MOD(COLUMN(),2)=0,6,1)),"")</f>
        <v>0</v>
      </c>
      <c r="L8" s="168" t="b">
        <f ca="1">IFERROR(OFFSET(ASSR!$C$2,MATCH('Plan annuel'!L$5,ASSR!$C$3:$C$282,0),51+IF(MOD(COLUMN(),2)=0,6,1)),"")</f>
        <v>0</v>
      </c>
      <c r="M8" s="168" t="b">
        <f ca="1">IFERROR(OFFSET(ASSR!$C$2,MATCH('Plan annuel'!M$5,ASSR!$C$3:$C$282,0),51+IF(MOD(COLUMN(),2)=0,6,1)),"")</f>
        <v>0</v>
      </c>
      <c r="N8" s="168" t="b">
        <f ca="1">IFERROR(OFFSET(ASSR!$C$2,MATCH('Plan annuel'!N$5,ASSR!$C$3:$C$282,0),51+IF(MOD(COLUMN(),2)=0,6,1)),"")</f>
        <v>0</v>
      </c>
      <c r="O8" s="168" t="b">
        <f ca="1">IFERROR(OFFSET(ASSR!$C$2,MATCH('Plan annuel'!O$5,ASSR!$C$3:$C$282,0),51+IF(MOD(COLUMN(),2)=0,6,1)),"")</f>
        <v>0</v>
      </c>
      <c r="P8" s="168" t="b">
        <f ca="1">IFERROR(OFFSET(ASSR!$C$2,MATCH('Plan annuel'!P$5,ASSR!$C$3:$C$282,0),51+IF(MOD(COLUMN(),2)=0,6,1)),"")</f>
        <v>0</v>
      </c>
      <c r="Q8" s="168" t="b">
        <f ca="1">IFERROR(OFFSET(ASSR!$C$2,MATCH('Plan annuel'!Q$5,ASSR!$C$3:$C$282,0),51+IF(MOD(COLUMN(),2)=0,6,1)),"")</f>
        <v>0</v>
      </c>
      <c r="R8" s="170" t="b">
        <f ca="1">IFERROR(OFFSET(ASSR!$C$2,MATCH('Plan annuel'!R$5,ASSR!$C$3:$C$282,0),51+IF(MOD(COLUMN(),2)=0,6,1)),"")</f>
        <v>0</v>
      </c>
      <c r="S8" s="167" t="b">
        <f ca="1">IFERROR(OFFSET(ASSR!$C$2,MATCH('Plan annuel'!S$5,ASSR!$C$3:$C$282,0),51+IF(MOD(COLUMN(),2)=0,6,1)),"")</f>
        <v>0</v>
      </c>
      <c r="T8" s="168" t="b">
        <f ca="1">IFERROR(OFFSET(ASSR!$C$2,MATCH('Plan annuel'!T$5,ASSR!$C$3:$C$282,0),51+IF(MOD(COLUMN(),2)=0,6,1)),"")</f>
        <v>0</v>
      </c>
      <c r="U8" s="168" t="b">
        <f ca="1">IFERROR(OFFSET(ASSR!$C$2,MATCH('Plan annuel'!U$5,ASSR!$C$3:$C$282,0),51+IF(MOD(COLUMN(),2)=0,6,1)),"")</f>
        <v>0</v>
      </c>
      <c r="V8" s="168" t="b">
        <f ca="1">IFERROR(OFFSET(ASSR!$C$2,MATCH('Plan annuel'!V$5,ASSR!$C$3:$C$282,0),51+IF(MOD(COLUMN(),2)=0,6,1)),"")</f>
        <v>0</v>
      </c>
      <c r="W8" s="168" t="b">
        <f ca="1">IFERROR(OFFSET(ASSR!$C$2,MATCH('Plan annuel'!W$5,ASSR!$C$3:$C$282,0),51+IF(MOD(COLUMN(),2)=0,6,1)),"")</f>
        <v>0</v>
      </c>
      <c r="X8" s="168" t="b">
        <f ca="1">IFERROR(OFFSET(ASSR!$C$2,MATCH('Plan annuel'!X$5,ASSR!$C$3:$C$282,0),51+IF(MOD(COLUMN(),2)=0,6,1)),"")</f>
        <v>0</v>
      </c>
      <c r="Y8" s="168" t="b">
        <f ca="1">IFERROR(OFFSET(ASSR!$C$2,MATCH('Plan annuel'!Y$5,ASSR!$C$3:$C$282,0),51+IF(MOD(COLUMN(),2)=0,6,1)),"")</f>
        <v>0</v>
      </c>
      <c r="Z8" s="168" t="b">
        <f ca="1">IFERROR(OFFSET(ASSR!$C$2,MATCH('Plan annuel'!Z$5,ASSR!$C$3:$C$282,0),51+IF(MOD(COLUMN(),2)=0,6,1)),"")</f>
        <v>0</v>
      </c>
      <c r="AA8" s="168" t="b">
        <f ca="1">IFERROR(OFFSET(ASSR!$C$2,MATCH('Plan annuel'!AA$5,ASSR!$C$3:$C$282,0),51+IF(MOD(COLUMN(),2)=0,6,1)),"")</f>
        <v>0</v>
      </c>
      <c r="AB8" s="168" t="b">
        <f ca="1">IFERROR(OFFSET(ASSR!$C$2,MATCH('Plan annuel'!AB$5,ASSR!$C$3:$C$282,0),51+IF(MOD(COLUMN(),2)=0,6,1)),"")</f>
        <v>0</v>
      </c>
      <c r="AC8" s="168" t="b">
        <f ca="1">IFERROR(OFFSET(ASSR!$C$2,MATCH('Plan annuel'!AC$5,ASSR!$C$3:$C$282,0),51+IF(MOD(COLUMN(),2)=0,6,1)),"")</f>
        <v>0</v>
      </c>
      <c r="AD8" s="168" t="b">
        <f ca="1">IFERROR(OFFSET(ASSR!$C$2,MATCH('Plan annuel'!AD$5,ASSR!$C$3:$C$282,0),51+IF(MOD(COLUMN(),2)=0,6,1)),"")</f>
        <v>0</v>
      </c>
      <c r="AE8" s="168" t="b">
        <f ca="1">IFERROR(OFFSET(ASSR!$C$2,MATCH('Plan annuel'!AE$5,ASSR!$C$3:$C$282,0),51+IF(MOD(COLUMN(),2)=0,6,1)),"")</f>
        <v>0</v>
      </c>
      <c r="AF8" s="170" t="b">
        <f ca="1">IFERROR(OFFSET(ASSR!$C$2,MATCH('Plan annuel'!AF$5,ASSR!$C$3:$C$282,0),51+IF(MOD(COLUMN(),2)=0,6,1)),"")</f>
        <v>0</v>
      </c>
      <c r="AG8" s="167" t="b">
        <f ca="1">IFERROR(OFFSET(ASSR!$C$2,MATCH('Plan annuel'!AG$5,ASSR!$C$3:$C$282,0),51+IF(MOD(COLUMN(),2)=0,6,1)),"")</f>
        <v>0</v>
      </c>
      <c r="AH8" s="168" t="b">
        <f ca="1">IFERROR(OFFSET(ASSR!$C$2,MATCH('Plan annuel'!AH$5,ASSR!$C$3:$C$282,0),51+IF(MOD(COLUMN(),2)=0,6,1)),"")</f>
        <v>0</v>
      </c>
      <c r="AI8" s="168" t="b">
        <f ca="1">IFERROR(OFFSET(ASSR!$C$2,MATCH('Plan annuel'!AI$5,ASSR!$C$3:$C$282,0),51+IF(MOD(COLUMN(),2)=0,6,1)),"")</f>
        <v>0</v>
      </c>
      <c r="AJ8" s="168" t="b">
        <f ca="1">IFERROR(OFFSET(ASSR!$C$2,MATCH('Plan annuel'!AJ$5,ASSR!$C$3:$C$282,0),51+IF(MOD(COLUMN(),2)=0,6,1)),"")</f>
        <v>0</v>
      </c>
      <c r="AK8" s="168" t="b">
        <f ca="1">IFERROR(OFFSET(ASSR!$C$2,MATCH('Plan annuel'!AK$5,ASSR!$C$3:$C$282,0),51+IF(MOD(COLUMN(),2)=0,6,1)),"")</f>
        <v>0</v>
      </c>
      <c r="AL8" s="168" t="b">
        <f ca="1">IFERROR(OFFSET(ASSR!$C$2,MATCH('Plan annuel'!AL$5,ASSR!$C$3:$C$282,0),51+IF(MOD(COLUMN(),2)=0,6,1)),"")</f>
        <v>0</v>
      </c>
      <c r="AM8" s="168" t="b">
        <f ca="1">IFERROR(OFFSET(ASSR!$C$2,MATCH('Plan annuel'!AM$5,ASSR!$C$3:$C$282,0),51+IF(MOD(COLUMN(),2)=0,6,1)),"")</f>
        <v>0</v>
      </c>
      <c r="AN8" s="168" t="b">
        <f ca="1">IFERROR(OFFSET(ASSR!$C$2,MATCH('Plan annuel'!AN$5,ASSR!$C$3:$C$282,0),51+IF(MOD(COLUMN(),2)=0,6,1)),"")</f>
        <v>0</v>
      </c>
      <c r="AO8" s="168" t="b">
        <f ca="1">IFERROR(OFFSET(ASSR!$C$2,MATCH('Plan annuel'!AO$5,ASSR!$C$3:$C$282,0),51+IF(MOD(COLUMN(),2)=0,6,1)),"")</f>
        <v>0</v>
      </c>
      <c r="AP8" s="168" t="b">
        <f ca="1">IFERROR(OFFSET(ASSR!$C$2,MATCH('Plan annuel'!AP$5,ASSR!$C$3:$C$282,0),51+IF(MOD(COLUMN(),2)=0,6,1)),"")</f>
        <v>0</v>
      </c>
      <c r="AQ8" s="168" t="b">
        <f ca="1">IFERROR(OFFSET(ASSR!$C$2,MATCH('Plan annuel'!AQ$5,ASSR!$C$3:$C$282,0),51+IF(MOD(COLUMN(),2)=0,6,1)),"")</f>
        <v>0</v>
      </c>
      <c r="AR8" s="168" t="b">
        <f ca="1">IFERROR(OFFSET(ASSR!$C$2,MATCH('Plan annuel'!AR$5,ASSR!$C$3:$C$282,0),51+IF(MOD(COLUMN(),2)=0,6,1)),"")</f>
        <v>0</v>
      </c>
      <c r="AS8" s="168" t="b">
        <f ca="1">IFERROR(OFFSET(ASSR!$C$2,MATCH('Plan annuel'!AS$5,ASSR!$C$3:$C$282,0),51+IF(MOD(COLUMN(),2)=0,6,1)),"")</f>
        <v>0</v>
      </c>
      <c r="AT8" s="170" t="b">
        <f ca="1">IFERROR(OFFSET(ASSR!$C$2,MATCH('Plan annuel'!AT$5,ASSR!$C$3:$C$282,0),51+IF(MOD(COLUMN(),2)=0,6,1)),"")</f>
        <v>0</v>
      </c>
      <c r="AU8" s="167" t="b">
        <f ca="1">IFERROR(OFFSET(ASSR!$C$2,MATCH('Plan annuel'!AU$5,ASSR!$C$3:$C$282,0),51+IF(MOD(COLUMN(),2)=0,6,1)),"")</f>
        <v>0</v>
      </c>
      <c r="AV8" s="168" t="b">
        <f ca="1">IFERROR(OFFSET(ASSR!$C$2,MATCH('Plan annuel'!AV$5,ASSR!$C$3:$C$282,0),51+IF(MOD(COLUMN(),2)=0,6,1)),"")</f>
        <v>0</v>
      </c>
      <c r="AW8" s="168" t="b">
        <f ca="1">IFERROR(OFFSET(ASSR!$C$2,MATCH('Plan annuel'!AW$5,ASSR!$C$3:$C$282,0),51+IF(MOD(COLUMN(),2)=0,6,1)),"")</f>
        <v>0</v>
      </c>
      <c r="AX8" s="168" t="b">
        <f ca="1">IFERROR(OFFSET(ASSR!$C$2,MATCH('Plan annuel'!AX$5,ASSR!$C$3:$C$282,0),51+IF(MOD(COLUMN(),2)=0,6,1)),"")</f>
        <v>0</v>
      </c>
      <c r="AY8" s="168" t="b">
        <f ca="1">IFERROR(OFFSET(ASSR!$C$2,MATCH('Plan annuel'!AY$5,ASSR!$C$3:$C$282,0),51+IF(MOD(COLUMN(),2)=0,6,1)),"")</f>
        <v>0</v>
      </c>
      <c r="AZ8" s="168" t="b">
        <f ca="1">IFERROR(OFFSET(ASSR!$C$2,MATCH('Plan annuel'!AZ$5,ASSR!$C$3:$C$282,0),51+IF(MOD(COLUMN(),2)=0,6,1)),"")</f>
        <v>0</v>
      </c>
      <c r="BA8" s="168" t="b">
        <f ca="1">IFERROR(OFFSET(ASSR!$C$2,MATCH('Plan annuel'!BA$5,ASSR!$C$3:$C$282,0),51+IF(MOD(COLUMN(),2)=0,6,1)),"")</f>
        <v>0</v>
      </c>
      <c r="BB8" s="168" t="b">
        <f ca="1">IFERROR(OFFSET(ASSR!$C$2,MATCH('Plan annuel'!BB$5,ASSR!$C$3:$C$282,0),51+IF(MOD(COLUMN(),2)=0,6,1)),"")</f>
        <v>0</v>
      </c>
      <c r="BC8" s="168" t="b">
        <f ca="1">IFERROR(OFFSET(ASSR!$C$2,MATCH('Plan annuel'!BC$5,ASSR!$C$3:$C$282,0),51+IF(MOD(COLUMN(),2)=0,6,1)),"")</f>
        <v>0</v>
      </c>
      <c r="BD8" s="168" t="b">
        <f ca="1">IFERROR(OFFSET(ASSR!$C$2,MATCH('Plan annuel'!BD$5,ASSR!$C$3:$C$282,0),51+IF(MOD(COLUMN(),2)=0,6,1)),"")</f>
        <v>0</v>
      </c>
      <c r="BE8" s="168" t="b">
        <f ca="1">IFERROR(OFFSET(ASSR!$C$2,MATCH('Plan annuel'!BE$5,ASSR!$C$3:$C$282,0),51+IF(MOD(COLUMN(),2)=0,6,1)),"")</f>
        <v>0</v>
      </c>
      <c r="BF8" s="168" t="b">
        <f ca="1">IFERROR(OFFSET(ASSR!$C$2,MATCH('Plan annuel'!BF$5,ASSR!$C$3:$C$282,0),51+IF(MOD(COLUMN(),2)=0,6,1)),"")</f>
        <v>0</v>
      </c>
      <c r="BG8" s="168" t="b">
        <f ca="1">IFERROR(OFFSET(ASSR!$C$2,MATCH('Plan annuel'!BG$5,ASSR!$C$3:$C$282,0),51+IF(MOD(COLUMN(),2)=0,6,1)),"")</f>
        <v>0</v>
      </c>
      <c r="BH8" s="170" t="b">
        <f ca="1">IFERROR(OFFSET(ASSR!$C$2,MATCH('Plan annuel'!BH$5,ASSR!$C$3:$C$282,0),51+IF(MOD(COLUMN(),2)=0,6,1)),"")</f>
        <v>0</v>
      </c>
      <c r="BI8" s="167" t="str">
        <f ca="1">IFERROR(OFFSET(ASSR!$C$2,MATCH('Plan annuel'!BI$5,ASSR!$C$3:$C$282,0),51+IF(MOD(COLUMN(),2)=0,6,1)),"")</f>
        <v>Musculation matin</v>
      </c>
      <c r="BJ8" s="171" t="str">
        <f ca="1">IFERROR(OFFSET(ASSR!$C$2,MATCH('Plan annuel'!BJ$5,ASSR!$C$3:$C$282,0),51+IF(MOD(COLUMN(),2)=0,6,1)),"")</f>
        <v>Musculation après-midi</v>
      </c>
      <c r="BK8" s="172" t="str">
        <f ca="1">IFERROR(OFFSET(ASSR!$C$2,MATCH('Plan annuel'!BK$5,ASSR!$C$3:$C$282,0),51+IF(MOD(COLUMN(),2)=0,6,1)),"")</f>
        <v>Muscu + Cardio matin</v>
      </c>
      <c r="BL8" s="171" t="str">
        <f ca="1">IFERROR(OFFSET(ASSR!$C$2,MATCH('Plan annuel'!BL$5,ASSR!$C$3:$C$282,0),51+IF(MOD(COLUMN(),2)=0,6,1)),"")</f>
        <v>Volley après-midi</v>
      </c>
      <c r="BM8" s="172" t="str">
        <f ca="1">IFERROR(OFFSET(ASSR!$C$2,MATCH('Plan annuel'!BM$5,ASSR!$C$3:$C$282,0),51+IF(MOD(COLUMN(),2)=0,6,1)),"")</f>
        <v>Repos journée</v>
      </c>
      <c r="BN8" s="171" t="str">
        <f ca="1">IFERROR(OFFSET(ASSR!$C$2,MATCH('Plan annuel'!BN$5,ASSR!$C$3:$C$282,0),51+IF(MOD(COLUMN(),2)=0,6,1)),"")</f>
        <v>Repos journée</v>
      </c>
      <c r="BO8" s="172" t="str">
        <f ca="1">IFERROR(OFFSET(ASSR!$C$2,MATCH('Plan annuel'!BO$5,ASSR!$C$3:$C$282,0),51+IF(MOD(COLUMN(),2)=0,6,1)),"")</f>
        <v>Musculation matin</v>
      </c>
      <c r="BP8" s="171" t="str">
        <f ca="1">IFERROR(OFFSET(ASSR!$C$2,MATCH('Plan annuel'!BP$5,ASSR!$C$3:$C$282,0),51+IF(MOD(COLUMN(),2)=0,6,1)),"")</f>
        <v>Volley après-midi</v>
      </c>
      <c r="BQ8" s="172" t="str">
        <f ca="1">IFERROR(OFFSET(ASSR!$C$2,MATCH('Plan annuel'!BQ$5,ASSR!$C$3:$C$282,0),51+IF(MOD(COLUMN(),2)=0,6,1)),"")</f>
        <v>Muscu + Cardio matin</v>
      </c>
      <c r="BR8" s="171" t="str">
        <f ca="1">IFERROR(OFFSET(ASSR!$C$2,MATCH('Plan annuel'!BR$5,ASSR!$C$3:$C$282,0),51+IF(MOD(COLUMN(),2)=0,6,1)),"")</f>
        <v>Volley après-midi</v>
      </c>
      <c r="BS8" s="172" t="str">
        <f ca="1">IFERROR(OFFSET(ASSR!$C$2,MATCH('Plan annuel'!BS$5,ASSR!$C$3:$C$282,0),51+IF(MOD(COLUMN(),2)=0,6,1)),"")</f>
        <v>Muscu + Cardio matin</v>
      </c>
      <c r="BT8" s="171" t="str">
        <f ca="1">IFERROR(OFFSET(ASSR!$C$2,MATCH('Plan annuel'!BT$5,ASSR!$C$3:$C$282,0),51+IF(MOD(COLUMN(),2)=0,6,1)),"")</f>
        <v>Repos après-midi</v>
      </c>
      <c r="BU8" s="172" t="str">
        <f ca="1">IFERROR(OFFSET(ASSR!$C$2,MATCH('Plan annuel'!BU$5,ASSR!$C$3:$C$282,0),51+IF(MOD(COLUMN(),2)=0,6,1)),"")</f>
        <v>Repos journée</v>
      </c>
      <c r="BV8" s="169" t="str">
        <f ca="1">IFERROR(OFFSET(ASSR!$C$2,MATCH('Plan annuel'!BV$5,ASSR!$C$3:$C$282,0),51+IF(MOD(COLUMN(),2)=0,6,1)),"")</f>
        <v>Repos journée</v>
      </c>
      <c r="BW8" s="167" t="str">
        <f ca="1">IFERROR(OFFSET(ASSR!$C$2,MATCH('Plan annuel'!BW$5,ASSR!$C$3:$C$282,0),51+IF(MOD(COLUMN(),2)=0,6,1)),"")</f>
        <v>Musculation matin</v>
      </c>
      <c r="BX8" s="171" t="str">
        <f ca="1">IFERROR(OFFSET(ASSR!$C$2,MATCH('Plan annuel'!BX$5,ASSR!$C$3:$C$282,0),51+IF(MOD(COLUMN(),2)=0,6,1)),"")</f>
        <v>Volley après-midi</v>
      </c>
      <c r="BY8" s="172" t="str">
        <f ca="1">IFERROR(OFFSET(ASSR!$C$2,MATCH('Plan annuel'!BY$5,ASSR!$C$3:$C$282,0),51+IF(MOD(COLUMN(),2)=0,6,1)),"")</f>
        <v>Musculation matin</v>
      </c>
      <c r="BZ8" s="171" t="str">
        <f ca="1">IFERROR(OFFSET(ASSR!$C$2,MATCH('Plan annuel'!BZ$5,ASSR!$C$3:$C$282,0),51+IF(MOD(COLUMN(),2)=0,6,1)),"")</f>
        <v>Volley après-midi</v>
      </c>
      <c r="CA8" s="172" t="str">
        <f ca="1">IFERROR(OFFSET(ASSR!$C$2,MATCH('Plan annuel'!CA$5,ASSR!$C$3:$C$282,0),51+IF(MOD(COLUMN(),2)=0,6,1)),"")</f>
        <v>Repos journée</v>
      </c>
      <c r="CB8" s="171" t="str">
        <f ca="1">IFERROR(OFFSET(ASSR!$C$2,MATCH('Plan annuel'!CB$5,ASSR!$C$3:$C$282,0),51+IF(MOD(COLUMN(),2)=0,6,1)),"")</f>
        <v>Repos journée</v>
      </c>
      <c r="CC8" s="172" t="str">
        <f ca="1">IFERROR(OFFSET(ASSR!$C$2,MATCH('Plan annuel'!CC$5,ASSR!$C$3:$C$282,0),51+IF(MOD(COLUMN(),2)=0,6,1)),"")</f>
        <v>Musculation matin</v>
      </c>
      <c r="CD8" s="171" t="str">
        <f ca="1">IFERROR(OFFSET(ASSR!$C$2,MATCH('Plan annuel'!CD$5,ASSR!$C$3:$C$282,0),51+IF(MOD(COLUMN(),2)=0,6,1)),"")</f>
        <v>Volley après-midi</v>
      </c>
      <c r="CE8" s="172" t="str">
        <f ca="1">IFERROR(OFFSET(ASSR!$C$2,MATCH('Plan annuel'!CE$5,ASSR!$C$3:$C$282,0),51+IF(MOD(COLUMN(),2)=0,6,1)),"")</f>
        <v>Musculation matin</v>
      </c>
      <c r="CF8" s="171" t="str">
        <f ca="1">IFERROR(OFFSET(ASSR!$C$2,MATCH('Plan annuel'!CF$5,ASSR!$C$3:$C$282,0),51+IF(MOD(COLUMN(),2)=0,6,1)),"")</f>
        <v>Volley après-midi</v>
      </c>
      <c r="CG8" s="172" t="str">
        <f ca="1">IFERROR(OFFSET(ASSR!$C$2,MATCH('Plan annuel'!CG$5,ASSR!$C$3:$C$282,0),51+IF(MOD(COLUMN(),2)=0,6,1)),"")</f>
        <v>Musculation matin</v>
      </c>
      <c r="CH8" s="171" t="str">
        <f ca="1">IFERROR(OFFSET(ASSR!$C$2,MATCH('Plan annuel'!CH$5,ASSR!$C$3:$C$282,0),51+IF(MOD(COLUMN(),2)=0,6,1)),"")</f>
        <v>Repos après-midi</v>
      </c>
      <c r="CI8" s="172" t="str">
        <f ca="1">IFERROR(OFFSET(ASSR!$C$2,MATCH('Plan annuel'!CI$5,ASSR!$C$3:$C$282,0),51+IF(MOD(COLUMN(),2)=0,6,1)),"")</f>
        <v>Repos journée</v>
      </c>
      <c r="CJ8" s="169" t="str">
        <f ca="1">IFERROR(OFFSET(ASSR!$C$2,MATCH('Plan annuel'!CJ$5,ASSR!$C$3:$C$282,0),51+IF(MOD(COLUMN(),2)=0,6,1)),"")</f>
        <v>Repos journée</v>
      </c>
      <c r="CK8" s="167" t="str">
        <f ca="1">IFERROR(OFFSET(ASSR!$C$2,MATCH('Plan annuel'!CK$5,ASSR!$C$3:$C$282,0),51+IF(MOD(COLUMN(),2)=0,6,1)),"")</f>
        <v>Repos matin</v>
      </c>
      <c r="CL8" s="171" t="str">
        <f ca="1">IFERROR(OFFSET(ASSR!$C$2,MATCH('Plan annuel'!CL$5,ASSR!$C$3:$C$282,0),51+IF(MOD(COLUMN(),2)=0,6,1)),"")</f>
        <v>Volley après-midi</v>
      </c>
      <c r="CM8" s="172" t="str">
        <f ca="1">IFERROR(OFFSET(ASSR!$C$2,MATCH('Plan annuel'!CM$5,ASSR!$C$3:$C$282,0),51+IF(MOD(COLUMN(),2)=0,6,1)),"")</f>
        <v>Musculation matin</v>
      </c>
      <c r="CN8" s="171" t="str">
        <f ca="1">IFERROR(OFFSET(ASSR!$C$2,MATCH('Plan annuel'!CN$5,ASSR!$C$3:$C$282,0),51+IF(MOD(COLUMN(),2)=0,6,1)),"")</f>
        <v>Volley après-midi</v>
      </c>
      <c r="CO8" s="172" t="str">
        <f ca="1">IFERROR(OFFSET(ASSR!$C$2,MATCH('Plan annuel'!CO$5,ASSR!$C$3:$C$282,0),51+IF(MOD(COLUMN(),2)=0,6,1)),"")</f>
        <v>Musculation matin</v>
      </c>
      <c r="CP8" s="171" t="str">
        <f ca="1">IFERROR(OFFSET(ASSR!$C$2,MATCH('Plan annuel'!CP$5,ASSR!$C$3:$C$282,0),51+IF(MOD(COLUMN(),2)=0,6,1)),"")</f>
        <v>Volley après-midi</v>
      </c>
      <c r="CQ8" s="172" t="str">
        <f ca="1">IFERROR(OFFSET(ASSR!$C$2,MATCH('Plan annuel'!CQ$5,ASSR!$C$3:$C$282,0),51+IF(MOD(COLUMN(),2)=0,6,1)),"")</f>
        <v>Repos matin</v>
      </c>
      <c r="CR8" s="171" t="str">
        <f ca="1">IFERROR(OFFSET(ASSR!$C$2,MATCH('Plan annuel'!CR$5,ASSR!$C$3:$C$282,0),51+IF(MOD(COLUMN(),2)=0,6,1)),"")</f>
        <v>Volley après-midi</v>
      </c>
      <c r="CS8" s="172" t="str">
        <f ca="1">IFERROR(OFFSET(ASSR!$C$2,MATCH('Plan annuel'!CS$5,ASSR!$C$3:$C$282,0),51+IF(MOD(COLUMN(),2)=0,6,1)),"")</f>
        <v>Musculation matin</v>
      </c>
      <c r="CT8" s="171" t="str">
        <f ca="1">IFERROR(OFFSET(ASSR!$C$2,MATCH('Plan annuel'!CT$5,ASSR!$C$3:$C$282,0),51+IF(MOD(COLUMN(),2)=0,6,1)),"")</f>
        <v>Volley après-midi</v>
      </c>
      <c r="CU8" s="172" t="str">
        <f ca="1">IFERROR(OFFSET(ASSR!$C$2,MATCH('Plan annuel'!CU$5,ASSR!$C$3:$C$282,0),51+IF(MOD(COLUMN(),2)=0,6,1)),"")</f>
        <v>Musculation matin</v>
      </c>
      <c r="CV8" s="171" t="str">
        <f ca="1">IFERROR(OFFSET(ASSR!$C$2,MATCH('Plan annuel'!CV$5,ASSR!$C$3:$C$282,0),51+IF(MOD(COLUMN(),2)=0,6,1)),"")</f>
        <v>Repos après-midi</v>
      </c>
      <c r="CW8" s="172" t="str">
        <f ca="1">IFERROR(OFFSET(ASSR!$C$2,MATCH('Plan annuel'!CW$5,ASSR!$C$3:$C$282,0),51+IF(MOD(COLUMN(),2)=0,6,1)),"")</f>
        <v>Repos journée</v>
      </c>
      <c r="CX8" s="169" t="str">
        <f ca="1">IFERROR(OFFSET(ASSR!$C$2,MATCH('Plan annuel'!CX$5,ASSR!$C$3:$C$282,0),51+IF(MOD(COLUMN(),2)=0,6,1)),"")</f>
        <v>Repos journée</v>
      </c>
      <c r="CY8" s="167" t="str">
        <f ca="1">IFERROR(OFFSET(ASSR!$C$2,MATCH('Plan annuel'!CY$5,ASSR!$C$3:$C$282,0),51+IF(MOD(COLUMN(),2)=0,6,1)),"")</f>
        <v>Repos matin</v>
      </c>
      <c r="CZ8" s="171" t="str">
        <f ca="1">IFERROR(OFFSET(ASSR!$C$2,MATCH('Plan annuel'!CZ$5,ASSR!$C$3:$C$282,0),51+IF(MOD(COLUMN(),2)=0,6,1)),"")</f>
        <v>Volley après-midi</v>
      </c>
      <c r="DA8" s="172" t="str">
        <f ca="1">IFERROR(OFFSET(ASSR!$C$2,MATCH('Plan annuel'!DA$5,ASSR!$C$3:$C$282,0),51+IF(MOD(COLUMN(),2)=0,6,1)),"")</f>
        <v>Musculation matin</v>
      </c>
      <c r="DB8" s="171" t="str">
        <f ca="1">IFERROR(OFFSET(ASSR!$C$2,MATCH('Plan annuel'!DB$5,ASSR!$C$3:$C$282,0),51+IF(MOD(COLUMN(),2)=0,6,1)),"")</f>
        <v>Volley après-midi</v>
      </c>
      <c r="DC8" s="172" t="str">
        <f ca="1">IFERROR(OFFSET(ASSR!$C$2,MATCH('Plan annuel'!DC$5,ASSR!$C$3:$C$282,0),51+IF(MOD(COLUMN(),2)=0,6,1)),"")</f>
        <v>Musculation matin</v>
      </c>
      <c r="DD8" s="171" t="str">
        <f ca="1">IFERROR(OFFSET(ASSR!$C$2,MATCH('Plan annuel'!DD$5,ASSR!$C$3:$C$282,0),51+IF(MOD(COLUMN(),2)=0,6,1)),"")</f>
        <v>Volley après-midi</v>
      </c>
      <c r="DE8" s="172" t="str">
        <f ca="1">IFERROR(OFFSET(ASSR!$C$2,MATCH('Plan annuel'!DE$5,ASSR!$C$3:$C$282,0),51+IF(MOD(COLUMN(),2)=0,6,1)),"")</f>
        <v>Repos matin</v>
      </c>
      <c r="DF8" s="171" t="str">
        <f ca="1">IFERROR(OFFSET(ASSR!$C$2,MATCH('Plan annuel'!DF$5,ASSR!$C$3:$C$282,0),51+IF(MOD(COLUMN(),2)=0,6,1)),"")</f>
        <v>Volley après-midi</v>
      </c>
      <c r="DG8" s="172" t="str">
        <f ca="1">IFERROR(OFFSET(ASSR!$C$2,MATCH('Plan annuel'!DG$5,ASSR!$C$3:$C$282,0),51+IF(MOD(COLUMN(),2)=0,6,1)),"")</f>
        <v>Musculation matin</v>
      </c>
      <c r="DH8" s="171" t="str">
        <f ca="1">IFERROR(OFFSET(ASSR!$C$2,MATCH('Plan annuel'!DH$5,ASSR!$C$3:$C$282,0),51+IF(MOD(COLUMN(),2)=0,6,1)),"")</f>
        <v>Match amical</v>
      </c>
      <c r="DI8" s="172" t="str">
        <f ca="1">IFERROR(OFFSET(ASSR!$C$2,MATCH('Plan annuel'!DI$5,ASSR!$C$3:$C$282,0),51+IF(MOD(COLUMN(),2)=0,6,1)),"")</f>
        <v>Musculation matin</v>
      </c>
      <c r="DJ8" s="171" t="str">
        <f ca="1">IFERROR(OFFSET(ASSR!$C$2,MATCH('Plan annuel'!DJ$5,ASSR!$C$3:$C$282,0),51+IF(MOD(COLUMN(),2)=0,6,1)),"")</f>
        <v>Repos après-midi</v>
      </c>
      <c r="DK8" s="172" t="str">
        <f ca="1">IFERROR(OFFSET(ASSR!$C$2,MATCH('Plan annuel'!DK$5,ASSR!$C$3:$C$282,0),51+IF(MOD(COLUMN(),2)=0,6,1)),"")</f>
        <v>Repos journée</v>
      </c>
      <c r="DL8" s="169" t="str">
        <f ca="1">IFERROR(OFFSET(ASSR!$C$2,MATCH('Plan annuel'!DL$5,ASSR!$C$3:$C$282,0),51+IF(MOD(COLUMN(),2)=0,6,1)),"")</f>
        <v>Repos journée</v>
      </c>
      <c r="DM8" s="167" t="str">
        <f ca="1">IFERROR(OFFSET(ASSR!$C$2,MATCH('Plan annuel'!DM$5,ASSR!$C$3:$C$282,0),51+IF(MOD(COLUMN(),2)=0,6,1)),"")</f>
        <v>Musculation matin</v>
      </c>
      <c r="DN8" s="171" t="str">
        <f ca="1">IFERROR(OFFSET(ASSR!$C$2,MATCH('Plan annuel'!DN$5,ASSR!$C$3:$C$282,0),51+IF(MOD(COLUMN(),2)=0,6,1)),"")</f>
        <v>Volley après-midi</v>
      </c>
      <c r="DO8" s="172" t="str">
        <f ca="1">IFERROR(OFFSET(ASSR!$C$2,MATCH('Plan annuel'!DO$5,ASSR!$C$3:$C$282,0),51+IF(MOD(COLUMN(),2)=0,6,1)),"")</f>
        <v>Volley matin</v>
      </c>
      <c r="DP8" s="171" t="str">
        <f ca="1">IFERROR(OFFSET(ASSR!$C$2,MATCH('Plan annuel'!DP$5,ASSR!$C$3:$C$282,0),51+IF(MOD(COLUMN(),2)=0,6,1)),"")</f>
        <v>Match amical</v>
      </c>
      <c r="DQ8" s="172" t="str">
        <f ca="1">IFERROR(OFFSET(ASSR!$C$2,MATCH('Plan annuel'!DQ$5,ASSR!$C$3:$C$282,0),51+IF(MOD(COLUMN(),2)=0,6,1)),"")</f>
        <v>Musculation matin</v>
      </c>
      <c r="DR8" s="171" t="str">
        <f ca="1">IFERROR(OFFSET(ASSR!$C$2,MATCH('Plan annuel'!DR$5,ASSR!$C$3:$C$282,0),51+IF(MOD(COLUMN(),2)=0,6,1)),"")</f>
        <v>Repos après-midi</v>
      </c>
      <c r="DS8" s="172" t="str">
        <f ca="1">IFERROR(OFFSET(ASSR!$C$2,MATCH('Plan annuel'!DS$5,ASSR!$C$3:$C$282,0),51+IF(MOD(COLUMN(),2)=0,6,1)),"")</f>
        <v>Repos matin</v>
      </c>
      <c r="DT8" s="171" t="str">
        <f ca="1">IFERROR(OFFSET(ASSR!$C$2,MATCH('Plan annuel'!DT$5,ASSR!$C$3:$C$282,0),51+IF(MOD(COLUMN(),2)=0,6,1)),"")</f>
        <v>Volley après-midi</v>
      </c>
      <c r="DU8" s="172" t="str">
        <f ca="1">IFERROR(OFFSET(ASSR!$C$2,MATCH('Plan annuel'!DU$5,ASSR!$C$3:$C$282,0),51+IF(MOD(COLUMN(),2)=0,6,1)),"")</f>
        <v>Musculation matin</v>
      </c>
      <c r="DV8" s="171" t="str">
        <f ca="1">IFERROR(OFFSET(ASSR!$C$2,MATCH('Plan annuel'!DV$5,ASSR!$C$3:$C$282,0),51+IF(MOD(COLUMN(),2)=0,6,1)),"")</f>
        <v>Volley après-midi</v>
      </c>
      <c r="DW8" s="172" t="str">
        <f ca="1">IFERROR(OFFSET(ASSR!$C$2,MATCH('Plan annuel'!DW$5,ASSR!$C$3:$C$282,0),51+IF(MOD(COLUMN(),2)=0,6,1)),"")</f>
        <v>Volley matin</v>
      </c>
      <c r="DX8" s="171" t="str">
        <f ca="1">IFERROR(OFFSET(ASSR!$C$2,MATCH('Plan annuel'!DX$5,ASSR!$C$3:$C$282,0),51+IF(MOD(COLUMN(),2)=0,6,1)),"")</f>
        <v>Match amical</v>
      </c>
      <c r="DY8" s="172" t="str">
        <f ca="1">IFERROR(OFFSET(ASSR!$C$2,MATCH('Plan annuel'!DY$5,ASSR!$C$3:$C$282,0),51+IF(MOD(COLUMN(),2)=0,6,1)),"")</f>
        <v>Repos journée</v>
      </c>
      <c r="DZ8" s="169" t="str">
        <f ca="1">IFERROR(OFFSET(ASSR!$C$2,MATCH('Plan annuel'!DZ$5,ASSR!$C$3:$C$282,0),51+IF(MOD(COLUMN(),2)=0,6,1)),"")</f>
        <v>Repos journée</v>
      </c>
      <c r="EA8" s="167" t="str">
        <f ca="1">IFERROR(OFFSET(ASSR!$C$2,MATCH('Plan annuel'!EA$5,ASSR!$C$3:$C$282,0),51+IF(MOD(COLUMN(),2)=0,6,1)),"")</f>
        <v>Repos matin</v>
      </c>
      <c r="EB8" s="171" t="str">
        <f ca="1">IFERROR(OFFSET(ASSR!$C$2,MATCH('Plan annuel'!EB$5,ASSR!$C$3:$C$282,0),51+IF(MOD(COLUMN(),2)=0,6,1)),"")</f>
        <v>Musculation après-midi</v>
      </c>
      <c r="EC8" s="172" t="str">
        <f ca="1">IFERROR(OFFSET(ASSR!$C$2,MATCH('Plan annuel'!EC$5,ASSR!$C$3:$C$282,0),51+IF(MOD(COLUMN(),2)=0,6,1)),"")</f>
        <v>Volley matin</v>
      </c>
      <c r="ED8" s="171" t="str">
        <f ca="1">IFERROR(OFFSET(ASSR!$C$2,MATCH('Plan annuel'!ED$5,ASSR!$C$3:$C$282,0),51+IF(MOD(COLUMN(),2)=0,6,1)),"")</f>
        <v>Match amical</v>
      </c>
      <c r="EE8" s="172" t="str">
        <f ca="1">IFERROR(OFFSET(ASSR!$C$2,MATCH('Plan annuel'!EE$5,ASSR!$C$3:$C$282,0),51+IF(MOD(COLUMN(),2)=0,6,1)),"")</f>
        <v>Repos matin</v>
      </c>
      <c r="EF8" s="171" t="str">
        <f ca="1">IFERROR(OFFSET(ASSR!$C$2,MATCH('Plan annuel'!EF$5,ASSR!$C$3:$C$282,0),51+IF(MOD(COLUMN(),2)=0,6,1)),"")</f>
        <v>Musculation après-midi</v>
      </c>
      <c r="EG8" s="172" t="str">
        <f ca="1">IFERROR(OFFSET(ASSR!$C$2,MATCH('Plan annuel'!EG$5,ASSR!$C$3:$C$282,0),51+IF(MOD(COLUMN(),2)=0,6,1)),"")</f>
        <v>Repos matin</v>
      </c>
      <c r="EH8" s="171" t="str">
        <f ca="1">IFERROR(OFFSET(ASSR!$C$2,MATCH('Plan annuel'!EH$5,ASSR!$C$3:$C$282,0),51+IF(MOD(COLUMN(),2)=0,6,1)),"")</f>
        <v>Volley après-midi</v>
      </c>
      <c r="EI8" s="172" t="str">
        <f ca="1">IFERROR(OFFSET(ASSR!$C$2,MATCH('Plan annuel'!EI$5,ASSR!$C$3:$C$282,0),51+IF(MOD(COLUMN(),2)=0,6,1)),"")</f>
        <v>Musculation matin</v>
      </c>
      <c r="EJ8" s="171" t="str">
        <f ca="1">IFERROR(OFFSET(ASSR!$C$2,MATCH('Plan annuel'!EJ$5,ASSR!$C$3:$C$282,0),51+IF(MOD(COLUMN(),2)=0,6,1)),"")</f>
        <v>Match amical</v>
      </c>
      <c r="EK8" s="172" t="str">
        <f ca="1">IFERROR(OFFSET(ASSR!$C$2,MATCH('Plan annuel'!EK$5,ASSR!$C$3:$C$282,0),51+IF(MOD(COLUMN(),2)=0,6,1)),"")</f>
        <v>Repos journée</v>
      </c>
      <c r="EL8" s="171" t="str">
        <f ca="1">IFERROR(OFFSET(ASSR!$C$2,MATCH('Plan annuel'!EL$5,ASSR!$C$3:$C$282,0),51+IF(MOD(COLUMN(),2)=0,6,1)),"")</f>
        <v>Repos journée</v>
      </c>
      <c r="EM8" s="172" t="str">
        <f ca="1">IFERROR(OFFSET(ASSR!$C$2,MATCH('Plan annuel'!EM$5,ASSR!$C$3:$C$282,0),51+IF(MOD(COLUMN(),2)=0,6,1)),"")</f>
        <v>Repos journée</v>
      </c>
      <c r="EN8" s="169" t="str">
        <f ca="1">IFERROR(OFFSET(ASSR!$C$2,MATCH('Plan annuel'!EN$5,ASSR!$C$3:$C$282,0),51+IF(MOD(COLUMN(),2)=0,6,1)),"")</f>
        <v>Repos journée</v>
      </c>
      <c r="EO8" s="167" t="str">
        <f ca="1">IFERROR(OFFSET(ASSR!$C$2,MATCH('Plan annuel'!EO$5,ASSR!$C$3:$C$282,0),51+IF(MOD(COLUMN(),2)=0,6,1)),"")</f>
        <v>Musculation matin</v>
      </c>
      <c r="EP8" s="171" t="str">
        <f ca="1">IFERROR(OFFSET(ASSR!$C$2,MATCH('Plan annuel'!EP$5,ASSR!$C$3:$C$282,0),51+IF(MOD(COLUMN(),2)=0,6,1)),"")</f>
        <v>Volley après-midi</v>
      </c>
      <c r="EQ8" s="172" t="str">
        <f ca="1">IFERROR(OFFSET(ASSR!$C$2,MATCH('Plan annuel'!EQ$5,ASSR!$C$3:$C$282,0),51+IF(MOD(COLUMN(),2)=0,6,1)),"")</f>
        <v>Volley matin</v>
      </c>
      <c r="ER8" s="171" t="str">
        <f ca="1">IFERROR(OFFSET(ASSR!$C$2,MATCH('Plan annuel'!ER$5,ASSR!$C$3:$C$282,0),51+IF(MOD(COLUMN(),2)=0,6,1)),"")</f>
        <v>Volley après-midi</v>
      </c>
      <c r="ES8" s="172" t="str">
        <f ca="1">IFERROR(OFFSET(ASSR!$C$2,MATCH('Plan annuel'!ES$5,ASSR!$C$3:$C$282,0),51+IF(MOD(COLUMN(),2)=0,6,1)),"")</f>
        <v>Musculation matin</v>
      </c>
      <c r="ET8" s="171" t="str">
        <f ca="1">IFERROR(OFFSET(ASSR!$C$2,MATCH('Plan annuel'!ET$5,ASSR!$C$3:$C$282,0),51+IF(MOD(COLUMN(),2)=0,6,1)),"")</f>
        <v>Volley après-midi</v>
      </c>
      <c r="EU8" s="172" t="str">
        <f ca="1">IFERROR(OFFSET(ASSR!$C$2,MATCH('Plan annuel'!EU$5,ASSR!$C$3:$C$282,0),51+IF(MOD(COLUMN(),2)=0,6,1)),"")</f>
        <v>Repos matin</v>
      </c>
      <c r="EV8" s="171" t="str">
        <f ca="1">IFERROR(OFFSET(ASSR!$C$2,MATCH('Plan annuel'!EV$5,ASSR!$C$3:$C$282,0),51+IF(MOD(COLUMN(),2)=0,6,1)),"")</f>
        <v>Volley après-midi</v>
      </c>
      <c r="EW8" s="172" t="str">
        <f ca="1">IFERROR(OFFSET(ASSR!$C$2,MATCH('Plan annuel'!EW$5,ASSR!$C$3:$C$282,0),51+IF(MOD(COLUMN(),2)=0,6,1)),"")</f>
        <v>Musculation matin</v>
      </c>
      <c r="EX8" s="171" t="str">
        <f ca="1">IFERROR(OFFSET(ASSR!$C$2,MATCH('Plan annuel'!EX$5,ASSR!$C$3:$C$282,0),51+IF(MOD(COLUMN(),2)=0,6,1)),"")</f>
        <v>Volley après-midi</v>
      </c>
      <c r="EY8" s="172" t="str">
        <f ca="1">IFERROR(OFFSET(ASSR!$C$2,MATCH('Plan annuel'!EY$5,ASSR!$C$3:$C$282,0),51+IF(MOD(COLUMN(),2)=0,6,1)),"")</f>
        <v>Décrassage</v>
      </c>
      <c r="EZ8" s="171" t="str">
        <f ca="1">IFERROR(OFFSET(ASSR!$C$2,MATCH('Plan annuel'!EZ$5,ASSR!$C$3:$C$282,0),51+IF(MOD(COLUMN(),2)=0,6,1)),"")</f>
        <v>Match amical</v>
      </c>
      <c r="FA8" s="172" t="str">
        <f ca="1">IFERROR(OFFSET(ASSR!$C$2,MATCH('Plan annuel'!FA$5,ASSR!$C$3:$C$282,0),51+IF(MOD(COLUMN(),2)=0,6,1)),"")</f>
        <v>Repos journée</v>
      </c>
      <c r="FB8" s="169" t="str">
        <f ca="1">IFERROR(OFFSET(ASSR!$C$2,MATCH('Plan annuel'!FB$5,ASSR!$C$3:$C$282,0),51+IF(MOD(COLUMN(),2)=0,6,1)),"")</f>
        <v>Repos journée</v>
      </c>
      <c r="FC8" s="167" t="str">
        <f ca="1">IFERROR(OFFSET(ASSR!$C$2,MATCH('Plan annuel'!FC$5,ASSR!$C$3:$C$282,0),51+IF(MOD(COLUMN(),2)=0,6,1)),"")</f>
        <v>Musculation matin</v>
      </c>
      <c r="FD8" s="171" t="str">
        <f ca="1">IFERROR(OFFSET(ASSR!$C$2,MATCH('Plan annuel'!FD$5,ASSR!$C$3:$C$282,0),51+IF(MOD(COLUMN(),2)=0,6,1)),"")</f>
        <v>Volley après-midi</v>
      </c>
      <c r="FE8" s="172" t="str">
        <f ca="1">IFERROR(OFFSET(ASSR!$C$2,MATCH('Plan annuel'!FE$5,ASSR!$C$3:$C$282,0),51+IF(MOD(COLUMN(),2)=0,6,1)),"")</f>
        <v>Volley matin</v>
      </c>
      <c r="FF8" s="171" t="str">
        <f ca="1">IFERROR(OFFSET(ASSR!$C$2,MATCH('Plan annuel'!FF$5,ASSR!$C$3:$C$282,0),51+IF(MOD(COLUMN(),2)=0,6,1)),"")</f>
        <v>Volley après-midi</v>
      </c>
      <c r="FG8" s="172" t="str">
        <f ca="1">IFERROR(OFFSET(ASSR!$C$2,MATCH('Plan annuel'!FG$5,ASSR!$C$3:$C$282,0),51+IF(MOD(COLUMN(),2)=0,6,1)),"")</f>
        <v>Musculation matin</v>
      </c>
      <c r="FH8" s="171" t="str">
        <f ca="1">IFERROR(OFFSET(ASSR!$C$2,MATCH('Plan annuel'!FH$5,ASSR!$C$3:$C$282,0),51+IF(MOD(COLUMN(),2)=0,6,1)),"")</f>
        <v>Volley après-midi</v>
      </c>
      <c r="FI8" s="172" t="str">
        <f ca="1">IFERROR(OFFSET(ASSR!$C$2,MATCH('Plan annuel'!FI$5,ASSR!$C$3:$C$282,0),51+IF(MOD(COLUMN(),2)=0,6,1)),"")</f>
        <v>Repos matin</v>
      </c>
      <c r="FJ8" s="171" t="str">
        <f ca="1">IFERROR(OFFSET(ASSR!$C$2,MATCH('Plan annuel'!FJ$5,ASSR!$C$3:$C$282,0),51+IF(MOD(COLUMN(),2)=0,6,1)),"")</f>
        <v>Volley après-midi</v>
      </c>
      <c r="FK8" s="172" t="str">
        <f ca="1">IFERROR(OFFSET(ASSR!$C$2,MATCH('Plan annuel'!FK$5,ASSR!$C$3:$C$282,0),51+IF(MOD(COLUMN(),2)=0,6,1)),"")</f>
        <v>Musculation matin</v>
      </c>
      <c r="FL8" s="171" t="str">
        <f ca="1">IFERROR(OFFSET(ASSR!$C$2,MATCH('Plan annuel'!FL$5,ASSR!$C$3:$C$282,0),51+IF(MOD(COLUMN(),2)=0,6,1)),"")</f>
        <v>Volley après-midi</v>
      </c>
      <c r="FM8" s="172" t="str">
        <f ca="1">IFERROR(OFFSET(ASSR!$C$2,MATCH('Plan annuel'!FM$5,ASSR!$C$3:$C$282,0),51+IF(MOD(COLUMN(),2)=0,6,1)),"")</f>
        <v>Décrassage</v>
      </c>
      <c r="FN8" s="171" t="str">
        <f ca="1">IFERROR(OFFSET(ASSR!$C$2,MATCH('Plan annuel'!FN$5,ASSR!$C$3:$C$282,0),51+IF(MOD(COLUMN(),2)=0,6,1)),"")</f>
        <v>Match officiel domicile</v>
      </c>
      <c r="FO8" s="172" t="str">
        <f ca="1">IFERROR(OFFSET(ASSR!$C$2,MATCH('Plan annuel'!FO$5,ASSR!$C$3:$C$282,0),51+IF(MOD(COLUMN(),2)=0,6,1)),"")</f>
        <v>Repos journée</v>
      </c>
      <c r="FP8" s="169" t="str">
        <f ca="1">IFERROR(OFFSET(ASSR!$C$2,MATCH('Plan annuel'!FP$5,ASSR!$C$3:$C$282,0),51+IF(MOD(COLUMN(),2)=0,6,1)),"")</f>
        <v>Repos journée</v>
      </c>
      <c r="FQ8" s="167" t="b">
        <f ca="1">IFERROR(OFFSET(ASSR!$C$2,MATCH('Plan annuel'!FQ$5,ASSR!$C$3:$C$282,0),51+IF(MOD(COLUMN(),2)=0,6,1)),"")</f>
        <v>0</v>
      </c>
      <c r="FR8" s="171" t="b">
        <f ca="1">IFERROR(OFFSET(ASSR!$C$2,MATCH('Plan annuel'!FR$5,ASSR!$C$3:$C$282,0),51+IF(MOD(COLUMN(),2)=0,6,1)),"")</f>
        <v>0</v>
      </c>
      <c r="FS8" s="172" t="b">
        <f ca="1">IFERROR(OFFSET(ASSR!$C$2,MATCH('Plan annuel'!FS$5,ASSR!$C$3:$C$282,0),51+IF(MOD(COLUMN(),2)=0,6,1)),"")</f>
        <v>0</v>
      </c>
      <c r="FT8" s="171" t="b">
        <f ca="1">IFERROR(OFFSET(ASSR!$C$2,MATCH('Plan annuel'!FT$5,ASSR!$C$3:$C$282,0),51+IF(MOD(COLUMN(),2)=0,6,1)),"")</f>
        <v>0</v>
      </c>
      <c r="FU8" s="172" t="b">
        <f ca="1">IFERROR(OFFSET(ASSR!$C$2,MATCH('Plan annuel'!FU$5,ASSR!$C$3:$C$282,0),51+IF(MOD(COLUMN(),2)=0,6,1)),"")</f>
        <v>0</v>
      </c>
      <c r="FV8" s="171" t="b">
        <f ca="1">IFERROR(OFFSET(ASSR!$C$2,MATCH('Plan annuel'!FV$5,ASSR!$C$3:$C$282,0),51+IF(MOD(COLUMN(),2)=0,6,1)),"")</f>
        <v>0</v>
      </c>
      <c r="FW8" s="172" t="b">
        <f ca="1">IFERROR(OFFSET(ASSR!$C$2,MATCH('Plan annuel'!FW$5,ASSR!$C$3:$C$282,0),51+IF(MOD(COLUMN(),2)=0,6,1)),"")</f>
        <v>0</v>
      </c>
      <c r="FX8" s="171" t="b">
        <f ca="1">IFERROR(OFFSET(ASSR!$C$2,MATCH('Plan annuel'!FX$5,ASSR!$C$3:$C$282,0),51+IF(MOD(COLUMN(),2)=0,6,1)),"")</f>
        <v>0</v>
      </c>
      <c r="FY8" s="172" t="b">
        <f ca="1">IFERROR(OFFSET(ASSR!$C$2,MATCH('Plan annuel'!FY$5,ASSR!$C$3:$C$282,0),51+IF(MOD(COLUMN(),2)=0,6,1)),"")</f>
        <v>0</v>
      </c>
      <c r="FZ8" s="171" t="b">
        <f ca="1">IFERROR(OFFSET(ASSR!$C$2,MATCH('Plan annuel'!FZ$5,ASSR!$C$3:$C$282,0),51+IF(MOD(COLUMN(),2)=0,6,1)),"")</f>
        <v>0</v>
      </c>
      <c r="GA8" s="172" t="b">
        <f ca="1">IFERROR(OFFSET(ASSR!$C$2,MATCH('Plan annuel'!GA$5,ASSR!$C$3:$C$282,0),51+IF(MOD(COLUMN(),2)=0,6,1)),"")</f>
        <v>0</v>
      </c>
      <c r="GB8" s="171" t="b">
        <f ca="1">IFERROR(OFFSET(ASSR!$C$2,MATCH('Plan annuel'!GB$5,ASSR!$C$3:$C$282,0),51+IF(MOD(COLUMN(),2)=0,6,1)),"")</f>
        <v>0</v>
      </c>
      <c r="GC8" s="172" t="b">
        <f ca="1">IFERROR(OFFSET(ASSR!$C$2,MATCH('Plan annuel'!GC$5,ASSR!$C$3:$C$282,0),51+IF(MOD(COLUMN(),2)=0,6,1)),"")</f>
        <v>0</v>
      </c>
      <c r="GD8" s="169" t="b">
        <f ca="1">IFERROR(OFFSET(ASSR!$C$2,MATCH('Plan annuel'!GD$5,ASSR!$C$3:$C$282,0),51+IF(MOD(COLUMN(),2)=0,6,1)),"")</f>
        <v>0</v>
      </c>
      <c r="GE8" s="167" t="b">
        <f ca="1">IFERROR(OFFSET(ASSR!$C$2,MATCH('Plan annuel'!GE$5,ASSR!$C$3:$C$282,0),51+IF(MOD(COLUMN(),2)=0,6,1)),"")</f>
        <v>0</v>
      </c>
      <c r="GF8" s="171" t="b">
        <f ca="1">IFERROR(OFFSET(ASSR!$C$2,MATCH('Plan annuel'!GF$5,ASSR!$C$3:$C$282,0),51+IF(MOD(COLUMN(),2)=0,6,1)),"")</f>
        <v>0</v>
      </c>
      <c r="GG8" s="172" t="str">
        <f ca="1">IFERROR(OFFSET(ASSR!$C$2,MATCH('Plan annuel'!GG$5,ASSR!$C$3:$C$282,0),51+IF(MOD(COLUMN(),2)=0,6,1)),"")</f>
        <v>Musculation matin</v>
      </c>
      <c r="GH8" s="171" t="str">
        <f ca="1">IFERROR(OFFSET(ASSR!$C$2,MATCH('Plan annuel'!GH$5,ASSR!$C$3:$C$282,0),51+IF(MOD(COLUMN(),2)=0,6,1)),"")</f>
        <v>Volley après-midi</v>
      </c>
      <c r="GI8" s="172" t="str">
        <f ca="1">IFERROR(OFFSET(ASSR!$C$2,MATCH('Plan annuel'!GI$5,ASSR!$C$3:$C$282,0),51+IF(MOD(COLUMN(),2)=0,6,1)),"")</f>
        <v>Repos journée</v>
      </c>
      <c r="GJ8" s="171" t="str">
        <f ca="1">IFERROR(OFFSET(ASSR!$C$2,MATCH('Plan annuel'!GJ$5,ASSR!$C$3:$C$282,0),51+IF(MOD(COLUMN(),2)=0,6,1)),"")</f>
        <v>Repos journée</v>
      </c>
      <c r="GK8" s="172" t="b">
        <f ca="1">IFERROR(OFFSET(ASSR!$C$2,MATCH('Plan annuel'!GK$5,ASSR!$C$3:$C$282,0),51+IF(MOD(COLUMN(),2)=0,6,1)),"")</f>
        <v>0</v>
      </c>
      <c r="GL8" s="171" t="b">
        <f ca="1">IFERROR(OFFSET(ASSR!$C$2,MATCH('Plan annuel'!GL$5,ASSR!$C$3:$C$282,0),51+IF(MOD(COLUMN(),2)=0,6,1)),"")</f>
        <v>0</v>
      </c>
      <c r="GM8" s="172" t="b">
        <f ca="1">IFERROR(OFFSET(ASSR!$C$2,MATCH('Plan annuel'!GM$5,ASSR!$C$3:$C$282,0),51+IF(MOD(COLUMN(),2)=0,6,1)),"")</f>
        <v>0</v>
      </c>
      <c r="GN8" s="171" t="b">
        <f ca="1">IFERROR(OFFSET(ASSR!$C$2,MATCH('Plan annuel'!GN$5,ASSR!$C$3:$C$282,0),51+IF(MOD(COLUMN(),2)=0,6,1)),"")</f>
        <v>0</v>
      </c>
      <c r="GO8" s="172" t="b">
        <f ca="1">IFERROR(OFFSET(ASSR!$C$2,MATCH('Plan annuel'!GO$5,ASSR!$C$3:$C$282,0),51+IF(MOD(COLUMN(),2)=0,6,1)),"")</f>
        <v>0</v>
      </c>
      <c r="GP8" s="171" t="b">
        <f ca="1">IFERROR(OFFSET(ASSR!$C$2,MATCH('Plan annuel'!GP$5,ASSR!$C$3:$C$282,0),51+IF(MOD(COLUMN(),2)=0,6,1)),"")</f>
        <v>0</v>
      </c>
      <c r="GQ8" s="172" t="b">
        <f ca="1">IFERROR(OFFSET(ASSR!$C$2,MATCH('Plan annuel'!GQ$5,ASSR!$C$3:$C$282,0),51+IF(MOD(COLUMN(),2)=0,6,1)),"")</f>
        <v>0</v>
      </c>
      <c r="GR8" s="169" t="b">
        <f ca="1">IFERROR(OFFSET(ASSR!$C$2,MATCH('Plan annuel'!GR$5,ASSR!$C$3:$C$282,0),51+IF(MOD(COLUMN(),2)=0,6,1)),"")</f>
        <v>0</v>
      </c>
      <c r="GS8" s="167" t="b">
        <f ca="1">IFERROR(OFFSET(ASSR!$C$2,MATCH('Plan annuel'!GS$5,ASSR!$C$3:$C$282,0),51+IF(MOD(COLUMN(),2)=0,6,1)),"")</f>
        <v>0</v>
      </c>
      <c r="GT8" s="171" t="b">
        <f ca="1">IFERROR(OFFSET(ASSR!$C$2,MATCH('Plan annuel'!GT$5,ASSR!$C$3:$C$282,0),51+IF(MOD(COLUMN(),2)=0,6,1)),"")</f>
        <v>0</v>
      </c>
      <c r="GU8" s="172" t="b">
        <f ca="1">IFERROR(OFFSET(ASSR!$C$2,MATCH('Plan annuel'!GU$5,ASSR!$C$3:$C$282,0),51+IF(MOD(COLUMN(),2)=0,6,1)),"")</f>
        <v>0</v>
      </c>
      <c r="GV8" s="171" t="b">
        <f ca="1">IFERROR(OFFSET(ASSR!$C$2,MATCH('Plan annuel'!GV$5,ASSR!$C$3:$C$282,0),51+IF(MOD(COLUMN(),2)=0,6,1)),"")</f>
        <v>0</v>
      </c>
      <c r="GW8" s="172" t="b">
        <f ca="1">IFERROR(OFFSET(ASSR!$C$2,MATCH('Plan annuel'!GW$5,ASSR!$C$3:$C$282,0),51+IF(MOD(COLUMN(),2)=0,6,1)),"")</f>
        <v>0</v>
      </c>
      <c r="GX8" s="171" t="b">
        <f ca="1">IFERROR(OFFSET(ASSR!$C$2,MATCH('Plan annuel'!GX$5,ASSR!$C$3:$C$282,0),51+IF(MOD(COLUMN(),2)=0,6,1)),"")</f>
        <v>0</v>
      </c>
      <c r="GY8" s="172" t="b">
        <f ca="1">IFERROR(OFFSET(ASSR!$C$2,MATCH('Plan annuel'!GY$5,ASSR!$C$3:$C$282,0),51+IF(MOD(COLUMN(),2)=0,6,1)),"")</f>
        <v>0</v>
      </c>
      <c r="GZ8" s="171" t="b">
        <f ca="1">IFERROR(OFFSET(ASSR!$C$2,MATCH('Plan annuel'!GZ$5,ASSR!$C$3:$C$282,0),51+IF(MOD(COLUMN(),2)=0,6,1)),"")</f>
        <v>0</v>
      </c>
      <c r="HA8" s="172" t="b">
        <f ca="1">IFERROR(OFFSET(ASSR!$C$2,MATCH('Plan annuel'!HA$5,ASSR!$C$3:$C$282,0),51+IF(MOD(COLUMN(),2)=0,6,1)),"")</f>
        <v>0</v>
      </c>
      <c r="HB8" s="171" t="b">
        <f ca="1">IFERROR(OFFSET(ASSR!$C$2,MATCH('Plan annuel'!HB$5,ASSR!$C$3:$C$282,0),51+IF(MOD(COLUMN(),2)=0,6,1)),"")</f>
        <v>0</v>
      </c>
      <c r="HC8" s="172" t="b">
        <f ca="1">IFERROR(OFFSET(ASSR!$C$2,MATCH('Plan annuel'!HC$5,ASSR!$C$3:$C$282,0),51+IF(MOD(COLUMN(),2)=0,6,1)),"")</f>
        <v>0</v>
      </c>
      <c r="HD8" s="171" t="b">
        <f ca="1">IFERROR(OFFSET(ASSR!$C$2,MATCH('Plan annuel'!HD$5,ASSR!$C$3:$C$282,0),51+IF(MOD(COLUMN(),2)=0,6,1)),"")</f>
        <v>0</v>
      </c>
      <c r="HE8" s="172" t="b">
        <f ca="1">IFERROR(OFFSET(ASSR!$C$2,MATCH('Plan annuel'!HE$5,ASSR!$C$3:$C$282,0),51+IF(MOD(COLUMN(),2)=0,6,1)),"")</f>
        <v>0</v>
      </c>
      <c r="HF8" s="169" t="b">
        <f ca="1">IFERROR(OFFSET(ASSR!$C$2,MATCH('Plan annuel'!HF$5,ASSR!$C$3:$C$282,0),51+IF(MOD(COLUMN(),2)=0,6,1)),"")</f>
        <v>0</v>
      </c>
      <c r="HG8" s="167" t="b">
        <f ca="1">IFERROR(OFFSET(ASSR!$C$2,MATCH('Plan annuel'!HG$5,ASSR!$C$3:$C$282,0),51+IF(MOD(COLUMN(),2)=0,6,1)),"")</f>
        <v>0</v>
      </c>
      <c r="HH8" s="171" t="b">
        <f ca="1">IFERROR(OFFSET(ASSR!$C$2,MATCH('Plan annuel'!HH$5,ASSR!$C$3:$C$282,0),51+IF(MOD(COLUMN(),2)=0,6,1)),"")</f>
        <v>0</v>
      </c>
      <c r="HI8" s="172" t="b">
        <f ca="1">IFERROR(OFFSET(ASSR!$C$2,MATCH('Plan annuel'!HI$5,ASSR!$C$3:$C$282,0),51+IF(MOD(COLUMN(),2)=0,6,1)),"")</f>
        <v>0</v>
      </c>
      <c r="HJ8" s="171" t="b">
        <f ca="1">IFERROR(OFFSET(ASSR!$C$2,MATCH('Plan annuel'!HJ$5,ASSR!$C$3:$C$282,0),51+IF(MOD(COLUMN(),2)=0,6,1)),"")</f>
        <v>0</v>
      </c>
      <c r="HK8" s="172" t="b">
        <f ca="1">IFERROR(OFFSET(ASSR!$C$2,MATCH('Plan annuel'!HK$5,ASSR!$C$3:$C$282,0),51+IF(MOD(COLUMN(),2)=0,6,1)),"")</f>
        <v>0</v>
      </c>
      <c r="HL8" s="171" t="b">
        <f ca="1">IFERROR(OFFSET(ASSR!$C$2,MATCH('Plan annuel'!HL$5,ASSR!$C$3:$C$282,0),51+IF(MOD(COLUMN(),2)=0,6,1)),"")</f>
        <v>0</v>
      </c>
      <c r="HM8" s="172" t="b">
        <f ca="1">IFERROR(OFFSET(ASSR!$C$2,MATCH('Plan annuel'!HM$5,ASSR!$C$3:$C$282,0),51+IF(MOD(COLUMN(),2)=0,6,1)),"")</f>
        <v>0</v>
      </c>
      <c r="HN8" s="171" t="b">
        <f ca="1">IFERROR(OFFSET(ASSR!$C$2,MATCH('Plan annuel'!HN$5,ASSR!$C$3:$C$282,0),51+IF(MOD(COLUMN(),2)=0,6,1)),"")</f>
        <v>0</v>
      </c>
      <c r="HO8" s="172" t="b">
        <f ca="1">IFERROR(OFFSET(ASSR!$C$2,MATCH('Plan annuel'!HO$5,ASSR!$C$3:$C$282,0),51+IF(MOD(COLUMN(),2)=0,6,1)),"")</f>
        <v>0</v>
      </c>
      <c r="HP8" s="171" t="b">
        <f ca="1">IFERROR(OFFSET(ASSR!$C$2,MATCH('Plan annuel'!HP$5,ASSR!$C$3:$C$282,0),51+IF(MOD(COLUMN(),2)=0,6,1)),"")</f>
        <v>0</v>
      </c>
      <c r="HQ8" s="172" t="b">
        <f ca="1">IFERROR(OFFSET(ASSR!$C$2,MATCH('Plan annuel'!HQ$5,ASSR!$C$3:$C$282,0),51+IF(MOD(COLUMN(),2)=0,6,1)),"")</f>
        <v>0</v>
      </c>
      <c r="HR8" s="171" t="b">
        <f ca="1">IFERROR(OFFSET(ASSR!$C$2,MATCH('Plan annuel'!HR$5,ASSR!$C$3:$C$282,0),51+IF(MOD(COLUMN(),2)=0,6,1)),"")</f>
        <v>0</v>
      </c>
      <c r="HS8" s="172" t="b">
        <f ca="1">IFERROR(OFFSET(ASSR!$C$2,MATCH('Plan annuel'!HS$5,ASSR!$C$3:$C$282,0),51+IF(MOD(COLUMN(),2)=0,6,1)),"")</f>
        <v>0</v>
      </c>
      <c r="HT8" s="169" t="b">
        <f ca="1">IFERROR(OFFSET(ASSR!$C$2,MATCH('Plan annuel'!HT$5,ASSR!$C$3:$C$282,0),51+IF(MOD(COLUMN(),2)=0,6,1)),"")</f>
        <v>0</v>
      </c>
      <c r="HU8" s="167" t="b">
        <f ca="1">IFERROR(OFFSET(ASSR!$C$2,MATCH('Plan annuel'!HU$5,ASSR!$C$3:$C$282,0),51+IF(MOD(COLUMN(),2)=0,6,1)),"")</f>
        <v>0</v>
      </c>
      <c r="HV8" s="171" t="b">
        <f ca="1">IFERROR(OFFSET(ASSR!$C$2,MATCH('Plan annuel'!HV$5,ASSR!$C$3:$C$282,0),51+IF(MOD(COLUMN(),2)=0,6,1)),"")</f>
        <v>0</v>
      </c>
      <c r="HW8" s="172" t="b">
        <f ca="1">IFERROR(OFFSET(ASSR!$C$2,MATCH('Plan annuel'!HW$5,ASSR!$C$3:$C$282,0),51+IF(MOD(COLUMN(),2)=0,6,1)),"")</f>
        <v>0</v>
      </c>
      <c r="HX8" s="171" t="b">
        <f ca="1">IFERROR(OFFSET(ASSR!$C$2,MATCH('Plan annuel'!HX$5,ASSR!$C$3:$C$282,0),51+IF(MOD(COLUMN(),2)=0,6,1)),"")</f>
        <v>0</v>
      </c>
      <c r="HY8" s="172" t="b">
        <f ca="1">IFERROR(OFFSET(ASSR!$C$2,MATCH('Plan annuel'!HY$5,ASSR!$C$3:$C$282,0),51+IF(MOD(COLUMN(),2)=0,6,1)),"")</f>
        <v>0</v>
      </c>
      <c r="HZ8" s="171" t="b">
        <f ca="1">IFERROR(OFFSET(ASSR!$C$2,MATCH('Plan annuel'!HZ$5,ASSR!$C$3:$C$282,0),51+IF(MOD(COLUMN(),2)=0,6,1)),"")</f>
        <v>0</v>
      </c>
      <c r="IA8" s="172" t="b">
        <f ca="1">IFERROR(OFFSET(ASSR!$C$2,MATCH('Plan annuel'!IA$5,ASSR!$C$3:$C$282,0),51+IF(MOD(COLUMN(),2)=0,6,1)),"")</f>
        <v>0</v>
      </c>
      <c r="IB8" s="171" t="b">
        <f ca="1">IFERROR(OFFSET(ASSR!$C$2,MATCH('Plan annuel'!IB$5,ASSR!$C$3:$C$282,0),51+IF(MOD(COLUMN(),2)=0,6,1)),"")</f>
        <v>0</v>
      </c>
      <c r="IC8" s="172" t="b">
        <f ca="1">IFERROR(OFFSET(ASSR!$C$2,MATCH('Plan annuel'!IC$5,ASSR!$C$3:$C$282,0),51+IF(MOD(COLUMN(),2)=0,6,1)),"")</f>
        <v>0</v>
      </c>
      <c r="ID8" s="171" t="b">
        <f ca="1">IFERROR(OFFSET(ASSR!$C$2,MATCH('Plan annuel'!ID$5,ASSR!$C$3:$C$282,0),51+IF(MOD(COLUMN(),2)=0,6,1)),"")</f>
        <v>0</v>
      </c>
      <c r="IE8" s="172" t="b">
        <f ca="1">IFERROR(OFFSET(ASSR!$C$2,MATCH('Plan annuel'!IE$5,ASSR!$C$3:$C$282,0),51+IF(MOD(COLUMN(),2)=0,6,1)),"")</f>
        <v>0</v>
      </c>
      <c r="IF8" s="171" t="b">
        <f ca="1">IFERROR(OFFSET(ASSR!$C$2,MATCH('Plan annuel'!IF$5,ASSR!$C$3:$C$282,0),51+IF(MOD(COLUMN(),2)=0,6,1)),"")</f>
        <v>0</v>
      </c>
      <c r="IG8" s="172" t="b">
        <f ca="1">IFERROR(OFFSET(ASSR!$C$2,MATCH('Plan annuel'!IG$5,ASSR!$C$3:$C$282,0),51+IF(MOD(COLUMN(),2)=0,6,1)),"")</f>
        <v>0</v>
      </c>
      <c r="IH8" s="169" t="b">
        <f ca="1">IFERROR(OFFSET(ASSR!$C$2,MATCH('Plan annuel'!IH$5,ASSR!$C$3:$C$282,0),51+IF(MOD(COLUMN(),2)=0,6,1)),"")</f>
        <v>0</v>
      </c>
    </row>
    <row r="9" spans="1:248" s="2" customFormat="1" ht="14.25" customHeight="1" x14ac:dyDescent="0.2">
      <c r="A9" s="302"/>
      <c r="B9" s="308" t="s">
        <v>9</v>
      </c>
      <c r="C9" s="309"/>
      <c r="D9" s="310"/>
      <c r="E9" s="163"/>
      <c r="F9" s="164"/>
      <c r="G9" s="165"/>
      <c r="H9" s="164"/>
      <c r="I9" s="165"/>
      <c r="J9" s="164"/>
      <c r="K9" s="165"/>
      <c r="L9" s="164"/>
      <c r="M9" s="165"/>
      <c r="N9" s="164"/>
      <c r="O9" s="165"/>
      <c r="P9" s="164"/>
      <c r="Q9" s="165"/>
      <c r="R9" s="166"/>
      <c r="S9" s="9"/>
      <c r="T9" s="6"/>
      <c r="U9" s="7"/>
      <c r="V9" s="6"/>
      <c r="W9" s="7"/>
      <c r="X9" s="6"/>
      <c r="Y9" s="7"/>
      <c r="Z9" s="6"/>
      <c r="AA9" s="7"/>
      <c r="AB9" s="6"/>
      <c r="AC9" s="7"/>
      <c r="AD9" s="6"/>
      <c r="AE9" s="7"/>
      <c r="AF9" s="8"/>
      <c r="AG9" s="9"/>
      <c r="AH9" s="6"/>
      <c r="AI9" s="7"/>
      <c r="AJ9" s="6"/>
      <c r="AK9" s="7"/>
      <c r="AL9" s="6"/>
      <c r="AM9" s="7"/>
      <c r="AN9" s="6"/>
      <c r="AO9" s="7"/>
      <c r="AP9" s="6"/>
      <c r="AQ9" s="7"/>
      <c r="AR9" s="6"/>
      <c r="AS9" s="7"/>
      <c r="AT9" s="8"/>
      <c r="AU9" s="9"/>
      <c r="AV9" s="6"/>
      <c r="AW9" s="7"/>
      <c r="AX9" s="6"/>
      <c r="AY9" s="7"/>
      <c r="AZ9" s="6"/>
      <c r="BA9" s="7"/>
      <c r="BB9" s="6"/>
      <c r="BC9" s="7"/>
      <c r="BD9" s="6"/>
      <c r="BE9" s="7"/>
      <c r="BF9" s="6"/>
      <c r="BG9" s="7"/>
      <c r="BH9" s="8"/>
      <c r="BI9" s="163"/>
      <c r="BJ9" s="164"/>
      <c r="BK9" s="165"/>
      <c r="BL9" s="164"/>
      <c r="BM9" s="165"/>
      <c r="BN9" s="164"/>
      <c r="BO9" s="165"/>
      <c r="BP9" s="164"/>
      <c r="BQ9" s="165"/>
      <c r="BR9" s="164"/>
      <c r="BS9" s="165"/>
      <c r="BT9" s="164"/>
      <c r="BU9" s="165"/>
      <c r="BV9" s="166"/>
      <c r="BW9" s="9"/>
      <c r="BX9" s="6"/>
      <c r="BY9" s="7"/>
      <c r="BZ9" s="6"/>
      <c r="CA9" s="7"/>
      <c r="CB9" s="6"/>
      <c r="CC9" s="7"/>
      <c r="CD9" s="6"/>
      <c r="CE9" s="7"/>
      <c r="CF9" s="6"/>
      <c r="CG9" s="7"/>
      <c r="CH9" s="6"/>
      <c r="CI9" s="7"/>
      <c r="CJ9" s="8"/>
      <c r="CK9" s="9"/>
      <c r="CL9" s="6"/>
      <c r="CM9" s="7"/>
      <c r="CN9" s="6"/>
      <c r="CO9" s="7"/>
      <c r="CP9" s="6"/>
      <c r="CQ9" s="7"/>
      <c r="CR9" s="6"/>
      <c r="CS9" s="7"/>
      <c r="CT9" s="6"/>
      <c r="CU9" s="7"/>
      <c r="CV9" s="6"/>
      <c r="CW9" s="7"/>
      <c r="CX9" s="8"/>
      <c r="CY9" s="5"/>
      <c r="CZ9" s="6"/>
      <c r="DA9" s="7"/>
      <c r="DB9" s="6"/>
      <c r="DC9" s="7"/>
      <c r="DD9" s="6"/>
      <c r="DE9" s="7"/>
      <c r="DF9" s="6"/>
      <c r="DG9" s="7"/>
      <c r="DH9" s="6"/>
      <c r="DI9" s="7"/>
      <c r="DJ9" s="6"/>
      <c r="DK9" s="7"/>
      <c r="DL9" s="8"/>
      <c r="DM9" s="5"/>
      <c r="DN9" s="6"/>
      <c r="DO9" s="7"/>
      <c r="DP9" s="6"/>
      <c r="DQ9" s="7"/>
      <c r="DR9" s="6"/>
      <c r="DS9" s="7"/>
      <c r="DT9" s="6"/>
      <c r="DU9" s="7"/>
      <c r="DV9" s="6"/>
      <c r="DW9" s="7"/>
      <c r="DX9" s="6"/>
      <c r="DY9" s="7"/>
      <c r="DZ9" s="8"/>
      <c r="EA9" s="5"/>
      <c r="EB9" s="6"/>
      <c r="EC9" s="7"/>
      <c r="ED9" s="6"/>
      <c r="EE9" s="7"/>
      <c r="EF9" s="6"/>
      <c r="EG9" s="7"/>
      <c r="EH9" s="6"/>
      <c r="EI9" s="7"/>
      <c r="EJ9" s="6"/>
      <c r="EK9" s="7"/>
      <c r="EL9" s="6"/>
      <c r="EM9" s="7"/>
      <c r="EN9" s="8"/>
      <c r="EO9" s="5"/>
      <c r="EP9" s="6"/>
      <c r="EQ9" s="7"/>
      <c r="ER9" s="6"/>
      <c r="ES9" s="7"/>
      <c r="ET9" s="6"/>
      <c r="EU9" s="7"/>
      <c r="EV9" s="6"/>
      <c r="EW9" s="7"/>
      <c r="EX9" s="6"/>
      <c r="EY9" s="7"/>
      <c r="EZ9" s="6"/>
      <c r="FA9" s="7"/>
      <c r="FB9" s="8"/>
      <c r="FC9" s="5"/>
      <c r="FD9" s="6"/>
      <c r="FE9" s="7"/>
      <c r="FF9" s="6"/>
      <c r="FG9" s="7"/>
      <c r="FH9" s="6"/>
      <c r="FI9" s="7"/>
      <c r="FJ9" s="6"/>
      <c r="FK9" s="7"/>
      <c r="FL9" s="6"/>
      <c r="FM9" s="7"/>
      <c r="FN9" s="6"/>
      <c r="FO9" s="7"/>
      <c r="FP9" s="8"/>
    </row>
    <row r="10" spans="1:248" s="2" customFormat="1" ht="14.25" customHeight="1" thickBot="1" x14ac:dyDescent="0.25">
      <c r="A10" s="302"/>
      <c r="B10" s="308" t="s">
        <v>10</v>
      </c>
      <c r="C10" s="309"/>
      <c r="D10" s="310"/>
      <c r="E10" s="14"/>
      <c r="F10" s="11"/>
      <c r="G10" s="12"/>
      <c r="H10" s="11"/>
      <c r="I10" s="12"/>
      <c r="J10" s="11"/>
      <c r="K10" s="12"/>
      <c r="L10" s="11"/>
      <c r="M10" s="12"/>
      <c r="N10" s="11"/>
      <c r="O10" s="12"/>
      <c r="P10" s="11"/>
      <c r="Q10" s="12"/>
      <c r="R10" s="13"/>
      <c r="S10" s="14"/>
      <c r="T10" s="11"/>
      <c r="U10" s="12"/>
      <c r="V10" s="11"/>
      <c r="W10" s="12"/>
      <c r="X10" s="11"/>
      <c r="Y10" s="12"/>
      <c r="Z10" s="11"/>
      <c r="AA10" s="12"/>
      <c r="AB10" s="11"/>
      <c r="AC10" s="12"/>
      <c r="AD10" s="11"/>
      <c r="AE10" s="12"/>
      <c r="AF10" s="13"/>
      <c r="AG10" s="14"/>
      <c r="AH10" s="11"/>
      <c r="AI10" s="12"/>
      <c r="AJ10" s="11"/>
      <c r="AK10" s="12"/>
      <c r="AL10" s="11"/>
      <c r="AM10" s="12"/>
      <c r="AN10" s="11"/>
      <c r="AO10" s="12"/>
      <c r="AP10" s="11"/>
      <c r="AQ10" s="12"/>
      <c r="AR10" s="11"/>
      <c r="AS10" s="12"/>
      <c r="AT10" s="13"/>
      <c r="AU10" s="14"/>
      <c r="AV10" s="11"/>
      <c r="AW10" s="12"/>
      <c r="AX10" s="11"/>
      <c r="AY10" s="12"/>
      <c r="AZ10" s="11"/>
      <c r="BA10" s="12"/>
      <c r="BB10" s="11"/>
      <c r="BC10" s="12"/>
      <c r="BD10" s="11"/>
      <c r="BE10" s="12"/>
      <c r="BF10" s="11"/>
      <c r="BG10" s="12"/>
      <c r="BH10" s="13"/>
      <c r="BI10" s="14"/>
      <c r="BJ10" s="11"/>
      <c r="BK10" s="12"/>
      <c r="BL10" s="11"/>
      <c r="BM10" s="12"/>
      <c r="BN10" s="11"/>
      <c r="BO10" s="12"/>
      <c r="BP10" s="11"/>
      <c r="BQ10" s="12"/>
      <c r="BR10" s="11"/>
      <c r="BS10" s="12"/>
      <c r="BT10" s="11"/>
      <c r="BU10" s="12"/>
      <c r="BV10" s="13"/>
      <c r="BW10" s="14"/>
      <c r="BX10" s="11"/>
      <c r="BY10" s="12"/>
      <c r="BZ10" s="11"/>
      <c r="CA10" s="12"/>
      <c r="CB10" s="11"/>
      <c r="CC10" s="12"/>
      <c r="CD10" s="11"/>
      <c r="CE10" s="12"/>
      <c r="CF10" s="11"/>
      <c r="CG10" s="12"/>
      <c r="CH10" s="11"/>
      <c r="CI10" s="12"/>
      <c r="CJ10" s="13"/>
      <c r="CK10" s="14"/>
      <c r="CL10" s="11"/>
      <c r="CM10" s="12"/>
      <c r="CN10" s="11"/>
      <c r="CO10" s="12"/>
      <c r="CP10" s="11"/>
      <c r="CQ10" s="12"/>
      <c r="CR10" s="11"/>
      <c r="CS10" s="12"/>
      <c r="CT10" s="11"/>
      <c r="CU10" s="12"/>
      <c r="CV10" s="11"/>
      <c r="CW10" s="12"/>
      <c r="CX10" s="13"/>
      <c r="CY10" s="10"/>
      <c r="CZ10" s="11"/>
      <c r="DA10" s="12"/>
      <c r="DB10" s="11"/>
      <c r="DC10" s="12"/>
      <c r="DD10" s="11"/>
      <c r="DE10" s="12"/>
      <c r="DF10" s="11"/>
      <c r="DG10" s="12"/>
      <c r="DH10" s="11"/>
      <c r="DI10" s="12"/>
      <c r="DJ10" s="11"/>
      <c r="DK10" s="12"/>
      <c r="DL10" s="13"/>
      <c r="DM10" s="10"/>
      <c r="DN10" s="11"/>
      <c r="DO10" s="12"/>
      <c r="DP10" s="11"/>
      <c r="DQ10" s="12"/>
      <c r="DR10" s="11"/>
      <c r="DS10" s="12"/>
      <c r="DT10" s="11"/>
      <c r="DU10" s="12"/>
      <c r="DV10" s="11"/>
      <c r="DW10" s="12"/>
      <c r="DX10" s="11"/>
      <c r="DY10" s="12"/>
      <c r="DZ10" s="13"/>
      <c r="EA10" s="10"/>
      <c r="EB10" s="11"/>
      <c r="EC10" s="12"/>
      <c r="ED10" s="11"/>
      <c r="EE10" s="12"/>
      <c r="EF10" s="11"/>
      <c r="EG10" s="12"/>
      <c r="EH10" s="11"/>
      <c r="EI10" s="12"/>
      <c r="EJ10" s="11"/>
      <c r="EK10" s="12"/>
      <c r="EL10" s="11"/>
      <c r="EM10" s="12"/>
      <c r="EN10" s="13"/>
      <c r="EO10" s="10"/>
      <c r="EP10" s="11"/>
      <c r="EQ10" s="12"/>
      <c r="ER10" s="11"/>
      <c r="ES10" s="12"/>
      <c r="ET10" s="11"/>
      <c r="EU10" s="12"/>
      <c r="EV10" s="11"/>
      <c r="EW10" s="12"/>
      <c r="EX10" s="11"/>
      <c r="EY10" s="12"/>
      <c r="EZ10" s="11"/>
      <c r="FA10" s="12"/>
      <c r="FB10" s="13"/>
      <c r="FC10" s="10"/>
      <c r="FD10" s="11"/>
      <c r="FE10" s="12"/>
      <c r="FF10" s="11"/>
      <c r="FG10" s="12"/>
      <c r="FH10" s="11"/>
      <c r="FI10" s="12"/>
      <c r="FJ10" s="11"/>
      <c r="FK10" s="12"/>
      <c r="FL10" s="11"/>
      <c r="FM10" s="12"/>
      <c r="FN10" s="11"/>
      <c r="FO10" s="12"/>
      <c r="FP10" s="13"/>
    </row>
    <row r="11" spans="1:248" s="15" customFormat="1" ht="13.5" customHeight="1" thickBot="1" x14ac:dyDescent="0.25">
      <c r="A11" s="302"/>
      <c r="B11" s="311" t="s">
        <v>11</v>
      </c>
      <c r="C11" s="312"/>
      <c r="D11" s="313"/>
      <c r="E11" s="314">
        <v>-1</v>
      </c>
      <c r="F11" s="315"/>
      <c r="G11" s="315"/>
      <c r="H11" s="316"/>
      <c r="I11" s="316"/>
      <c r="J11" s="316"/>
      <c r="K11" s="316"/>
      <c r="L11" s="316"/>
      <c r="M11" s="316"/>
      <c r="N11" s="316"/>
      <c r="O11" s="316"/>
      <c r="P11" s="316"/>
      <c r="Q11" s="316"/>
      <c r="R11" s="316"/>
      <c r="S11" s="298">
        <v>-2</v>
      </c>
      <c r="T11" s="299"/>
      <c r="U11" s="299"/>
      <c r="V11" s="299"/>
      <c r="W11" s="299"/>
      <c r="X11" s="299"/>
      <c r="Y11" s="299"/>
      <c r="Z11" s="299"/>
      <c r="AA11" s="299"/>
      <c r="AB11" s="299"/>
      <c r="AC11" s="299"/>
      <c r="AD11" s="299"/>
      <c r="AE11" s="299"/>
      <c r="AF11" s="300"/>
      <c r="AG11" s="298">
        <v>-3</v>
      </c>
      <c r="AH11" s="299"/>
      <c r="AI11" s="299"/>
      <c r="AJ11" s="299"/>
      <c r="AK11" s="299"/>
      <c r="AL11" s="299"/>
      <c r="AM11" s="299"/>
      <c r="AN11" s="299"/>
      <c r="AO11" s="299"/>
      <c r="AP11" s="299"/>
      <c r="AQ11" s="299"/>
      <c r="AR11" s="299"/>
      <c r="AS11" s="299"/>
      <c r="AT11" s="300"/>
      <c r="AU11" s="298">
        <v>-4</v>
      </c>
      <c r="AV11" s="299"/>
      <c r="AW11" s="299"/>
      <c r="AX11" s="299"/>
      <c r="AY11" s="299"/>
      <c r="AZ11" s="299"/>
      <c r="BA11" s="299"/>
      <c r="BB11" s="299"/>
      <c r="BC11" s="299"/>
      <c r="BD11" s="299"/>
      <c r="BE11" s="299"/>
      <c r="BF11" s="299"/>
      <c r="BG11" s="299"/>
      <c r="BH11" s="300"/>
      <c r="BI11" s="298">
        <v>1</v>
      </c>
      <c r="BJ11" s="299"/>
      <c r="BK11" s="299"/>
      <c r="BL11" s="299"/>
      <c r="BM11" s="299"/>
      <c r="BN11" s="299"/>
      <c r="BO11" s="299"/>
      <c r="BP11" s="299"/>
      <c r="BQ11" s="299"/>
      <c r="BR11" s="299"/>
      <c r="BS11" s="299"/>
      <c r="BT11" s="299"/>
      <c r="BU11" s="299"/>
      <c r="BV11" s="300"/>
      <c r="BW11" s="298">
        <f>BI11+1</f>
        <v>2</v>
      </c>
      <c r="BX11" s="299"/>
      <c r="BY11" s="299"/>
      <c r="BZ11" s="299"/>
      <c r="CA11" s="299"/>
      <c r="CB11" s="299"/>
      <c r="CC11" s="299"/>
      <c r="CD11" s="299"/>
      <c r="CE11" s="299"/>
      <c r="CF11" s="299"/>
      <c r="CG11" s="299"/>
      <c r="CH11" s="299"/>
      <c r="CI11" s="299"/>
      <c r="CJ11" s="300"/>
      <c r="CK11" s="298">
        <f>BW11+1</f>
        <v>3</v>
      </c>
      <c r="CL11" s="299"/>
      <c r="CM11" s="299"/>
      <c r="CN11" s="299"/>
      <c r="CO11" s="299"/>
      <c r="CP11" s="299"/>
      <c r="CQ11" s="299"/>
      <c r="CR11" s="299"/>
      <c r="CS11" s="299"/>
      <c r="CT11" s="299"/>
      <c r="CU11" s="299"/>
      <c r="CV11" s="299"/>
      <c r="CW11" s="299"/>
      <c r="CX11" s="300"/>
      <c r="CY11" s="298">
        <f>CK11+1</f>
        <v>4</v>
      </c>
      <c r="CZ11" s="299"/>
      <c r="DA11" s="299"/>
      <c r="DB11" s="299"/>
      <c r="DC11" s="299"/>
      <c r="DD11" s="299"/>
      <c r="DE11" s="299"/>
      <c r="DF11" s="299"/>
      <c r="DG11" s="299"/>
      <c r="DH11" s="299"/>
      <c r="DI11" s="299"/>
      <c r="DJ11" s="299"/>
      <c r="DK11" s="299"/>
      <c r="DL11" s="300"/>
      <c r="DM11" s="298">
        <f>CY11+1</f>
        <v>5</v>
      </c>
      <c r="DN11" s="299"/>
      <c r="DO11" s="299"/>
      <c r="DP11" s="299"/>
      <c r="DQ11" s="299"/>
      <c r="DR11" s="299"/>
      <c r="DS11" s="299"/>
      <c r="DT11" s="299"/>
      <c r="DU11" s="299"/>
      <c r="DV11" s="299"/>
      <c r="DW11" s="299"/>
      <c r="DX11" s="299"/>
      <c r="DY11" s="299"/>
      <c r="DZ11" s="300"/>
      <c r="EA11" s="298">
        <f>DM11+1</f>
        <v>6</v>
      </c>
      <c r="EB11" s="299"/>
      <c r="EC11" s="299"/>
      <c r="ED11" s="299"/>
      <c r="EE11" s="299"/>
      <c r="EF11" s="299"/>
      <c r="EG11" s="299"/>
      <c r="EH11" s="299"/>
      <c r="EI11" s="299"/>
      <c r="EJ11" s="299"/>
      <c r="EK11" s="299"/>
      <c r="EL11" s="299"/>
      <c r="EM11" s="299"/>
      <c r="EN11" s="300"/>
      <c r="EO11" s="298">
        <f>EA11+1</f>
        <v>7</v>
      </c>
      <c r="EP11" s="299"/>
      <c r="EQ11" s="299"/>
      <c r="ER11" s="299"/>
      <c r="ES11" s="299"/>
      <c r="ET11" s="299"/>
      <c r="EU11" s="299"/>
      <c r="EV11" s="299"/>
      <c r="EW11" s="299"/>
      <c r="EX11" s="299"/>
      <c r="EY11" s="299"/>
      <c r="EZ11" s="299"/>
      <c r="FA11" s="299"/>
      <c r="FB11" s="300"/>
      <c r="FC11" s="298">
        <f>EO11+1</f>
        <v>8</v>
      </c>
      <c r="FD11" s="299"/>
      <c r="FE11" s="299"/>
      <c r="FF11" s="299"/>
      <c r="FG11" s="299"/>
      <c r="FH11" s="299"/>
      <c r="FI11" s="299"/>
      <c r="FJ11" s="299"/>
      <c r="FK11" s="299"/>
      <c r="FL11" s="299"/>
      <c r="FM11" s="299"/>
      <c r="FN11" s="299"/>
      <c r="FO11" s="299"/>
      <c r="FP11" s="300"/>
    </row>
    <row r="12" spans="1:248" s="15" customFormat="1" ht="13.5" customHeight="1" x14ac:dyDescent="0.2">
      <c r="A12" s="303"/>
      <c r="B12" s="351" t="s">
        <v>12</v>
      </c>
      <c r="C12" s="352"/>
      <c r="D12" s="353"/>
      <c r="E12" s="357"/>
      <c r="F12" s="358"/>
      <c r="G12" s="358"/>
      <c r="H12" s="358"/>
      <c r="I12" s="358"/>
      <c r="J12" s="358"/>
      <c r="K12" s="358"/>
      <c r="L12" s="358"/>
      <c r="M12" s="358"/>
      <c r="N12" s="358"/>
      <c r="O12" s="358"/>
      <c r="P12" s="358"/>
      <c r="Q12" s="358"/>
      <c r="R12" s="358"/>
      <c r="S12" s="357"/>
      <c r="T12" s="358"/>
      <c r="U12" s="358"/>
      <c r="V12" s="358"/>
      <c r="W12" s="358"/>
      <c r="X12" s="358"/>
      <c r="Y12" s="358"/>
      <c r="Z12" s="358"/>
      <c r="AA12" s="358"/>
      <c r="AB12" s="358"/>
      <c r="AC12" s="358"/>
      <c r="AD12" s="358"/>
      <c r="AE12" s="358"/>
      <c r="AF12" s="358"/>
      <c r="AG12" s="357"/>
      <c r="AH12" s="358"/>
      <c r="AI12" s="358"/>
      <c r="AJ12" s="358"/>
      <c r="AK12" s="358"/>
      <c r="AL12" s="358"/>
      <c r="AM12" s="358"/>
      <c r="AN12" s="358"/>
      <c r="AO12" s="358"/>
      <c r="AP12" s="358"/>
      <c r="AQ12" s="358"/>
      <c r="AR12" s="358"/>
      <c r="AS12" s="358"/>
      <c r="AT12" s="358"/>
      <c r="AU12" s="357"/>
      <c r="AV12" s="358"/>
      <c r="AW12" s="358"/>
      <c r="AX12" s="358"/>
      <c r="AY12" s="358"/>
      <c r="AZ12" s="358"/>
      <c r="BA12" s="358"/>
      <c r="BB12" s="358"/>
      <c r="BC12" s="358"/>
      <c r="BD12" s="358"/>
      <c r="BE12" s="358"/>
      <c r="BF12" s="358"/>
      <c r="BG12" s="358"/>
      <c r="BH12" s="358"/>
      <c r="BI12" s="357"/>
      <c r="BJ12" s="358"/>
      <c r="BK12" s="358"/>
      <c r="BL12" s="358"/>
      <c r="BM12" s="358"/>
      <c r="BN12" s="358"/>
      <c r="BO12" s="358"/>
      <c r="BP12" s="358"/>
      <c r="BQ12" s="358"/>
      <c r="BR12" s="358"/>
      <c r="BS12" s="358"/>
      <c r="BT12" s="358"/>
      <c r="BU12" s="358"/>
      <c r="BV12" s="358"/>
      <c r="BW12" s="357"/>
      <c r="BX12" s="358"/>
      <c r="BY12" s="358"/>
      <c r="BZ12" s="358"/>
      <c r="CA12" s="358"/>
      <c r="CB12" s="358"/>
      <c r="CC12" s="358"/>
      <c r="CD12" s="358"/>
      <c r="CE12" s="358"/>
      <c r="CF12" s="358"/>
      <c r="CG12" s="358"/>
      <c r="CH12" s="358"/>
      <c r="CI12" s="358"/>
      <c r="CJ12" s="358"/>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row>
    <row r="13" spans="1:248" s="15" customFormat="1" ht="13.5" customHeight="1" thickBot="1" x14ac:dyDescent="0.25">
      <c r="A13" s="304"/>
      <c r="B13" s="317" t="s">
        <v>13</v>
      </c>
      <c r="C13" s="312"/>
      <c r="D13" s="313"/>
      <c r="E13" s="31"/>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row>
    <row r="14" spans="1:248" ht="27.75" customHeight="1" x14ac:dyDescent="0.25">
      <c r="A14" s="16"/>
      <c r="B14" s="349"/>
      <c r="C14" s="350"/>
      <c r="D14" s="158" t="s">
        <v>19</v>
      </c>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row>
    <row r="15" spans="1:248" ht="28.5" customHeight="1" thickBot="1" x14ac:dyDescent="0.3">
      <c r="B15" s="347"/>
      <c r="C15" s="348"/>
      <c r="D15" s="37" t="s">
        <v>20</v>
      </c>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row>
    <row r="16" spans="1:248" ht="12" customHeight="1" x14ac:dyDescent="0.25">
      <c r="B16" s="322" t="s">
        <v>24</v>
      </c>
      <c r="C16" s="318" t="s">
        <v>25</v>
      </c>
      <c r="D16" s="319"/>
      <c r="E16" s="318"/>
      <c r="F16" s="319"/>
      <c r="G16" s="318"/>
      <c r="H16" s="319"/>
      <c r="I16" s="318"/>
      <c r="J16" s="319"/>
      <c r="K16" s="318"/>
      <c r="L16" s="319"/>
      <c r="M16" s="318"/>
      <c r="N16" s="319"/>
      <c r="O16" s="318"/>
      <c r="P16" s="319"/>
      <c r="Q16" s="318"/>
      <c r="R16" s="319"/>
      <c r="S16" s="318"/>
      <c r="T16" s="319"/>
      <c r="U16" s="318"/>
      <c r="V16" s="319"/>
      <c r="W16" s="318"/>
      <c r="X16" s="319"/>
      <c r="Y16" s="318"/>
      <c r="Z16" s="319"/>
      <c r="AA16" s="318"/>
      <c r="AB16" s="319"/>
      <c r="AC16" s="318"/>
      <c r="AD16" s="319"/>
      <c r="AE16" s="318"/>
      <c r="AF16" s="319"/>
      <c r="AG16" s="19"/>
      <c r="AH16" s="19"/>
      <c r="AI16" s="20"/>
      <c r="AJ16" s="21"/>
      <c r="AK16" s="20"/>
      <c r="AL16" s="21"/>
      <c r="AM16" s="20"/>
      <c r="AN16" s="21"/>
      <c r="AO16" s="20"/>
      <c r="AP16" s="21"/>
      <c r="AQ16" s="20"/>
      <c r="AR16" s="21"/>
      <c r="AS16" s="20"/>
      <c r="AT16" s="21"/>
      <c r="AU16" s="19"/>
      <c r="AV16" s="19"/>
      <c r="AW16" s="20"/>
      <c r="AX16" s="21"/>
      <c r="AY16" s="20"/>
      <c r="AZ16" s="21"/>
      <c r="BA16" s="20"/>
      <c r="BB16" s="21"/>
      <c r="BC16" s="20"/>
      <c r="BD16" s="21"/>
      <c r="BE16" s="20"/>
      <c r="BF16" s="21"/>
      <c r="BG16" s="20"/>
      <c r="BH16" s="21"/>
      <c r="BI16" s="19"/>
      <c r="BJ16" s="19"/>
      <c r="BK16" s="20"/>
      <c r="BL16" s="21"/>
      <c r="BM16" s="20"/>
      <c r="BN16" s="21"/>
      <c r="BO16" s="20"/>
      <c r="BP16" s="21"/>
      <c r="BQ16" s="20"/>
      <c r="BR16" s="21"/>
      <c r="BS16" s="20"/>
      <c r="BT16" s="21"/>
      <c r="BU16" s="20"/>
      <c r="BV16" s="21"/>
      <c r="BW16" s="19"/>
      <c r="BX16" s="19"/>
      <c r="BY16" s="20"/>
      <c r="BZ16" s="21"/>
      <c r="CA16" s="20"/>
      <c r="CB16" s="21"/>
      <c r="CC16" s="20"/>
      <c r="CD16" s="21"/>
      <c r="CE16" s="20"/>
      <c r="CF16" s="21"/>
      <c r="CG16" s="20"/>
      <c r="CH16" s="21"/>
      <c r="CI16" s="20"/>
      <c r="CJ16" s="21"/>
      <c r="CK16" s="19"/>
      <c r="CL16" s="19"/>
      <c r="CM16" s="20"/>
      <c r="CN16" s="21"/>
      <c r="CO16" s="20"/>
      <c r="CP16" s="21"/>
      <c r="CQ16" s="20"/>
      <c r="CR16" s="21"/>
      <c r="CS16" s="20"/>
      <c r="CT16" s="21"/>
      <c r="CU16" s="20"/>
      <c r="CV16" s="21"/>
      <c r="CW16" s="20"/>
      <c r="CX16" s="21"/>
      <c r="CY16" s="19"/>
      <c r="CZ16" s="19"/>
      <c r="DA16" s="20"/>
      <c r="DB16" s="21"/>
      <c r="DC16" s="20"/>
      <c r="DD16" s="21"/>
      <c r="DE16" s="20"/>
      <c r="DF16" s="21"/>
      <c r="DG16" s="20"/>
      <c r="DH16" s="21"/>
      <c r="DI16" s="20"/>
      <c r="DJ16" s="21"/>
      <c r="DK16" s="20"/>
      <c r="DL16" s="21"/>
      <c r="DM16" s="19"/>
      <c r="DN16" s="19"/>
      <c r="DO16" s="20"/>
      <c r="DP16" s="21"/>
      <c r="DQ16" s="20"/>
      <c r="DR16" s="21"/>
      <c r="DS16" s="20"/>
      <c r="DT16" s="21"/>
      <c r="DU16" s="20"/>
      <c r="DV16" s="21"/>
      <c r="DW16" s="20"/>
      <c r="DX16" s="21"/>
      <c r="DY16" s="20"/>
      <c r="DZ16" s="21"/>
      <c r="EA16" s="19"/>
      <c r="EB16" s="19"/>
      <c r="EC16" s="20"/>
      <c r="ED16" s="21"/>
      <c r="EE16" s="20"/>
      <c r="EF16" s="21"/>
      <c r="EG16" s="20"/>
      <c r="EH16" s="21"/>
      <c r="EI16" s="20"/>
      <c r="EJ16" s="21"/>
      <c r="EK16" s="20"/>
      <c r="EL16" s="21"/>
      <c r="EM16" s="20"/>
      <c r="EN16" s="21"/>
      <c r="EO16" s="19"/>
      <c r="EP16" s="19"/>
      <c r="EQ16" s="20"/>
      <c r="ER16" s="21"/>
      <c r="ES16" s="20"/>
      <c r="ET16" s="21"/>
      <c r="EU16" s="20"/>
      <c r="EV16" s="21"/>
      <c r="EW16" s="20"/>
      <c r="EX16" s="21"/>
      <c r="EY16" s="20"/>
      <c r="EZ16" s="21"/>
      <c r="FA16" s="20"/>
      <c r="FB16" s="21"/>
      <c r="FC16" s="19"/>
      <c r="FD16" s="19"/>
      <c r="FE16" s="20"/>
      <c r="FF16" s="21"/>
      <c r="FG16" s="20"/>
      <c r="FH16" s="21"/>
      <c r="FI16" s="20"/>
      <c r="FJ16" s="21"/>
      <c r="FK16" s="20"/>
      <c r="FL16" s="21"/>
      <c r="FM16" s="20"/>
      <c r="FN16" s="21"/>
      <c r="FO16" s="20"/>
      <c r="FP16" s="21"/>
    </row>
    <row r="17" spans="2:172" ht="12" customHeight="1" x14ac:dyDescent="0.25">
      <c r="B17" s="323"/>
      <c r="C17" s="268" t="s">
        <v>26</v>
      </c>
      <c r="D17" s="269"/>
      <c r="E17" s="22"/>
      <c r="F17" s="23"/>
      <c r="G17" s="24"/>
      <c r="H17" s="27"/>
      <c r="I17" s="24"/>
      <c r="J17" s="27"/>
      <c r="K17" s="24"/>
      <c r="L17" s="27"/>
      <c r="M17" s="24"/>
      <c r="N17" s="27"/>
      <c r="O17" s="24"/>
      <c r="P17" s="27"/>
      <c r="Q17" s="24"/>
      <c r="R17" s="27"/>
      <c r="S17" s="23"/>
      <c r="T17" s="23"/>
      <c r="U17" s="24"/>
      <c r="V17" s="27"/>
      <c r="W17" s="24"/>
      <c r="X17" s="27"/>
      <c r="Y17" s="24"/>
      <c r="Z17" s="27"/>
      <c r="AA17" s="24"/>
      <c r="AB17" s="27"/>
      <c r="AC17" s="24"/>
      <c r="AD17" s="27"/>
      <c r="AE17" s="24"/>
      <c r="AF17" s="27"/>
      <c r="AG17" s="268"/>
      <c r="AH17" s="269"/>
      <c r="AI17" s="268"/>
      <c r="AJ17" s="269"/>
      <c r="AK17" s="268"/>
      <c r="AL17" s="269"/>
      <c r="AM17" s="268"/>
      <c r="AN17" s="269"/>
      <c r="AO17" s="268"/>
      <c r="AP17" s="269"/>
      <c r="AQ17" s="268"/>
      <c r="AR17" s="269"/>
      <c r="AS17" s="268"/>
      <c r="AT17" s="269"/>
      <c r="AU17" s="268"/>
      <c r="AV17" s="269"/>
      <c r="AW17" s="268"/>
      <c r="AX17" s="269"/>
      <c r="AY17" s="268"/>
      <c r="AZ17" s="269"/>
      <c r="BA17" s="268"/>
      <c r="BB17" s="269"/>
      <c r="BC17" s="268"/>
      <c r="BD17" s="269"/>
      <c r="BE17" s="268"/>
      <c r="BF17" s="269"/>
      <c r="BG17" s="268"/>
      <c r="BH17" s="269"/>
      <c r="BI17" s="23"/>
      <c r="BJ17" s="23"/>
      <c r="BK17" s="24"/>
      <c r="BL17" s="27"/>
      <c r="BM17" s="24"/>
      <c r="BN17" s="27"/>
      <c r="BO17" s="24"/>
      <c r="BP17" s="27"/>
      <c r="BQ17" s="24"/>
      <c r="BR17" s="27"/>
      <c r="BS17" s="24"/>
      <c r="BT17" s="27"/>
      <c r="BU17" s="24"/>
      <c r="BV17" s="27"/>
      <c r="BW17" s="23"/>
      <c r="BX17" s="23"/>
      <c r="BY17" s="24"/>
      <c r="BZ17" s="27"/>
      <c r="CA17" s="24"/>
      <c r="CB17" s="27"/>
      <c r="CC17" s="24"/>
      <c r="CD17" s="27"/>
      <c r="CE17" s="24"/>
      <c r="CF17" s="27"/>
      <c r="CG17" s="24"/>
      <c r="CH17" s="27"/>
      <c r="CI17" s="24"/>
      <c r="CJ17" s="27"/>
      <c r="CK17" s="23"/>
      <c r="CL17" s="23"/>
      <c r="CM17" s="24"/>
      <c r="CN17" s="27"/>
      <c r="CO17" s="24"/>
      <c r="CP17" s="27"/>
      <c r="CQ17" s="24"/>
      <c r="CR17" s="27"/>
      <c r="CS17" s="24"/>
      <c r="CT17" s="27"/>
      <c r="CU17" s="24"/>
      <c r="CV17" s="27"/>
      <c r="CW17" s="24"/>
      <c r="CX17" s="27"/>
      <c r="CY17" s="23"/>
      <c r="CZ17" s="23"/>
      <c r="DA17" s="24"/>
      <c r="DB17" s="27"/>
      <c r="DC17" s="24"/>
      <c r="DD17" s="27"/>
      <c r="DE17" s="24"/>
      <c r="DF17" s="27"/>
      <c r="DG17" s="24"/>
      <c r="DH17" s="27"/>
      <c r="DI17" s="24"/>
      <c r="DJ17" s="27"/>
      <c r="DK17" s="24"/>
      <c r="DL17" s="27"/>
      <c r="DM17" s="23"/>
      <c r="DN17" s="23"/>
      <c r="DO17" s="24"/>
      <c r="DP17" s="27"/>
      <c r="DQ17" s="24"/>
      <c r="DR17" s="27"/>
      <c r="DS17" s="24"/>
      <c r="DT17" s="27"/>
      <c r="DU17" s="24"/>
      <c r="DV17" s="27"/>
      <c r="DW17" s="24"/>
      <c r="DX17" s="27"/>
      <c r="DY17" s="24"/>
      <c r="DZ17" s="27"/>
      <c r="EA17" s="23"/>
      <c r="EB17" s="23"/>
      <c r="EC17" s="24"/>
      <c r="ED17" s="27"/>
      <c r="EE17" s="24"/>
      <c r="EF17" s="27"/>
      <c r="EG17" s="24"/>
      <c r="EH17" s="27"/>
      <c r="EI17" s="24"/>
      <c r="EJ17" s="27"/>
      <c r="EK17" s="24"/>
      <c r="EL17" s="27"/>
      <c r="EM17" s="24"/>
      <c r="EN17" s="27"/>
      <c r="EO17" s="23"/>
      <c r="EP17" s="23"/>
      <c r="EQ17" s="24"/>
      <c r="ER17" s="27"/>
      <c r="ES17" s="24"/>
      <c r="ET17" s="27"/>
      <c r="EU17" s="24"/>
      <c r="EV17" s="27"/>
      <c r="EW17" s="24"/>
      <c r="EX17" s="27"/>
      <c r="EY17" s="24"/>
      <c r="EZ17" s="27"/>
      <c r="FA17" s="24"/>
      <c r="FB17" s="27"/>
      <c r="FC17" s="23"/>
      <c r="FD17" s="23"/>
      <c r="FE17" s="24"/>
      <c r="FF17" s="27"/>
      <c r="FG17" s="24"/>
      <c r="FH17" s="27"/>
      <c r="FI17" s="24"/>
      <c r="FJ17" s="27"/>
      <c r="FK17" s="24"/>
      <c r="FL17" s="27"/>
      <c r="FM17" s="24"/>
      <c r="FN17" s="27"/>
      <c r="FO17" s="24"/>
      <c r="FP17" s="27"/>
    </row>
    <row r="18" spans="2:172" ht="12" customHeight="1" x14ac:dyDescent="0.25">
      <c r="B18" s="323"/>
      <c r="C18" s="324" t="s">
        <v>27</v>
      </c>
      <c r="D18" s="325"/>
      <c r="E18" s="22"/>
      <c r="F18" s="23"/>
      <c r="G18" s="24"/>
      <c r="H18" s="27"/>
      <c r="I18" s="24"/>
      <c r="J18" s="27"/>
      <c r="K18" s="24"/>
      <c r="L18" s="27"/>
      <c r="M18" s="24"/>
      <c r="N18" s="27"/>
      <c r="O18" s="24"/>
      <c r="P18" s="27"/>
      <c r="Q18" s="24"/>
      <c r="R18" s="27"/>
      <c r="S18" s="23"/>
      <c r="T18" s="23"/>
      <c r="U18" s="24"/>
      <c r="V18" s="27"/>
      <c r="W18" s="24"/>
      <c r="X18" s="27"/>
      <c r="Y18" s="24"/>
      <c r="Z18" s="27"/>
      <c r="AA18" s="24"/>
      <c r="AB18" s="27"/>
      <c r="AC18" s="24"/>
      <c r="AD18" s="27"/>
      <c r="AE18" s="24"/>
      <c r="AF18" s="27"/>
      <c r="AG18" s="23"/>
      <c r="AH18" s="23"/>
      <c r="AI18" s="24"/>
      <c r="AJ18" s="27"/>
      <c r="AK18" s="24"/>
      <c r="AL18" s="27"/>
      <c r="AM18" s="24"/>
      <c r="AN18" s="27"/>
      <c r="AO18" s="24"/>
      <c r="AP18" s="27"/>
      <c r="AQ18" s="24"/>
      <c r="AR18" s="27"/>
      <c r="AS18" s="24"/>
      <c r="AT18" s="27"/>
      <c r="AU18" s="23"/>
      <c r="AV18" s="23"/>
      <c r="AW18" s="24"/>
      <c r="AX18" s="27"/>
      <c r="AY18" s="24"/>
      <c r="AZ18" s="27"/>
      <c r="BA18" s="24"/>
      <c r="BB18" s="27"/>
      <c r="BC18" s="24"/>
      <c r="BD18" s="27"/>
      <c r="BE18" s="24"/>
      <c r="BF18" s="27"/>
      <c r="BG18" s="24"/>
      <c r="BH18" s="27"/>
      <c r="BI18" s="23"/>
      <c r="BJ18" s="23"/>
      <c r="BK18" s="24"/>
      <c r="BL18" s="27"/>
      <c r="BM18" s="24"/>
      <c r="BN18" s="27"/>
      <c r="BO18" s="24"/>
      <c r="BP18" s="27"/>
      <c r="BQ18" s="24"/>
      <c r="BR18" s="27"/>
      <c r="BS18" s="24"/>
      <c r="BT18" s="27"/>
      <c r="BU18" s="24"/>
      <c r="BV18" s="27"/>
      <c r="BW18" s="23"/>
      <c r="BX18" s="23"/>
      <c r="BY18" s="24"/>
      <c r="BZ18" s="27"/>
      <c r="CA18" s="24"/>
      <c r="CB18" s="27"/>
      <c r="CC18" s="24"/>
      <c r="CD18" s="27"/>
      <c r="CE18" s="24"/>
      <c r="CF18" s="27"/>
      <c r="CG18" s="24"/>
      <c r="CH18" s="27"/>
      <c r="CI18" s="24"/>
      <c r="CJ18" s="27"/>
      <c r="CK18" s="23"/>
      <c r="CL18" s="23"/>
      <c r="CM18" s="24"/>
      <c r="CN18" s="27"/>
      <c r="CO18" s="24"/>
      <c r="CP18" s="27"/>
      <c r="CQ18" s="24"/>
      <c r="CR18" s="27"/>
      <c r="CS18" s="24"/>
      <c r="CT18" s="27"/>
      <c r="CU18" s="24"/>
      <c r="CV18" s="27"/>
      <c r="CW18" s="24"/>
      <c r="CX18" s="27"/>
      <c r="CY18" s="23"/>
      <c r="CZ18" s="23"/>
      <c r="DA18" s="24"/>
      <c r="DB18" s="27"/>
      <c r="DC18" s="24"/>
      <c r="DD18" s="27"/>
      <c r="DE18" s="24"/>
      <c r="DF18" s="27"/>
      <c r="DG18" s="24"/>
      <c r="DH18" s="27"/>
      <c r="DI18" s="24"/>
      <c r="DJ18" s="27"/>
      <c r="DK18" s="24"/>
      <c r="DL18" s="27"/>
      <c r="DM18" s="23"/>
      <c r="DN18" s="23"/>
      <c r="DO18" s="24"/>
      <c r="DP18" s="27"/>
      <c r="DQ18" s="24"/>
      <c r="DR18" s="27"/>
      <c r="DS18" s="24"/>
      <c r="DT18" s="27"/>
      <c r="DU18" s="24"/>
      <c r="DV18" s="27"/>
      <c r="DW18" s="24"/>
      <c r="DX18" s="27"/>
      <c r="DY18" s="24"/>
      <c r="DZ18" s="27"/>
      <c r="EA18" s="23"/>
      <c r="EB18" s="23"/>
      <c r="EC18" s="24"/>
      <c r="ED18" s="27"/>
      <c r="EE18" s="24"/>
      <c r="EF18" s="27"/>
      <c r="EG18" s="24"/>
      <c r="EH18" s="27"/>
      <c r="EI18" s="24"/>
      <c r="EJ18" s="27"/>
      <c r="EK18" s="24"/>
      <c r="EL18" s="27"/>
      <c r="EM18" s="24"/>
      <c r="EN18" s="27"/>
      <c r="EO18" s="23"/>
      <c r="EP18" s="23"/>
      <c r="EQ18" s="24"/>
      <c r="ER18" s="27"/>
      <c r="ES18" s="24"/>
      <c r="ET18" s="27"/>
      <c r="EU18" s="24"/>
      <c r="EV18" s="27"/>
      <c r="EW18" s="24"/>
      <c r="EX18" s="27"/>
      <c r="EY18" s="24"/>
      <c r="EZ18" s="27"/>
      <c r="FA18" s="24"/>
      <c r="FB18" s="27"/>
      <c r="FC18" s="23"/>
      <c r="FD18" s="23"/>
      <c r="FE18" s="24"/>
      <c r="FF18" s="27"/>
      <c r="FG18" s="24"/>
      <c r="FH18" s="27"/>
      <c r="FI18" s="24"/>
      <c r="FJ18" s="27"/>
      <c r="FK18" s="24"/>
      <c r="FL18" s="27"/>
      <c r="FM18" s="24"/>
      <c r="FN18" s="27"/>
      <c r="FO18" s="24"/>
      <c r="FP18" s="27"/>
    </row>
    <row r="19" spans="2:172" ht="12" customHeight="1" x14ac:dyDescent="0.25">
      <c r="B19" s="323"/>
      <c r="C19" s="326" t="s">
        <v>28</v>
      </c>
      <c r="D19" s="327"/>
      <c r="E19" s="22"/>
      <c r="F19" s="23"/>
      <c r="G19" s="24"/>
      <c r="H19" s="27"/>
      <c r="I19" s="24"/>
      <c r="J19" s="27"/>
      <c r="K19" s="24"/>
      <c r="L19" s="27"/>
      <c r="M19" s="24"/>
      <c r="N19" s="27"/>
      <c r="O19" s="24"/>
      <c r="P19" s="27"/>
      <c r="Q19" s="24"/>
      <c r="R19" s="27"/>
      <c r="S19" s="23"/>
      <c r="T19" s="23"/>
      <c r="U19" s="24"/>
      <c r="V19" s="27"/>
      <c r="W19" s="24"/>
      <c r="X19" s="27"/>
      <c r="Y19" s="24"/>
      <c r="Z19" s="27"/>
      <c r="AA19" s="24"/>
      <c r="AB19" s="27"/>
      <c r="AC19" s="24"/>
      <c r="AD19" s="27"/>
      <c r="AE19" s="24"/>
      <c r="AF19" s="27"/>
      <c r="AG19" s="23"/>
      <c r="AH19" s="23"/>
      <c r="AI19" s="24"/>
      <c r="AJ19" s="27"/>
      <c r="AK19" s="24"/>
      <c r="AL19" s="27"/>
      <c r="AM19" s="24"/>
      <c r="AN19" s="27"/>
      <c r="AO19" s="24"/>
      <c r="AP19" s="27"/>
      <c r="AQ19" s="24"/>
      <c r="AR19" s="27"/>
      <c r="AS19" s="24"/>
      <c r="AT19" s="27"/>
      <c r="AU19" s="23"/>
      <c r="AV19" s="23"/>
      <c r="AW19" s="24"/>
      <c r="AX19" s="27"/>
      <c r="AY19" s="24"/>
      <c r="AZ19" s="27"/>
      <c r="BA19" s="24"/>
      <c r="BB19" s="27"/>
      <c r="BC19" s="24"/>
      <c r="BD19" s="27"/>
      <c r="BE19" s="24"/>
      <c r="BF19" s="27"/>
      <c r="BG19" s="24"/>
      <c r="BH19" s="27"/>
      <c r="BI19" s="23"/>
      <c r="BJ19" s="23"/>
      <c r="BK19" s="24"/>
      <c r="BL19" s="27"/>
      <c r="BM19" s="24"/>
      <c r="BN19" s="27"/>
      <c r="BO19" s="24"/>
      <c r="BP19" s="27"/>
      <c r="BQ19" s="24"/>
      <c r="BR19" s="27"/>
      <c r="BS19" s="24"/>
      <c r="BT19" s="27"/>
      <c r="BU19" s="24"/>
      <c r="BV19" s="27"/>
      <c r="BW19" s="23"/>
      <c r="BX19" s="23"/>
      <c r="BY19" s="24"/>
      <c r="BZ19" s="27"/>
      <c r="CA19" s="24"/>
      <c r="CB19" s="27"/>
      <c r="CC19" s="24"/>
      <c r="CD19" s="27"/>
      <c r="CE19" s="24"/>
      <c r="CF19" s="27"/>
      <c r="CG19" s="24"/>
      <c r="CH19" s="27"/>
      <c r="CI19" s="24"/>
      <c r="CJ19" s="27"/>
      <c r="CK19" s="23"/>
      <c r="CL19" s="23"/>
      <c r="CM19" s="24"/>
      <c r="CN19" s="27"/>
      <c r="CO19" s="24"/>
      <c r="CP19" s="27"/>
      <c r="CQ19" s="24"/>
      <c r="CR19" s="27"/>
      <c r="CS19" s="24"/>
      <c r="CT19" s="27"/>
      <c r="CU19" s="24"/>
      <c r="CV19" s="27"/>
      <c r="CW19" s="24"/>
      <c r="CX19" s="27"/>
      <c r="CY19" s="23"/>
      <c r="CZ19" s="23"/>
      <c r="DA19" s="24"/>
      <c r="DB19" s="27"/>
      <c r="DC19" s="24"/>
      <c r="DD19" s="27"/>
      <c r="DE19" s="24"/>
      <c r="DF19" s="27"/>
      <c r="DG19" s="24"/>
      <c r="DH19" s="27"/>
      <c r="DI19" s="24"/>
      <c r="DJ19" s="27"/>
      <c r="DK19" s="24"/>
      <c r="DL19" s="27"/>
      <c r="DM19" s="23"/>
      <c r="DN19" s="23"/>
      <c r="DO19" s="24"/>
      <c r="DP19" s="27"/>
      <c r="DQ19" s="24"/>
      <c r="DR19" s="27"/>
      <c r="DS19" s="24"/>
      <c r="DT19" s="27"/>
      <c r="DU19" s="24"/>
      <c r="DV19" s="27"/>
      <c r="DW19" s="24"/>
      <c r="DX19" s="27"/>
      <c r="DY19" s="24"/>
      <c r="DZ19" s="27"/>
      <c r="EA19" s="23"/>
      <c r="EB19" s="23"/>
      <c r="EC19" s="24"/>
      <c r="ED19" s="27"/>
      <c r="EE19" s="24"/>
      <c r="EF19" s="27"/>
      <c r="EG19" s="24"/>
      <c r="EH19" s="27"/>
      <c r="EI19" s="24"/>
      <c r="EJ19" s="27"/>
      <c r="EK19" s="24"/>
      <c r="EL19" s="27"/>
      <c r="EM19" s="24"/>
      <c r="EN19" s="27"/>
      <c r="EO19" s="23"/>
      <c r="EP19" s="23"/>
      <c r="EQ19" s="24"/>
      <c r="ER19" s="27"/>
      <c r="ES19" s="24"/>
      <c r="ET19" s="27"/>
      <c r="EU19" s="24"/>
      <c r="EV19" s="27"/>
      <c r="EW19" s="24"/>
      <c r="EX19" s="27"/>
      <c r="EY19" s="24"/>
      <c r="EZ19" s="27"/>
      <c r="FA19" s="24"/>
      <c r="FB19" s="27"/>
      <c r="FC19" s="23"/>
      <c r="FD19" s="23"/>
      <c r="FE19" s="24"/>
      <c r="FF19" s="27"/>
      <c r="FG19" s="24"/>
      <c r="FH19" s="27"/>
      <c r="FI19" s="24"/>
      <c r="FJ19" s="27"/>
      <c r="FK19" s="24"/>
      <c r="FL19" s="27"/>
      <c r="FM19" s="24"/>
      <c r="FN19" s="27"/>
      <c r="FO19" s="24"/>
      <c r="FP19" s="27"/>
    </row>
    <row r="20" spans="2:172" ht="12" customHeight="1" x14ac:dyDescent="0.25">
      <c r="B20" s="323"/>
      <c r="C20" s="328" t="s">
        <v>29</v>
      </c>
      <c r="D20" s="329"/>
      <c r="E20" s="22"/>
      <c r="F20" s="23"/>
      <c r="G20" s="24"/>
      <c r="H20" s="27"/>
      <c r="I20" s="24"/>
      <c r="J20" s="27"/>
      <c r="K20" s="24"/>
      <c r="L20" s="27"/>
      <c r="M20" s="24"/>
      <c r="N20" s="27"/>
      <c r="O20" s="24"/>
      <c r="P20" s="27"/>
      <c r="Q20" s="24"/>
      <c r="R20" s="27"/>
      <c r="S20" s="23"/>
      <c r="T20" s="23"/>
      <c r="U20" s="24"/>
      <c r="V20" s="27"/>
      <c r="W20" s="24"/>
      <c r="X20" s="27"/>
      <c r="Y20" s="24"/>
      <c r="Z20" s="27"/>
      <c r="AA20" s="24"/>
      <c r="AB20" s="27"/>
      <c r="AC20" s="24"/>
      <c r="AD20" s="27"/>
      <c r="AE20" s="24"/>
      <c r="AF20" s="27"/>
      <c r="AG20" s="23"/>
      <c r="AH20" s="23"/>
      <c r="AI20" s="24"/>
      <c r="AJ20" s="27"/>
      <c r="AK20" s="24"/>
      <c r="AL20" s="27"/>
      <c r="AM20" s="24"/>
      <c r="AN20" s="27"/>
      <c r="AO20" s="24"/>
      <c r="AP20" s="27"/>
      <c r="AQ20" s="24"/>
      <c r="AR20" s="27"/>
      <c r="AS20" s="24"/>
      <c r="AT20" s="27"/>
      <c r="AU20" s="23"/>
      <c r="AV20" s="23"/>
      <c r="AW20" s="24"/>
      <c r="AX20" s="27"/>
      <c r="AY20" s="24"/>
      <c r="AZ20" s="27"/>
      <c r="BA20" s="24"/>
      <c r="BB20" s="27"/>
      <c r="BC20" s="24"/>
      <c r="BD20" s="27"/>
      <c r="BE20" s="24"/>
      <c r="BF20" s="27"/>
      <c r="BG20" s="24"/>
      <c r="BH20" s="27"/>
      <c r="BI20" s="23"/>
      <c r="BJ20" s="23"/>
      <c r="BK20" s="24"/>
      <c r="BL20" s="27"/>
      <c r="BM20" s="24"/>
      <c r="BN20" s="27"/>
      <c r="BO20" s="24"/>
      <c r="BP20" s="27"/>
      <c r="BQ20" s="24"/>
      <c r="BR20" s="27"/>
      <c r="BS20" s="24"/>
      <c r="BT20" s="27"/>
      <c r="BU20" s="24"/>
      <c r="BV20" s="27"/>
      <c r="BW20" s="23"/>
      <c r="BX20" s="23"/>
      <c r="BY20" s="24"/>
      <c r="BZ20" s="27"/>
      <c r="CA20" s="24"/>
      <c r="CB20" s="27"/>
      <c r="CC20" s="24"/>
      <c r="CD20" s="27"/>
      <c r="CE20" s="24"/>
      <c r="CF20" s="27"/>
      <c r="CG20" s="24"/>
      <c r="CH20" s="27"/>
      <c r="CI20" s="24"/>
      <c r="CJ20" s="27"/>
      <c r="CK20" s="23"/>
      <c r="CL20" s="23"/>
      <c r="CM20" s="24"/>
      <c r="CN20" s="27"/>
      <c r="CO20" s="24"/>
      <c r="CP20" s="27"/>
      <c r="CQ20" s="24"/>
      <c r="CR20" s="27"/>
      <c r="CS20" s="24"/>
      <c r="CT20" s="27"/>
      <c r="CU20" s="24"/>
      <c r="CV20" s="27"/>
      <c r="CW20" s="24"/>
      <c r="CX20" s="27"/>
      <c r="CY20" s="23"/>
      <c r="CZ20" s="23"/>
      <c r="DA20" s="24"/>
      <c r="DB20" s="27"/>
      <c r="DC20" s="24"/>
      <c r="DD20" s="27"/>
      <c r="DE20" s="24"/>
      <c r="DF20" s="27"/>
      <c r="DG20" s="24"/>
      <c r="DH20" s="27"/>
      <c r="DI20" s="24"/>
      <c r="DJ20" s="27"/>
      <c r="DK20" s="24"/>
      <c r="DL20" s="27"/>
      <c r="DM20" s="23"/>
      <c r="DN20" s="23"/>
      <c r="DO20" s="24"/>
      <c r="DP20" s="27"/>
      <c r="DQ20" s="24"/>
      <c r="DR20" s="27"/>
      <c r="DS20" s="24"/>
      <c r="DT20" s="27"/>
      <c r="DU20" s="24"/>
      <c r="DV20" s="27"/>
      <c r="DW20" s="24"/>
      <c r="DX20" s="27"/>
      <c r="DY20" s="24"/>
      <c r="DZ20" s="27"/>
      <c r="EA20" s="23"/>
      <c r="EB20" s="23"/>
      <c r="EC20" s="24"/>
      <c r="ED20" s="27"/>
      <c r="EE20" s="24"/>
      <c r="EF20" s="27"/>
      <c r="EG20" s="24"/>
      <c r="EH20" s="27"/>
      <c r="EI20" s="24"/>
      <c r="EJ20" s="27"/>
      <c r="EK20" s="24"/>
      <c r="EL20" s="27"/>
      <c r="EM20" s="24"/>
      <c r="EN20" s="27"/>
      <c r="EO20" s="23"/>
      <c r="EP20" s="23"/>
      <c r="EQ20" s="24"/>
      <c r="ER20" s="27"/>
      <c r="ES20" s="24"/>
      <c r="ET20" s="27"/>
      <c r="EU20" s="24"/>
      <c r="EV20" s="27"/>
      <c r="EW20" s="24"/>
      <c r="EX20" s="27"/>
      <c r="EY20" s="24"/>
      <c r="EZ20" s="27"/>
      <c r="FA20" s="24"/>
      <c r="FB20" s="27"/>
      <c r="FC20" s="23"/>
      <c r="FD20" s="23"/>
      <c r="FE20" s="24"/>
      <c r="FF20" s="27"/>
      <c r="FG20" s="24"/>
      <c r="FH20" s="27"/>
      <c r="FI20" s="24"/>
      <c r="FJ20" s="27"/>
      <c r="FK20" s="24"/>
      <c r="FL20" s="27"/>
      <c r="FM20" s="24"/>
      <c r="FN20" s="27"/>
      <c r="FO20" s="24"/>
      <c r="FP20" s="27"/>
    </row>
    <row r="21" spans="2:172" ht="12" customHeight="1" x14ac:dyDescent="0.25">
      <c r="B21" s="323"/>
      <c r="C21" s="330" t="s">
        <v>30</v>
      </c>
      <c r="D21" s="331"/>
      <c r="E21" s="22"/>
      <c r="F21" s="23"/>
      <c r="G21" s="24"/>
      <c r="H21" s="27"/>
      <c r="I21" s="24"/>
      <c r="J21" s="27"/>
      <c r="K21" s="24"/>
      <c r="L21" s="27"/>
      <c r="M21" s="24"/>
      <c r="N21" s="27"/>
      <c r="O21" s="24"/>
      <c r="P21" s="27"/>
      <c r="Q21" s="24"/>
      <c r="R21" s="27"/>
      <c r="S21" s="23"/>
      <c r="T21" s="23"/>
      <c r="U21" s="24"/>
      <c r="V21" s="27"/>
      <c r="W21" s="24"/>
      <c r="X21" s="27"/>
      <c r="Y21" s="24"/>
      <c r="Z21" s="27"/>
      <c r="AA21" s="24"/>
      <c r="AB21" s="27"/>
      <c r="AC21" s="24"/>
      <c r="AD21" s="27"/>
      <c r="AE21" s="24"/>
      <c r="AF21" s="27"/>
      <c r="AG21" s="23"/>
      <c r="AH21" s="23"/>
      <c r="AI21" s="24"/>
      <c r="AJ21" s="27"/>
      <c r="AK21" s="24"/>
      <c r="AL21" s="27"/>
      <c r="AM21" s="24"/>
      <c r="AN21" s="27"/>
      <c r="AO21" s="24"/>
      <c r="AP21" s="27"/>
      <c r="AQ21" s="24"/>
      <c r="AR21" s="27"/>
      <c r="AS21" s="24"/>
      <c r="AT21" s="27"/>
      <c r="AU21" s="23"/>
      <c r="AV21" s="23"/>
      <c r="AW21" s="24"/>
      <c r="AX21" s="27"/>
      <c r="AY21" s="24"/>
      <c r="AZ21" s="27"/>
      <c r="BA21" s="24"/>
      <c r="BB21" s="27"/>
      <c r="BC21" s="24"/>
      <c r="BD21" s="27"/>
      <c r="BE21" s="24"/>
      <c r="BF21" s="27"/>
      <c r="BG21" s="24"/>
      <c r="BH21" s="27"/>
      <c r="BI21" s="23"/>
      <c r="BJ21" s="23"/>
      <c r="BK21" s="24"/>
      <c r="BL21" s="27"/>
      <c r="BM21" s="24"/>
      <c r="BN21" s="27"/>
      <c r="BO21" s="24"/>
      <c r="BP21" s="27"/>
      <c r="BQ21" s="24"/>
      <c r="BR21" s="27"/>
      <c r="BS21" s="24"/>
      <c r="BT21" s="27"/>
      <c r="BU21" s="24"/>
      <c r="BV21" s="27"/>
      <c r="BW21" s="23"/>
      <c r="BX21" s="23"/>
      <c r="BY21" s="24"/>
      <c r="BZ21" s="27"/>
      <c r="CA21" s="24"/>
      <c r="CB21" s="27"/>
      <c r="CC21" s="24"/>
      <c r="CD21" s="27"/>
      <c r="CE21" s="24"/>
      <c r="CF21" s="27"/>
      <c r="CG21" s="24"/>
      <c r="CH21" s="27"/>
      <c r="CI21" s="24"/>
      <c r="CJ21" s="27"/>
      <c r="CK21" s="23"/>
      <c r="CL21" s="23"/>
      <c r="CM21" s="24"/>
      <c r="CN21" s="27"/>
      <c r="CO21" s="24"/>
      <c r="CP21" s="27"/>
      <c r="CQ21" s="24"/>
      <c r="CR21" s="27"/>
      <c r="CS21" s="24"/>
      <c r="CT21" s="27"/>
      <c r="CU21" s="24"/>
      <c r="CV21" s="27"/>
      <c r="CW21" s="24"/>
      <c r="CX21" s="27"/>
      <c r="CY21" s="23"/>
      <c r="CZ21" s="23"/>
      <c r="DA21" s="24"/>
      <c r="DB21" s="27"/>
      <c r="DC21" s="24"/>
      <c r="DD21" s="27"/>
      <c r="DE21" s="24"/>
      <c r="DF21" s="27"/>
      <c r="DG21" s="24"/>
      <c r="DH21" s="27"/>
      <c r="DI21" s="24"/>
      <c r="DJ21" s="27"/>
      <c r="DK21" s="24"/>
      <c r="DL21" s="27"/>
      <c r="DM21" s="23"/>
      <c r="DN21" s="23"/>
      <c r="DO21" s="24"/>
      <c r="DP21" s="27"/>
      <c r="DQ21" s="24"/>
      <c r="DR21" s="27"/>
      <c r="DS21" s="24"/>
      <c r="DT21" s="27"/>
      <c r="DU21" s="24"/>
      <c r="DV21" s="27"/>
      <c r="DW21" s="24"/>
      <c r="DX21" s="27"/>
      <c r="DY21" s="24"/>
      <c r="DZ21" s="27"/>
      <c r="EA21" s="23"/>
      <c r="EB21" s="23"/>
      <c r="EC21" s="24"/>
      <c r="ED21" s="27"/>
      <c r="EE21" s="24"/>
      <c r="EF21" s="27"/>
      <c r="EG21" s="24"/>
      <c r="EH21" s="27"/>
      <c r="EI21" s="24"/>
      <c r="EJ21" s="27"/>
      <c r="EK21" s="24"/>
      <c r="EL21" s="27"/>
      <c r="EM21" s="24"/>
      <c r="EN21" s="27"/>
      <c r="EO21" s="23"/>
      <c r="EP21" s="23"/>
      <c r="EQ21" s="24"/>
      <c r="ER21" s="27"/>
      <c r="ES21" s="24"/>
      <c r="ET21" s="27"/>
      <c r="EU21" s="24"/>
      <c r="EV21" s="27"/>
      <c r="EW21" s="24"/>
      <c r="EX21" s="27"/>
      <c r="EY21" s="24"/>
      <c r="EZ21" s="27"/>
      <c r="FA21" s="24"/>
      <c r="FB21" s="27"/>
      <c r="FC21" s="23"/>
      <c r="FD21" s="23"/>
      <c r="FE21" s="24"/>
      <c r="FF21" s="27"/>
      <c r="FG21" s="24"/>
      <c r="FH21" s="27"/>
      <c r="FI21" s="24"/>
      <c r="FJ21" s="27"/>
      <c r="FK21" s="24"/>
      <c r="FL21" s="27"/>
      <c r="FM21" s="24"/>
      <c r="FN21" s="27"/>
      <c r="FO21" s="24"/>
      <c r="FP21" s="27"/>
    </row>
    <row r="22" spans="2:172" ht="12" customHeight="1" x14ac:dyDescent="0.25">
      <c r="B22" s="323"/>
      <c r="C22" s="332" t="s">
        <v>31</v>
      </c>
      <c r="D22" s="333"/>
      <c r="E22" s="22"/>
      <c r="F22" s="23"/>
      <c r="G22" s="24"/>
      <c r="H22" s="27"/>
      <c r="I22" s="24"/>
      <c r="J22" s="27"/>
      <c r="K22" s="24"/>
      <c r="L22" s="27"/>
      <c r="M22" s="24"/>
      <c r="N22" s="27"/>
      <c r="O22" s="24"/>
      <c r="P22" s="27"/>
      <c r="Q22" s="24"/>
      <c r="R22" s="27"/>
      <c r="S22" s="23"/>
      <c r="T22" s="23"/>
      <c r="U22" s="24"/>
      <c r="V22" s="27"/>
      <c r="W22" s="24"/>
      <c r="X22" s="27"/>
      <c r="Y22" s="24"/>
      <c r="Z22" s="27"/>
      <c r="AA22" s="24"/>
      <c r="AB22" s="27"/>
      <c r="AC22" s="24"/>
      <c r="AD22" s="27"/>
      <c r="AE22" s="24"/>
      <c r="AF22" s="27"/>
      <c r="AG22" s="23"/>
      <c r="AH22" s="23"/>
      <c r="AI22" s="24"/>
      <c r="AJ22" s="27"/>
      <c r="AK22" s="24"/>
      <c r="AL22" s="27"/>
      <c r="AM22" s="24"/>
      <c r="AN22" s="27"/>
      <c r="AO22" s="24"/>
      <c r="AP22" s="27"/>
      <c r="AQ22" s="24"/>
      <c r="AR22" s="27"/>
      <c r="AS22" s="24"/>
      <c r="AT22" s="27"/>
      <c r="AU22" s="23"/>
      <c r="AV22" s="23"/>
      <c r="AW22" s="24"/>
      <c r="AX22" s="27"/>
      <c r="AY22" s="24"/>
      <c r="AZ22" s="27"/>
      <c r="BA22" s="24"/>
      <c r="BB22" s="27"/>
      <c r="BC22" s="24"/>
      <c r="BD22" s="27"/>
      <c r="BE22" s="24"/>
      <c r="BF22" s="27"/>
      <c r="BG22" s="24"/>
      <c r="BH22" s="27"/>
      <c r="BI22" s="23"/>
      <c r="BJ22" s="23"/>
      <c r="BK22" s="24"/>
      <c r="BL22" s="27"/>
      <c r="BM22" s="24"/>
      <c r="BN22" s="27"/>
      <c r="BO22" s="24"/>
      <c r="BP22" s="27"/>
      <c r="BQ22" s="24"/>
      <c r="BR22" s="27"/>
      <c r="BS22" s="24"/>
      <c r="BT22" s="27"/>
      <c r="BU22" s="24"/>
      <c r="BV22" s="27"/>
      <c r="BW22" s="23"/>
      <c r="BX22" s="23"/>
      <c r="BY22" s="24"/>
      <c r="BZ22" s="27"/>
      <c r="CA22" s="24"/>
      <c r="CB22" s="27"/>
      <c r="CC22" s="24"/>
      <c r="CD22" s="27"/>
      <c r="CE22" s="24"/>
      <c r="CF22" s="27"/>
      <c r="CG22" s="24"/>
      <c r="CH22" s="27"/>
      <c r="CI22" s="24"/>
      <c r="CJ22" s="27"/>
      <c r="CK22" s="23"/>
      <c r="CL22" s="23"/>
      <c r="CM22" s="24"/>
      <c r="CN22" s="27"/>
      <c r="CO22" s="24"/>
      <c r="CP22" s="27"/>
      <c r="CQ22" s="24"/>
      <c r="CR22" s="27"/>
      <c r="CS22" s="24"/>
      <c r="CT22" s="27"/>
      <c r="CU22" s="24"/>
      <c r="CV22" s="27"/>
      <c r="CW22" s="24"/>
      <c r="CX22" s="27"/>
      <c r="CY22" s="23"/>
      <c r="CZ22" s="23"/>
      <c r="DA22" s="24"/>
      <c r="DB22" s="27"/>
      <c r="DC22" s="24"/>
      <c r="DD22" s="27"/>
      <c r="DE22" s="24"/>
      <c r="DF22" s="27"/>
      <c r="DG22" s="24"/>
      <c r="DH22" s="27"/>
      <c r="DI22" s="24"/>
      <c r="DJ22" s="27"/>
      <c r="DK22" s="24"/>
      <c r="DL22" s="27"/>
      <c r="DM22" s="23"/>
      <c r="DN22" s="23"/>
      <c r="DO22" s="24"/>
      <c r="DP22" s="27"/>
      <c r="DQ22" s="24"/>
      <c r="DR22" s="27"/>
      <c r="DS22" s="24"/>
      <c r="DT22" s="27"/>
      <c r="DU22" s="24"/>
      <c r="DV22" s="27"/>
      <c r="DW22" s="24"/>
      <c r="DX22" s="27"/>
      <c r="DY22" s="24"/>
      <c r="DZ22" s="27"/>
      <c r="EA22" s="23"/>
      <c r="EB22" s="23"/>
      <c r="EC22" s="24"/>
      <c r="ED22" s="27"/>
      <c r="EE22" s="24"/>
      <c r="EF22" s="27"/>
      <c r="EG22" s="24"/>
      <c r="EH22" s="27"/>
      <c r="EI22" s="24"/>
      <c r="EJ22" s="27"/>
      <c r="EK22" s="24"/>
      <c r="EL22" s="27"/>
      <c r="EM22" s="24"/>
      <c r="EN22" s="27"/>
      <c r="EO22" s="23"/>
      <c r="EP22" s="23"/>
      <c r="EQ22" s="24"/>
      <c r="ER22" s="27"/>
      <c r="ES22" s="24"/>
      <c r="ET22" s="27"/>
      <c r="EU22" s="24"/>
      <c r="EV22" s="27"/>
      <c r="EW22" s="24"/>
      <c r="EX22" s="27"/>
      <c r="EY22" s="24"/>
      <c r="EZ22" s="27"/>
      <c r="FA22" s="24"/>
      <c r="FB22" s="27"/>
      <c r="FC22" s="23"/>
      <c r="FD22" s="23"/>
      <c r="FE22" s="24"/>
      <c r="FF22" s="27"/>
      <c r="FG22" s="24"/>
      <c r="FH22" s="27"/>
      <c r="FI22" s="24"/>
      <c r="FJ22" s="27"/>
      <c r="FK22" s="24"/>
      <c r="FL22" s="27"/>
      <c r="FM22" s="24"/>
      <c r="FN22" s="27"/>
      <c r="FO22" s="24"/>
      <c r="FP22" s="27"/>
    </row>
    <row r="23" spans="2:172" ht="12" customHeight="1" x14ac:dyDescent="0.25">
      <c r="B23" s="323"/>
      <c r="C23" s="334" t="s">
        <v>32</v>
      </c>
      <c r="D23" s="335"/>
      <c r="E23" s="22"/>
      <c r="F23" s="23"/>
      <c r="G23" s="24"/>
      <c r="H23" s="27"/>
      <c r="I23" s="24"/>
      <c r="J23" s="27"/>
      <c r="K23" s="24"/>
      <c r="L23" s="27"/>
      <c r="M23" s="24"/>
      <c r="N23" s="27"/>
      <c r="O23" s="24"/>
      <c r="P23" s="27"/>
      <c r="Q23" s="24"/>
      <c r="R23" s="27"/>
      <c r="S23" s="23"/>
      <c r="T23" s="23"/>
      <c r="U23" s="24"/>
      <c r="V23" s="27"/>
      <c r="W23" s="24"/>
      <c r="X23" s="27"/>
      <c r="Y23" s="24"/>
      <c r="Z23" s="27"/>
      <c r="AA23" s="24"/>
      <c r="AB23" s="27"/>
      <c r="AC23" s="24"/>
      <c r="AD23" s="27"/>
      <c r="AE23" s="24"/>
      <c r="AF23" s="27"/>
      <c r="AG23" s="23"/>
      <c r="AH23" s="23"/>
      <c r="AI23" s="24"/>
      <c r="AJ23" s="27"/>
      <c r="AK23" s="24"/>
      <c r="AL23" s="27"/>
      <c r="AM23" s="24"/>
      <c r="AN23" s="27"/>
      <c r="AO23" s="24"/>
      <c r="AP23" s="27"/>
      <c r="AQ23" s="24"/>
      <c r="AR23" s="27"/>
      <c r="AS23" s="24"/>
      <c r="AT23" s="27"/>
      <c r="AU23" s="23"/>
      <c r="AV23" s="23"/>
      <c r="AW23" s="24"/>
      <c r="AX23" s="27"/>
      <c r="AY23" s="24"/>
      <c r="AZ23" s="27"/>
      <c r="BA23" s="24"/>
      <c r="BB23" s="27"/>
      <c r="BC23" s="24"/>
      <c r="BD23" s="27"/>
      <c r="BE23" s="24"/>
      <c r="BF23" s="27"/>
      <c r="BG23" s="24"/>
      <c r="BH23" s="27"/>
      <c r="BI23" s="23"/>
      <c r="BJ23" s="23"/>
      <c r="BK23" s="24"/>
      <c r="BL23" s="27"/>
      <c r="BM23" s="24"/>
      <c r="BN23" s="27"/>
      <c r="BO23" s="24"/>
      <c r="BP23" s="27"/>
      <c r="BQ23" s="24"/>
      <c r="BR23" s="27"/>
      <c r="BS23" s="24"/>
      <c r="BT23" s="27"/>
      <c r="BU23" s="24"/>
      <c r="BV23" s="27"/>
      <c r="BW23" s="23"/>
      <c r="BX23" s="23"/>
      <c r="BY23" s="24"/>
      <c r="BZ23" s="27"/>
      <c r="CA23" s="24"/>
      <c r="CB23" s="27"/>
      <c r="CC23" s="24"/>
      <c r="CD23" s="27"/>
      <c r="CE23" s="24"/>
      <c r="CF23" s="27"/>
      <c r="CG23" s="24"/>
      <c r="CH23" s="27"/>
      <c r="CI23" s="24"/>
      <c r="CJ23" s="27"/>
      <c r="CK23" s="23"/>
      <c r="CL23" s="23"/>
      <c r="CM23" s="24"/>
      <c r="CN23" s="27"/>
      <c r="CO23" s="24"/>
      <c r="CP23" s="27"/>
      <c r="CQ23" s="24"/>
      <c r="CR23" s="27"/>
      <c r="CS23" s="24"/>
      <c r="CT23" s="27"/>
      <c r="CU23" s="24"/>
      <c r="CV23" s="27"/>
      <c r="CW23" s="24"/>
      <c r="CX23" s="27"/>
      <c r="CY23" s="23"/>
      <c r="CZ23" s="23"/>
      <c r="DA23" s="24"/>
      <c r="DB23" s="27"/>
      <c r="DC23" s="24"/>
      <c r="DD23" s="27"/>
      <c r="DE23" s="24"/>
      <c r="DF23" s="27"/>
      <c r="DG23" s="24"/>
      <c r="DH23" s="27"/>
      <c r="DI23" s="24"/>
      <c r="DJ23" s="27"/>
      <c r="DK23" s="24"/>
      <c r="DL23" s="27"/>
      <c r="DM23" s="23"/>
      <c r="DN23" s="23"/>
      <c r="DO23" s="24"/>
      <c r="DP23" s="27"/>
      <c r="DQ23" s="24"/>
      <c r="DR23" s="27"/>
      <c r="DS23" s="24"/>
      <c r="DT23" s="27"/>
      <c r="DU23" s="24"/>
      <c r="DV23" s="27"/>
      <c r="DW23" s="24"/>
      <c r="DX23" s="27"/>
      <c r="DY23" s="24"/>
      <c r="DZ23" s="27"/>
      <c r="EA23" s="23"/>
      <c r="EB23" s="23"/>
      <c r="EC23" s="24"/>
      <c r="ED23" s="27"/>
      <c r="EE23" s="24"/>
      <c r="EF23" s="27"/>
      <c r="EG23" s="24"/>
      <c r="EH23" s="27"/>
      <c r="EI23" s="24"/>
      <c r="EJ23" s="27"/>
      <c r="EK23" s="24"/>
      <c r="EL23" s="27"/>
      <c r="EM23" s="24"/>
      <c r="EN23" s="27"/>
      <c r="EO23" s="23"/>
      <c r="EP23" s="23"/>
      <c r="EQ23" s="24"/>
      <c r="ER23" s="27"/>
      <c r="ES23" s="24"/>
      <c r="ET23" s="27"/>
      <c r="EU23" s="24"/>
      <c r="EV23" s="27"/>
      <c r="EW23" s="24"/>
      <c r="EX23" s="27"/>
      <c r="EY23" s="24"/>
      <c r="EZ23" s="27"/>
      <c r="FA23" s="24"/>
      <c r="FB23" s="27"/>
      <c r="FC23" s="23"/>
      <c r="FD23" s="23"/>
      <c r="FE23" s="24"/>
      <c r="FF23" s="27"/>
      <c r="FG23" s="24"/>
      <c r="FH23" s="27"/>
      <c r="FI23" s="24"/>
      <c r="FJ23" s="27"/>
      <c r="FK23" s="24"/>
      <c r="FL23" s="27"/>
      <c r="FM23" s="24"/>
      <c r="FN23" s="27"/>
      <c r="FO23" s="24"/>
      <c r="FP23" s="27"/>
    </row>
    <row r="24" spans="2:172" ht="12" customHeight="1" x14ac:dyDescent="0.25">
      <c r="B24" s="323"/>
      <c r="C24" s="336" t="s">
        <v>21</v>
      </c>
      <c r="D24" s="337"/>
      <c r="E24" s="22"/>
      <c r="F24" s="23"/>
      <c r="G24" s="24"/>
      <c r="H24" s="27"/>
      <c r="I24" s="24"/>
      <c r="J24" s="27"/>
      <c r="K24" s="24"/>
      <c r="L24" s="27"/>
      <c r="M24" s="24"/>
      <c r="N24" s="27"/>
      <c r="O24" s="24"/>
      <c r="P24" s="27"/>
      <c r="Q24" s="24"/>
      <c r="R24" s="27"/>
      <c r="S24" s="23"/>
      <c r="T24" s="23"/>
      <c r="U24" s="24"/>
      <c r="V24" s="27"/>
      <c r="W24" s="24"/>
      <c r="X24" s="27"/>
      <c r="Y24" s="24"/>
      <c r="Z24" s="27"/>
      <c r="AA24" s="24"/>
      <c r="AB24" s="27"/>
      <c r="AC24" s="24"/>
      <c r="AD24" s="27"/>
      <c r="AE24" s="24"/>
      <c r="AF24" s="27"/>
      <c r="AG24" s="23"/>
      <c r="AH24" s="23"/>
      <c r="AI24" s="24"/>
      <c r="AJ24" s="27"/>
      <c r="AK24" s="24"/>
      <c r="AL24" s="27"/>
      <c r="AM24" s="24"/>
      <c r="AN24" s="27"/>
      <c r="AO24" s="24"/>
      <c r="AP24" s="27"/>
      <c r="AQ24" s="24"/>
      <c r="AR24" s="27"/>
      <c r="AS24" s="24"/>
      <c r="AT24" s="27"/>
      <c r="AU24" s="23"/>
      <c r="AV24" s="23"/>
      <c r="AW24" s="24"/>
      <c r="AX24" s="27"/>
      <c r="AY24" s="24"/>
      <c r="AZ24" s="27"/>
      <c r="BA24" s="24"/>
      <c r="BB24" s="27"/>
      <c r="BC24" s="24"/>
      <c r="BD24" s="27"/>
      <c r="BE24" s="24"/>
      <c r="BF24" s="27"/>
      <c r="BG24" s="24"/>
      <c r="BH24" s="27"/>
      <c r="BI24" s="23"/>
      <c r="BJ24" s="23"/>
      <c r="BK24" s="24"/>
      <c r="BL24" s="27"/>
      <c r="BM24" s="24"/>
      <c r="BN24" s="27"/>
      <c r="BO24" s="24"/>
      <c r="BP24" s="27"/>
      <c r="BQ24" s="24"/>
      <c r="BR24" s="27"/>
      <c r="BS24" s="24"/>
      <c r="BT24" s="27"/>
      <c r="BU24" s="24"/>
      <c r="BV24" s="27"/>
      <c r="BW24" s="23"/>
      <c r="BX24" s="23"/>
      <c r="BY24" s="24"/>
      <c r="BZ24" s="27"/>
      <c r="CA24" s="24"/>
      <c r="CB24" s="27"/>
      <c r="CC24" s="24"/>
      <c r="CD24" s="27"/>
      <c r="CE24" s="24"/>
      <c r="CF24" s="27"/>
      <c r="CG24" s="24"/>
      <c r="CH24" s="27"/>
      <c r="CI24" s="24"/>
      <c r="CJ24" s="27"/>
      <c r="CK24" s="23"/>
      <c r="CL24" s="23"/>
      <c r="CM24" s="24"/>
      <c r="CN24" s="27"/>
      <c r="CO24" s="24"/>
      <c r="CP24" s="27"/>
      <c r="CQ24" s="24"/>
      <c r="CR24" s="27"/>
      <c r="CS24" s="24"/>
      <c r="CT24" s="27"/>
      <c r="CU24" s="24"/>
      <c r="CV24" s="27"/>
      <c r="CW24" s="24"/>
      <c r="CX24" s="27"/>
      <c r="CY24" s="23"/>
      <c r="CZ24" s="23"/>
      <c r="DA24" s="24"/>
      <c r="DB24" s="27"/>
      <c r="DC24" s="24"/>
      <c r="DD24" s="27"/>
      <c r="DE24" s="24"/>
      <c r="DF24" s="27"/>
      <c r="DG24" s="24"/>
      <c r="DH24" s="27"/>
      <c r="DI24" s="24"/>
      <c r="DJ24" s="27"/>
      <c r="DK24" s="24"/>
      <c r="DL24" s="27"/>
      <c r="DM24" s="23"/>
      <c r="DN24" s="23"/>
      <c r="DO24" s="24"/>
      <c r="DP24" s="27"/>
      <c r="DQ24" s="24"/>
      <c r="DR24" s="27"/>
      <c r="DS24" s="24"/>
      <c r="DT24" s="27"/>
      <c r="DU24" s="24"/>
      <c r="DV24" s="27"/>
      <c r="DW24" s="24"/>
      <c r="DX24" s="27"/>
      <c r="DY24" s="24"/>
      <c r="DZ24" s="27"/>
      <c r="EA24" s="23"/>
      <c r="EB24" s="23"/>
      <c r="EC24" s="24"/>
      <c r="ED24" s="27"/>
      <c r="EE24" s="24"/>
      <c r="EF24" s="27"/>
      <c r="EG24" s="24"/>
      <c r="EH24" s="27"/>
      <c r="EI24" s="24"/>
      <c r="EJ24" s="27"/>
      <c r="EK24" s="24"/>
      <c r="EL24" s="27"/>
      <c r="EM24" s="24"/>
      <c r="EN24" s="27"/>
      <c r="EO24" s="23"/>
      <c r="EP24" s="23"/>
      <c r="EQ24" s="24"/>
      <c r="ER24" s="27"/>
      <c r="ES24" s="24"/>
      <c r="ET24" s="27"/>
      <c r="EU24" s="24"/>
      <c r="EV24" s="27"/>
      <c r="EW24" s="24"/>
      <c r="EX24" s="27"/>
      <c r="EY24" s="24"/>
      <c r="EZ24" s="27"/>
      <c r="FA24" s="24"/>
      <c r="FB24" s="27"/>
      <c r="FC24" s="23"/>
      <c r="FD24" s="23"/>
      <c r="FE24" s="24"/>
      <c r="FF24" s="27"/>
      <c r="FG24" s="24"/>
      <c r="FH24" s="27"/>
      <c r="FI24" s="24"/>
      <c r="FJ24" s="27"/>
      <c r="FK24" s="24"/>
      <c r="FL24" s="27"/>
      <c r="FM24" s="24"/>
      <c r="FN24" s="27"/>
      <c r="FO24" s="24"/>
      <c r="FP24" s="27"/>
    </row>
    <row r="25" spans="2:172" ht="12" customHeight="1" x14ac:dyDescent="0.25">
      <c r="B25" s="323"/>
      <c r="C25" s="339" t="s">
        <v>33</v>
      </c>
      <c r="D25" s="340"/>
      <c r="E25" s="22"/>
      <c r="F25" s="23"/>
      <c r="G25" s="24"/>
      <c r="H25" s="27"/>
      <c r="I25" s="24"/>
      <c r="J25" s="27"/>
      <c r="K25" s="24"/>
      <c r="L25" s="27"/>
      <c r="M25" s="24"/>
      <c r="N25" s="27"/>
      <c r="O25" s="24"/>
      <c r="P25" s="27"/>
      <c r="Q25" s="24"/>
      <c r="R25" s="27"/>
      <c r="S25" s="23"/>
      <c r="T25" s="23"/>
      <c r="U25" s="24"/>
      <c r="V25" s="27"/>
      <c r="W25" s="24"/>
      <c r="X25" s="27"/>
      <c r="Y25" s="24"/>
      <c r="Z25" s="27"/>
      <c r="AA25" s="24"/>
      <c r="AB25" s="27"/>
      <c r="AC25" s="24"/>
      <c r="AD25" s="27"/>
      <c r="AE25" s="24"/>
      <c r="AF25" s="27"/>
      <c r="AG25" s="23"/>
      <c r="AH25" s="23"/>
      <c r="AI25" s="24"/>
      <c r="AJ25" s="27"/>
      <c r="AK25" s="24"/>
      <c r="AL25" s="27"/>
      <c r="AM25" s="24"/>
      <c r="AN25" s="27"/>
      <c r="AO25" s="24"/>
      <c r="AP25" s="27"/>
      <c r="AQ25" s="24"/>
      <c r="AR25" s="27"/>
      <c r="AS25" s="24"/>
      <c r="AT25" s="27"/>
      <c r="AU25" s="23"/>
      <c r="AV25" s="23"/>
      <c r="AW25" s="24"/>
      <c r="AX25" s="27"/>
      <c r="AY25" s="24"/>
      <c r="AZ25" s="27"/>
      <c r="BA25" s="24"/>
      <c r="BB25" s="27"/>
      <c r="BC25" s="24"/>
      <c r="BD25" s="27"/>
      <c r="BE25" s="24"/>
      <c r="BF25" s="27"/>
      <c r="BG25" s="24"/>
      <c r="BH25" s="27"/>
      <c r="BI25" s="23"/>
      <c r="BJ25" s="23"/>
      <c r="BK25" s="24"/>
      <c r="BL25" s="27"/>
      <c r="BM25" s="24"/>
      <c r="BN25" s="27"/>
      <c r="BO25" s="24"/>
      <c r="BP25" s="27"/>
      <c r="BQ25" s="24"/>
      <c r="BR25" s="27"/>
      <c r="BS25" s="24"/>
      <c r="BT25" s="27"/>
      <c r="BU25" s="24"/>
      <c r="BV25" s="27"/>
      <c r="BW25" s="23"/>
      <c r="BX25" s="23"/>
      <c r="BY25" s="24"/>
      <c r="BZ25" s="27"/>
      <c r="CA25" s="24"/>
      <c r="CB25" s="27"/>
      <c r="CC25" s="24"/>
      <c r="CD25" s="27"/>
      <c r="CE25" s="24"/>
      <c r="CF25" s="27"/>
      <c r="CG25" s="24"/>
      <c r="CH25" s="27"/>
      <c r="CI25" s="24"/>
      <c r="CJ25" s="27"/>
      <c r="CK25" s="23"/>
      <c r="CL25" s="23"/>
      <c r="CM25" s="24"/>
      <c r="CN25" s="27"/>
      <c r="CO25" s="24"/>
      <c r="CP25" s="27"/>
      <c r="CQ25" s="24"/>
      <c r="CR25" s="27"/>
      <c r="CS25" s="24"/>
      <c r="CT25" s="27"/>
      <c r="CU25" s="24"/>
      <c r="CV25" s="27"/>
      <c r="CW25" s="24"/>
      <c r="CX25" s="27"/>
      <c r="CY25" s="23"/>
      <c r="CZ25" s="23"/>
      <c r="DA25" s="24"/>
      <c r="DB25" s="27"/>
      <c r="DC25" s="24"/>
      <c r="DD25" s="27"/>
      <c r="DE25" s="24"/>
      <c r="DF25" s="27"/>
      <c r="DG25" s="24"/>
      <c r="DH25" s="27"/>
      <c r="DI25" s="24"/>
      <c r="DJ25" s="27"/>
      <c r="DK25" s="24"/>
      <c r="DL25" s="27"/>
      <c r="DM25" s="23"/>
      <c r="DN25" s="23"/>
      <c r="DO25" s="24"/>
      <c r="DP25" s="27"/>
      <c r="DQ25" s="24"/>
      <c r="DR25" s="27"/>
      <c r="DS25" s="24"/>
      <c r="DT25" s="27"/>
      <c r="DU25" s="24"/>
      <c r="DV25" s="27"/>
      <c r="DW25" s="24"/>
      <c r="DX25" s="27"/>
      <c r="DY25" s="24"/>
      <c r="DZ25" s="27"/>
      <c r="EA25" s="23"/>
      <c r="EB25" s="23"/>
      <c r="EC25" s="24"/>
      <c r="ED25" s="27"/>
      <c r="EE25" s="24"/>
      <c r="EF25" s="27"/>
      <c r="EG25" s="24"/>
      <c r="EH25" s="27"/>
      <c r="EI25" s="24"/>
      <c r="EJ25" s="27"/>
      <c r="EK25" s="24"/>
      <c r="EL25" s="27"/>
      <c r="EM25" s="24"/>
      <c r="EN25" s="27"/>
      <c r="EO25" s="23"/>
      <c r="EP25" s="23"/>
      <c r="EQ25" s="24"/>
      <c r="ER25" s="27"/>
      <c r="ES25" s="24"/>
      <c r="ET25" s="27"/>
      <c r="EU25" s="24"/>
      <c r="EV25" s="27"/>
      <c r="EW25" s="24"/>
      <c r="EX25" s="27"/>
      <c r="EY25" s="24"/>
      <c r="EZ25" s="27"/>
      <c r="FA25" s="24"/>
      <c r="FB25" s="27"/>
      <c r="FC25" s="23"/>
      <c r="FD25" s="23"/>
      <c r="FE25" s="24"/>
      <c r="FF25" s="27"/>
      <c r="FG25" s="24"/>
      <c r="FH25" s="27"/>
      <c r="FI25" s="24"/>
      <c r="FJ25" s="27"/>
      <c r="FK25" s="24"/>
      <c r="FL25" s="27"/>
      <c r="FM25" s="24"/>
      <c r="FN25" s="27"/>
      <c r="FO25" s="24"/>
      <c r="FP25" s="27"/>
    </row>
    <row r="26" spans="2:172" ht="12" customHeight="1" x14ac:dyDescent="0.25">
      <c r="B26" s="323"/>
      <c r="C26" s="341" t="s">
        <v>23</v>
      </c>
      <c r="D26" s="342"/>
      <c r="E26" s="22"/>
      <c r="F26" s="23"/>
      <c r="G26" s="24"/>
      <c r="H26" s="27"/>
      <c r="I26" s="24"/>
      <c r="J26" s="27"/>
      <c r="K26" s="24"/>
      <c r="L26" s="27"/>
      <c r="M26" s="24"/>
      <c r="N26" s="27"/>
      <c r="O26" s="24"/>
      <c r="P26" s="27"/>
      <c r="Q26" s="24"/>
      <c r="R26" s="27"/>
      <c r="S26" s="23"/>
      <c r="T26" s="23"/>
      <c r="U26" s="24"/>
      <c r="V26" s="27"/>
      <c r="W26" s="24"/>
      <c r="X26" s="27"/>
      <c r="Y26" s="24"/>
      <c r="Z26" s="27"/>
      <c r="AA26" s="24"/>
      <c r="AB26" s="27"/>
      <c r="AC26" s="24"/>
      <c r="AD26" s="27"/>
      <c r="AE26" s="24"/>
      <c r="AF26" s="27"/>
      <c r="AG26" s="23"/>
      <c r="AH26" s="23"/>
      <c r="AI26" s="24"/>
      <c r="AJ26" s="27"/>
      <c r="AK26" s="24"/>
      <c r="AL26" s="27"/>
      <c r="AM26" s="24"/>
      <c r="AN26" s="27"/>
      <c r="AO26" s="24"/>
      <c r="AP26" s="27"/>
      <c r="AQ26" s="24"/>
      <c r="AR26" s="27"/>
      <c r="AS26" s="24"/>
      <c r="AT26" s="27"/>
      <c r="AU26" s="23"/>
      <c r="AV26" s="23"/>
      <c r="AW26" s="24"/>
      <c r="AX26" s="27"/>
      <c r="AY26" s="24"/>
      <c r="AZ26" s="27"/>
      <c r="BA26" s="24"/>
      <c r="BB26" s="27"/>
      <c r="BC26" s="24"/>
      <c r="BD26" s="27"/>
      <c r="BE26" s="24"/>
      <c r="BF26" s="27"/>
      <c r="BG26" s="24"/>
      <c r="BH26" s="27"/>
      <c r="BI26" s="23"/>
      <c r="BJ26" s="23"/>
      <c r="BK26" s="24"/>
      <c r="BL26" s="27"/>
      <c r="BM26" s="24"/>
      <c r="BN26" s="27"/>
      <c r="BO26" s="24"/>
      <c r="BP26" s="27"/>
      <c r="BQ26" s="24"/>
      <c r="BR26" s="27"/>
      <c r="BS26" s="24"/>
      <c r="BT26" s="27"/>
      <c r="BU26" s="24"/>
      <c r="BV26" s="27"/>
      <c r="BW26" s="23"/>
      <c r="BX26" s="23"/>
      <c r="BY26" s="24"/>
      <c r="BZ26" s="27"/>
      <c r="CA26" s="24"/>
      <c r="CB26" s="27"/>
      <c r="CC26" s="24"/>
      <c r="CD26" s="27"/>
      <c r="CE26" s="24"/>
      <c r="CF26" s="27"/>
      <c r="CG26" s="24"/>
      <c r="CH26" s="27"/>
      <c r="CI26" s="24"/>
      <c r="CJ26" s="27"/>
      <c r="CK26" s="23"/>
      <c r="CL26" s="23"/>
      <c r="CM26" s="24"/>
      <c r="CN26" s="27"/>
      <c r="CO26" s="24"/>
      <c r="CP26" s="27"/>
      <c r="CQ26" s="24"/>
      <c r="CR26" s="27"/>
      <c r="CS26" s="24"/>
      <c r="CT26" s="27"/>
      <c r="CU26" s="24"/>
      <c r="CV26" s="27"/>
      <c r="CW26" s="24"/>
      <c r="CX26" s="27"/>
      <c r="CY26" s="23"/>
      <c r="CZ26" s="23"/>
      <c r="DA26" s="24"/>
      <c r="DB26" s="27"/>
      <c r="DC26" s="24"/>
      <c r="DD26" s="27"/>
      <c r="DE26" s="24"/>
      <c r="DF26" s="27"/>
      <c r="DG26" s="24"/>
      <c r="DH26" s="27"/>
      <c r="DI26" s="24"/>
      <c r="DJ26" s="27"/>
      <c r="DK26" s="24"/>
      <c r="DL26" s="27"/>
      <c r="DM26" s="23"/>
      <c r="DN26" s="23"/>
      <c r="DO26" s="24"/>
      <c r="DP26" s="27"/>
      <c r="DQ26" s="24"/>
      <c r="DR26" s="27"/>
      <c r="DS26" s="24"/>
      <c r="DT26" s="27"/>
      <c r="DU26" s="24"/>
      <c r="DV26" s="27"/>
      <c r="DW26" s="24"/>
      <c r="DX26" s="27"/>
      <c r="DY26" s="24"/>
      <c r="DZ26" s="27"/>
      <c r="EA26" s="23"/>
      <c r="EB26" s="23"/>
      <c r="EC26" s="24"/>
      <c r="ED26" s="27"/>
      <c r="EE26" s="24"/>
      <c r="EF26" s="27"/>
      <c r="EG26" s="24"/>
      <c r="EH26" s="27"/>
      <c r="EI26" s="24"/>
      <c r="EJ26" s="27"/>
      <c r="EK26" s="24"/>
      <c r="EL26" s="27"/>
      <c r="EM26" s="24"/>
      <c r="EN26" s="27"/>
      <c r="EO26" s="23"/>
      <c r="EP26" s="23"/>
      <c r="EQ26" s="24"/>
      <c r="ER26" s="27"/>
      <c r="ES26" s="24"/>
      <c r="ET26" s="27"/>
      <c r="EU26" s="24"/>
      <c r="EV26" s="27"/>
      <c r="EW26" s="24"/>
      <c r="EX26" s="27"/>
      <c r="EY26" s="24"/>
      <c r="EZ26" s="27"/>
      <c r="FA26" s="24"/>
      <c r="FB26" s="27"/>
      <c r="FC26" s="23"/>
      <c r="FD26" s="23"/>
      <c r="FE26" s="24"/>
      <c r="FF26" s="27"/>
      <c r="FG26" s="24"/>
      <c r="FH26" s="27"/>
      <c r="FI26" s="24"/>
      <c r="FJ26" s="27"/>
      <c r="FK26" s="24"/>
      <c r="FL26" s="27"/>
      <c r="FM26" s="24"/>
      <c r="FN26" s="27"/>
      <c r="FO26" s="24"/>
      <c r="FP26" s="27"/>
    </row>
    <row r="27" spans="2:172" ht="12" customHeight="1" x14ac:dyDescent="0.25">
      <c r="B27" s="323"/>
      <c r="C27" s="343" t="s">
        <v>34</v>
      </c>
      <c r="D27" s="344"/>
      <c r="E27" s="22"/>
      <c r="F27" s="23"/>
      <c r="G27" s="24"/>
      <c r="H27" s="27"/>
      <c r="I27" s="24"/>
      <c r="J27" s="27"/>
      <c r="K27" s="24"/>
      <c r="L27" s="27"/>
      <c r="M27" s="24"/>
      <c r="N27" s="27"/>
      <c r="O27" s="24"/>
      <c r="P27" s="27"/>
      <c r="Q27" s="24"/>
      <c r="R27" s="27"/>
      <c r="S27" s="23"/>
      <c r="T27" s="23"/>
      <c r="U27" s="24"/>
      <c r="V27" s="27"/>
      <c r="W27" s="24"/>
      <c r="X27" s="27"/>
      <c r="Y27" s="24"/>
      <c r="Z27" s="27"/>
      <c r="AA27" s="24"/>
      <c r="AB27" s="27"/>
      <c r="AC27" s="24"/>
      <c r="AD27" s="27"/>
      <c r="AE27" s="24"/>
      <c r="AF27" s="27"/>
      <c r="AG27" s="23"/>
      <c r="AH27" s="23"/>
      <c r="AI27" s="24"/>
      <c r="AJ27" s="27"/>
      <c r="AK27" s="24"/>
      <c r="AL27" s="27"/>
      <c r="AM27" s="24"/>
      <c r="AN27" s="27"/>
      <c r="AO27" s="24"/>
      <c r="AP27" s="27"/>
      <c r="AQ27" s="24"/>
      <c r="AR27" s="27"/>
      <c r="AS27" s="24"/>
      <c r="AT27" s="27"/>
      <c r="AU27" s="23"/>
      <c r="AV27" s="23"/>
      <c r="AW27" s="24"/>
      <c r="AX27" s="27"/>
      <c r="AY27" s="24"/>
      <c r="AZ27" s="27"/>
      <c r="BA27" s="24"/>
      <c r="BB27" s="27"/>
      <c r="BC27" s="24"/>
      <c r="BD27" s="27"/>
      <c r="BE27" s="24"/>
      <c r="BF27" s="27"/>
      <c r="BG27" s="24"/>
      <c r="BH27" s="27"/>
      <c r="BI27" s="23"/>
      <c r="BJ27" s="23"/>
      <c r="BK27" s="24"/>
      <c r="BL27" s="27"/>
      <c r="BM27" s="24"/>
      <c r="BN27" s="27"/>
      <c r="BO27" s="24"/>
      <c r="BP27" s="27"/>
      <c r="BQ27" s="24"/>
      <c r="BR27" s="27"/>
      <c r="BS27" s="24"/>
      <c r="BT27" s="27"/>
      <c r="BU27" s="24"/>
      <c r="BV27" s="27"/>
      <c r="BW27" s="23"/>
      <c r="BX27" s="23"/>
      <c r="BY27" s="24"/>
      <c r="BZ27" s="27"/>
      <c r="CA27" s="24"/>
      <c r="CB27" s="27"/>
      <c r="CC27" s="24"/>
      <c r="CD27" s="27"/>
      <c r="CE27" s="24"/>
      <c r="CF27" s="27"/>
      <c r="CG27" s="24"/>
      <c r="CH27" s="27"/>
      <c r="CI27" s="24"/>
      <c r="CJ27" s="27"/>
      <c r="CK27" s="23"/>
      <c r="CL27" s="23"/>
      <c r="CM27" s="24"/>
      <c r="CN27" s="27"/>
      <c r="CO27" s="24"/>
      <c r="CP27" s="27"/>
      <c r="CQ27" s="24"/>
      <c r="CR27" s="27"/>
      <c r="CS27" s="24"/>
      <c r="CT27" s="27"/>
      <c r="CU27" s="24"/>
      <c r="CV27" s="27"/>
      <c r="CW27" s="24"/>
      <c r="CX27" s="27"/>
      <c r="CY27" s="23"/>
      <c r="CZ27" s="23"/>
      <c r="DA27" s="24"/>
      <c r="DB27" s="27"/>
      <c r="DC27" s="24"/>
      <c r="DD27" s="27"/>
      <c r="DE27" s="24"/>
      <c r="DF27" s="27"/>
      <c r="DG27" s="24"/>
      <c r="DH27" s="27"/>
      <c r="DI27" s="24"/>
      <c r="DJ27" s="27"/>
      <c r="DK27" s="24"/>
      <c r="DL27" s="27"/>
      <c r="DM27" s="23"/>
      <c r="DN27" s="23"/>
      <c r="DO27" s="24"/>
      <c r="DP27" s="27"/>
      <c r="DQ27" s="24"/>
      <c r="DR27" s="27"/>
      <c r="DS27" s="24"/>
      <c r="DT27" s="27"/>
      <c r="DU27" s="24"/>
      <c r="DV27" s="27"/>
      <c r="DW27" s="24"/>
      <c r="DX27" s="27"/>
      <c r="DY27" s="24"/>
      <c r="DZ27" s="27"/>
      <c r="EA27" s="23"/>
      <c r="EB27" s="23"/>
      <c r="EC27" s="24"/>
      <c r="ED27" s="27"/>
      <c r="EE27" s="24"/>
      <c r="EF27" s="27"/>
      <c r="EG27" s="24"/>
      <c r="EH27" s="27"/>
      <c r="EI27" s="24"/>
      <c r="EJ27" s="27"/>
      <c r="EK27" s="24"/>
      <c r="EL27" s="27"/>
      <c r="EM27" s="24"/>
      <c r="EN27" s="27"/>
      <c r="EO27" s="23"/>
      <c r="EP27" s="23"/>
      <c r="EQ27" s="24"/>
      <c r="ER27" s="27"/>
      <c r="ES27" s="24"/>
      <c r="ET27" s="27"/>
      <c r="EU27" s="24"/>
      <c r="EV27" s="27"/>
      <c r="EW27" s="24"/>
      <c r="EX27" s="27"/>
      <c r="EY27" s="24"/>
      <c r="EZ27" s="27"/>
      <c r="FA27" s="24"/>
      <c r="FB27" s="27"/>
      <c r="FC27" s="23"/>
      <c r="FD27" s="23"/>
      <c r="FE27" s="24"/>
      <c r="FF27" s="27"/>
      <c r="FG27" s="24"/>
      <c r="FH27" s="27"/>
      <c r="FI27" s="24"/>
      <c r="FJ27" s="27"/>
      <c r="FK27" s="24"/>
      <c r="FL27" s="27"/>
      <c r="FM27" s="24"/>
      <c r="FN27" s="27"/>
      <c r="FO27" s="24"/>
      <c r="FP27" s="27"/>
    </row>
    <row r="28" spans="2:172" ht="12" customHeight="1" thickBot="1" x14ac:dyDescent="0.3">
      <c r="B28" s="323"/>
      <c r="C28" s="320" t="s">
        <v>35</v>
      </c>
      <c r="D28" s="321"/>
      <c r="E28" s="36"/>
      <c r="F28" s="33"/>
      <c r="G28" s="34"/>
      <c r="H28" s="35"/>
      <c r="I28" s="34"/>
      <c r="J28" s="35"/>
      <c r="K28" s="34"/>
      <c r="L28" s="35"/>
      <c r="M28" s="34"/>
      <c r="N28" s="35"/>
      <c r="O28" s="34"/>
      <c r="P28" s="35"/>
      <c r="Q28" s="34"/>
      <c r="R28" s="35"/>
      <c r="S28" s="33"/>
      <c r="T28" s="33"/>
      <c r="U28" s="34"/>
      <c r="V28" s="35"/>
      <c r="W28" s="34"/>
      <c r="X28" s="35"/>
      <c r="Y28" s="34"/>
      <c r="Z28" s="35"/>
      <c r="AA28" s="34"/>
      <c r="AB28" s="35"/>
      <c r="AC28" s="34"/>
      <c r="AD28" s="35"/>
      <c r="AE28" s="34"/>
      <c r="AF28" s="35"/>
      <c r="AG28" s="33"/>
      <c r="AH28" s="33"/>
      <c r="AI28" s="34"/>
      <c r="AJ28" s="35"/>
      <c r="AK28" s="34"/>
      <c r="AL28" s="35"/>
      <c r="AM28" s="34"/>
      <c r="AN28" s="35"/>
      <c r="AO28" s="34"/>
      <c r="AP28" s="35"/>
      <c r="AQ28" s="34"/>
      <c r="AR28" s="35"/>
      <c r="AS28" s="34"/>
      <c r="AT28" s="35"/>
      <c r="AU28" s="33"/>
      <c r="AV28" s="33"/>
      <c r="AW28" s="34"/>
      <c r="AX28" s="35"/>
      <c r="AY28" s="34"/>
      <c r="AZ28" s="35"/>
      <c r="BA28" s="34"/>
      <c r="BB28" s="35"/>
      <c r="BC28" s="34"/>
      <c r="BD28" s="35"/>
      <c r="BE28" s="34"/>
      <c r="BF28" s="35"/>
      <c r="BG28" s="34"/>
      <c r="BH28" s="35"/>
      <c r="BI28" s="33"/>
      <c r="BJ28" s="33"/>
      <c r="BK28" s="34"/>
      <c r="BL28" s="35"/>
      <c r="BM28" s="34"/>
      <c r="BN28" s="35"/>
      <c r="BO28" s="34"/>
      <c r="BP28" s="35"/>
      <c r="BQ28" s="34"/>
      <c r="BR28" s="35"/>
      <c r="BS28" s="34"/>
      <c r="BT28" s="35"/>
      <c r="BU28" s="34"/>
      <c r="BV28" s="35"/>
      <c r="BW28" s="33"/>
      <c r="BX28" s="33"/>
      <c r="BY28" s="34"/>
      <c r="BZ28" s="35"/>
      <c r="CA28" s="34"/>
      <c r="CB28" s="35"/>
      <c r="CC28" s="34"/>
      <c r="CD28" s="35"/>
      <c r="CE28" s="34"/>
      <c r="CF28" s="35"/>
      <c r="CG28" s="34"/>
      <c r="CH28" s="35"/>
      <c r="CI28" s="34"/>
      <c r="CJ28" s="35"/>
      <c r="CK28" s="33"/>
      <c r="CL28" s="33"/>
      <c r="CM28" s="34"/>
      <c r="CN28" s="35"/>
      <c r="CO28" s="34"/>
      <c r="CP28" s="35"/>
      <c r="CQ28" s="34"/>
      <c r="CR28" s="35"/>
      <c r="CS28" s="34"/>
      <c r="CT28" s="35"/>
      <c r="CU28" s="34"/>
      <c r="CV28" s="35"/>
      <c r="CW28" s="34"/>
      <c r="CX28" s="35"/>
      <c r="CY28" s="33"/>
      <c r="CZ28" s="33"/>
      <c r="DA28" s="34"/>
      <c r="DB28" s="35"/>
      <c r="DC28" s="34"/>
      <c r="DD28" s="35"/>
      <c r="DE28" s="34"/>
      <c r="DF28" s="35"/>
      <c r="DG28" s="34"/>
      <c r="DH28" s="35"/>
      <c r="DI28" s="34"/>
      <c r="DJ28" s="35"/>
      <c r="DK28" s="34"/>
      <c r="DL28" s="35"/>
      <c r="DM28" s="33"/>
      <c r="DN28" s="33"/>
      <c r="DO28" s="34"/>
      <c r="DP28" s="35"/>
      <c r="DQ28" s="34"/>
      <c r="DR28" s="35"/>
      <c r="DS28" s="34"/>
      <c r="DT28" s="35"/>
      <c r="DU28" s="34"/>
      <c r="DV28" s="35"/>
      <c r="DW28" s="34"/>
      <c r="DX28" s="35"/>
      <c r="DY28" s="34"/>
      <c r="DZ28" s="35"/>
      <c r="EA28" s="33"/>
      <c r="EB28" s="33"/>
      <c r="EC28" s="34"/>
      <c r="ED28" s="35"/>
      <c r="EE28" s="34"/>
      <c r="EF28" s="35"/>
      <c r="EG28" s="34"/>
      <c r="EH28" s="35"/>
      <c r="EI28" s="34"/>
      <c r="EJ28" s="35"/>
      <c r="EK28" s="34"/>
      <c r="EL28" s="35"/>
      <c r="EM28" s="34"/>
      <c r="EN28" s="35"/>
      <c r="EO28" s="33"/>
      <c r="EP28" s="33"/>
      <c r="EQ28" s="34"/>
      <c r="ER28" s="35"/>
      <c r="ES28" s="34"/>
      <c r="ET28" s="35"/>
      <c r="EU28" s="34"/>
      <c r="EV28" s="35"/>
      <c r="EW28" s="34"/>
      <c r="EX28" s="35"/>
      <c r="EY28" s="34"/>
      <c r="EZ28" s="35"/>
      <c r="FA28" s="34"/>
      <c r="FB28" s="35"/>
      <c r="FC28" s="33"/>
      <c r="FD28" s="33"/>
      <c r="FE28" s="34"/>
      <c r="FF28" s="35"/>
      <c r="FG28" s="34"/>
      <c r="FH28" s="35"/>
      <c r="FI28" s="34"/>
      <c r="FJ28" s="35"/>
      <c r="FK28" s="34"/>
      <c r="FL28" s="35"/>
      <c r="FM28" s="34"/>
      <c r="FN28" s="35"/>
      <c r="FO28" s="34"/>
      <c r="FP28" s="35"/>
    </row>
    <row r="29" spans="2:172" ht="15.75" customHeight="1" x14ac:dyDescent="0.25">
      <c r="E29" s="16"/>
      <c r="F29" s="16"/>
      <c r="G29" s="16"/>
      <c r="H29" s="16"/>
      <c r="I29" s="16"/>
      <c r="J29" s="16"/>
      <c r="K29" s="16"/>
      <c r="L29" s="16"/>
      <c r="M29" s="16"/>
      <c r="N29" s="16"/>
      <c r="O29" s="16"/>
      <c r="P29" s="16"/>
      <c r="Q29" s="16"/>
      <c r="R29" s="16"/>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c r="CW29" s="25"/>
      <c r="CX29" s="25"/>
      <c r="CY29" s="25"/>
      <c r="CZ29" s="25"/>
      <c r="DA29" s="25"/>
      <c r="DB29" s="25"/>
      <c r="DC29" s="25"/>
      <c r="DD29" s="25"/>
      <c r="DE29" s="25"/>
      <c r="DF29" s="25"/>
      <c r="DG29" s="25"/>
      <c r="DH29" s="25"/>
      <c r="DI29" s="25"/>
      <c r="DJ29" s="25"/>
      <c r="DK29" s="25"/>
      <c r="DL29" s="25"/>
      <c r="DM29" s="25"/>
      <c r="DN29" s="25"/>
      <c r="DO29" s="25"/>
      <c r="DP29" s="25"/>
      <c r="DQ29" s="25"/>
      <c r="DR29" s="25"/>
      <c r="DS29" s="25"/>
      <c r="DT29" s="25"/>
      <c r="DU29" s="25"/>
      <c r="DV29" s="25"/>
      <c r="DW29" s="25"/>
      <c r="DX29" s="25"/>
      <c r="DY29" s="25"/>
      <c r="DZ29" s="25"/>
      <c r="EA29" s="25"/>
      <c r="EB29" s="25"/>
      <c r="EC29" s="25"/>
      <c r="ED29" s="25"/>
      <c r="EE29" s="25"/>
      <c r="EF29" s="25"/>
      <c r="EG29" s="25"/>
      <c r="EH29" s="25"/>
      <c r="EI29" s="25"/>
      <c r="EJ29" s="25"/>
      <c r="EK29" s="25"/>
      <c r="EL29" s="25"/>
      <c r="EM29" s="25"/>
      <c r="EN29" s="25"/>
      <c r="EO29" s="25"/>
      <c r="EP29" s="25"/>
      <c r="EQ29" s="25"/>
      <c r="ER29" s="25"/>
      <c r="ES29" s="25"/>
      <c r="ET29" s="25"/>
      <c r="EU29" s="25"/>
      <c r="EV29" s="25"/>
      <c r="EW29" s="25"/>
      <c r="EX29" s="25"/>
      <c r="EY29" s="25"/>
      <c r="EZ29" s="25"/>
      <c r="FA29" s="25"/>
      <c r="FB29" s="25"/>
      <c r="FC29" s="25"/>
      <c r="FD29" s="25"/>
      <c r="FE29" s="25"/>
      <c r="FF29" s="25"/>
      <c r="FG29" s="25"/>
      <c r="FH29" s="25"/>
      <c r="FI29" s="25"/>
      <c r="FJ29" s="25"/>
      <c r="FK29" s="25"/>
      <c r="FL29" s="25"/>
      <c r="FM29" s="25"/>
      <c r="FN29" s="25"/>
      <c r="FO29" s="25"/>
      <c r="FP29" s="25"/>
    </row>
    <row r="30" spans="2:172" ht="15.75" customHeight="1" x14ac:dyDescent="0.25">
      <c r="E30" s="16"/>
      <c r="F30" s="16"/>
      <c r="G30" s="16"/>
      <c r="H30" s="16"/>
      <c r="I30" s="16"/>
      <c r="J30" s="16"/>
      <c r="K30" s="16"/>
      <c r="L30" s="16"/>
      <c r="M30" s="16"/>
      <c r="N30" s="16"/>
      <c r="O30" s="16"/>
      <c r="P30" s="16"/>
      <c r="Q30" s="16"/>
      <c r="R30" s="16"/>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row>
    <row r="31" spans="2:172" ht="15.75" customHeight="1" x14ac:dyDescent="0.25">
      <c r="E31" s="16"/>
      <c r="F31" s="16"/>
      <c r="G31" s="16"/>
      <c r="H31" s="16"/>
      <c r="I31" s="16"/>
      <c r="J31" s="16"/>
      <c r="K31" s="16"/>
      <c r="L31" s="16"/>
      <c r="M31" s="16"/>
      <c r="N31" s="16"/>
      <c r="O31" s="16"/>
      <c r="P31" s="16"/>
      <c r="Q31" s="16"/>
      <c r="R31" s="16"/>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c r="CS31" s="25"/>
      <c r="CT31" s="25"/>
      <c r="CU31" s="25"/>
      <c r="CV31" s="25"/>
      <c r="CW31" s="25"/>
      <c r="CX31" s="25"/>
      <c r="CY31" s="25"/>
      <c r="CZ31" s="25"/>
      <c r="DA31" s="25"/>
      <c r="DB31" s="25"/>
      <c r="DC31" s="25"/>
      <c r="DD31" s="25"/>
      <c r="DE31" s="25"/>
      <c r="DF31" s="25"/>
      <c r="DG31" s="25"/>
      <c r="DH31" s="25"/>
      <c r="DI31" s="25"/>
      <c r="DJ31" s="25"/>
      <c r="DK31" s="25"/>
      <c r="DL31" s="25"/>
      <c r="DM31" s="25"/>
      <c r="DN31" s="25"/>
      <c r="DO31" s="25"/>
      <c r="DP31" s="25"/>
      <c r="DQ31" s="25"/>
      <c r="DR31" s="25"/>
      <c r="DS31" s="25"/>
      <c r="DT31" s="25"/>
      <c r="DU31" s="25"/>
      <c r="DV31" s="25"/>
      <c r="DW31" s="25"/>
      <c r="DX31" s="25"/>
      <c r="DY31" s="25"/>
      <c r="DZ31" s="25"/>
      <c r="EA31" s="25"/>
      <c r="EB31" s="25"/>
      <c r="EC31" s="25"/>
      <c r="ED31" s="25"/>
      <c r="EE31" s="25"/>
      <c r="EF31" s="25"/>
      <c r="EG31" s="25"/>
      <c r="EH31" s="25"/>
      <c r="EI31" s="25"/>
      <c r="EJ31" s="25"/>
      <c r="EK31" s="25"/>
      <c r="EL31" s="25"/>
      <c r="EM31" s="25"/>
      <c r="EN31" s="25"/>
      <c r="EO31" s="25"/>
      <c r="EP31" s="25"/>
      <c r="EQ31" s="25"/>
      <c r="ER31" s="25"/>
      <c r="ES31" s="25"/>
      <c r="ET31" s="25"/>
      <c r="EU31" s="25"/>
      <c r="EV31" s="25"/>
      <c r="EW31" s="25"/>
      <c r="EX31" s="25"/>
      <c r="EY31" s="25"/>
      <c r="EZ31" s="25"/>
      <c r="FA31" s="25"/>
      <c r="FB31" s="25"/>
      <c r="FC31" s="25"/>
      <c r="FD31" s="25"/>
      <c r="FE31" s="25"/>
      <c r="FF31" s="25"/>
      <c r="FG31" s="25"/>
      <c r="FH31" s="25"/>
      <c r="FI31" s="25"/>
      <c r="FJ31" s="25"/>
      <c r="FK31" s="25"/>
      <c r="FL31" s="25"/>
      <c r="FM31" s="25"/>
      <c r="FN31" s="25"/>
      <c r="FO31" s="25"/>
      <c r="FP31" s="25"/>
    </row>
    <row r="32" spans="2:17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sheetData>
  <mergeCells count="440">
    <mergeCell ref="HW7:HX7"/>
    <mergeCell ref="HY7:HZ7"/>
    <mergeCell ref="IA7:IB7"/>
    <mergeCell ref="IC7:ID7"/>
    <mergeCell ref="IE7:IF7"/>
    <mergeCell ref="IG7:IH7"/>
    <mergeCell ref="HE7:HF7"/>
    <mergeCell ref="HG7:HH7"/>
    <mergeCell ref="HI7:HJ7"/>
    <mergeCell ref="HK7:HL7"/>
    <mergeCell ref="HM7:HN7"/>
    <mergeCell ref="HO7:HP7"/>
    <mergeCell ref="HQ7:HR7"/>
    <mergeCell ref="HS7:HT7"/>
    <mergeCell ref="HU7:HV7"/>
    <mergeCell ref="IK4:IL4"/>
    <mergeCell ref="IM4:IN4"/>
    <mergeCell ref="DQ1:FZ1"/>
    <mergeCell ref="GA1:IH1"/>
    <mergeCell ref="FQ7:FR7"/>
    <mergeCell ref="FS7:FT7"/>
    <mergeCell ref="FU7:FV7"/>
    <mergeCell ref="FW7:FX7"/>
    <mergeCell ref="FY7:FZ7"/>
    <mergeCell ref="GA7:GB7"/>
    <mergeCell ref="GC7:GD7"/>
    <mergeCell ref="GE7:GF7"/>
    <mergeCell ref="GG7:GH7"/>
    <mergeCell ref="GI7:GJ7"/>
    <mergeCell ref="GK7:GL7"/>
    <mergeCell ref="GM7:GN7"/>
    <mergeCell ref="GO7:GP7"/>
    <mergeCell ref="GQ7:GR7"/>
    <mergeCell ref="GS7:GT7"/>
    <mergeCell ref="GU7:GV7"/>
    <mergeCell ref="GW7:GX7"/>
    <mergeCell ref="GY7:GZ7"/>
    <mergeCell ref="HA7:HB7"/>
    <mergeCell ref="HC7:HD7"/>
    <mergeCell ref="HS4:HT4"/>
    <mergeCell ref="HU4:HV4"/>
    <mergeCell ref="HW4:HX4"/>
    <mergeCell ref="HY4:HZ4"/>
    <mergeCell ref="IA4:IB4"/>
    <mergeCell ref="IC4:ID4"/>
    <mergeCell ref="IE4:IF4"/>
    <mergeCell ref="IG4:IH4"/>
    <mergeCell ref="II4:IJ4"/>
    <mergeCell ref="HA4:HB4"/>
    <mergeCell ref="HC4:HD4"/>
    <mergeCell ref="HE4:HF4"/>
    <mergeCell ref="HG4:HH4"/>
    <mergeCell ref="HI4:HJ4"/>
    <mergeCell ref="HK4:HL4"/>
    <mergeCell ref="HM4:HN4"/>
    <mergeCell ref="HO4:HP4"/>
    <mergeCell ref="HQ4:HR4"/>
    <mergeCell ref="IC3:ID3"/>
    <mergeCell ref="IE3:IF3"/>
    <mergeCell ref="IG3:IH3"/>
    <mergeCell ref="II3:IJ3"/>
    <mergeCell ref="IK3:IL3"/>
    <mergeCell ref="IM3:IN3"/>
    <mergeCell ref="FQ4:FR4"/>
    <mergeCell ref="FS4:FT4"/>
    <mergeCell ref="FU4:FV4"/>
    <mergeCell ref="FW4:FX4"/>
    <mergeCell ref="FY4:FZ4"/>
    <mergeCell ref="GA4:GB4"/>
    <mergeCell ref="GC4:GD4"/>
    <mergeCell ref="GE4:GF4"/>
    <mergeCell ref="GG4:GH4"/>
    <mergeCell ref="GI4:GJ4"/>
    <mergeCell ref="GK4:GL4"/>
    <mergeCell ref="GM4:GN4"/>
    <mergeCell ref="GO4:GP4"/>
    <mergeCell ref="GQ4:GR4"/>
    <mergeCell ref="GS4:GT4"/>
    <mergeCell ref="GU4:GV4"/>
    <mergeCell ref="GW4:GX4"/>
    <mergeCell ref="GY4:GZ4"/>
    <mergeCell ref="HK3:HL3"/>
    <mergeCell ref="HM3:HN3"/>
    <mergeCell ref="HO3:HP3"/>
    <mergeCell ref="HQ3:HR3"/>
    <mergeCell ref="HS3:HT3"/>
    <mergeCell ref="HU3:HV3"/>
    <mergeCell ref="HW3:HX3"/>
    <mergeCell ref="HY3:HZ3"/>
    <mergeCell ref="IA3:IB3"/>
    <mergeCell ref="FQ3:FR3"/>
    <mergeCell ref="FS3:FT3"/>
    <mergeCell ref="FU3:FV3"/>
    <mergeCell ref="FW3:FX3"/>
    <mergeCell ref="FY3:FZ3"/>
    <mergeCell ref="GA3:GB3"/>
    <mergeCell ref="GC3:GD3"/>
    <mergeCell ref="GE3:GF3"/>
    <mergeCell ref="GG3:GH3"/>
    <mergeCell ref="GI3:GJ3"/>
    <mergeCell ref="GK3:GL3"/>
    <mergeCell ref="GM3:GN3"/>
    <mergeCell ref="GO3:GP3"/>
    <mergeCell ref="GQ3:GR3"/>
    <mergeCell ref="GS3:GT3"/>
    <mergeCell ref="GU3:GV3"/>
    <mergeCell ref="GW3:GX3"/>
    <mergeCell ref="GY3:GZ3"/>
    <mergeCell ref="HA3:HB3"/>
    <mergeCell ref="HC3:HD3"/>
    <mergeCell ref="HE3:HF3"/>
    <mergeCell ref="HG3:HH3"/>
    <mergeCell ref="HI3:HJ3"/>
    <mergeCell ref="N6:P6"/>
    <mergeCell ref="C25:D25"/>
    <mergeCell ref="C26:D26"/>
    <mergeCell ref="C27:D27"/>
    <mergeCell ref="E16:F16"/>
    <mergeCell ref="G16:H16"/>
    <mergeCell ref="I16:J16"/>
    <mergeCell ref="K16:L16"/>
    <mergeCell ref="M16:N16"/>
    <mergeCell ref="O16:P16"/>
    <mergeCell ref="C6:D6"/>
    <mergeCell ref="Q16:R16"/>
    <mergeCell ref="B15:C15"/>
    <mergeCell ref="B14:C14"/>
    <mergeCell ref="B12:D12"/>
    <mergeCell ref="S11:AF11"/>
    <mergeCell ref="AG11:AT11"/>
    <mergeCell ref="AU11:BH11"/>
    <mergeCell ref="BI11:BV11"/>
    <mergeCell ref="B16:B28"/>
    <mergeCell ref="C16:D16"/>
    <mergeCell ref="C17:D17"/>
    <mergeCell ref="C18:D18"/>
    <mergeCell ref="C19:D19"/>
    <mergeCell ref="C20:D20"/>
    <mergeCell ref="C21:D21"/>
    <mergeCell ref="C22:D22"/>
    <mergeCell ref="C23:D23"/>
    <mergeCell ref="C24:D24"/>
    <mergeCell ref="S16:T16"/>
    <mergeCell ref="U16:V16"/>
    <mergeCell ref="W16:X16"/>
    <mergeCell ref="Y16:Z16"/>
    <mergeCell ref="AA16:AB16"/>
    <mergeCell ref="AC16:AD16"/>
    <mergeCell ref="AE16:AF16"/>
    <mergeCell ref="CK11:CX11"/>
    <mergeCell ref="C28:D28"/>
    <mergeCell ref="E12:R12"/>
    <mergeCell ref="S12:AF12"/>
    <mergeCell ref="AG12:AT12"/>
    <mergeCell ref="AU12:BH12"/>
    <mergeCell ref="BI12:BV12"/>
    <mergeCell ref="BW12:CJ12"/>
    <mergeCell ref="FA7:FB7"/>
    <mergeCell ref="A8:A13"/>
    <mergeCell ref="B8:D8"/>
    <mergeCell ref="B9:D9"/>
    <mergeCell ref="B10:D10"/>
    <mergeCell ref="B11:D11"/>
    <mergeCell ref="E11:R11"/>
    <mergeCell ref="B13:D13"/>
    <mergeCell ref="CY11:DL11"/>
    <mergeCell ref="DM11:DZ11"/>
    <mergeCell ref="BW11:CJ11"/>
    <mergeCell ref="DS7:DT7"/>
    <mergeCell ref="DU7:DV7"/>
    <mergeCell ref="DW7:DX7"/>
    <mergeCell ref="DY7:DZ7"/>
    <mergeCell ref="EA7:EB7"/>
    <mergeCell ref="EC7:ED7"/>
    <mergeCell ref="EW7:EX7"/>
    <mergeCell ref="EY7:EZ7"/>
    <mergeCell ref="EE7:EF7"/>
    <mergeCell ref="EG7:EH7"/>
    <mergeCell ref="EI7:EJ7"/>
    <mergeCell ref="DA7:DB7"/>
    <mergeCell ref="DC7:DD7"/>
    <mergeCell ref="DE7:DF7"/>
    <mergeCell ref="DG7:DH7"/>
    <mergeCell ref="DI7:DJ7"/>
    <mergeCell ref="DK7:DL7"/>
    <mergeCell ref="DM7:DN7"/>
    <mergeCell ref="DO7:DP7"/>
    <mergeCell ref="DQ7:DR7"/>
    <mergeCell ref="AG7:AH7"/>
    <mergeCell ref="AI7:AJ7"/>
    <mergeCell ref="AK7:AL7"/>
    <mergeCell ref="AM7:AN7"/>
    <mergeCell ref="AO7:AP7"/>
    <mergeCell ref="S7:T7"/>
    <mergeCell ref="U7:V7"/>
    <mergeCell ref="W7:X7"/>
    <mergeCell ref="Y7:Z7"/>
    <mergeCell ref="AA7:AB7"/>
    <mergeCell ref="AC7:AD7"/>
    <mergeCell ref="C7:D7"/>
    <mergeCell ref="E7:F7"/>
    <mergeCell ref="G7:H7"/>
    <mergeCell ref="I7:J7"/>
    <mergeCell ref="K7:L7"/>
    <mergeCell ref="M7:N7"/>
    <mergeCell ref="O7:P7"/>
    <mergeCell ref="Q7:R7"/>
    <mergeCell ref="AE7:AF7"/>
    <mergeCell ref="AQ7:AR7"/>
    <mergeCell ref="AS7:AT7"/>
    <mergeCell ref="AU7:AV7"/>
    <mergeCell ref="AW7:AX7"/>
    <mergeCell ref="AY7:AZ7"/>
    <mergeCell ref="BA7:BB7"/>
    <mergeCell ref="CC7:CD7"/>
    <mergeCell ref="CE7:CF7"/>
    <mergeCell ref="CG7:CH7"/>
    <mergeCell ref="BO7:BP7"/>
    <mergeCell ref="BC7:BD7"/>
    <mergeCell ref="BE7:BF7"/>
    <mergeCell ref="BG7:BH7"/>
    <mergeCell ref="BI7:BJ7"/>
    <mergeCell ref="BK7:BL7"/>
    <mergeCell ref="BM7:BN7"/>
    <mergeCell ref="BQ7:BR7"/>
    <mergeCell ref="BS7:BT7"/>
    <mergeCell ref="BU7:BV7"/>
    <mergeCell ref="BW7:BX7"/>
    <mergeCell ref="BY7:BZ7"/>
    <mergeCell ref="CA7:CB7"/>
    <mergeCell ref="EK4:EL4"/>
    <mergeCell ref="FK4:FL4"/>
    <mergeCell ref="FM4:FN4"/>
    <mergeCell ref="FO4:FP4"/>
    <mergeCell ref="EY4:EZ4"/>
    <mergeCell ref="FA4:FB4"/>
    <mergeCell ref="FC4:FD4"/>
    <mergeCell ref="FE4:FF4"/>
    <mergeCell ref="FG4:FH4"/>
    <mergeCell ref="FI4:FJ4"/>
    <mergeCell ref="AU4:AV4"/>
    <mergeCell ref="AW4:AX4"/>
    <mergeCell ref="AY4:AZ4"/>
    <mergeCell ref="BA4:BB4"/>
    <mergeCell ref="BC4:BD4"/>
    <mergeCell ref="BE4:BF4"/>
    <mergeCell ref="DC4:DD4"/>
    <mergeCell ref="DE4:DF4"/>
    <mergeCell ref="DG4:DH4"/>
    <mergeCell ref="CQ4:CR4"/>
    <mergeCell ref="CS4:CT4"/>
    <mergeCell ref="CU4:CV4"/>
    <mergeCell ref="CW4:CX4"/>
    <mergeCell ref="CY4:CZ4"/>
    <mergeCell ref="CA4:CB4"/>
    <mergeCell ref="CC4:CD4"/>
    <mergeCell ref="BI4:BJ4"/>
    <mergeCell ref="BK4:BL4"/>
    <mergeCell ref="BM4:BN4"/>
    <mergeCell ref="BO4:BP4"/>
    <mergeCell ref="CG4:CH4"/>
    <mergeCell ref="BG4:BH4"/>
    <mergeCell ref="DO4:DP4"/>
    <mergeCell ref="BQ4:BR4"/>
    <mergeCell ref="DI4:DJ4"/>
    <mergeCell ref="DK4:DL4"/>
    <mergeCell ref="DM4:DN4"/>
    <mergeCell ref="AG4:AH4"/>
    <mergeCell ref="E4:F4"/>
    <mergeCell ref="G4:H4"/>
    <mergeCell ref="I4:J4"/>
    <mergeCell ref="K4:L4"/>
    <mergeCell ref="M4:N4"/>
    <mergeCell ref="O4:P4"/>
    <mergeCell ref="Q4:R4"/>
    <mergeCell ref="S4:T4"/>
    <mergeCell ref="U4:V4"/>
    <mergeCell ref="FC3:FD3"/>
    <mergeCell ref="FE3:FF3"/>
    <mergeCell ref="EM3:EN3"/>
    <mergeCell ref="EO3:EP3"/>
    <mergeCell ref="EQ3:ER3"/>
    <mergeCell ref="ES3:ET3"/>
    <mergeCell ref="DW3:DX3"/>
    <mergeCell ref="DY3:DZ3"/>
    <mergeCell ref="EA3:EB3"/>
    <mergeCell ref="EC3:ED3"/>
    <mergeCell ref="EE3:EF3"/>
    <mergeCell ref="EG3:EH3"/>
    <mergeCell ref="DK3:DL3"/>
    <mergeCell ref="DM3:DN3"/>
    <mergeCell ref="DO3:DP3"/>
    <mergeCell ref="DQ3:DR3"/>
    <mergeCell ref="DS3:DT3"/>
    <mergeCell ref="DU3:DV3"/>
    <mergeCell ref="DA4:DB4"/>
    <mergeCell ref="BI1:DP1"/>
    <mergeCell ref="BO3:BP3"/>
    <mergeCell ref="BQ3:BR3"/>
    <mergeCell ref="BS3:BT3"/>
    <mergeCell ref="BU3:BV3"/>
    <mergeCell ref="BW3:BX3"/>
    <mergeCell ref="BY3:BZ3"/>
    <mergeCell ref="CQ3:CR3"/>
    <mergeCell ref="CS3:CT3"/>
    <mergeCell ref="CU3:CV3"/>
    <mergeCell ref="CW3:CX3"/>
    <mergeCell ref="CM4:CN4"/>
    <mergeCell ref="CO4:CP4"/>
    <mergeCell ref="BS4:BT4"/>
    <mergeCell ref="BU4:BV4"/>
    <mergeCell ref="BW4:BX4"/>
    <mergeCell ref="BY4:BZ4"/>
    <mergeCell ref="BC3:BD3"/>
    <mergeCell ref="BE3:BF3"/>
    <mergeCell ref="BG3:BH3"/>
    <mergeCell ref="BI3:BJ3"/>
    <mergeCell ref="BK3:BL3"/>
    <mergeCell ref="BM3:BN3"/>
    <mergeCell ref="FG3:FH3"/>
    <mergeCell ref="FI3:FJ3"/>
    <mergeCell ref="FK3:FL3"/>
    <mergeCell ref="CA3:CB3"/>
    <mergeCell ref="CC3:CD3"/>
    <mergeCell ref="CE3:CF3"/>
    <mergeCell ref="CG3:CH3"/>
    <mergeCell ref="CI3:CJ3"/>
    <mergeCell ref="CK3:CL3"/>
    <mergeCell ref="EI3:EJ3"/>
    <mergeCell ref="EK3:EL3"/>
    <mergeCell ref="DA3:DB3"/>
    <mergeCell ref="DC3:DD3"/>
    <mergeCell ref="DE3:DF3"/>
    <mergeCell ref="DG3:DH3"/>
    <mergeCell ref="DI3:DJ3"/>
    <mergeCell ref="CM3:CN3"/>
    <mergeCell ref="CO3:CP3"/>
    <mergeCell ref="FM3:FN3"/>
    <mergeCell ref="FO3:FP3"/>
    <mergeCell ref="EU3:EV3"/>
    <mergeCell ref="EW3:EX3"/>
    <mergeCell ref="EY3:EZ3"/>
    <mergeCell ref="FA3:FB3"/>
    <mergeCell ref="CY3:CZ3"/>
    <mergeCell ref="C1:D4"/>
    <mergeCell ref="W3:X3"/>
    <mergeCell ref="Y3:Z3"/>
    <mergeCell ref="AA3:AB3"/>
    <mergeCell ref="AC3:AD3"/>
    <mergeCell ref="E1:BH1"/>
    <mergeCell ref="AI4:AJ4"/>
    <mergeCell ref="AK4:AL4"/>
    <mergeCell ref="AM4:AN4"/>
    <mergeCell ref="AO4:AP4"/>
    <mergeCell ref="AQ4:AR4"/>
    <mergeCell ref="AS4:AT4"/>
    <mergeCell ref="W4:X4"/>
    <mergeCell ref="Y4:Z4"/>
    <mergeCell ref="AA4:AB4"/>
    <mergeCell ref="AC4:AD4"/>
    <mergeCell ref="AE4:AF4"/>
    <mergeCell ref="AQ3:AR3"/>
    <mergeCell ref="AS3:AT3"/>
    <mergeCell ref="AU3:AV3"/>
    <mergeCell ref="AW3:AX3"/>
    <mergeCell ref="AY3:AZ3"/>
    <mergeCell ref="BA3:BB3"/>
    <mergeCell ref="AE3:AF3"/>
    <mergeCell ref="AG3:AH3"/>
    <mergeCell ref="AI3:AJ3"/>
    <mergeCell ref="AK3:AL3"/>
    <mergeCell ref="AM3:AN3"/>
    <mergeCell ref="AO3:AP3"/>
    <mergeCell ref="E3:F3"/>
    <mergeCell ref="G3:H3"/>
    <mergeCell ref="I3:J3"/>
    <mergeCell ref="K3:L3"/>
    <mergeCell ref="M3:N3"/>
    <mergeCell ref="O3:P3"/>
    <mergeCell ref="Q3:R3"/>
    <mergeCell ref="S3:T3"/>
    <mergeCell ref="U3:V3"/>
    <mergeCell ref="EA4:EB4"/>
    <mergeCell ref="CE4:CF4"/>
    <mergeCell ref="CI4:CJ4"/>
    <mergeCell ref="CK4:CL4"/>
    <mergeCell ref="FC7:FD7"/>
    <mergeCell ref="FE7:FF7"/>
    <mergeCell ref="FG7:FH7"/>
    <mergeCell ref="FI7:FJ7"/>
    <mergeCell ref="FK7:FL7"/>
    <mergeCell ref="DQ4:DR4"/>
    <mergeCell ref="DS4:DT4"/>
    <mergeCell ref="DU4:DV4"/>
    <mergeCell ref="DW4:DX4"/>
    <mergeCell ref="DY4:DZ4"/>
    <mergeCell ref="EM4:EN4"/>
    <mergeCell ref="EO4:EP4"/>
    <mergeCell ref="EQ4:ER4"/>
    <mergeCell ref="ES4:ET4"/>
    <mergeCell ref="EU4:EV4"/>
    <mergeCell ref="EW4:EX4"/>
    <mergeCell ref="EC4:ED4"/>
    <mergeCell ref="EE4:EF4"/>
    <mergeCell ref="EG4:EH4"/>
    <mergeCell ref="EI4:EJ4"/>
    <mergeCell ref="FM7:FN7"/>
    <mergeCell ref="FO7:FP7"/>
    <mergeCell ref="BA17:BB17"/>
    <mergeCell ref="BC17:BD17"/>
    <mergeCell ref="BE17:BF17"/>
    <mergeCell ref="BG17:BH17"/>
    <mergeCell ref="EK7:EL7"/>
    <mergeCell ref="EM7:EN7"/>
    <mergeCell ref="EO7:EP7"/>
    <mergeCell ref="EQ7:ER7"/>
    <mergeCell ref="ES7:ET7"/>
    <mergeCell ref="EU7:EV7"/>
    <mergeCell ref="CI7:CJ7"/>
    <mergeCell ref="CS7:CT7"/>
    <mergeCell ref="CU7:CV7"/>
    <mergeCell ref="CW7:CX7"/>
    <mergeCell ref="CY7:CZ7"/>
    <mergeCell ref="CK7:CL7"/>
    <mergeCell ref="CM7:CN7"/>
    <mergeCell ref="CO7:CP7"/>
    <mergeCell ref="CQ7:CR7"/>
    <mergeCell ref="EA11:EN11"/>
    <mergeCell ref="EO11:FB11"/>
    <mergeCell ref="FC11:FP11"/>
    <mergeCell ref="AY17:AZ17"/>
    <mergeCell ref="AG17:AH17"/>
    <mergeCell ref="AI17:AJ17"/>
    <mergeCell ref="AK17:AL17"/>
    <mergeCell ref="AM17:AN17"/>
    <mergeCell ref="AO17:AP17"/>
    <mergeCell ref="AQ17:AR17"/>
    <mergeCell ref="AS17:AT17"/>
    <mergeCell ref="AU17:AV17"/>
    <mergeCell ref="AW17:AX17"/>
  </mergeCells>
  <conditionalFormatting sqref="E3:R3 E4:IN5">
    <cfRule type="expression" dxfId="240" priority="313">
      <formula>WEEKDAY(E$3,2)=7</formula>
    </cfRule>
  </conditionalFormatting>
  <conditionalFormatting sqref="BW8 CK8 CY8 DM8 EA8 EO8 FC8 GS8 HG8 HU8">
    <cfRule type="cellIs" dxfId="239" priority="168" operator="equal">
      <formula>FALSE</formula>
    </cfRule>
  </conditionalFormatting>
  <conditionalFormatting sqref="BW8 CK8 CY8 DM8 EA8 EO8 FC8 GS8 HG8 HU8">
    <cfRule type="cellIs" dxfId="238" priority="158" operator="equal">
      <formula>"Voyage"</formula>
    </cfRule>
    <cfRule type="cellIs" dxfId="237" priority="159" operator="equal">
      <formula>"Volley matin"</formula>
    </cfRule>
    <cfRule type="cellIs" dxfId="236" priority="160" operator="equal">
      <formula>"Vacances"</formula>
    </cfRule>
    <cfRule type="cellIs" dxfId="235" priority="161" operator="equal">
      <formula>"Repos journée"</formula>
    </cfRule>
    <cfRule type="cellIs" dxfId="234" priority="162" operator="equal">
      <formula>"Repos matin"</formula>
    </cfRule>
    <cfRule type="cellIs" dxfId="233" priority="163" operator="equal">
      <formula>"Volley/Muscu matin"</formula>
    </cfRule>
    <cfRule type="cellIs" dxfId="232" priority="164" operator="equal">
      <formula>"Musculation matin"</formula>
    </cfRule>
    <cfRule type="cellIs" dxfId="231" priority="165" operator="equal">
      <formula>"Muscu + Cardio matin"</formula>
    </cfRule>
    <cfRule type="cellIs" dxfId="230" priority="166" operator="equal">
      <formula>"Décrassage"</formula>
    </cfRule>
    <cfRule type="cellIs" dxfId="229" priority="167" operator="equal">
      <formula>"Cardio matin"</formula>
    </cfRule>
  </conditionalFormatting>
  <conditionalFormatting sqref="BX8 CL8 CZ8 DN8 EB8 EP8 FD8 GT8 HH8 HV8">
    <cfRule type="cellIs" dxfId="228" priority="157" operator="equal">
      <formula>FALSE</formula>
    </cfRule>
  </conditionalFormatting>
  <conditionalFormatting sqref="BX8 CL8 CZ8 DN8 EB8 EP8 FD8 GT8 HH8 HV8">
    <cfRule type="cellIs" dxfId="227" priority="145" operator="equal">
      <formula>"Voyage"</formula>
    </cfRule>
    <cfRule type="cellIs" dxfId="226" priority="146" operator="equal">
      <formula>"Volley après-midi"</formula>
    </cfRule>
    <cfRule type="cellIs" dxfId="225" priority="147" operator="equal">
      <formula>"Vacances"</formula>
    </cfRule>
    <cfRule type="cellIs" dxfId="224" priority="149" operator="equal">
      <formula>"Repos après-midi"</formula>
    </cfRule>
    <cfRule type="cellIs" dxfId="223" priority="150" operator="equal">
      <formula>"Volley/Muscu après-midi"</formula>
    </cfRule>
    <cfRule type="cellIs" dxfId="222" priority="151" operator="equal">
      <formula>"Musculation après-midi"</formula>
    </cfRule>
    <cfRule type="cellIs" dxfId="221" priority="152" operator="equal">
      <formula>"Muscu + cardio après-midi"</formula>
    </cfRule>
    <cfRule type="cellIs" dxfId="220" priority="153" operator="equal">
      <formula>"Match officiel extérieur"</formula>
    </cfRule>
    <cfRule type="cellIs" dxfId="219" priority="154" operator="equal">
      <formula>"Match officiel domicile"</formula>
    </cfRule>
    <cfRule type="cellIs" dxfId="218" priority="155" operator="equal">
      <formula>"Match amical"</formula>
    </cfRule>
    <cfRule type="cellIs" dxfId="217" priority="156" operator="equal">
      <formula>"Cardio après-midi"</formula>
    </cfRule>
  </conditionalFormatting>
  <conditionalFormatting sqref="BX8 CL8 CZ8 DN8 EB8 EP8 FD8 GT8 HH8 HV8">
    <cfRule type="cellIs" dxfId="216" priority="148" operator="equal">
      <formula>"Repos journée"</formula>
    </cfRule>
  </conditionalFormatting>
  <conditionalFormatting sqref="BY8 CM8 DA8 DO8 EC8 EQ8 FE8 CA8 CO8 DC8 DQ8 EE8 ES8 FG8 CC8 CQ8 DE8 DS8 EG8 EU8 FI8 CE8 CS8 DG8 DU8 EI8 EW8 FK8 CG8 CU8 DI8 DW8 EK8 EY8 FM8 CI8 CW8 DK8 DY8 EM8 FA8 FO8 GU8 HI8 HW8 GW8 HK8 HY8 GY8 HM8 IA8 HA8 HO8 IC8 HC8 HQ8 IE8 HE8 HS8 IG8">
    <cfRule type="cellIs" dxfId="215" priority="144" operator="equal">
      <formula>FALSE</formula>
    </cfRule>
  </conditionalFormatting>
  <conditionalFormatting sqref="BY8 CM8 DA8 DO8 EC8 EQ8 FE8 CA8 CO8 DC8 DQ8 EE8 ES8 FG8 CC8 CQ8 DE8 DS8 EG8 EU8 FI8 CE8 CS8 DG8 DU8 EI8 EW8 FK8 CG8 CU8 DI8 DW8 EK8 EY8 FM8 CI8 CW8 DK8 DY8 EM8 FA8 FO8 GU8 HI8 HW8 GW8 HK8 HY8 GY8 HM8 IA8 HA8 HO8 IC8 HC8 HQ8 IE8 HE8 HS8 IG8">
    <cfRule type="cellIs" dxfId="214" priority="134" operator="equal">
      <formula>"Voyage"</formula>
    </cfRule>
    <cfRule type="cellIs" dxfId="213" priority="135" operator="equal">
      <formula>"Volley matin"</formula>
    </cfRule>
    <cfRule type="cellIs" dxfId="212" priority="136" operator="equal">
      <formula>"Vacances"</formula>
    </cfRule>
    <cfRule type="cellIs" dxfId="211" priority="137" operator="equal">
      <formula>"Repos journée"</formula>
    </cfRule>
    <cfRule type="cellIs" dxfId="210" priority="138" operator="equal">
      <formula>"Repos matin"</formula>
    </cfRule>
    <cfRule type="cellIs" dxfId="209" priority="139" operator="equal">
      <formula>"Volley/Muscu matin"</formula>
    </cfRule>
    <cfRule type="cellIs" dxfId="208" priority="140" operator="equal">
      <formula>"Musculation matin"</formula>
    </cfRule>
    <cfRule type="cellIs" dxfId="207" priority="141" operator="equal">
      <formula>"Muscu + Cardio matin"</formula>
    </cfRule>
    <cfRule type="cellIs" dxfId="206" priority="142" operator="equal">
      <formula>"Décrassage"</formula>
    </cfRule>
    <cfRule type="cellIs" dxfId="205" priority="143" operator="equal">
      <formula>"Cardio matin"</formula>
    </cfRule>
  </conditionalFormatting>
  <conditionalFormatting sqref="BZ8 CN8 DB8 DP8 ED8 ER8 FF8 CB8 CP8 DD8 DR8 EF8 ET8 FH8 CD8 CR8 DF8 DT8 EH8 EV8 FJ8 CF8 CT8 DH8 DV8 EJ8 EX8 FL8 CH8 CV8 DJ8 DX8 EL8 EZ8 FN8 CJ8 CX8 DL8 DZ8 EN8 FB8 FP8 GV8 HJ8 HX8 GX8 HL8 HZ8 GZ8 HN8 IB8 HB8 HP8 ID8 HD8 HR8 IF8 HF8 HT8 IH8">
    <cfRule type="cellIs" dxfId="204" priority="133" operator="equal">
      <formula>FALSE</formula>
    </cfRule>
  </conditionalFormatting>
  <conditionalFormatting sqref="BZ8 CN8 DB8 DP8 ED8 ER8 FF8 CB8 CP8 DD8 DR8 EF8 ET8 FH8 CD8 CR8 DF8 DT8 EH8 EV8 FJ8 CF8 CT8 DH8 DV8 EJ8 EX8 FL8 CH8 CV8 DJ8 DX8 EL8 EZ8 FN8 CJ8 CX8 DL8 DZ8 EN8 FB8 FP8 GV8 HJ8 HX8 GX8 HL8 HZ8 GZ8 HN8 IB8 HB8 HP8 ID8 HD8 HR8 IF8 HF8 HT8 IH8">
    <cfRule type="cellIs" dxfId="203" priority="121" operator="equal">
      <formula>"Voyage"</formula>
    </cfRule>
    <cfRule type="cellIs" dxfId="202" priority="122" operator="equal">
      <formula>"Volley après-midi"</formula>
    </cfRule>
    <cfRule type="cellIs" dxfId="201" priority="123" operator="equal">
      <formula>"Vacances"</formula>
    </cfRule>
    <cfRule type="cellIs" dxfId="200" priority="125" operator="equal">
      <formula>"Repos après-midi"</formula>
    </cfRule>
    <cfRule type="cellIs" dxfId="199" priority="126" operator="equal">
      <formula>"Volley/Muscu après-midi"</formula>
    </cfRule>
    <cfRule type="cellIs" dxfId="198" priority="127" operator="equal">
      <formula>"Musculation après-midi"</formula>
    </cfRule>
    <cfRule type="cellIs" dxfId="197" priority="128" operator="equal">
      <formula>"Muscu + cardio après-midi"</formula>
    </cfRule>
    <cfRule type="cellIs" dxfId="196" priority="129" operator="equal">
      <formula>"Match officiel extérieur"</formula>
    </cfRule>
    <cfRule type="cellIs" dxfId="195" priority="130" operator="equal">
      <formula>"Match officiel domicile"</formula>
    </cfRule>
    <cfRule type="cellIs" dxfId="194" priority="131" operator="equal">
      <formula>"Match amical"</formula>
    </cfRule>
    <cfRule type="cellIs" dxfId="193" priority="132" operator="equal">
      <formula>"Cardio après-midi"</formula>
    </cfRule>
  </conditionalFormatting>
  <conditionalFormatting sqref="BZ8 CN8 DB8 DP8 ED8 ER8 FF8 CB8 CP8 DD8 DR8 EF8 ET8 FH8 CD8 CR8 DF8 DT8 EH8 EV8 FJ8 CF8 CT8 DH8 DV8 EJ8 EX8 FL8 CH8 CV8 DJ8 DX8 EL8 EZ8 FN8 CJ8 CX8 DL8 DZ8 EN8 FB8 FP8 GV8 HJ8 HX8 GX8 HL8 HZ8 GZ8 HN8 IB8 HB8 HP8 ID8 HD8 HR8 IF8 HF8 HT8 IH8">
    <cfRule type="cellIs" dxfId="192" priority="124" operator="equal">
      <formula>"Repos journée"</formula>
    </cfRule>
  </conditionalFormatting>
  <conditionalFormatting sqref="AU8 AW8 AY8 BA8 BC8 BE8 BG8">
    <cfRule type="cellIs" dxfId="191" priority="240" operator="equal">
      <formula>FALSE</formula>
    </cfRule>
  </conditionalFormatting>
  <conditionalFormatting sqref="AU8 AW8 AY8 BA8 BC8 BE8 BG8">
    <cfRule type="cellIs" dxfId="190" priority="230" operator="equal">
      <formula>"Voyage"</formula>
    </cfRule>
    <cfRule type="cellIs" dxfId="189" priority="231" operator="equal">
      <formula>"Volley matin"</formula>
    </cfRule>
    <cfRule type="cellIs" dxfId="188" priority="232" operator="equal">
      <formula>"Vacances"</formula>
    </cfRule>
    <cfRule type="cellIs" dxfId="187" priority="233" operator="equal">
      <formula>"Repos journée"</formula>
    </cfRule>
    <cfRule type="cellIs" dxfId="186" priority="234" operator="equal">
      <formula>"Repos matin"</formula>
    </cfRule>
    <cfRule type="cellIs" dxfId="185" priority="235" operator="equal">
      <formula>"Volley/Muscu matin"</formula>
    </cfRule>
    <cfRule type="cellIs" dxfId="184" priority="236" operator="equal">
      <formula>"Musculation matin"</formula>
    </cfRule>
    <cfRule type="cellIs" dxfId="183" priority="237" operator="equal">
      <formula>"Muscu + Cardio matin"</formula>
    </cfRule>
    <cfRule type="cellIs" dxfId="182" priority="238" operator="equal">
      <formula>"Décrassage"</formula>
    </cfRule>
    <cfRule type="cellIs" dxfId="181" priority="239" operator="equal">
      <formula>"Cardio matin"</formula>
    </cfRule>
  </conditionalFormatting>
  <conditionalFormatting sqref="AV8 AX8 AZ8 BB8 BD8 BF8 BH8">
    <cfRule type="cellIs" dxfId="180" priority="229" operator="equal">
      <formula>FALSE</formula>
    </cfRule>
  </conditionalFormatting>
  <conditionalFormatting sqref="AV8 AX8 AZ8 BB8 BD8 BF8 BH8">
    <cfRule type="cellIs" dxfId="179" priority="217" operator="equal">
      <formula>"Voyage"</formula>
    </cfRule>
    <cfRule type="cellIs" dxfId="178" priority="218" operator="equal">
      <formula>"Volley après-midi"</formula>
    </cfRule>
    <cfRule type="cellIs" dxfId="177" priority="219" operator="equal">
      <formula>"Vacances"</formula>
    </cfRule>
    <cfRule type="cellIs" dxfId="176" priority="221" operator="equal">
      <formula>"Repos après-midi"</formula>
    </cfRule>
    <cfRule type="cellIs" dxfId="175" priority="222" operator="equal">
      <formula>"Volley/Muscu après-midi"</formula>
    </cfRule>
    <cfRule type="cellIs" dxfId="174" priority="223" operator="equal">
      <formula>"Musculation après-midi"</formula>
    </cfRule>
    <cfRule type="cellIs" dxfId="173" priority="224" operator="equal">
      <formula>"Muscu + cardio après-midi"</formula>
    </cfRule>
    <cfRule type="cellIs" dxfId="172" priority="225" operator="equal">
      <formula>"Match officiel extérieur"</formula>
    </cfRule>
    <cfRule type="cellIs" dxfId="171" priority="226" operator="equal">
      <formula>"Match officiel domicile"</formula>
    </cfRule>
    <cfRule type="cellIs" dxfId="170" priority="227" operator="equal">
      <formula>"Match amical"</formula>
    </cfRule>
    <cfRule type="cellIs" dxfId="169" priority="228" operator="equal">
      <formula>"Cardio après-midi"</formula>
    </cfRule>
  </conditionalFormatting>
  <conditionalFormatting sqref="AV8 AX8 AZ8 BB8 BD8 BF8 BH8">
    <cfRule type="cellIs" dxfId="168" priority="220" operator="equal">
      <formula>"Repos journée"</formula>
    </cfRule>
  </conditionalFormatting>
  <conditionalFormatting sqref="BI8">
    <cfRule type="cellIs" dxfId="167" priority="216" operator="equal">
      <formula>FALSE</formula>
    </cfRule>
  </conditionalFormatting>
  <conditionalFormatting sqref="BI8">
    <cfRule type="cellIs" dxfId="166" priority="206" operator="equal">
      <formula>"Voyage"</formula>
    </cfRule>
    <cfRule type="cellIs" dxfId="165" priority="207" operator="equal">
      <formula>"Volley matin"</formula>
    </cfRule>
    <cfRule type="cellIs" dxfId="164" priority="208" operator="equal">
      <formula>"Vacances"</formula>
    </cfRule>
    <cfRule type="cellIs" dxfId="163" priority="209" operator="equal">
      <formula>"Repos journée"</formula>
    </cfRule>
    <cfRule type="cellIs" dxfId="162" priority="210" operator="equal">
      <formula>"Repos matin"</formula>
    </cfRule>
    <cfRule type="cellIs" dxfId="161" priority="211" operator="equal">
      <formula>"Volley/Muscu matin"</formula>
    </cfRule>
    <cfRule type="cellIs" dxfId="160" priority="212" operator="equal">
      <formula>"Musculation matin"</formula>
    </cfRule>
    <cfRule type="cellIs" dxfId="159" priority="213" operator="equal">
      <formula>"Muscu + Cardio matin"</formula>
    </cfRule>
    <cfRule type="cellIs" dxfId="158" priority="214" operator="equal">
      <formula>"Décrassage"</formula>
    </cfRule>
    <cfRule type="cellIs" dxfId="157" priority="215" operator="equal">
      <formula>"Cardio matin"</formula>
    </cfRule>
  </conditionalFormatting>
  <conditionalFormatting sqref="BJ8">
    <cfRule type="cellIs" dxfId="156" priority="205" operator="equal">
      <formula>FALSE</formula>
    </cfRule>
  </conditionalFormatting>
  <conditionalFormatting sqref="BJ8">
    <cfRule type="cellIs" dxfId="155" priority="193" operator="equal">
      <formula>"Voyage"</formula>
    </cfRule>
    <cfRule type="cellIs" dxfId="154" priority="194" operator="equal">
      <formula>"Volley après-midi"</formula>
    </cfRule>
    <cfRule type="cellIs" dxfId="153" priority="195" operator="equal">
      <formula>"Vacances"</formula>
    </cfRule>
    <cfRule type="cellIs" dxfId="152" priority="197" operator="equal">
      <formula>"Repos après-midi"</formula>
    </cfRule>
    <cfRule type="cellIs" dxfId="151" priority="198" operator="equal">
      <formula>"Volley/Muscu après-midi"</formula>
    </cfRule>
    <cfRule type="cellIs" dxfId="150" priority="199" operator="equal">
      <formula>"Musculation après-midi"</formula>
    </cfRule>
    <cfRule type="cellIs" dxfId="149" priority="200" operator="equal">
      <formula>"Muscu + cardio après-midi"</formula>
    </cfRule>
    <cfRule type="cellIs" dxfId="148" priority="201" operator="equal">
      <formula>"Match officiel extérieur"</formula>
    </cfRule>
    <cfRule type="cellIs" dxfId="147" priority="202" operator="equal">
      <formula>"Match officiel domicile"</formula>
    </cfRule>
    <cfRule type="cellIs" dxfId="146" priority="203" operator="equal">
      <formula>"Match amical"</formula>
    </cfRule>
    <cfRule type="cellIs" dxfId="145" priority="204" operator="equal">
      <formula>"Cardio après-midi"</formula>
    </cfRule>
  </conditionalFormatting>
  <conditionalFormatting sqref="BJ8">
    <cfRule type="cellIs" dxfId="144" priority="196" operator="equal">
      <formula>"Repos journée"</formula>
    </cfRule>
  </conditionalFormatting>
  <conditionalFormatting sqref="BK8 BM8 BO8 BQ8 BS8 BU8">
    <cfRule type="cellIs" dxfId="143" priority="192" operator="equal">
      <formula>FALSE</formula>
    </cfRule>
  </conditionalFormatting>
  <conditionalFormatting sqref="BK8 BM8 BO8 BQ8 BS8 BU8">
    <cfRule type="cellIs" dxfId="142" priority="182" operator="equal">
      <formula>"Voyage"</formula>
    </cfRule>
    <cfRule type="cellIs" dxfId="141" priority="183" operator="equal">
      <formula>"Volley matin"</formula>
    </cfRule>
    <cfRule type="cellIs" dxfId="140" priority="184" operator="equal">
      <formula>"Vacances"</formula>
    </cfRule>
    <cfRule type="cellIs" dxfId="139" priority="185" operator="equal">
      <formula>"Repos journée"</formula>
    </cfRule>
    <cfRule type="cellIs" dxfId="138" priority="186" operator="equal">
      <formula>"Repos matin"</formula>
    </cfRule>
    <cfRule type="cellIs" dxfId="137" priority="187" operator="equal">
      <formula>"Volley/Muscu matin"</formula>
    </cfRule>
    <cfRule type="cellIs" dxfId="136" priority="188" operator="equal">
      <formula>"Musculation matin"</formula>
    </cfRule>
    <cfRule type="cellIs" dxfId="135" priority="189" operator="equal">
      <formula>"Muscu + Cardio matin"</formula>
    </cfRule>
    <cfRule type="cellIs" dxfId="134" priority="190" operator="equal">
      <formula>"Décrassage"</formula>
    </cfRule>
    <cfRule type="cellIs" dxfId="133" priority="191" operator="equal">
      <formula>"Cardio matin"</formula>
    </cfRule>
  </conditionalFormatting>
  <conditionalFormatting sqref="BL8 BN8 BP8 BR8 BT8 BV8">
    <cfRule type="cellIs" dxfId="132" priority="181" operator="equal">
      <formula>FALSE</formula>
    </cfRule>
  </conditionalFormatting>
  <conditionalFormatting sqref="BL8 BN8 BP8 BR8 BT8 BV8">
    <cfRule type="cellIs" dxfId="131" priority="169" operator="equal">
      <formula>"Voyage"</formula>
    </cfRule>
    <cfRule type="cellIs" dxfId="130" priority="170" operator="equal">
      <formula>"Volley après-midi"</formula>
    </cfRule>
    <cfRule type="cellIs" dxfId="129" priority="171" operator="equal">
      <formula>"Vacances"</formula>
    </cfRule>
    <cfRule type="cellIs" dxfId="128" priority="173" operator="equal">
      <formula>"Repos après-midi"</formula>
    </cfRule>
    <cfRule type="cellIs" dxfId="127" priority="174" operator="equal">
      <formula>"Volley/Muscu après-midi"</formula>
    </cfRule>
    <cfRule type="cellIs" dxfId="126" priority="175" operator="equal">
      <formula>"Musculation après-midi"</formula>
    </cfRule>
    <cfRule type="cellIs" dxfId="125" priority="176" operator="equal">
      <formula>"Muscu + cardio après-midi"</formula>
    </cfRule>
    <cfRule type="cellIs" dxfId="124" priority="177" operator="equal">
      <formula>"Match officiel extérieur"</formula>
    </cfRule>
    <cfRule type="cellIs" dxfId="123" priority="178" operator="equal">
      <formula>"Match officiel domicile"</formula>
    </cfRule>
    <cfRule type="cellIs" dxfId="122" priority="179" operator="equal">
      <formula>"Match amical"</formula>
    </cfRule>
    <cfRule type="cellIs" dxfId="121" priority="180" operator="equal">
      <formula>"Cardio après-midi"</formula>
    </cfRule>
  </conditionalFormatting>
  <conditionalFormatting sqref="BL8 BN8 BP8 BR8 BT8 BV8">
    <cfRule type="cellIs" dxfId="120" priority="172" operator="equal">
      <formula>"Repos journée"</formula>
    </cfRule>
  </conditionalFormatting>
  <conditionalFormatting sqref="E8 S8 AG8 G8 U8 AI8 I8 W8 AK8 K8 Y8 AM8 M8 AA8 AO8 O8 AC8 AQ8 Q8 AE8 AS8">
    <cfRule type="cellIs" dxfId="119" priority="120" operator="equal">
      <formula>FALSE</formula>
    </cfRule>
  </conditionalFormatting>
  <conditionalFormatting sqref="E8 S8 AG8 G8 U8 AI8 I8 W8 AK8 K8 Y8 AM8 M8 AA8 AO8 O8 AC8 AQ8 Q8 AE8 AS8">
    <cfRule type="cellIs" dxfId="118" priority="110" operator="equal">
      <formula>"Voyage"</formula>
    </cfRule>
    <cfRule type="cellIs" dxfId="117" priority="111" operator="equal">
      <formula>"Volley matin"</formula>
    </cfRule>
    <cfRule type="cellIs" dxfId="116" priority="112" operator="equal">
      <formula>"Vacances"</formula>
    </cfRule>
    <cfRule type="cellIs" dxfId="115" priority="113" operator="equal">
      <formula>"Repos journée"</formula>
    </cfRule>
    <cfRule type="cellIs" dxfId="114" priority="114" operator="equal">
      <formula>"Repos matin"</formula>
    </cfRule>
    <cfRule type="cellIs" dxfId="113" priority="115" operator="equal">
      <formula>"Volley/Muscu matin"</formula>
    </cfRule>
    <cfRule type="cellIs" dxfId="112" priority="116" operator="equal">
      <formula>"Musculation matin"</formula>
    </cfRule>
    <cfRule type="cellIs" dxfId="111" priority="117" operator="equal">
      <formula>"Muscu + Cardio matin"</formula>
    </cfRule>
    <cfRule type="cellIs" dxfId="110" priority="118" operator="equal">
      <formula>"Décrassage"</formula>
    </cfRule>
    <cfRule type="cellIs" dxfId="109" priority="119" operator="equal">
      <formula>"Cardio matin"</formula>
    </cfRule>
  </conditionalFormatting>
  <conditionalFormatting sqref="F8 T8 AH8 H8 V8 AJ8 J8 X8 AL8 L8 Z8 AN8 N8 AB8 AP8 P8 AD8 AR8 R8 AF8 AT8">
    <cfRule type="cellIs" dxfId="108" priority="109" operator="equal">
      <formula>FALSE</formula>
    </cfRule>
  </conditionalFormatting>
  <conditionalFormatting sqref="F8 T8 AH8 H8 V8 AJ8 J8 X8 AL8 L8 Z8 AN8 N8 AB8 AP8 P8 AD8 AR8 R8 AF8 AT8">
    <cfRule type="cellIs" dxfId="107" priority="97" operator="equal">
      <formula>"Voyage"</formula>
    </cfRule>
    <cfRule type="cellIs" dxfId="106" priority="98" operator="equal">
      <formula>"Volley après-midi"</formula>
    </cfRule>
    <cfRule type="cellIs" dxfId="105" priority="99" operator="equal">
      <formula>"Vacances"</formula>
    </cfRule>
    <cfRule type="cellIs" dxfId="104" priority="101" operator="equal">
      <formula>"Repos après-midi"</formula>
    </cfRule>
    <cfRule type="cellIs" dxfId="103" priority="102" operator="equal">
      <formula>"Volley/Muscu après-midi"</formula>
    </cfRule>
    <cfRule type="cellIs" dxfId="102" priority="103" operator="equal">
      <formula>"Musculation après-midi"</formula>
    </cfRule>
    <cfRule type="cellIs" dxfId="101" priority="104" operator="equal">
      <formula>"Muscu + cardio après-midi"</formula>
    </cfRule>
    <cfRule type="cellIs" dxfId="100" priority="105" operator="equal">
      <formula>"Match officiel extérieur"</formula>
    </cfRule>
    <cfRule type="cellIs" dxfId="99" priority="106" operator="equal">
      <formula>"Match officiel domicile"</formula>
    </cfRule>
    <cfRule type="cellIs" dxfId="98" priority="107" operator="equal">
      <formula>"Match amical"</formula>
    </cfRule>
    <cfRule type="cellIs" dxfId="97" priority="108" operator="equal">
      <formula>"Cardio après-midi"</formula>
    </cfRule>
  </conditionalFormatting>
  <conditionalFormatting sqref="F8 T8 AH8 H8 V8 AJ8 J8 X8 AL8 L8 Z8 AN8 N8 AB8 AP8 P8 AD8 AR8 R8 AF8 AT8">
    <cfRule type="cellIs" dxfId="96" priority="100" operator="equal">
      <formula>"Repos journée"</formula>
    </cfRule>
  </conditionalFormatting>
  <conditionalFormatting sqref="FQ8">
    <cfRule type="cellIs" dxfId="95" priority="96" operator="equal">
      <formula>FALSE</formula>
    </cfRule>
  </conditionalFormatting>
  <conditionalFormatting sqref="FQ8">
    <cfRule type="cellIs" dxfId="94" priority="86" operator="equal">
      <formula>"Voyage"</formula>
    </cfRule>
    <cfRule type="cellIs" dxfId="93" priority="87" operator="equal">
      <formula>"Volley matin"</formula>
    </cfRule>
    <cfRule type="cellIs" dxfId="92" priority="88" operator="equal">
      <formula>"Vacances"</formula>
    </cfRule>
    <cfRule type="cellIs" dxfId="91" priority="89" operator="equal">
      <formula>"Repos journée"</formula>
    </cfRule>
    <cfRule type="cellIs" dxfId="90" priority="90" operator="equal">
      <formula>"Repos matin"</formula>
    </cfRule>
    <cfRule type="cellIs" dxfId="89" priority="91" operator="equal">
      <formula>"Volley/Muscu matin"</formula>
    </cfRule>
    <cfRule type="cellIs" dxfId="88" priority="92" operator="equal">
      <formula>"Musculation matin"</formula>
    </cfRule>
    <cfRule type="cellIs" dxfId="87" priority="93" operator="equal">
      <formula>"Muscu + Cardio matin"</formula>
    </cfRule>
    <cfRule type="cellIs" dxfId="86" priority="94" operator="equal">
      <formula>"Décrassage"</formula>
    </cfRule>
    <cfRule type="cellIs" dxfId="85" priority="95" operator="equal">
      <formula>"Cardio matin"</formula>
    </cfRule>
  </conditionalFormatting>
  <conditionalFormatting sqref="FR8">
    <cfRule type="cellIs" dxfId="84" priority="85" operator="equal">
      <formula>FALSE</formula>
    </cfRule>
  </conditionalFormatting>
  <conditionalFormatting sqref="FR8">
    <cfRule type="cellIs" dxfId="83" priority="73" operator="equal">
      <formula>"Voyage"</formula>
    </cfRule>
    <cfRule type="cellIs" dxfId="82" priority="74" operator="equal">
      <formula>"Volley après-midi"</formula>
    </cfRule>
    <cfRule type="cellIs" dxfId="81" priority="75" operator="equal">
      <formula>"Vacances"</formula>
    </cfRule>
    <cfRule type="cellIs" dxfId="80" priority="77" operator="equal">
      <formula>"Repos après-midi"</formula>
    </cfRule>
    <cfRule type="cellIs" dxfId="79" priority="78" operator="equal">
      <formula>"Volley/Muscu après-midi"</formula>
    </cfRule>
    <cfRule type="cellIs" dxfId="78" priority="79" operator="equal">
      <formula>"Musculation après-midi"</formula>
    </cfRule>
    <cfRule type="cellIs" dxfId="77" priority="80" operator="equal">
      <formula>"Muscu + cardio après-midi"</formula>
    </cfRule>
    <cfRule type="cellIs" dxfId="76" priority="81" operator="equal">
      <formula>"Match officiel extérieur"</formula>
    </cfRule>
    <cfRule type="cellIs" dxfId="75" priority="82" operator="equal">
      <formula>"Match officiel domicile"</formula>
    </cfRule>
    <cfRule type="cellIs" dxfId="74" priority="83" operator="equal">
      <formula>"Match amical"</formula>
    </cfRule>
    <cfRule type="cellIs" dxfId="73" priority="84" operator="equal">
      <formula>"Cardio après-midi"</formula>
    </cfRule>
  </conditionalFormatting>
  <conditionalFormatting sqref="FR8">
    <cfRule type="cellIs" dxfId="72" priority="76" operator="equal">
      <formula>"Repos journée"</formula>
    </cfRule>
  </conditionalFormatting>
  <conditionalFormatting sqref="FS8 FU8 FW8 FY8 GA8 GC8">
    <cfRule type="cellIs" dxfId="71" priority="72" operator="equal">
      <formula>FALSE</formula>
    </cfRule>
  </conditionalFormatting>
  <conditionalFormatting sqref="FS8 FU8 FW8 FY8 GA8 GC8">
    <cfRule type="cellIs" dxfId="70" priority="62" operator="equal">
      <formula>"Voyage"</formula>
    </cfRule>
    <cfRule type="cellIs" dxfId="69" priority="63" operator="equal">
      <formula>"Volley matin"</formula>
    </cfRule>
    <cfRule type="cellIs" dxfId="68" priority="64" operator="equal">
      <formula>"Vacances"</formula>
    </cfRule>
    <cfRule type="cellIs" dxfId="67" priority="65" operator="equal">
      <formula>"Repos journée"</formula>
    </cfRule>
    <cfRule type="cellIs" dxfId="66" priority="66" operator="equal">
      <formula>"Repos matin"</formula>
    </cfRule>
    <cfRule type="cellIs" dxfId="65" priority="67" operator="equal">
      <formula>"Volley/Muscu matin"</formula>
    </cfRule>
    <cfRule type="cellIs" dxfId="64" priority="68" operator="equal">
      <formula>"Musculation matin"</formula>
    </cfRule>
    <cfRule type="cellIs" dxfId="63" priority="69" operator="equal">
      <formula>"Muscu + Cardio matin"</formula>
    </cfRule>
    <cfRule type="cellIs" dxfId="62" priority="70" operator="equal">
      <formula>"Décrassage"</formula>
    </cfRule>
    <cfRule type="cellIs" dxfId="61" priority="71" operator="equal">
      <formula>"Cardio matin"</formula>
    </cfRule>
  </conditionalFormatting>
  <conditionalFormatting sqref="FT8 FV8 FX8 FZ8 GB8 GD8">
    <cfRule type="cellIs" dxfId="60" priority="61" operator="equal">
      <formula>FALSE</formula>
    </cfRule>
  </conditionalFormatting>
  <conditionalFormatting sqref="FT8 FV8 FX8 FZ8 GB8 GD8">
    <cfRule type="cellIs" dxfId="59" priority="49" operator="equal">
      <formula>"Voyage"</formula>
    </cfRule>
    <cfRule type="cellIs" dxfId="58" priority="50" operator="equal">
      <formula>"Volley après-midi"</formula>
    </cfRule>
    <cfRule type="cellIs" dxfId="57" priority="51" operator="equal">
      <formula>"Vacances"</formula>
    </cfRule>
    <cfRule type="cellIs" dxfId="56" priority="53" operator="equal">
      <formula>"Repos après-midi"</formula>
    </cfRule>
    <cfRule type="cellIs" dxfId="55" priority="54" operator="equal">
      <formula>"Volley/Muscu après-midi"</formula>
    </cfRule>
    <cfRule type="cellIs" dxfId="54" priority="55" operator="equal">
      <formula>"Musculation après-midi"</formula>
    </cfRule>
    <cfRule type="cellIs" dxfId="53" priority="56" operator="equal">
      <formula>"Muscu + cardio après-midi"</formula>
    </cfRule>
    <cfRule type="cellIs" dxfId="52" priority="57" operator="equal">
      <formula>"Match officiel extérieur"</formula>
    </cfRule>
    <cfRule type="cellIs" dxfId="51" priority="58" operator="equal">
      <formula>"Match officiel domicile"</formula>
    </cfRule>
    <cfRule type="cellIs" dxfId="50" priority="59" operator="equal">
      <formula>"Match amical"</formula>
    </cfRule>
    <cfRule type="cellIs" dxfId="49" priority="60" operator="equal">
      <formula>"Cardio après-midi"</formula>
    </cfRule>
  </conditionalFormatting>
  <conditionalFormatting sqref="FT8 FV8 FX8 FZ8 GB8 GD8">
    <cfRule type="cellIs" dxfId="48" priority="52" operator="equal">
      <formula>"Repos journée"</formula>
    </cfRule>
  </conditionalFormatting>
  <conditionalFormatting sqref="GE8">
    <cfRule type="cellIs" dxfId="47" priority="48" operator="equal">
      <formula>FALSE</formula>
    </cfRule>
  </conditionalFormatting>
  <conditionalFormatting sqref="GE8">
    <cfRule type="cellIs" dxfId="46" priority="38" operator="equal">
      <formula>"Voyage"</formula>
    </cfRule>
    <cfRule type="cellIs" dxfId="45" priority="39" operator="equal">
      <formula>"Volley matin"</formula>
    </cfRule>
    <cfRule type="cellIs" dxfId="44" priority="40" operator="equal">
      <formula>"Vacances"</formula>
    </cfRule>
    <cfRule type="cellIs" dxfId="43" priority="41" operator="equal">
      <formula>"Repos journée"</formula>
    </cfRule>
    <cfRule type="cellIs" dxfId="42" priority="42" operator="equal">
      <formula>"Repos matin"</formula>
    </cfRule>
    <cfRule type="cellIs" dxfId="41" priority="43" operator="equal">
      <formula>"Volley/Muscu matin"</formula>
    </cfRule>
    <cfRule type="cellIs" dxfId="40" priority="44" operator="equal">
      <formula>"Musculation matin"</formula>
    </cfRule>
    <cfRule type="cellIs" dxfId="39" priority="45" operator="equal">
      <formula>"Muscu + Cardio matin"</formula>
    </cfRule>
    <cfRule type="cellIs" dxfId="38" priority="46" operator="equal">
      <formula>"Décrassage"</formula>
    </cfRule>
    <cfRule type="cellIs" dxfId="37" priority="47" operator="equal">
      <formula>"Cardio matin"</formula>
    </cfRule>
  </conditionalFormatting>
  <conditionalFormatting sqref="GF8">
    <cfRule type="cellIs" dxfId="36" priority="37" operator="equal">
      <formula>FALSE</formula>
    </cfRule>
  </conditionalFormatting>
  <conditionalFormatting sqref="GF8">
    <cfRule type="cellIs" dxfId="35" priority="25" operator="equal">
      <formula>"Voyage"</formula>
    </cfRule>
    <cfRule type="cellIs" dxfId="34" priority="26" operator="equal">
      <formula>"Volley après-midi"</formula>
    </cfRule>
    <cfRule type="cellIs" dxfId="33" priority="27" operator="equal">
      <formula>"Vacances"</formula>
    </cfRule>
    <cfRule type="cellIs" dxfId="32" priority="29" operator="equal">
      <formula>"Repos après-midi"</formula>
    </cfRule>
    <cfRule type="cellIs" dxfId="31" priority="30" operator="equal">
      <formula>"Volley/Muscu après-midi"</formula>
    </cfRule>
    <cfRule type="cellIs" dxfId="30" priority="31" operator="equal">
      <formula>"Musculation après-midi"</formula>
    </cfRule>
    <cfRule type="cellIs" dxfId="29" priority="32" operator="equal">
      <formula>"Muscu + cardio après-midi"</formula>
    </cfRule>
    <cfRule type="cellIs" dxfId="28" priority="33" operator="equal">
      <formula>"Match officiel extérieur"</formula>
    </cfRule>
    <cfRule type="cellIs" dxfId="27" priority="34" operator="equal">
      <formula>"Match officiel domicile"</formula>
    </cfRule>
    <cfRule type="cellIs" dxfId="26" priority="35" operator="equal">
      <formula>"Match amical"</formula>
    </cfRule>
    <cfRule type="cellIs" dxfId="25" priority="36" operator="equal">
      <formula>"Cardio après-midi"</formula>
    </cfRule>
  </conditionalFormatting>
  <conditionalFormatting sqref="GF8">
    <cfRule type="cellIs" dxfId="24" priority="28" operator="equal">
      <formula>"Repos journée"</formula>
    </cfRule>
  </conditionalFormatting>
  <conditionalFormatting sqref="GG8 GI8 GK8 GM8 GO8 GQ8">
    <cfRule type="cellIs" dxfId="23" priority="24" operator="equal">
      <formula>FALSE</formula>
    </cfRule>
  </conditionalFormatting>
  <conditionalFormatting sqref="GG8 GI8 GK8 GM8 GO8 GQ8">
    <cfRule type="cellIs" dxfId="22" priority="14" operator="equal">
      <formula>"Voyage"</formula>
    </cfRule>
    <cfRule type="cellIs" dxfId="21" priority="15" operator="equal">
      <formula>"Volley matin"</formula>
    </cfRule>
    <cfRule type="cellIs" dxfId="20" priority="16" operator="equal">
      <formula>"Vacances"</formula>
    </cfRule>
    <cfRule type="cellIs" dxfId="19" priority="17" operator="equal">
      <formula>"Repos journée"</formula>
    </cfRule>
    <cfRule type="cellIs" dxfId="18" priority="18" operator="equal">
      <formula>"Repos matin"</formula>
    </cfRule>
    <cfRule type="cellIs" dxfId="17" priority="19" operator="equal">
      <formula>"Volley/Muscu matin"</formula>
    </cfRule>
    <cfRule type="cellIs" dxfId="16" priority="20" operator="equal">
      <formula>"Musculation matin"</formula>
    </cfRule>
    <cfRule type="cellIs" dxfId="15" priority="21" operator="equal">
      <formula>"Muscu + Cardio matin"</formula>
    </cfRule>
    <cfRule type="cellIs" dxfId="14" priority="22" operator="equal">
      <formula>"Décrassage"</formula>
    </cfRule>
    <cfRule type="cellIs" dxfId="13" priority="23" operator="equal">
      <formula>"Cardio matin"</formula>
    </cfRule>
  </conditionalFormatting>
  <conditionalFormatting sqref="GH8 GJ8 GL8 GN8 GP8 GR8">
    <cfRule type="cellIs" dxfId="12" priority="13" operator="equal">
      <formula>FALSE</formula>
    </cfRule>
  </conditionalFormatting>
  <conditionalFormatting sqref="GH8 GJ8 GL8 GN8 GP8 GR8">
    <cfRule type="cellIs" dxfId="11" priority="1" operator="equal">
      <formula>"Voyage"</formula>
    </cfRule>
    <cfRule type="cellIs" dxfId="10" priority="2" operator="equal">
      <formula>"Volley après-midi"</formula>
    </cfRule>
    <cfRule type="cellIs" dxfId="9" priority="3" operator="equal">
      <formula>"Vacances"</formula>
    </cfRule>
    <cfRule type="cellIs" dxfId="8" priority="5" operator="equal">
      <formula>"Repos après-midi"</formula>
    </cfRule>
    <cfRule type="cellIs" dxfId="7" priority="6" operator="equal">
      <formula>"Volley/Muscu après-midi"</formula>
    </cfRule>
    <cfRule type="cellIs" dxfId="6" priority="7" operator="equal">
      <formula>"Musculation après-midi"</formula>
    </cfRule>
    <cfRule type="cellIs" dxfId="5" priority="8" operator="equal">
      <formula>"Muscu + cardio après-midi"</formula>
    </cfRule>
    <cfRule type="cellIs" dxfId="4" priority="9" operator="equal">
      <formula>"Match officiel extérieur"</formula>
    </cfRule>
    <cfRule type="cellIs" dxfId="3" priority="10" operator="equal">
      <formula>"Match officiel domicile"</formula>
    </cfRule>
    <cfRule type="cellIs" dxfId="2" priority="11" operator="equal">
      <formula>"Match amical"</formula>
    </cfRule>
    <cfRule type="cellIs" dxfId="1" priority="12" operator="equal">
      <formula>"Cardio après-midi"</formula>
    </cfRule>
  </conditionalFormatting>
  <conditionalFormatting sqref="GH8 GJ8 GL8 GN8 GP8 GR8">
    <cfRule type="cellIs" dxfId="0" priority="4" operator="equal">
      <formula>"Repos journée"</formula>
    </cfRule>
  </conditionalFormatting>
  <printOptions horizontalCentered="1" verticalCentered="1"/>
  <pageMargins left="0" right="0" top="0" bottom="0" header="0.23622047244094491" footer="0.19685039370078741"/>
  <pageSetup paperSize="5" scale="20" orientation="landscape" horizontalDpi="4294967293" verticalDpi="4294967293" r:id="rId1"/>
  <headerFooter alignWithMargins="0">
    <oddFooter>&amp;L&amp;8&amp;D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ASSR</vt:lpstr>
      <vt:lpstr>Plan annuel</vt:lpstr>
      <vt:lpstr>'Plan annuel'!Zone_d_impression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Portable</dc:creator>
  <cp:lastModifiedBy>Portable</cp:lastModifiedBy>
  <cp:lastPrinted>2014-05-30T20:38:19Z</cp:lastPrinted>
  <dcterms:created xsi:type="dcterms:W3CDTF">2014-05-27T12:20:11Z</dcterms:created>
  <dcterms:modified xsi:type="dcterms:W3CDTF">2014-07-01T07:58:33Z</dcterms:modified>
</cp:coreProperties>
</file>