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16380" windowHeight="8190" tabRatio="560" activeTab="13"/>
  </bookViews>
  <sheets>
    <sheet name="janvier" sheetId="16" r:id="rId1"/>
    <sheet name="février" sheetId="15" r:id="rId2"/>
    <sheet name="mars" sheetId="14" r:id="rId3"/>
    <sheet name="avril" sheetId="1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Liste du personnel" sheetId="2" state="hidden" r:id="rId13"/>
    <sheet name="test import" sheetId="13" r:id="rId14"/>
  </sheets>
  <definedNames>
    <definedName name="_xlnm._FilterDatabase" localSheetId="3" hidden="1">avril!$A$11:$AE$108</definedName>
    <definedName name="_xlnm.Print_Titles" localSheetId="3">avril!$11:$11</definedName>
    <definedName name="_xlnm.Print_Area" localSheetId="3">avril!$A$1:$T$102</definedName>
  </definedNames>
  <calcPr calcId="125725"/>
</workbook>
</file>

<file path=xl/calcChain.xml><?xml version="1.0" encoding="utf-8"?>
<calcChain xmlns="http://schemas.openxmlformats.org/spreadsheetml/2006/main">
  <c r="M108" i="12"/>
  <c r="L108"/>
  <c r="J108"/>
  <c r="I108"/>
  <c r="C108"/>
  <c r="V107"/>
  <c r="S107"/>
  <c r="P107"/>
  <c r="G107"/>
  <c r="F107"/>
  <c r="E107"/>
  <c r="H107" s="1"/>
  <c r="V106"/>
  <c r="S106"/>
  <c r="P106"/>
  <c r="F106"/>
  <c r="E106"/>
  <c r="H106" s="1"/>
  <c r="V105"/>
  <c r="F105" s="1"/>
  <c r="S105"/>
  <c r="P105"/>
  <c r="E105"/>
  <c r="G105" s="1"/>
  <c r="V104"/>
  <c r="F104" s="1"/>
  <c r="S104"/>
  <c r="P104"/>
  <c r="E104"/>
  <c r="V103"/>
  <c r="F103" s="1"/>
  <c r="S103"/>
  <c r="P103"/>
  <c r="E103"/>
  <c r="E108" s="1"/>
  <c r="M102"/>
  <c r="L102"/>
  <c r="J102"/>
  <c r="I102"/>
  <c r="C102"/>
  <c r="V101"/>
  <c r="S101"/>
  <c r="P101"/>
  <c r="G101"/>
  <c r="F101"/>
  <c r="E101"/>
  <c r="H101" s="1"/>
  <c r="V100"/>
  <c r="S100"/>
  <c r="P100"/>
  <c r="F100"/>
  <c r="E100"/>
  <c r="H100" s="1"/>
  <c r="V99"/>
  <c r="S99"/>
  <c r="P99"/>
  <c r="E99"/>
  <c r="G99" s="1"/>
  <c r="V98"/>
  <c r="S98"/>
  <c r="P98"/>
  <c r="E98"/>
  <c r="F98" s="1"/>
  <c r="V97"/>
  <c r="S97"/>
  <c r="P97"/>
  <c r="G97"/>
  <c r="F97"/>
  <c r="E97"/>
  <c r="E102" s="1"/>
  <c r="M96"/>
  <c r="L96"/>
  <c r="J96"/>
  <c r="I96"/>
  <c r="V95"/>
  <c r="S95"/>
  <c r="P95"/>
  <c r="F95"/>
  <c r="E95"/>
  <c r="H95" s="1"/>
  <c r="V94"/>
  <c r="S94"/>
  <c r="P94"/>
  <c r="E94"/>
  <c r="V93"/>
  <c r="S93"/>
  <c r="P93"/>
  <c r="H93"/>
  <c r="G93"/>
  <c r="F93"/>
  <c r="E93"/>
  <c r="V92"/>
  <c r="S92"/>
  <c r="P92"/>
  <c r="G92"/>
  <c r="F92"/>
  <c r="E92"/>
  <c r="H92" s="1"/>
  <c r="V91"/>
  <c r="S91"/>
  <c r="P91"/>
  <c r="F91"/>
  <c r="E91"/>
  <c r="E96" s="1"/>
  <c r="M90"/>
  <c r="L90"/>
  <c r="J90"/>
  <c r="I90"/>
  <c r="V89"/>
  <c r="S89"/>
  <c r="P89"/>
  <c r="E89"/>
  <c r="V88"/>
  <c r="S88"/>
  <c r="P88"/>
  <c r="E88"/>
  <c r="F88" s="1"/>
  <c r="V87"/>
  <c r="S87"/>
  <c r="P87"/>
  <c r="G87"/>
  <c r="F87"/>
  <c r="E87"/>
  <c r="H87" s="1"/>
  <c r="V86"/>
  <c r="S86"/>
  <c r="P86"/>
  <c r="F86"/>
  <c r="E86"/>
  <c r="V85"/>
  <c r="S85"/>
  <c r="P85"/>
  <c r="E85"/>
  <c r="G85" s="1"/>
  <c r="M84"/>
  <c r="L84"/>
  <c r="J84"/>
  <c r="I84"/>
  <c r="C84"/>
  <c r="V83"/>
  <c r="S83"/>
  <c r="P83"/>
  <c r="E83"/>
  <c r="V82"/>
  <c r="S82"/>
  <c r="P82"/>
  <c r="E82"/>
  <c r="F82" s="1"/>
  <c r="V81"/>
  <c r="S81"/>
  <c r="P81"/>
  <c r="G81"/>
  <c r="F81"/>
  <c r="E81"/>
  <c r="H81" s="1"/>
  <c r="V80"/>
  <c r="S80"/>
  <c r="P80"/>
  <c r="F80"/>
  <c r="E80"/>
  <c r="V79"/>
  <c r="S79"/>
  <c r="P79"/>
  <c r="E79"/>
  <c r="G79" s="1"/>
  <c r="M78"/>
  <c r="L78"/>
  <c r="J78"/>
  <c r="I78"/>
  <c r="C78"/>
  <c r="V77"/>
  <c r="S77"/>
  <c r="P77"/>
  <c r="E77"/>
  <c r="V76"/>
  <c r="S76"/>
  <c r="P76"/>
  <c r="E76"/>
  <c r="F76" s="1"/>
  <c r="V75"/>
  <c r="S75"/>
  <c r="P75"/>
  <c r="G75"/>
  <c r="F75"/>
  <c r="E75"/>
  <c r="H75" s="1"/>
  <c r="V74"/>
  <c r="S74"/>
  <c r="P74"/>
  <c r="F74"/>
  <c r="E74"/>
  <c r="V73"/>
  <c r="S73"/>
  <c r="P73"/>
  <c r="E73"/>
  <c r="G73" s="1"/>
  <c r="M72"/>
  <c r="L72"/>
  <c r="J72"/>
  <c r="I72"/>
  <c r="C72"/>
  <c r="V71"/>
  <c r="S71"/>
  <c r="P71"/>
  <c r="E71"/>
  <c r="V70"/>
  <c r="S70"/>
  <c r="P70"/>
  <c r="E70"/>
  <c r="F70" s="1"/>
  <c r="V69"/>
  <c r="S69"/>
  <c r="P69"/>
  <c r="G69"/>
  <c r="F69"/>
  <c r="E69"/>
  <c r="H69" s="1"/>
  <c r="V68"/>
  <c r="S68"/>
  <c r="P68"/>
  <c r="F68"/>
  <c r="E68"/>
  <c r="V67"/>
  <c r="S67"/>
  <c r="P67"/>
  <c r="E67"/>
  <c r="G67" s="1"/>
  <c r="M66"/>
  <c r="L66"/>
  <c r="J66"/>
  <c r="I66"/>
  <c r="C66"/>
  <c r="V65"/>
  <c r="S65"/>
  <c r="P65"/>
  <c r="E65"/>
  <c r="V64"/>
  <c r="S64"/>
  <c r="P64"/>
  <c r="E64"/>
  <c r="F64" s="1"/>
  <c r="H64" s="1"/>
  <c r="V63"/>
  <c r="S63"/>
  <c r="P63"/>
  <c r="G63"/>
  <c r="E63"/>
  <c r="F63" s="1"/>
  <c r="V62"/>
  <c r="S62"/>
  <c r="P62"/>
  <c r="F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E58"/>
  <c r="F58" s="1"/>
  <c r="H58" s="1"/>
  <c r="V57"/>
  <c r="S57"/>
  <c r="P57"/>
  <c r="G57"/>
  <c r="E57"/>
  <c r="F57" s="1"/>
  <c r="V56"/>
  <c r="S56"/>
  <c r="P56"/>
  <c r="F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E52"/>
  <c r="F52" s="1"/>
  <c r="H52" s="1"/>
  <c r="V51"/>
  <c r="S51"/>
  <c r="P51"/>
  <c r="G51"/>
  <c r="E51"/>
  <c r="F51" s="1"/>
  <c r="V50"/>
  <c r="S50"/>
  <c r="P50"/>
  <c r="F50"/>
  <c r="E50"/>
  <c r="V49"/>
  <c r="S49"/>
  <c r="P49"/>
  <c r="E49"/>
  <c r="G49" s="1"/>
  <c r="M48"/>
  <c r="L48"/>
  <c r="J48"/>
  <c r="I48"/>
  <c r="C48"/>
  <c r="V47"/>
  <c r="S47"/>
  <c r="P47"/>
  <c r="E47"/>
  <c r="V46"/>
  <c r="S46"/>
  <c r="P46"/>
  <c r="E46"/>
  <c r="F46" s="1"/>
  <c r="H46" s="1"/>
  <c r="V45"/>
  <c r="S45"/>
  <c r="P45"/>
  <c r="G45"/>
  <c r="E45"/>
  <c r="F45" s="1"/>
  <c r="V44"/>
  <c r="S44"/>
  <c r="P44"/>
  <c r="F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E40"/>
  <c r="F40" s="1"/>
  <c r="H40" s="1"/>
  <c r="V39"/>
  <c r="S39"/>
  <c r="P39"/>
  <c r="G39"/>
  <c r="E39"/>
  <c r="F39" s="1"/>
  <c r="V38"/>
  <c r="S38"/>
  <c r="P38"/>
  <c r="F38"/>
  <c r="E38"/>
  <c r="V37"/>
  <c r="S37"/>
  <c r="P37"/>
  <c r="E37"/>
  <c r="G37" s="1"/>
  <c r="M36"/>
  <c r="L36"/>
  <c r="J36"/>
  <c r="I36"/>
  <c r="C36"/>
  <c r="V35"/>
  <c r="S35"/>
  <c r="P35"/>
  <c r="E35"/>
  <c r="V34"/>
  <c r="S34"/>
  <c r="P34"/>
  <c r="E34"/>
  <c r="F34" s="1"/>
  <c r="H34" s="1"/>
  <c r="V33"/>
  <c r="S33"/>
  <c r="P33"/>
  <c r="G33"/>
  <c r="E33"/>
  <c r="F33" s="1"/>
  <c r="V32"/>
  <c r="S32"/>
  <c r="P32"/>
  <c r="F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E28"/>
  <c r="F28" s="1"/>
  <c r="H28" s="1"/>
  <c r="V27"/>
  <c r="S27"/>
  <c r="P27"/>
  <c r="G27"/>
  <c r="E27"/>
  <c r="F27" s="1"/>
  <c r="V26"/>
  <c r="S26"/>
  <c r="P26"/>
  <c r="F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E22"/>
  <c r="F22" s="1"/>
  <c r="H22" s="1"/>
  <c r="V21"/>
  <c r="S21"/>
  <c r="P21"/>
  <c r="G21"/>
  <c r="E21"/>
  <c r="F21" s="1"/>
  <c r="V20"/>
  <c r="S20"/>
  <c r="P20"/>
  <c r="F20"/>
  <c r="E20"/>
  <c r="V19"/>
  <c r="S19"/>
  <c r="P19"/>
  <c r="E19"/>
  <c r="G19" s="1"/>
  <c r="M18"/>
  <c r="L18"/>
  <c r="K18"/>
  <c r="J18"/>
  <c r="I18"/>
  <c r="C18"/>
  <c r="V17"/>
  <c r="S17"/>
  <c r="P17"/>
  <c r="F17"/>
  <c r="H17" s="1"/>
  <c r="E17"/>
  <c r="V16"/>
  <c r="S16"/>
  <c r="P16"/>
  <c r="E16"/>
  <c r="V15"/>
  <c r="S15"/>
  <c r="P15"/>
  <c r="E15"/>
  <c r="F15" s="1"/>
  <c r="H15" s="1"/>
  <c r="V14"/>
  <c r="S14"/>
  <c r="P14"/>
  <c r="G14"/>
  <c r="E14"/>
  <c r="F14" s="1"/>
  <c r="V13"/>
  <c r="S13"/>
  <c r="P13"/>
  <c r="F13"/>
  <c r="H13" s="1"/>
  <c r="E13"/>
  <c r="E18" s="1"/>
  <c r="M108" i="11"/>
  <c r="L108"/>
  <c r="J108"/>
  <c r="I108"/>
  <c r="C108"/>
  <c r="V107"/>
  <c r="S107"/>
  <c r="P107"/>
  <c r="G107"/>
  <c r="F107"/>
  <c r="E107"/>
  <c r="H107" s="1"/>
  <c r="V106"/>
  <c r="S106"/>
  <c r="P106"/>
  <c r="F106"/>
  <c r="E106"/>
  <c r="H106" s="1"/>
  <c r="V105"/>
  <c r="F105" s="1"/>
  <c r="S105"/>
  <c r="P105"/>
  <c r="E105"/>
  <c r="G105" s="1"/>
  <c r="V104"/>
  <c r="F104" s="1"/>
  <c r="S104"/>
  <c r="P104"/>
  <c r="E104"/>
  <c r="V103"/>
  <c r="F103" s="1"/>
  <c r="S103"/>
  <c r="P103"/>
  <c r="E103"/>
  <c r="E108" s="1"/>
  <c r="M102"/>
  <c r="L102"/>
  <c r="J102"/>
  <c r="I102"/>
  <c r="C102"/>
  <c r="V101"/>
  <c r="S101"/>
  <c r="P101"/>
  <c r="G101"/>
  <c r="F101"/>
  <c r="E101"/>
  <c r="H101" s="1"/>
  <c r="V100"/>
  <c r="S100"/>
  <c r="P100"/>
  <c r="F100"/>
  <c r="E100"/>
  <c r="H100" s="1"/>
  <c r="V99"/>
  <c r="S99"/>
  <c r="P99"/>
  <c r="E99"/>
  <c r="G99" s="1"/>
  <c r="V98"/>
  <c r="S98"/>
  <c r="P98"/>
  <c r="H98"/>
  <c r="G98"/>
  <c r="F98"/>
  <c r="E98"/>
  <c r="V97"/>
  <c r="S97"/>
  <c r="P97"/>
  <c r="G97"/>
  <c r="F97"/>
  <c r="E97"/>
  <c r="E102" s="1"/>
  <c r="M96"/>
  <c r="L96"/>
  <c r="J96"/>
  <c r="I96"/>
  <c r="V95"/>
  <c r="S95"/>
  <c r="P95"/>
  <c r="F95"/>
  <c r="E95"/>
  <c r="H95" s="1"/>
  <c r="V94"/>
  <c r="S94"/>
  <c r="P94"/>
  <c r="E94"/>
  <c r="V93"/>
  <c r="S93"/>
  <c r="P93"/>
  <c r="H93"/>
  <c r="G93"/>
  <c r="F93"/>
  <c r="E93"/>
  <c r="V92"/>
  <c r="S92"/>
  <c r="P92"/>
  <c r="G92"/>
  <c r="F92"/>
  <c r="E92"/>
  <c r="H92" s="1"/>
  <c r="V91"/>
  <c r="S91"/>
  <c r="P91"/>
  <c r="F91"/>
  <c r="E91"/>
  <c r="E96" s="1"/>
  <c r="M90"/>
  <c r="L90"/>
  <c r="J90"/>
  <c r="I90"/>
  <c r="V89"/>
  <c r="S89"/>
  <c r="P89"/>
  <c r="E89"/>
  <c r="V88"/>
  <c r="S88"/>
  <c r="P88"/>
  <c r="H88"/>
  <c r="G88"/>
  <c r="F88"/>
  <c r="E88"/>
  <c r="V87"/>
  <c r="S87"/>
  <c r="P87"/>
  <c r="G87"/>
  <c r="F87"/>
  <c r="E87"/>
  <c r="H87" s="1"/>
  <c r="V86"/>
  <c r="S86"/>
  <c r="P86"/>
  <c r="F86"/>
  <c r="E86"/>
  <c r="V85"/>
  <c r="S85"/>
  <c r="P85"/>
  <c r="E85"/>
  <c r="G85" s="1"/>
  <c r="M84"/>
  <c r="L84"/>
  <c r="J84"/>
  <c r="I84"/>
  <c r="C84"/>
  <c r="V83"/>
  <c r="S83"/>
  <c r="P83"/>
  <c r="E83"/>
  <c r="V82"/>
  <c r="S82"/>
  <c r="P82"/>
  <c r="H82"/>
  <c r="G82"/>
  <c r="F82"/>
  <c r="E82"/>
  <c r="V81"/>
  <c r="S81"/>
  <c r="P81"/>
  <c r="G81"/>
  <c r="F81"/>
  <c r="E81"/>
  <c r="H81" s="1"/>
  <c r="V80"/>
  <c r="S80"/>
  <c r="P80"/>
  <c r="F80"/>
  <c r="E80"/>
  <c r="V79"/>
  <c r="S79"/>
  <c r="P79"/>
  <c r="E79"/>
  <c r="G79" s="1"/>
  <c r="M78"/>
  <c r="L78"/>
  <c r="J78"/>
  <c r="I78"/>
  <c r="C78"/>
  <c r="V77"/>
  <c r="S77"/>
  <c r="P77"/>
  <c r="E77"/>
  <c r="V76"/>
  <c r="S76"/>
  <c r="P76"/>
  <c r="H76"/>
  <c r="G76"/>
  <c r="F76"/>
  <c r="E76"/>
  <c r="V75"/>
  <c r="S75"/>
  <c r="P75"/>
  <c r="G75"/>
  <c r="F75"/>
  <c r="E75"/>
  <c r="H75" s="1"/>
  <c r="V74"/>
  <c r="S74"/>
  <c r="P74"/>
  <c r="F74"/>
  <c r="E74"/>
  <c r="V73"/>
  <c r="S73"/>
  <c r="P73"/>
  <c r="E73"/>
  <c r="G73" s="1"/>
  <c r="M72"/>
  <c r="L72"/>
  <c r="J72"/>
  <c r="I72"/>
  <c r="C72"/>
  <c r="V71"/>
  <c r="S71"/>
  <c r="P71"/>
  <c r="E71"/>
  <c r="V70"/>
  <c r="S70"/>
  <c r="P70"/>
  <c r="H70"/>
  <c r="G70"/>
  <c r="F70"/>
  <c r="E70"/>
  <c r="V69"/>
  <c r="S69"/>
  <c r="P69"/>
  <c r="G69"/>
  <c r="F69"/>
  <c r="E69"/>
  <c r="H69" s="1"/>
  <c r="V68"/>
  <c r="S68"/>
  <c r="P68"/>
  <c r="F68"/>
  <c r="E68"/>
  <c r="V67"/>
  <c r="S67"/>
  <c r="P67"/>
  <c r="E67"/>
  <c r="G67" s="1"/>
  <c r="M66"/>
  <c r="L66"/>
  <c r="J66"/>
  <c r="I66"/>
  <c r="C66"/>
  <c r="V65"/>
  <c r="S65"/>
  <c r="P65"/>
  <c r="E65"/>
  <c r="V64"/>
  <c r="S64"/>
  <c r="P64"/>
  <c r="H64"/>
  <c r="G64"/>
  <c r="F64"/>
  <c r="E64"/>
  <c r="V63"/>
  <c r="S63"/>
  <c r="P63"/>
  <c r="G63"/>
  <c r="F63"/>
  <c r="E63"/>
  <c r="H63" s="1"/>
  <c r="V62"/>
  <c r="S62"/>
  <c r="P62"/>
  <c r="F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H58"/>
  <c r="F58"/>
  <c r="G58" s="1"/>
  <c r="E58"/>
  <c r="V57"/>
  <c r="S57"/>
  <c r="P57"/>
  <c r="G57"/>
  <c r="E57"/>
  <c r="F57" s="1"/>
  <c r="V56"/>
  <c r="S56"/>
  <c r="P56"/>
  <c r="F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H52"/>
  <c r="F52"/>
  <c r="G52" s="1"/>
  <c r="E52"/>
  <c r="V51"/>
  <c r="S51"/>
  <c r="P51"/>
  <c r="G51"/>
  <c r="E51"/>
  <c r="F51" s="1"/>
  <c r="V50"/>
  <c r="S50"/>
  <c r="P50"/>
  <c r="F50"/>
  <c r="E50"/>
  <c r="V49"/>
  <c r="S49"/>
  <c r="P49"/>
  <c r="E49"/>
  <c r="G49" s="1"/>
  <c r="M48"/>
  <c r="L48"/>
  <c r="J48"/>
  <c r="I48"/>
  <c r="C48"/>
  <c r="V47"/>
  <c r="S47"/>
  <c r="P47"/>
  <c r="E47"/>
  <c r="V46"/>
  <c r="S46"/>
  <c r="P46"/>
  <c r="H46"/>
  <c r="F46"/>
  <c r="E46"/>
  <c r="G46" s="1"/>
  <c r="V45"/>
  <c r="S45"/>
  <c r="P45"/>
  <c r="G45"/>
  <c r="E45"/>
  <c r="F45" s="1"/>
  <c r="V44"/>
  <c r="S44"/>
  <c r="P44"/>
  <c r="F44"/>
  <c r="H44" s="1"/>
  <c r="E44"/>
  <c r="G44" s="1"/>
  <c r="V43"/>
  <c r="S43"/>
  <c r="P43"/>
  <c r="E43"/>
  <c r="G43" s="1"/>
  <c r="M42"/>
  <c r="L42"/>
  <c r="J42"/>
  <c r="I42"/>
  <c r="C42"/>
  <c r="V41"/>
  <c r="S41"/>
  <c r="P41"/>
  <c r="E41"/>
  <c r="V40"/>
  <c r="S40"/>
  <c r="P40"/>
  <c r="H40"/>
  <c r="F40"/>
  <c r="E40"/>
  <c r="G40" s="1"/>
  <c r="V39"/>
  <c r="S39"/>
  <c r="P39"/>
  <c r="G39"/>
  <c r="E39"/>
  <c r="F39" s="1"/>
  <c r="V38"/>
  <c r="S38"/>
  <c r="P38"/>
  <c r="F38"/>
  <c r="E38"/>
  <c r="V37"/>
  <c r="S37"/>
  <c r="P37"/>
  <c r="E37"/>
  <c r="G37" s="1"/>
  <c r="M36"/>
  <c r="L36"/>
  <c r="J36"/>
  <c r="I36"/>
  <c r="C36"/>
  <c r="V35"/>
  <c r="S35"/>
  <c r="P35"/>
  <c r="E35"/>
  <c r="V34"/>
  <c r="S34"/>
  <c r="P34"/>
  <c r="H34"/>
  <c r="F34"/>
  <c r="E34"/>
  <c r="G34" s="1"/>
  <c r="V33"/>
  <c r="S33"/>
  <c r="P33"/>
  <c r="G33"/>
  <c r="E33"/>
  <c r="F33" s="1"/>
  <c r="V32"/>
  <c r="S32"/>
  <c r="P32"/>
  <c r="F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H28"/>
  <c r="F28"/>
  <c r="E28"/>
  <c r="G28" s="1"/>
  <c r="V27"/>
  <c r="S27"/>
  <c r="P27"/>
  <c r="G27"/>
  <c r="E27"/>
  <c r="F27" s="1"/>
  <c r="V26"/>
  <c r="S26"/>
  <c r="P26"/>
  <c r="F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H22"/>
  <c r="F22"/>
  <c r="E22"/>
  <c r="G22" s="1"/>
  <c r="V21"/>
  <c r="S21"/>
  <c r="P21"/>
  <c r="G21"/>
  <c r="E21"/>
  <c r="F21" s="1"/>
  <c r="V20"/>
  <c r="S20"/>
  <c r="P20"/>
  <c r="F20"/>
  <c r="E20"/>
  <c r="V19"/>
  <c r="S19"/>
  <c r="P19"/>
  <c r="E19"/>
  <c r="G19" s="1"/>
  <c r="M18"/>
  <c r="L18"/>
  <c r="K18"/>
  <c r="J18"/>
  <c r="I18"/>
  <c r="C18"/>
  <c r="V17"/>
  <c r="S17"/>
  <c r="P17"/>
  <c r="F17"/>
  <c r="H17" s="1"/>
  <c r="E17"/>
  <c r="V16"/>
  <c r="S16"/>
  <c r="P16"/>
  <c r="E16"/>
  <c r="V15"/>
  <c r="S15"/>
  <c r="P15"/>
  <c r="E15"/>
  <c r="F15" s="1"/>
  <c r="H15" s="1"/>
  <c r="V14"/>
  <c r="S14"/>
  <c r="P14"/>
  <c r="G14"/>
  <c r="E14"/>
  <c r="F14" s="1"/>
  <c r="V13"/>
  <c r="S13"/>
  <c r="P13"/>
  <c r="F13"/>
  <c r="H13" s="1"/>
  <c r="E13"/>
  <c r="E18" s="1"/>
  <c r="M108" i="10"/>
  <c r="L108"/>
  <c r="J108"/>
  <c r="I108"/>
  <c r="C108"/>
  <c r="V107"/>
  <c r="S107"/>
  <c r="P107"/>
  <c r="F107"/>
  <c r="E107"/>
  <c r="G107" s="1"/>
  <c r="V106"/>
  <c r="S106"/>
  <c r="P106"/>
  <c r="E106"/>
  <c r="V105"/>
  <c r="F105" s="1"/>
  <c r="S105"/>
  <c r="P105"/>
  <c r="E105"/>
  <c r="G105" s="1"/>
  <c r="V104"/>
  <c r="F104" s="1"/>
  <c r="S104"/>
  <c r="P104"/>
  <c r="E104"/>
  <c r="V103"/>
  <c r="S103"/>
  <c r="P103"/>
  <c r="G103"/>
  <c r="F103"/>
  <c r="E103"/>
  <c r="E108" s="1"/>
  <c r="M102"/>
  <c r="L102"/>
  <c r="J102"/>
  <c r="I102"/>
  <c r="C102"/>
  <c r="V101"/>
  <c r="S101"/>
  <c r="P101"/>
  <c r="G101"/>
  <c r="F101"/>
  <c r="E101"/>
  <c r="H101" s="1"/>
  <c r="V100"/>
  <c r="S100"/>
  <c r="P100"/>
  <c r="F100"/>
  <c r="E100"/>
  <c r="H100" s="1"/>
  <c r="V99"/>
  <c r="S99"/>
  <c r="P99"/>
  <c r="E99"/>
  <c r="G99" s="1"/>
  <c r="V98"/>
  <c r="S98"/>
  <c r="P98"/>
  <c r="H98"/>
  <c r="G98"/>
  <c r="F98"/>
  <c r="E98"/>
  <c r="V97"/>
  <c r="S97"/>
  <c r="P97"/>
  <c r="G97"/>
  <c r="F97"/>
  <c r="E97"/>
  <c r="E102" s="1"/>
  <c r="M96"/>
  <c r="L96"/>
  <c r="J96"/>
  <c r="I96"/>
  <c r="V95"/>
  <c r="S95"/>
  <c r="P95"/>
  <c r="F95"/>
  <c r="E95"/>
  <c r="H95" s="1"/>
  <c r="V94"/>
  <c r="S94"/>
  <c r="P94"/>
  <c r="E94"/>
  <c r="V93"/>
  <c r="S93"/>
  <c r="P93"/>
  <c r="H93"/>
  <c r="G93"/>
  <c r="F93"/>
  <c r="E93"/>
  <c r="V92"/>
  <c r="S92"/>
  <c r="P92"/>
  <c r="G92"/>
  <c r="F92"/>
  <c r="E92"/>
  <c r="H92" s="1"/>
  <c r="V91"/>
  <c r="S91"/>
  <c r="P91"/>
  <c r="F91"/>
  <c r="E91"/>
  <c r="E96" s="1"/>
  <c r="M90"/>
  <c r="L90"/>
  <c r="J90"/>
  <c r="I90"/>
  <c r="V89"/>
  <c r="S89"/>
  <c r="P89"/>
  <c r="E89"/>
  <c r="V88"/>
  <c r="S88"/>
  <c r="P88"/>
  <c r="H88"/>
  <c r="G88"/>
  <c r="F88"/>
  <c r="E88"/>
  <c r="V87"/>
  <c r="S87"/>
  <c r="P87"/>
  <c r="G87"/>
  <c r="F87"/>
  <c r="E87"/>
  <c r="H87" s="1"/>
  <c r="V86"/>
  <c r="S86"/>
  <c r="P86"/>
  <c r="F86"/>
  <c r="E86"/>
  <c r="V85"/>
  <c r="S85"/>
  <c r="P85"/>
  <c r="E85"/>
  <c r="G85" s="1"/>
  <c r="M84"/>
  <c r="L84"/>
  <c r="J84"/>
  <c r="I84"/>
  <c r="C84"/>
  <c r="V83"/>
  <c r="S83"/>
  <c r="P83"/>
  <c r="E83"/>
  <c r="V82"/>
  <c r="S82"/>
  <c r="P82"/>
  <c r="H82"/>
  <c r="G82"/>
  <c r="F82"/>
  <c r="E82"/>
  <c r="V81"/>
  <c r="S81"/>
  <c r="P81"/>
  <c r="G81"/>
  <c r="F81"/>
  <c r="E81"/>
  <c r="H81" s="1"/>
  <c r="V80"/>
  <c r="S80"/>
  <c r="P80"/>
  <c r="F80"/>
  <c r="E80"/>
  <c r="V79"/>
  <c r="S79"/>
  <c r="P79"/>
  <c r="E79"/>
  <c r="G79" s="1"/>
  <c r="M78"/>
  <c r="L78"/>
  <c r="J78"/>
  <c r="I78"/>
  <c r="C78"/>
  <c r="V77"/>
  <c r="S77"/>
  <c r="P77"/>
  <c r="E77"/>
  <c r="V76"/>
  <c r="S76"/>
  <c r="P76"/>
  <c r="H76"/>
  <c r="G76"/>
  <c r="F76"/>
  <c r="E76"/>
  <c r="V75"/>
  <c r="S75"/>
  <c r="P75"/>
  <c r="G75"/>
  <c r="F75"/>
  <c r="E75"/>
  <c r="H75" s="1"/>
  <c r="V74"/>
  <c r="S74"/>
  <c r="P74"/>
  <c r="F74"/>
  <c r="E74"/>
  <c r="V73"/>
  <c r="S73"/>
  <c r="P73"/>
  <c r="E73"/>
  <c r="G73" s="1"/>
  <c r="M72"/>
  <c r="L72"/>
  <c r="J72"/>
  <c r="I72"/>
  <c r="C72"/>
  <c r="V71"/>
  <c r="S71"/>
  <c r="P71"/>
  <c r="E71"/>
  <c r="V70"/>
  <c r="S70"/>
  <c r="P70"/>
  <c r="H70"/>
  <c r="G70"/>
  <c r="F70"/>
  <c r="E70"/>
  <c r="V69"/>
  <c r="S69"/>
  <c r="P69"/>
  <c r="G69"/>
  <c r="F69"/>
  <c r="E69"/>
  <c r="H69" s="1"/>
  <c r="V68"/>
  <c r="S68"/>
  <c r="P68"/>
  <c r="F68"/>
  <c r="E68"/>
  <c r="V67"/>
  <c r="S67"/>
  <c r="P67"/>
  <c r="E67"/>
  <c r="G67" s="1"/>
  <c r="M66"/>
  <c r="L66"/>
  <c r="J66"/>
  <c r="I66"/>
  <c r="C66"/>
  <c r="V65"/>
  <c r="S65"/>
  <c r="P65"/>
  <c r="E65"/>
  <c r="V64"/>
  <c r="S64"/>
  <c r="P64"/>
  <c r="H64"/>
  <c r="G64"/>
  <c r="F64"/>
  <c r="E64"/>
  <c r="V63"/>
  <c r="S63"/>
  <c r="P63"/>
  <c r="G63"/>
  <c r="F63"/>
  <c r="E63"/>
  <c r="H63" s="1"/>
  <c r="V62"/>
  <c r="S62"/>
  <c r="P62"/>
  <c r="F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H58"/>
  <c r="G58"/>
  <c r="F58"/>
  <c r="E58"/>
  <c r="V57"/>
  <c r="S57"/>
  <c r="P57"/>
  <c r="G57"/>
  <c r="F57"/>
  <c r="E57"/>
  <c r="H57" s="1"/>
  <c r="V56"/>
  <c r="S56"/>
  <c r="P56"/>
  <c r="F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H52"/>
  <c r="G52"/>
  <c r="F52"/>
  <c r="E52"/>
  <c r="V51"/>
  <c r="S51"/>
  <c r="P51"/>
  <c r="G51"/>
  <c r="F51"/>
  <c r="E51"/>
  <c r="H51" s="1"/>
  <c r="V50"/>
  <c r="S50"/>
  <c r="P50"/>
  <c r="F50"/>
  <c r="E50"/>
  <c r="V49"/>
  <c r="S49"/>
  <c r="P49"/>
  <c r="E49"/>
  <c r="G49" s="1"/>
  <c r="M48"/>
  <c r="L48"/>
  <c r="J48"/>
  <c r="I48"/>
  <c r="C48"/>
  <c r="V47"/>
  <c r="S47"/>
  <c r="P47"/>
  <c r="E47"/>
  <c r="V46"/>
  <c r="S46"/>
  <c r="P46"/>
  <c r="H46"/>
  <c r="F46"/>
  <c r="G46" s="1"/>
  <c r="E46"/>
  <c r="V45"/>
  <c r="S45"/>
  <c r="P45"/>
  <c r="G45"/>
  <c r="E45"/>
  <c r="F45" s="1"/>
  <c r="V44"/>
  <c r="S44"/>
  <c r="P44"/>
  <c r="F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H40"/>
  <c r="F40"/>
  <c r="E40"/>
  <c r="G40" s="1"/>
  <c r="V39"/>
  <c r="S39"/>
  <c r="P39"/>
  <c r="G39"/>
  <c r="E39"/>
  <c r="F39" s="1"/>
  <c r="V38"/>
  <c r="S38"/>
  <c r="P38"/>
  <c r="F38"/>
  <c r="E38"/>
  <c r="G38" s="1"/>
  <c r="V37"/>
  <c r="S37"/>
  <c r="P37"/>
  <c r="E37"/>
  <c r="G37" s="1"/>
  <c r="M36"/>
  <c r="L36"/>
  <c r="J36"/>
  <c r="I36"/>
  <c r="C36"/>
  <c r="V35"/>
  <c r="S35"/>
  <c r="P35"/>
  <c r="E35"/>
  <c r="V34"/>
  <c r="S34"/>
  <c r="P34"/>
  <c r="H34"/>
  <c r="F34"/>
  <c r="E34"/>
  <c r="G34" s="1"/>
  <c r="V33"/>
  <c r="S33"/>
  <c r="P33"/>
  <c r="G33"/>
  <c r="E33"/>
  <c r="F33" s="1"/>
  <c r="V32"/>
  <c r="S32"/>
  <c r="P32"/>
  <c r="F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H28"/>
  <c r="F28"/>
  <c r="E28"/>
  <c r="G28" s="1"/>
  <c r="V27"/>
  <c r="S27"/>
  <c r="P27"/>
  <c r="G27"/>
  <c r="E27"/>
  <c r="F27" s="1"/>
  <c r="V26"/>
  <c r="S26"/>
  <c r="P26"/>
  <c r="F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H22"/>
  <c r="F22"/>
  <c r="E22"/>
  <c r="G22" s="1"/>
  <c r="V21"/>
  <c r="S21"/>
  <c r="P21"/>
  <c r="G21"/>
  <c r="E21"/>
  <c r="F21" s="1"/>
  <c r="V20"/>
  <c r="S20"/>
  <c r="P20"/>
  <c r="F20"/>
  <c r="E20"/>
  <c r="V19"/>
  <c r="S19"/>
  <c r="P19"/>
  <c r="E19"/>
  <c r="G19" s="1"/>
  <c r="M18"/>
  <c r="L18"/>
  <c r="K18"/>
  <c r="J18"/>
  <c r="I18"/>
  <c r="C18"/>
  <c r="V17"/>
  <c r="S17"/>
  <c r="P17"/>
  <c r="F17"/>
  <c r="H17" s="1"/>
  <c r="E17"/>
  <c r="V16"/>
  <c r="S16"/>
  <c r="P16"/>
  <c r="E16"/>
  <c r="V15"/>
  <c r="S15"/>
  <c r="P15"/>
  <c r="E15"/>
  <c r="F15" s="1"/>
  <c r="H15" s="1"/>
  <c r="V14"/>
  <c r="S14"/>
  <c r="P14"/>
  <c r="G14"/>
  <c r="E14"/>
  <c r="F14" s="1"/>
  <c r="V13"/>
  <c r="S13"/>
  <c r="P13"/>
  <c r="F13"/>
  <c r="H13" s="1"/>
  <c r="E13"/>
  <c r="E18" s="1"/>
  <c r="M108" i="9"/>
  <c r="L108"/>
  <c r="J108"/>
  <c r="I108"/>
  <c r="C108"/>
  <c r="V107"/>
  <c r="S107"/>
  <c r="P107"/>
  <c r="G107"/>
  <c r="F107"/>
  <c r="E107"/>
  <c r="H107" s="1"/>
  <c r="V106"/>
  <c r="S106"/>
  <c r="P106"/>
  <c r="F106"/>
  <c r="E106"/>
  <c r="H106" s="1"/>
  <c r="V105"/>
  <c r="F105" s="1"/>
  <c r="S105"/>
  <c r="P105"/>
  <c r="E105"/>
  <c r="G105" s="1"/>
  <c r="V104"/>
  <c r="F104" s="1"/>
  <c r="S104"/>
  <c r="P104"/>
  <c r="E104"/>
  <c r="V103"/>
  <c r="F103" s="1"/>
  <c r="S103"/>
  <c r="P103"/>
  <c r="E103"/>
  <c r="E108" s="1"/>
  <c r="M102"/>
  <c r="L102"/>
  <c r="J102"/>
  <c r="I102"/>
  <c r="C102"/>
  <c r="V101"/>
  <c r="S101"/>
  <c r="P101"/>
  <c r="G101"/>
  <c r="F101"/>
  <c r="E101"/>
  <c r="H101" s="1"/>
  <c r="V100"/>
  <c r="S100"/>
  <c r="P100"/>
  <c r="F100"/>
  <c r="E100"/>
  <c r="H100" s="1"/>
  <c r="V99"/>
  <c r="S99"/>
  <c r="P99"/>
  <c r="E99"/>
  <c r="G99" s="1"/>
  <c r="V98"/>
  <c r="S98"/>
  <c r="P98"/>
  <c r="H98"/>
  <c r="G98"/>
  <c r="F98"/>
  <c r="E98"/>
  <c r="V97"/>
  <c r="S97"/>
  <c r="P97"/>
  <c r="G97"/>
  <c r="F97"/>
  <c r="E97"/>
  <c r="E102" s="1"/>
  <c r="M96"/>
  <c r="L96"/>
  <c r="J96"/>
  <c r="I96"/>
  <c r="V95"/>
  <c r="S95"/>
  <c r="P95"/>
  <c r="F95"/>
  <c r="E95"/>
  <c r="H95" s="1"/>
  <c r="V94"/>
  <c r="S94"/>
  <c r="P94"/>
  <c r="E94"/>
  <c r="V93"/>
  <c r="S93"/>
  <c r="P93"/>
  <c r="H93"/>
  <c r="G93"/>
  <c r="F93"/>
  <c r="E93"/>
  <c r="V92"/>
  <c r="S92"/>
  <c r="P92"/>
  <c r="G92"/>
  <c r="F92"/>
  <c r="E92"/>
  <c r="H92" s="1"/>
  <c r="V91"/>
  <c r="S91"/>
  <c r="P91"/>
  <c r="F91"/>
  <c r="E91"/>
  <c r="E96" s="1"/>
  <c r="M90"/>
  <c r="L90"/>
  <c r="J90"/>
  <c r="I90"/>
  <c r="V89"/>
  <c r="S89"/>
  <c r="P89"/>
  <c r="E89"/>
  <c r="V88"/>
  <c r="S88"/>
  <c r="P88"/>
  <c r="H88"/>
  <c r="G88"/>
  <c r="F88"/>
  <c r="E88"/>
  <c r="V87"/>
  <c r="S87"/>
  <c r="P87"/>
  <c r="G87"/>
  <c r="F87"/>
  <c r="E87"/>
  <c r="H87" s="1"/>
  <c r="V86"/>
  <c r="S86"/>
  <c r="P86"/>
  <c r="F86"/>
  <c r="E86"/>
  <c r="V85"/>
  <c r="S85"/>
  <c r="P85"/>
  <c r="E85"/>
  <c r="G85" s="1"/>
  <c r="M84"/>
  <c r="L84"/>
  <c r="J84"/>
  <c r="I84"/>
  <c r="C84"/>
  <c r="V83"/>
  <c r="S83"/>
  <c r="P83"/>
  <c r="E83"/>
  <c r="V82"/>
  <c r="S82"/>
  <c r="P82"/>
  <c r="H82"/>
  <c r="G82"/>
  <c r="F82"/>
  <c r="E82"/>
  <c r="V81"/>
  <c r="S81"/>
  <c r="P81"/>
  <c r="G81"/>
  <c r="F81"/>
  <c r="E81"/>
  <c r="H81" s="1"/>
  <c r="V80"/>
  <c r="S80"/>
  <c r="P80"/>
  <c r="F80"/>
  <c r="E80"/>
  <c r="V79"/>
  <c r="S79"/>
  <c r="P79"/>
  <c r="E79"/>
  <c r="G79" s="1"/>
  <c r="M78"/>
  <c r="L78"/>
  <c r="J78"/>
  <c r="I78"/>
  <c r="C78"/>
  <c r="V77"/>
  <c r="S77"/>
  <c r="P77"/>
  <c r="E77"/>
  <c r="V76"/>
  <c r="S76"/>
  <c r="P76"/>
  <c r="H76"/>
  <c r="G76"/>
  <c r="F76"/>
  <c r="E76"/>
  <c r="V75"/>
  <c r="S75"/>
  <c r="P75"/>
  <c r="G75"/>
  <c r="F75"/>
  <c r="E75"/>
  <c r="H75" s="1"/>
  <c r="V74"/>
  <c r="S74"/>
  <c r="P74"/>
  <c r="F74"/>
  <c r="E74"/>
  <c r="V73"/>
  <c r="S73"/>
  <c r="P73"/>
  <c r="E73"/>
  <c r="G73" s="1"/>
  <c r="M72"/>
  <c r="L72"/>
  <c r="J72"/>
  <c r="I72"/>
  <c r="C72"/>
  <c r="V71"/>
  <c r="S71"/>
  <c r="P71"/>
  <c r="E71"/>
  <c r="V70"/>
  <c r="S70"/>
  <c r="P70"/>
  <c r="H70"/>
  <c r="G70"/>
  <c r="F70"/>
  <c r="E70"/>
  <c r="V69"/>
  <c r="S69"/>
  <c r="P69"/>
  <c r="G69"/>
  <c r="F69"/>
  <c r="E69"/>
  <c r="H69" s="1"/>
  <c r="V68"/>
  <c r="S68"/>
  <c r="P68"/>
  <c r="F68"/>
  <c r="E68"/>
  <c r="V67"/>
  <c r="S67"/>
  <c r="P67"/>
  <c r="E67"/>
  <c r="G67" s="1"/>
  <c r="M66"/>
  <c r="L66"/>
  <c r="J66"/>
  <c r="I66"/>
  <c r="C66"/>
  <c r="V65"/>
  <c r="S65"/>
  <c r="P65"/>
  <c r="E65"/>
  <c r="V64"/>
  <c r="S64"/>
  <c r="P64"/>
  <c r="H64"/>
  <c r="F64"/>
  <c r="G64" s="1"/>
  <c r="E64"/>
  <c r="V63"/>
  <c r="S63"/>
  <c r="P63"/>
  <c r="G63"/>
  <c r="E63"/>
  <c r="F63" s="1"/>
  <c r="V62"/>
  <c r="S62"/>
  <c r="P62"/>
  <c r="F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H58"/>
  <c r="F58"/>
  <c r="E58"/>
  <c r="G58" s="1"/>
  <c r="V57"/>
  <c r="S57"/>
  <c r="P57"/>
  <c r="G57"/>
  <c r="E57"/>
  <c r="F57" s="1"/>
  <c r="V56"/>
  <c r="S56"/>
  <c r="P56"/>
  <c r="F56"/>
  <c r="H56" s="1"/>
  <c r="E56"/>
  <c r="G56" s="1"/>
  <c r="V55"/>
  <c r="S55"/>
  <c r="P55"/>
  <c r="E55"/>
  <c r="G55" s="1"/>
  <c r="M54"/>
  <c r="L54"/>
  <c r="J54"/>
  <c r="I54"/>
  <c r="C54"/>
  <c r="V53"/>
  <c r="S53"/>
  <c r="P53"/>
  <c r="E53"/>
  <c r="V52"/>
  <c r="S52"/>
  <c r="P52"/>
  <c r="H52"/>
  <c r="F52"/>
  <c r="E52"/>
  <c r="G52" s="1"/>
  <c r="V51"/>
  <c r="S51"/>
  <c r="P51"/>
  <c r="G51"/>
  <c r="E51"/>
  <c r="F51" s="1"/>
  <c r="V50"/>
  <c r="S50"/>
  <c r="P50"/>
  <c r="F50"/>
  <c r="E50"/>
  <c r="G50" s="1"/>
  <c r="V49"/>
  <c r="S49"/>
  <c r="P49"/>
  <c r="E49"/>
  <c r="G49" s="1"/>
  <c r="M48"/>
  <c r="L48"/>
  <c r="J48"/>
  <c r="I48"/>
  <c r="C48"/>
  <c r="V47"/>
  <c r="S47"/>
  <c r="P47"/>
  <c r="E47"/>
  <c r="V46"/>
  <c r="S46"/>
  <c r="P46"/>
  <c r="H46"/>
  <c r="F46"/>
  <c r="E46"/>
  <c r="G46" s="1"/>
  <c r="V45"/>
  <c r="S45"/>
  <c r="P45"/>
  <c r="G45"/>
  <c r="E45"/>
  <c r="F45" s="1"/>
  <c r="V44"/>
  <c r="S44"/>
  <c r="P44"/>
  <c r="F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H40"/>
  <c r="F40"/>
  <c r="E40"/>
  <c r="G40" s="1"/>
  <c r="V39"/>
  <c r="S39"/>
  <c r="P39"/>
  <c r="G39"/>
  <c r="E39"/>
  <c r="F39" s="1"/>
  <c r="V38"/>
  <c r="S38"/>
  <c r="P38"/>
  <c r="F38"/>
  <c r="E38"/>
  <c r="V37"/>
  <c r="S37"/>
  <c r="P37"/>
  <c r="E37"/>
  <c r="G37" s="1"/>
  <c r="M36"/>
  <c r="L36"/>
  <c r="J36"/>
  <c r="I36"/>
  <c r="C36"/>
  <c r="V35"/>
  <c r="S35"/>
  <c r="P35"/>
  <c r="E35"/>
  <c r="V34"/>
  <c r="S34"/>
  <c r="P34"/>
  <c r="H34"/>
  <c r="F34"/>
  <c r="E34"/>
  <c r="G34" s="1"/>
  <c r="V33"/>
  <c r="S33"/>
  <c r="P33"/>
  <c r="G33"/>
  <c r="E33"/>
  <c r="F33" s="1"/>
  <c r="V32"/>
  <c r="S32"/>
  <c r="P32"/>
  <c r="F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H28"/>
  <c r="F28"/>
  <c r="E28"/>
  <c r="G28" s="1"/>
  <c r="V27"/>
  <c r="S27"/>
  <c r="P27"/>
  <c r="G27"/>
  <c r="E27"/>
  <c r="F27" s="1"/>
  <c r="V26"/>
  <c r="S26"/>
  <c r="P26"/>
  <c r="F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H22"/>
  <c r="F22"/>
  <c r="E22"/>
  <c r="G22" s="1"/>
  <c r="V21"/>
  <c r="S21"/>
  <c r="P21"/>
  <c r="G21"/>
  <c r="E21"/>
  <c r="F21" s="1"/>
  <c r="V20"/>
  <c r="S20"/>
  <c r="P20"/>
  <c r="F20"/>
  <c r="E20"/>
  <c r="V19"/>
  <c r="S19"/>
  <c r="P19"/>
  <c r="E19"/>
  <c r="G19" s="1"/>
  <c r="M18"/>
  <c r="L18"/>
  <c r="K18"/>
  <c r="J18"/>
  <c r="I18"/>
  <c r="C18"/>
  <c r="V17"/>
  <c r="S17"/>
  <c r="P17"/>
  <c r="F17"/>
  <c r="H17" s="1"/>
  <c r="E17"/>
  <c r="V16"/>
  <c r="S16"/>
  <c r="P16"/>
  <c r="E16"/>
  <c r="V15"/>
  <c r="S15"/>
  <c r="P15"/>
  <c r="E15"/>
  <c r="F15" s="1"/>
  <c r="H15" s="1"/>
  <c r="V14"/>
  <c r="S14"/>
  <c r="P14"/>
  <c r="G14"/>
  <c r="E14"/>
  <c r="F14" s="1"/>
  <c r="V13"/>
  <c r="S13"/>
  <c r="P13"/>
  <c r="F13"/>
  <c r="H13" s="1"/>
  <c r="E13"/>
  <c r="E18" s="1"/>
  <c r="M108" i="8"/>
  <c r="L108"/>
  <c r="J108"/>
  <c r="I108"/>
  <c r="C108"/>
  <c r="V107"/>
  <c r="F107" s="1"/>
  <c r="G107" s="1"/>
  <c r="S107"/>
  <c r="P107"/>
  <c r="E107"/>
  <c r="V106"/>
  <c r="S106"/>
  <c r="P106"/>
  <c r="F106"/>
  <c r="E106"/>
  <c r="H106" s="1"/>
  <c r="V105"/>
  <c r="F105" s="1"/>
  <c r="S105"/>
  <c r="P105"/>
  <c r="E105"/>
  <c r="G105" s="1"/>
  <c r="V104"/>
  <c r="F104" s="1"/>
  <c r="S104"/>
  <c r="P104"/>
  <c r="E104"/>
  <c r="V103"/>
  <c r="F103" s="1"/>
  <c r="S103"/>
  <c r="P103"/>
  <c r="E103"/>
  <c r="E108" s="1"/>
  <c r="M102"/>
  <c r="L102"/>
  <c r="J102"/>
  <c r="I102"/>
  <c r="C102"/>
  <c r="V101"/>
  <c r="S101"/>
  <c r="P101"/>
  <c r="G101"/>
  <c r="F101"/>
  <c r="E101"/>
  <c r="H101" s="1"/>
  <c r="V100"/>
  <c r="S100"/>
  <c r="P100"/>
  <c r="F100"/>
  <c r="E100"/>
  <c r="H100" s="1"/>
  <c r="V99"/>
  <c r="S99"/>
  <c r="P99"/>
  <c r="E99"/>
  <c r="G99" s="1"/>
  <c r="V98"/>
  <c r="S98"/>
  <c r="P98"/>
  <c r="H98"/>
  <c r="G98"/>
  <c r="F98"/>
  <c r="E98"/>
  <c r="V97"/>
  <c r="S97"/>
  <c r="P97"/>
  <c r="G97"/>
  <c r="F97"/>
  <c r="E97"/>
  <c r="E102" s="1"/>
  <c r="M96"/>
  <c r="L96"/>
  <c r="J96"/>
  <c r="I96"/>
  <c r="V95"/>
  <c r="S95"/>
  <c r="P95"/>
  <c r="F95"/>
  <c r="E95"/>
  <c r="H95" s="1"/>
  <c r="V94"/>
  <c r="S94"/>
  <c r="P94"/>
  <c r="E94"/>
  <c r="V93"/>
  <c r="S93"/>
  <c r="P93"/>
  <c r="H93"/>
  <c r="G93"/>
  <c r="F93"/>
  <c r="E93"/>
  <c r="V92"/>
  <c r="S92"/>
  <c r="P92"/>
  <c r="E92"/>
  <c r="F92" s="1"/>
  <c r="G92" s="1"/>
  <c r="V91"/>
  <c r="S91"/>
  <c r="P91"/>
  <c r="F91"/>
  <c r="H91" s="1"/>
  <c r="E91"/>
  <c r="E96" s="1"/>
  <c r="M90"/>
  <c r="L90"/>
  <c r="J90"/>
  <c r="I90"/>
  <c r="V89"/>
  <c r="S89"/>
  <c r="P89"/>
  <c r="E89"/>
  <c r="V88"/>
  <c r="S88"/>
  <c r="P88"/>
  <c r="H88"/>
  <c r="F88"/>
  <c r="G88" s="1"/>
  <c r="E88"/>
  <c r="V87"/>
  <c r="S87"/>
  <c r="P87"/>
  <c r="G87"/>
  <c r="E87"/>
  <c r="F87" s="1"/>
  <c r="V86"/>
  <c r="S86"/>
  <c r="P86"/>
  <c r="F86"/>
  <c r="H86" s="1"/>
  <c r="E86"/>
  <c r="G86" s="1"/>
  <c r="V85"/>
  <c r="S85"/>
  <c r="P85"/>
  <c r="E85"/>
  <c r="G85" s="1"/>
  <c r="M84"/>
  <c r="L84"/>
  <c r="J84"/>
  <c r="I84"/>
  <c r="C84"/>
  <c r="V83"/>
  <c r="S83"/>
  <c r="P83"/>
  <c r="E83"/>
  <c r="V82"/>
  <c r="S82"/>
  <c r="P82"/>
  <c r="H82"/>
  <c r="F82"/>
  <c r="G82" s="1"/>
  <c r="E82"/>
  <c r="V81"/>
  <c r="S81"/>
  <c r="P81"/>
  <c r="G81"/>
  <c r="E81"/>
  <c r="F81" s="1"/>
  <c r="V80"/>
  <c r="S80"/>
  <c r="P80"/>
  <c r="F80"/>
  <c r="H80" s="1"/>
  <c r="E80"/>
  <c r="G80" s="1"/>
  <c r="V79"/>
  <c r="S79"/>
  <c r="P79"/>
  <c r="E79"/>
  <c r="G79" s="1"/>
  <c r="M78"/>
  <c r="L78"/>
  <c r="J78"/>
  <c r="I78"/>
  <c r="C78"/>
  <c r="V77"/>
  <c r="S77"/>
  <c r="P77"/>
  <c r="E77"/>
  <c r="V76"/>
  <c r="S76"/>
  <c r="P76"/>
  <c r="H76"/>
  <c r="F76"/>
  <c r="E76"/>
  <c r="G76" s="1"/>
  <c r="V75"/>
  <c r="S75"/>
  <c r="P75"/>
  <c r="G75"/>
  <c r="E75"/>
  <c r="F75" s="1"/>
  <c r="V74"/>
  <c r="S74"/>
  <c r="P74"/>
  <c r="F74"/>
  <c r="E74"/>
  <c r="G74" s="1"/>
  <c r="V73"/>
  <c r="S73"/>
  <c r="P73"/>
  <c r="E73"/>
  <c r="G73" s="1"/>
  <c r="M72"/>
  <c r="L72"/>
  <c r="J72"/>
  <c r="I72"/>
  <c r="C72"/>
  <c r="V71"/>
  <c r="S71"/>
  <c r="P71"/>
  <c r="E71"/>
  <c r="V70"/>
  <c r="S70"/>
  <c r="P70"/>
  <c r="H70"/>
  <c r="F70"/>
  <c r="E70"/>
  <c r="G70" s="1"/>
  <c r="V69"/>
  <c r="S69"/>
  <c r="P69"/>
  <c r="G69"/>
  <c r="E69"/>
  <c r="F69" s="1"/>
  <c r="V68"/>
  <c r="S68"/>
  <c r="P68"/>
  <c r="F68"/>
  <c r="H68" s="1"/>
  <c r="E68"/>
  <c r="G68" s="1"/>
  <c r="V67"/>
  <c r="S67"/>
  <c r="P67"/>
  <c r="E67"/>
  <c r="G67" s="1"/>
  <c r="M66"/>
  <c r="L66"/>
  <c r="J66"/>
  <c r="I66"/>
  <c r="C66"/>
  <c r="V65"/>
  <c r="S65"/>
  <c r="P65"/>
  <c r="E65"/>
  <c r="V64"/>
  <c r="S64"/>
  <c r="P64"/>
  <c r="H64"/>
  <c r="F64"/>
  <c r="E64"/>
  <c r="G64" s="1"/>
  <c r="V63"/>
  <c r="S63"/>
  <c r="P63"/>
  <c r="G63"/>
  <c r="E63"/>
  <c r="F63" s="1"/>
  <c r="V62"/>
  <c r="S62"/>
  <c r="P62"/>
  <c r="F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H58"/>
  <c r="F58"/>
  <c r="E58"/>
  <c r="G58" s="1"/>
  <c r="V57"/>
  <c r="S57"/>
  <c r="P57"/>
  <c r="G57"/>
  <c r="E57"/>
  <c r="F57" s="1"/>
  <c r="V56"/>
  <c r="S56"/>
  <c r="P56"/>
  <c r="F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H52"/>
  <c r="F52"/>
  <c r="E52"/>
  <c r="G52" s="1"/>
  <c r="V51"/>
  <c r="S51"/>
  <c r="P51"/>
  <c r="G51"/>
  <c r="E51"/>
  <c r="F51" s="1"/>
  <c r="V50"/>
  <c r="S50"/>
  <c r="P50"/>
  <c r="F50"/>
  <c r="E50"/>
  <c r="V49"/>
  <c r="S49"/>
  <c r="P49"/>
  <c r="E49"/>
  <c r="G49" s="1"/>
  <c r="M48"/>
  <c r="L48"/>
  <c r="J48"/>
  <c r="I48"/>
  <c r="C48"/>
  <c r="V47"/>
  <c r="S47"/>
  <c r="P47"/>
  <c r="E47"/>
  <c r="V46"/>
  <c r="S46"/>
  <c r="P46"/>
  <c r="H46"/>
  <c r="F46"/>
  <c r="E46"/>
  <c r="G46" s="1"/>
  <c r="V45"/>
  <c r="S45"/>
  <c r="P45"/>
  <c r="G45"/>
  <c r="E45"/>
  <c r="F45" s="1"/>
  <c r="V44"/>
  <c r="S44"/>
  <c r="P44"/>
  <c r="F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H40"/>
  <c r="F40"/>
  <c r="E40"/>
  <c r="G40" s="1"/>
  <c r="V39"/>
  <c r="S39"/>
  <c r="P39"/>
  <c r="G39"/>
  <c r="E39"/>
  <c r="F39" s="1"/>
  <c r="V38"/>
  <c r="S38"/>
  <c r="P38"/>
  <c r="F38"/>
  <c r="E38"/>
  <c r="V37"/>
  <c r="S37"/>
  <c r="P37"/>
  <c r="E37"/>
  <c r="G37" s="1"/>
  <c r="M36"/>
  <c r="L36"/>
  <c r="J36"/>
  <c r="I36"/>
  <c r="C36"/>
  <c r="V35"/>
  <c r="S35"/>
  <c r="P35"/>
  <c r="E35"/>
  <c r="V34"/>
  <c r="S34"/>
  <c r="P34"/>
  <c r="H34"/>
  <c r="F34"/>
  <c r="E34"/>
  <c r="G34" s="1"/>
  <c r="V33"/>
  <c r="S33"/>
  <c r="P33"/>
  <c r="G33"/>
  <c r="E33"/>
  <c r="F33" s="1"/>
  <c r="V32"/>
  <c r="S32"/>
  <c r="P32"/>
  <c r="F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H28"/>
  <c r="F28"/>
  <c r="E28"/>
  <c r="G28" s="1"/>
  <c r="V27"/>
  <c r="S27"/>
  <c r="P27"/>
  <c r="G27"/>
  <c r="E27"/>
  <c r="F27" s="1"/>
  <c r="V26"/>
  <c r="S26"/>
  <c r="P26"/>
  <c r="F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H22"/>
  <c r="F22"/>
  <c r="E22"/>
  <c r="G22" s="1"/>
  <c r="V21"/>
  <c r="S21"/>
  <c r="P21"/>
  <c r="G21"/>
  <c r="E21"/>
  <c r="F21" s="1"/>
  <c r="V20"/>
  <c r="S20"/>
  <c r="P20"/>
  <c r="F20"/>
  <c r="E20"/>
  <c r="V19"/>
  <c r="S19"/>
  <c r="P19"/>
  <c r="E19"/>
  <c r="G19" s="1"/>
  <c r="M18"/>
  <c r="L18"/>
  <c r="K18"/>
  <c r="J18"/>
  <c r="I18"/>
  <c r="C18"/>
  <c r="V17"/>
  <c r="S17"/>
  <c r="P17"/>
  <c r="F17"/>
  <c r="H17" s="1"/>
  <c r="E17"/>
  <c r="V16"/>
  <c r="S16"/>
  <c r="P16"/>
  <c r="E16"/>
  <c r="V15"/>
  <c r="S15"/>
  <c r="P15"/>
  <c r="E15"/>
  <c r="F15" s="1"/>
  <c r="H15" s="1"/>
  <c r="V14"/>
  <c r="S14"/>
  <c r="P14"/>
  <c r="G14"/>
  <c r="E14"/>
  <c r="F14" s="1"/>
  <c r="V13"/>
  <c r="S13"/>
  <c r="P13"/>
  <c r="F13"/>
  <c r="H13" s="1"/>
  <c r="E13"/>
  <c r="E18" s="1"/>
  <c r="M108" i="7"/>
  <c r="L108"/>
  <c r="J108"/>
  <c r="I108"/>
  <c r="C108"/>
  <c r="V107"/>
  <c r="F107" s="1"/>
  <c r="G107" s="1"/>
  <c r="S107"/>
  <c r="P107"/>
  <c r="E107"/>
  <c r="V106"/>
  <c r="S106"/>
  <c r="P106"/>
  <c r="F106"/>
  <c r="E106"/>
  <c r="H106" s="1"/>
  <c r="V105"/>
  <c r="F105" s="1"/>
  <c r="S105"/>
  <c r="P105"/>
  <c r="E105"/>
  <c r="G105" s="1"/>
  <c r="V104"/>
  <c r="F104" s="1"/>
  <c r="S104"/>
  <c r="P104"/>
  <c r="E104"/>
  <c r="V103"/>
  <c r="F103" s="1"/>
  <c r="S103"/>
  <c r="P103"/>
  <c r="E103"/>
  <c r="E108" s="1"/>
  <c r="M102"/>
  <c r="L102"/>
  <c r="J102"/>
  <c r="I102"/>
  <c r="C102"/>
  <c r="V101"/>
  <c r="S101"/>
  <c r="P101"/>
  <c r="G101"/>
  <c r="F101"/>
  <c r="E101"/>
  <c r="H101" s="1"/>
  <c r="V100"/>
  <c r="S100"/>
  <c r="P100"/>
  <c r="F100"/>
  <c r="E100"/>
  <c r="H100" s="1"/>
  <c r="V99"/>
  <c r="S99"/>
  <c r="P99"/>
  <c r="E99"/>
  <c r="G99" s="1"/>
  <c r="V98"/>
  <c r="S98"/>
  <c r="P98"/>
  <c r="H98"/>
  <c r="G98"/>
  <c r="F98"/>
  <c r="E98"/>
  <c r="V97"/>
  <c r="S97"/>
  <c r="P97"/>
  <c r="G97"/>
  <c r="F97"/>
  <c r="E97"/>
  <c r="E102" s="1"/>
  <c r="M96"/>
  <c r="L96"/>
  <c r="J96"/>
  <c r="I96"/>
  <c r="V95"/>
  <c r="S95"/>
  <c r="P95"/>
  <c r="F95"/>
  <c r="E95"/>
  <c r="H95" s="1"/>
  <c r="V94"/>
  <c r="S94"/>
  <c r="P94"/>
  <c r="E94"/>
  <c r="V93"/>
  <c r="S93"/>
  <c r="P93"/>
  <c r="H93"/>
  <c r="G93"/>
  <c r="F93"/>
  <c r="E93"/>
  <c r="V92"/>
  <c r="S92"/>
  <c r="P92"/>
  <c r="G92"/>
  <c r="F92"/>
  <c r="E92"/>
  <c r="H92" s="1"/>
  <c r="V91"/>
  <c r="S91"/>
  <c r="P91"/>
  <c r="F91"/>
  <c r="E91"/>
  <c r="E96" s="1"/>
  <c r="M90"/>
  <c r="L90"/>
  <c r="J90"/>
  <c r="I90"/>
  <c r="V89"/>
  <c r="S89"/>
  <c r="P89"/>
  <c r="E89"/>
  <c r="V88"/>
  <c r="S88"/>
  <c r="P88"/>
  <c r="H88"/>
  <c r="G88"/>
  <c r="F88"/>
  <c r="E88"/>
  <c r="V87"/>
  <c r="S87"/>
  <c r="P87"/>
  <c r="G87"/>
  <c r="F87"/>
  <c r="E87"/>
  <c r="H87" s="1"/>
  <c r="V86"/>
  <c r="S86"/>
  <c r="P86"/>
  <c r="F86"/>
  <c r="E86"/>
  <c r="V85"/>
  <c r="S85"/>
  <c r="P85"/>
  <c r="E85"/>
  <c r="G85" s="1"/>
  <c r="M84"/>
  <c r="L84"/>
  <c r="J84"/>
  <c r="I84"/>
  <c r="C84"/>
  <c r="V83"/>
  <c r="S83"/>
  <c r="P83"/>
  <c r="E83"/>
  <c r="V82"/>
  <c r="S82"/>
  <c r="P82"/>
  <c r="H82"/>
  <c r="G82"/>
  <c r="F82"/>
  <c r="E82"/>
  <c r="V81"/>
  <c r="S81"/>
  <c r="P81"/>
  <c r="G81"/>
  <c r="F81"/>
  <c r="E81"/>
  <c r="H81" s="1"/>
  <c r="V80"/>
  <c r="S80"/>
  <c r="P80"/>
  <c r="F80"/>
  <c r="E80"/>
  <c r="V79"/>
  <c r="S79"/>
  <c r="P79"/>
  <c r="E79"/>
  <c r="G79" s="1"/>
  <c r="M78"/>
  <c r="L78"/>
  <c r="J78"/>
  <c r="I78"/>
  <c r="C78"/>
  <c r="V77"/>
  <c r="S77"/>
  <c r="P77"/>
  <c r="E77"/>
  <c r="V76"/>
  <c r="S76"/>
  <c r="P76"/>
  <c r="H76"/>
  <c r="G76"/>
  <c r="F76"/>
  <c r="E76"/>
  <c r="V75"/>
  <c r="S75"/>
  <c r="P75"/>
  <c r="G75"/>
  <c r="F75"/>
  <c r="E75"/>
  <c r="H75" s="1"/>
  <c r="V74"/>
  <c r="S74"/>
  <c r="P74"/>
  <c r="F74"/>
  <c r="E74"/>
  <c r="V73"/>
  <c r="S73"/>
  <c r="P73"/>
  <c r="E73"/>
  <c r="G73" s="1"/>
  <c r="M72"/>
  <c r="L72"/>
  <c r="J72"/>
  <c r="I72"/>
  <c r="C72"/>
  <c r="V71"/>
  <c r="S71"/>
  <c r="P71"/>
  <c r="E71"/>
  <c r="V70"/>
  <c r="S70"/>
  <c r="P70"/>
  <c r="E70"/>
  <c r="F70" s="1"/>
  <c r="V69"/>
  <c r="S69"/>
  <c r="P69"/>
  <c r="G69"/>
  <c r="F69"/>
  <c r="E69"/>
  <c r="H69" s="1"/>
  <c r="V68"/>
  <c r="S68"/>
  <c r="P68"/>
  <c r="F68"/>
  <c r="E68"/>
  <c r="V67"/>
  <c r="S67"/>
  <c r="P67"/>
  <c r="E67"/>
  <c r="G67" s="1"/>
  <c r="M66"/>
  <c r="L66"/>
  <c r="J66"/>
  <c r="I66"/>
  <c r="C66"/>
  <c r="V65"/>
  <c r="S65"/>
  <c r="P65"/>
  <c r="E65"/>
  <c r="V64"/>
  <c r="S64"/>
  <c r="P64"/>
  <c r="E64"/>
  <c r="F64" s="1"/>
  <c r="H64" s="1"/>
  <c r="V63"/>
  <c r="S63"/>
  <c r="P63"/>
  <c r="G63"/>
  <c r="E63"/>
  <c r="F63" s="1"/>
  <c r="V62"/>
  <c r="S62"/>
  <c r="P62"/>
  <c r="F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E58"/>
  <c r="F58" s="1"/>
  <c r="H58" s="1"/>
  <c r="V57"/>
  <c r="S57"/>
  <c r="P57"/>
  <c r="G57"/>
  <c r="E57"/>
  <c r="F57" s="1"/>
  <c r="V56"/>
  <c r="S56"/>
  <c r="P56"/>
  <c r="F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E52"/>
  <c r="F52" s="1"/>
  <c r="H52" s="1"/>
  <c r="V51"/>
  <c r="S51"/>
  <c r="P51"/>
  <c r="G51"/>
  <c r="E51"/>
  <c r="F51" s="1"/>
  <c r="V50"/>
  <c r="S50"/>
  <c r="P50"/>
  <c r="F50"/>
  <c r="E50"/>
  <c r="V49"/>
  <c r="S49"/>
  <c r="P49"/>
  <c r="E49"/>
  <c r="G49" s="1"/>
  <c r="M48"/>
  <c r="L48"/>
  <c r="J48"/>
  <c r="I48"/>
  <c r="C48"/>
  <c r="V47"/>
  <c r="S47"/>
  <c r="P47"/>
  <c r="E47"/>
  <c r="V46"/>
  <c r="S46"/>
  <c r="P46"/>
  <c r="E46"/>
  <c r="F46" s="1"/>
  <c r="H46" s="1"/>
  <c r="V45"/>
  <c r="S45"/>
  <c r="P45"/>
  <c r="G45"/>
  <c r="E45"/>
  <c r="F45" s="1"/>
  <c r="V44"/>
  <c r="S44"/>
  <c r="P44"/>
  <c r="F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E40"/>
  <c r="F40" s="1"/>
  <c r="H40" s="1"/>
  <c r="V39"/>
  <c r="S39"/>
  <c r="P39"/>
  <c r="G39"/>
  <c r="E39"/>
  <c r="F39" s="1"/>
  <c r="V38"/>
  <c r="S38"/>
  <c r="P38"/>
  <c r="F38"/>
  <c r="E38"/>
  <c r="V37"/>
  <c r="S37"/>
  <c r="P37"/>
  <c r="E37"/>
  <c r="G37" s="1"/>
  <c r="M36"/>
  <c r="L36"/>
  <c r="J36"/>
  <c r="I36"/>
  <c r="C36"/>
  <c r="V35"/>
  <c r="S35"/>
  <c r="P35"/>
  <c r="E35"/>
  <c r="V34"/>
  <c r="S34"/>
  <c r="P34"/>
  <c r="E34"/>
  <c r="F34" s="1"/>
  <c r="H34" s="1"/>
  <c r="V33"/>
  <c r="S33"/>
  <c r="P33"/>
  <c r="G33"/>
  <c r="E33"/>
  <c r="F33" s="1"/>
  <c r="V32"/>
  <c r="S32"/>
  <c r="P32"/>
  <c r="F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E28"/>
  <c r="F28" s="1"/>
  <c r="H28" s="1"/>
  <c r="V27"/>
  <c r="S27"/>
  <c r="P27"/>
  <c r="G27"/>
  <c r="E27"/>
  <c r="F27" s="1"/>
  <c r="V26"/>
  <c r="S26"/>
  <c r="P26"/>
  <c r="F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E22"/>
  <c r="F22" s="1"/>
  <c r="H22" s="1"/>
  <c r="V21"/>
  <c r="S21"/>
  <c r="P21"/>
  <c r="G21"/>
  <c r="E21"/>
  <c r="F21" s="1"/>
  <c r="V20"/>
  <c r="S20"/>
  <c r="P20"/>
  <c r="F20"/>
  <c r="E20"/>
  <c r="V19"/>
  <c r="S19"/>
  <c r="P19"/>
  <c r="E19"/>
  <c r="G19" s="1"/>
  <c r="M18"/>
  <c r="L18"/>
  <c r="K18"/>
  <c r="J18"/>
  <c r="I18"/>
  <c r="C18"/>
  <c r="V17"/>
  <c r="S17"/>
  <c r="P17"/>
  <c r="F17"/>
  <c r="H17" s="1"/>
  <c r="E17"/>
  <c r="V16"/>
  <c r="S16"/>
  <c r="P16"/>
  <c r="E16"/>
  <c r="V15"/>
  <c r="S15"/>
  <c r="P15"/>
  <c r="E15"/>
  <c r="F15" s="1"/>
  <c r="H15" s="1"/>
  <c r="V14"/>
  <c r="S14"/>
  <c r="P14"/>
  <c r="G14"/>
  <c r="E14"/>
  <c r="F14" s="1"/>
  <c r="H14" s="1"/>
  <c r="V13"/>
  <c r="S13"/>
  <c r="P13"/>
  <c r="F13"/>
  <c r="E13"/>
  <c r="H13" s="1"/>
  <c r="M108" i="6"/>
  <c r="L108"/>
  <c r="J108"/>
  <c r="I108"/>
  <c r="C108"/>
  <c r="V107"/>
  <c r="S107"/>
  <c r="P107"/>
  <c r="F107"/>
  <c r="E107"/>
  <c r="G107" s="1"/>
  <c r="V106"/>
  <c r="S106"/>
  <c r="P106"/>
  <c r="E106"/>
  <c r="V105"/>
  <c r="F105" s="1"/>
  <c r="H105" s="1"/>
  <c r="S105"/>
  <c r="P105"/>
  <c r="E105"/>
  <c r="G105" s="1"/>
  <c r="V104"/>
  <c r="F104" s="1"/>
  <c r="G104" s="1"/>
  <c r="S104"/>
  <c r="P104"/>
  <c r="E104"/>
  <c r="V103"/>
  <c r="S103"/>
  <c r="P103"/>
  <c r="F103"/>
  <c r="E103"/>
  <c r="E108" s="1"/>
  <c r="M102"/>
  <c r="L102"/>
  <c r="J102"/>
  <c r="I102"/>
  <c r="C102"/>
  <c r="V101"/>
  <c r="S101"/>
  <c r="P101"/>
  <c r="F101"/>
  <c r="E101"/>
  <c r="G101" s="1"/>
  <c r="V100"/>
  <c r="S100"/>
  <c r="P100"/>
  <c r="E100"/>
  <c r="V99"/>
  <c r="S99"/>
  <c r="P99"/>
  <c r="E99"/>
  <c r="G99" s="1"/>
  <c r="V98"/>
  <c r="S98"/>
  <c r="P98"/>
  <c r="E98"/>
  <c r="F98" s="1"/>
  <c r="G98" s="1"/>
  <c r="V97"/>
  <c r="S97"/>
  <c r="P97"/>
  <c r="F97"/>
  <c r="E97"/>
  <c r="E102" s="1"/>
  <c r="M96"/>
  <c r="L96"/>
  <c r="J96"/>
  <c r="I96"/>
  <c r="V95"/>
  <c r="S95"/>
  <c r="P95"/>
  <c r="E95"/>
  <c r="V94"/>
  <c r="S94"/>
  <c r="P94"/>
  <c r="E94"/>
  <c r="V93"/>
  <c r="S93"/>
  <c r="P93"/>
  <c r="G93"/>
  <c r="E93"/>
  <c r="F93" s="1"/>
  <c r="V92"/>
  <c r="S92"/>
  <c r="P92"/>
  <c r="F92"/>
  <c r="E92"/>
  <c r="G92" s="1"/>
  <c r="V91"/>
  <c r="S91"/>
  <c r="P91"/>
  <c r="E91"/>
  <c r="E96" s="1"/>
  <c r="M90"/>
  <c r="L90"/>
  <c r="J90"/>
  <c r="I90"/>
  <c r="V89"/>
  <c r="S89"/>
  <c r="P89"/>
  <c r="E89"/>
  <c r="V88"/>
  <c r="S88"/>
  <c r="P88"/>
  <c r="E88"/>
  <c r="F88" s="1"/>
  <c r="G88" s="1"/>
  <c r="V87"/>
  <c r="S87"/>
  <c r="P87"/>
  <c r="F87"/>
  <c r="E87"/>
  <c r="G87" s="1"/>
  <c r="V86"/>
  <c r="S86"/>
  <c r="P86"/>
  <c r="E86"/>
  <c r="V85"/>
  <c r="S85"/>
  <c r="P85"/>
  <c r="E85"/>
  <c r="G85" s="1"/>
  <c r="M84"/>
  <c r="L84"/>
  <c r="J84"/>
  <c r="I84"/>
  <c r="C84"/>
  <c r="V83"/>
  <c r="S83"/>
  <c r="P83"/>
  <c r="E83"/>
  <c r="V82"/>
  <c r="S82"/>
  <c r="P82"/>
  <c r="E82"/>
  <c r="F82" s="1"/>
  <c r="G82" s="1"/>
  <c r="V81"/>
  <c r="S81"/>
  <c r="P81"/>
  <c r="F81"/>
  <c r="E81"/>
  <c r="G81" s="1"/>
  <c r="V80"/>
  <c r="S80"/>
  <c r="P80"/>
  <c r="E80"/>
  <c r="V79"/>
  <c r="S79"/>
  <c r="P79"/>
  <c r="E79"/>
  <c r="G79" s="1"/>
  <c r="M78"/>
  <c r="L78"/>
  <c r="J78"/>
  <c r="I78"/>
  <c r="C78"/>
  <c r="V77"/>
  <c r="S77"/>
  <c r="P77"/>
  <c r="E77"/>
  <c r="V76"/>
  <c r="S76"/>
  <c r="P76"/>
  <c r="E76"/>
  <c r="F76" s="1"/>
  <c r="G76" s="1"/>
  <c r="V75"/>
  <c r="S75"/>
  <c r="P75"/>
  <c r="F75"/>
  <c r="E75"/>
  <c r="G75" s="1"/>
  <c r="V74"/>
  <c r="S74"/>
  <c r="P74"/>
  <c r="E74"/>
  <c r="V73"/>
  <c r="S73"/>
  <c r="P73"/>
  <c r="E73"/>
  <c r="G73" s="1"/>
  <c r="M72"/>
  <c r="L72"/>
  <c r="J72"/>
  <c r="I72"/>
  <c r="C72"/>
  <c r="V71"/>
  <c r="S71"/>
  <c r="P71"/>
  <c r="E71"/>
  <c r="V70"/>
  <c r="S70"/>
  <c r="P70"/>
  <c r="E70"/>
  <c r="F70" s="1"/>
  <c r="G70" s="1"/>
  <c r="V69"/>
  <c r="S69"/>
  <c r="P69"/>
  <c r="F69"/>
  <c r="E69"/>
  <c r="G69" s="1"/>
  <c r="V68"/>
  <c r="S68"/>
  <c r="P68"/>
  <c r="E68"/>
  <c r="V67"/>
  <c r="S67"/>
  <c r="P67"/>
  <c r="E67"/>
  <c r="G67" s="1"/>
  <c r="M66"/>
  <c r="L66"/>
  <c r="J66"/>
  <c r="I66"/>
  <c r="C66"/>
  <c r="V65"/>
  <c r="S65"/>
  <c r="P65"/>
  <c r="E65"/>
  <c r="V64"/>
  <c r="S64"/>
  <c r="P64"/>
  <c r="E64"/>
  <c r="F64" s="1"/>
  <c r="G64" s="1"/>
  <c r="V63"/>
  <c r="S63"/>
  <c r="P63"/>
  <c r="F63"/>
  <c r="E63"/>
  <c r="G63" s="1"/>
  <c r="V62"/>
  <c r="S62"/>
  <c r="P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E58"/>
  <c r="F58" s="1"/>
  <c r="V57"/>
  <c r="S57"/>
  <c r="P57"/>
  <c r="E57"/>
  <c r="F57" s="1"/>
  <c r="V56"/>
  <c r="S56"/>
  <c r="P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E52"/>
  <c r="F52" s="1"/>
  <c r="V51"/>
  <c r="S51"/>
  <c r="P51"/>
  <c r="E51"/>
  <c r="F51" s="1"/>
  <c r="V50"/>
  <c r="S50"/>
  <c r="P50"/>
  <c r="F50"/>
  <c r="E50"/>
  <c r="V49"/>
  <c r="S49"/>
  <c r="P49"/>
  <c r="E49"/>
  <c r="G49" s="1"/>
  <c r="M48"/>
  <c r="L48"/>
  <c r="J48"/>
  <c r="I48"/>
  <c r="C48"/>
  <c r="V47"/>
  <c r="S47"/>
  <c r="P47"/>
  <c r="E47"/>
  <c r="V46"/>
  <c r="S46"/>
  <c r="P46"/>
  <c r="E46"/>
  <c r="F46" s="1"/>
  <c r="H46" s="1"/>
  <c r="V45"/>
  <c r="S45"/>
  <c r="P45"/>
  <c r="G45"/>
  <c r="E45"/>
  <c r="F45" s="1"/>
  <c r="V44"/>
  <c r="S44"/>
  <c r="P44"/>
  <c r="F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E40"/>
  <c r="F40" s="1"/>
  <c r="H40" s="1"/>
  <c r="V39"/>
  <c r="S39"/>
  <c r="P39"/>
  <c r="G39"/>
  <c r="E39"/>
  <c r="F39" s="1"/>
  <c r="V38"/>
  <c r="S38"/>
  <c r="P38"/>
  <c r="F38"/>
  <c r="E38"/>
  <c r="V37"/>
  <c r="S37"/>
  <c r="P37"/>
  <c r="E37"/>
  <c r="G37" s="1"/>
  <c r="M36"/>
  <c r="L36"/>
  <c r="J36"/>
  <c r="I36"/>
  <c r="C36"/>
  <c r="V35"/>
  <c r="S35"/>
  <c r="P35"/>
  <c r="E35"/>
  <c r="V34"/>
  <c r="S34"/>
  <c r="P34"/>
  <c r="E34"/>
  <c r="F34" s="1"/>
  <c r="H34" s="1"/>
  <c r="V33"/>
  <c r="S33"/>
  <c r="P33"/>
  <c r="G33"/>
  <c r="E33"/>
  <c r="F33" s="1"/>
  <c r="V32"/>
  <c r="S32"/>
  <c r="P32"/>
  <c r="F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E28"/>
  <c r="F28" s="1"/>
  <c r="H28" s="1"/>
  <c r="V27"/>
  <c r="S27"/>
  <c r="P27"/>
  <c r="G27"/>
  <c r="E27"/>
  <c r="F27" s="1"/>
  <c r="V26"/>
  <c r="S26"/>
  <c r="P26"/>
  <c r="F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E22"/>
  <c r="F22" s="1"/>
  <c r="H22" s="1"/>
  <c r="V21"/>
  <c r="S21"/>
  <c r="P21"/>
  <c r="G21"/>
  <c r="E21"/>
  <c r="F21" s="1"/>
  <c r="V20"/>
  <c r="S20"/>
  <c r="P20"/>
  <c r="F20"/>
  <c r="E20"/>
  <c r="V19"/>
  <c r="S19"/>
  <c r="P19"/>
  <c r="E19"/>
  <c r="G19" s="1"/>
  <c r="M18"/>
  <c r="L18"/>
  <c r="K18"/>
  <c r="J18"/>
  <c r="I18"/>
  <c r="C18"/>
  <c r="V17"/>
  <c r="S17"/>
  <c r="P17"/>
  <c r="F17"/>
  <c r="H17" s="1"/>
  <c r="E17"/>
  <c r="V16"/>
  <c r="S16"/>
  <c r="P16"/>
  <c r="E16"/>
  <c r="V15"/>
  <c r="S15"/>
  <c r="P15"/>
  <c r="E15"/>
  <c r="F15" s="1"/>
  <c r="H15" s="1"/>
  <c r="V14"/>
  <c r="S14"/>
  <c r="P14"/>
  <c r="G14"/>
  <c r="E14"/>
  <c r="F14" s="1"/>
  <c r="V13"/>
  <c r="S13"/>
  <c r="P13"/>
  <c r="F13"/>
  <c r="H13" s="1"/>
  <c r="E13"/>
  <c r="E18" s="1"/>
  <c r="M108" i="5"/>
  <c r="L108"/>
  <c r="J108"/>
  <c r="I108"/>
  <c r="C108"/>
  <c r="V107"/>
  <c r="F107" s="1"/>
  <c r="S107"/>
  <c r="P107"/>
  <c r="E107"/>
  <c r="V106"/>
  <c r="S106"/>
  <c r="P106"/>
  <c r="E106"/>
  <c r="F106" s="1"/>
  <c r="H106" s="1"/>
  <c r="V105"/>
  <c r="F105" s="1"/>
  <c r="G105" s="1"/>
  <c r="S105"/>
  <c r="P105"/>
  <c r="E105"/>
  <c r="V104"/>
  <c r="S104"/>
  <c r="P104"/>
  <c r="F104"/>
  <c r="E104"/>
  <c r="G104" s="1"/>
  <c r="V103"/>
  <c r="S103"/>
  <c r="P103"/>
  <c r="E103"/>
  <c r="E108" s="1"/>
  <c r="M102"/>
  <c r="L102"/>
  <c r="J102"/>
  <c r="I102"/>
  <c r="C102"/>
  <c r="V101"/>
  <c r="S101"/>
  <c r="P101"/>
  <c r="E101"/>
  <c r="F101" s="1"/>
  <c r="V100"/>
  <c r="S100"/>
  <c r="P100"/>
  <c r="E100"/>
  <c r="F100" s="1"/>
  <c r="H100" s="1"/>
  <c r="V99"/>
  <c r="S99"/>
  <c r="P99"/>
  <c r="G99"/>
  <c r="E99"/>
  <c r="V98"/>
  <c r="S98"/>
  <c r="P98"/>
  <c r="F98"/>
  <c r="E98"/>
  <c r="G98" s="1"/>
  <c r="V97"/>
  <c r="S97"/>
  <c r="P97"/>
  <c r="E97"/>
  <c r="E102" s="1"/>
  <c r="M96"/>
  <c r="L96"/>
  <c r="J96"/>
  <c r="I96"/>
  <c r="V95"/>
  <c r="S95"/>
  <c r="P95"/>
  <c r="E95"/>
  <c r="F95" s="1"/>
  <c r="H95" s="1"/>
  <c r="V94"/>
  <c r="S94"/>
  <c r="P94"/>
  <c r="E94"/>
  <c r="V93"/>
  <c r="S93"/>
  <c r="P93"/>
  <c r="F93"/>
  <c r="E93"/>
  <c r="G93" s="1"/>
  <c r="V92"/>
  <c r="S92"/>
  <c r="P92"/>
  <c r="E92"/>
  <c r="E96" s="1"/>
  <c r="V91"/>
  <c r="S91"/>
  <c r="P91"/>
  <c r="E91"/>
  <c r="F91" s="1"/>
  <c r="M90"/>
  <c r="L90"/>
  <c r="J90"/>
  <c r="I90"/>
  <c r="V89"/>
  <c r="S89"/>
  <c r="P89"/>
  <c r="E89"/>
  <c r="V88"/>
  <c r="S88"/>
  <c r="P88"/>
  <c r="F88"/>
  <c r="E88"/>
  <c r="G88" s="1"/>
  <c r="V87"/>
  <c r="S87"/>
  <c r="P87"/>
  <c r="E87"/>
  <c r="F87" s="1"/>
  <c r="V86"/>
  <c r="S86"/>
  <c r="P86"/>
  <c r="E86"/>
  <c r="F86" s="1"/>
  <c r="V85"/>
  <c r="S85"/>
  <c r="P85"/>
  <c r="G85"/>
  <c r="E85"/>
  <c r="E90" s="1"/>
  <c r="M84"/>
  <c r="L84"/>
  <c r="J84"/>
  <c r="I84"/>
  <c r="C84"/>
  <c r="V83"/>
  <c r="S83"/>
  <c r="P83"/>
  <c r="E83"/>
  <c r="V82"/>
  <c r="S82"/>
  <c r="P82"/>
  <c r="F82"/>
  <c r="G82" s="1"/>
  <c r="E82"/>
  <c r="H82" s="1"/>
  <c r="V81"/>
  <c r="S81"/>
  <c r="P81"/>
  <c r="E81"/>
  <c r="F81" s="1"/>
  <c r="V80"/>
  <c r="S80"/>
  <c r="P80"/>
  <c r="E80"/>
  <c r="F80" s="1"/>
  <c r="V79"/>
  <c r="S79"/>
  <c r="P79"/>
  <c r="G79"/>
  <c r="E79"/>
  <c r="M78"/>
  <c r="L78"/>
  <c r="J78"/>
  <c r="I78"/>
  <c r="C78"/>
  <c r="V77"/>
  <c r="S77"/>
  <c r="P77"/>
  <c r="E77"/>
  <c r="V76"/>
  <c r="S76"/>
  <c r="P76"/>
  <c r="F76"/>
  <c r="E76"/>
  <c r="G76" s="1"/>
  <c r="V75"/>
  <c r="S75"/>
  <c r="P75"/>
  <c r="E75"/>
  <c r="F75" s="1"/>
  <c r="V74"/>
  <c r="S74"/>
  <c r="P74"/>
  <c r="E74"/>
  <c r="F74" s="1"/>
  <c r="V73"/>
  <c r="S73"/>
  <c r="P73"/>
  <c r="G73"/>
  <c r="E73"/>
  <c r="M72"/>
  <c r="L72"/>
  <c r="J72"/>
  <c r="I72"/>
  <c r="C72"/>
  <c r="V71"/>
  <c r="S71"/>
  <c r="P71"/>
  <c r="E71"/>
  <c r="V70"/>
  <c r="S70"/>
  <c r="P70"/>
  <c r="F70"/>
  <c r="E70"/>
  <c r="G70" s="1"/>
  <c r="V69"/>
  <c r="S69"/>
  <c r="P69"/>
  <c r="E69"/>
  <c r="F69" s="1"/>
  <c r="V68"/>
  <c r="S68"/>
  <c r="P68"/>
  <c r="E68"/>
  <c r="V67"/>
  <c r="S67"/>
  <c r="P67"/>
  <c r="G67"/>
  <c r="E67"/>
  <c r="M66"/>
  <c r="L66"/>
  <c r="J66"/>
  <c r="I66"/>
  <c r="C66"/>
  <c r="V65"/>
  <c r="S65"/>
  <c r="P65"/>
  <c r="E65"/>
  <c r="V64"/>
  <c r="S64"/>
  <c r="P64"/>
  <c r="F64"/>
  <c r="E64"/>
  <c r="G64" s="1"/>
  <c r="V63"/>
  <c r="S63"/>
  <c r="P63"/>
  <c r="E63"/>
  <c r="F63" s="1"/>
  <c r="V62"/>
  <c r="S62"/>
  <c r="P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E58"/>
  <c r="F58" s="1"/>
  <c r="V57"/>
  <c r="S57"/>
  <c r="P57"/>
  <c r="E57"/>
  <c r="F57" s="1"/>
  <c r="V56"/>
  <c r="S56"/>
  <c r="P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E52"/>
  <c r="F52" s="1"/>
  <c r="V51"/>
  <c r="S51"/>
  <c r="P51"/>
  <c r="E51"/>
  <c r="F51" s="1"/>
  <c r="V50"/>
  <c r="S50"/>
  <c r="P50"/>
  <c r="F50"/>
  <c r="E50"/>
  <c r="G50" s="1"/>
  <c r="V49"/>
  <c r="S49"/>
  <c r="P49"/>
  <c r="E49"/>
  <c r="G49" s="1"/>
  <c r="M48"/>
  <c r="L48"/>
  <c r="J48"/>
  <c r="I48"/>
  <c r="C48"/>
  <c r="V47"/>
  <c r="S47"/>
  <c r="P47"/>
  <c r="E47"/>
  <c r="V46"/>
  <c r="S46"/>
  <c r="P46"/>
  <c r="E46"/>
  <c r="F46" s="1"/>
  <c r="V45"/>
  <c r="S45"/>
  <c r="P45"/>
  <c r="E45"/>
  <c r="F45" s="1"/>
  <c r="V44"/>
  <c r="S44"/>
  <c r="P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E40"/>
  <c r="F40" s="1"/>
  <c r="V39"/>
  <c r="S39"/>
  <c r="P39"/>
  <c r="E39"/>
  <c r="F39" s="1"/>
  <c r="V38"/>
  <c r="S38"/>
  <c r="P38"/>
  <c r="F38"/>
  <c r="G38" s="1"/>
  <c r="H38" s="1"/>
  <c r="E38"/>
  <c r="V37"/>
  <c r="S37"/>
  <c r="P37"/>
  <c r="G37"/>
  <c r="E37"/>
  <c r="M36"/>
  <c r="L36"/>
  <c r="J36"/>
  <c r="I36"/>
  <c r="C36"/>
  <c r="V35"/>
  <c r="S35"/>
  <c r="P35"/>
  <c r="E35"/>
  <c r="V34"/>
  <c r="S34"/>
  <c r="P34"/>
  <c r="F34"/>
  <c r="E34"/>
  <c r="G34" s="1"/>
  <c r="V33"/>
  <c r="S33"/>
  <c r="P33"/>
  <c r="E33"/>
  <c r="F33" s="1"/>
  <c r="V32"/>
  <c r="S32"/>
  <c r="P32"/>
  <c r="F32"/>
  <c r="G32" s="1"/>
  <c r="H32" s="1"/>
  <c r="E32"/>
  <c r="V31"/>
  <c r="S31"/>
  <c r="P31"/>
  <c r="G31"/>
  <c r="E31"/>
  <c r="M30"/>
  <c r="L30"/>
  <c r="J30"/>
  <c r="I30"/>
  <c r="C30"/>
  <c r="V29"/>
  <c r="S29"/>
  <c r="P29"/>
  <c r="E29"/>
  <c r="V28"/>
  <c r="S28"/>
  <c r="P28"/>
  <c r="F28"/>
  <c r="E28"/>
  <c r="G28" s="1"/>
  <c r="V27"/>
  <c r="S27"/>
  <c r="P27"/>
  <c r="E27"/>
  <c r="F27" s="1"/>
  <c r="V26"/>
  <c r="S26"/>
  <c r="P26"/>
  <c r="F26"/>
  <c r="G26" s="1"/>
  <c r="H26" s="1"/>
  <c r="E26"/>
  <c r="V25"/>
  <c r="S25"/>
  <c r="P25"/>
  <c r="G25"/>
  <c r="E25"/>
  <c r="M24"/>
  <c r="L24"/>
  <c r="J24"/>
  <c r="I24"/>
  <c r="C24"/>
  <c r="V23"/>
  <c r="S23"/>
  <c r="P23"/>
  <c r="E23"/>
  <c r="V22"/>
  <c r="S22"/>
  <c r="P22"/>
  <c r="F22"/>
  <c r="E22"/>
  <c r="G22" s="1"/>
  <c r="V21"/>
  <c r="S21"/>
  <c r="P21"/>
  <c r="E21"/>
  <c r="F21" s="1"/>
  <c r="V20"/>
  <c r="S20"/>
  <c r="P20"/>
  <c r="F20"/>
  <c r="G20" s="1"/>
  <c r="H20" s="1"/>
  <c r="E20"/>
  <c r="V19"/>
  <c r="S19"/>
  <c r="P19"/>
  <c r="G19"/>
  <c r="E19"/>
  <c r="M18"/>
  <c r="L18"/>
  <c r="K18"/>
  <c r="J18"/>
  <c r="I18"/>
  <c r="C18"/>
  <c r="V17"/>
  <c r="S17"/>
  <c r="P17"/>
  <c r="H17"/>
  <c r="F17"/>
  <c r="G17" s="1"/>
  <c r="E17"/>
  <c r="V16"/>
  <c r="S16"/>
  <c r="P16"/>
  <c r="E16"/>
  <c r="V15"/>
  <c r="S15"/>
  <c r="P15"/>
  <c r="F15"/>
  <c r="E15"/>
  <c r="G15" s="1"/>
  <c r="V14"/>
  <c r="S14"/>
  <c r="P14"/>
  <c r="E14"/>
  <c r="F14" s="1"/>
  <c r="V13"/>
  <c r="S13"/>
  <c r="P13"/>
  <c r="H13"/>
  <c r="F13"/>
  <c r="E13"/>
  <c r="E18" s="1"/>
  <c r="M108" i="1"/>
  <c r="L108"/>
  <c r="J108"/>
  <c r="I108"/>
  <c r="C108"/>
  <c r="V107"/>
  <c r="S107"/>
  <c r="P107"/>
  <c r="F107"/>
  <c r="E107"/>
  <c r="G107" s="1"/>
  <c r="V106"/>
  <c r="S106"/>
  <c r="P106"/>
  <c r="E106"/>
  <c r="V105"/>
  <c r="F105" s="1"/>
  <c r="H105" s="1"/>
  <c r="S105"/>
  <c r="P105"/>
  <c r="E105"/>
  <c r="G105" s="1"/>
  <c r="V104"/>
  <c r="F104" s="1"/>
  <c r="G104" s="1"/>
  <c r="S104"/>
  <c r="P104"/>
  <c r="E104"/>
  <c r="V103"/>
  <c r="S103"/>
  <c r="P103"/>
  <c r="F103"/>
  <c r="E103"/>
  <c r="E108" s="1"/>
  <c r="M102"/>
  <c r="L102"/>
  <c r="J102"/>
  <c r="I102"/>
  <c r="C102"/>
  <c r="V101"/>
  <c r="S101"/>
  <c r="P101"/>
  <c r="F101"/>
  <c r="E101"/>
  <c r="G101" s="1"/>
  <c r="V100"/>
  <c r="S100"/>
  <c r="P100"/>
  <c r="E100"/>
  <c r="V99"/>
  <c r="S99"/>
  <c r="P99"/>
  <c r="E99"/>
  <c r="G99" s="1"/>
  <c r="V98"/>
  <c r="S98"/>
  <c r="P98"/>
  <c r="E98"/>
  <c r="F98" s="1"/>
  <c r="G98" s="1"/>
  <c r="V97"/>
  <c r="S97"/>
  <c r="P97"/>
  <c r="F97"/>
  <c r="E97"/>
  <c r="E102" s="1"/>
  <c r="M96"/>
  <c r="L96"/>
  <c r="J96"/>
  <c r="I96"/>
  <c r="V95"/>
  <c r="S95"/>
  <c r="P95"/>
  <c r="E95"/>
  <c r="V94"/>
  <c r="S94"/>
  <c r="P94"/>
  <c r="E94"/>
  <c r="V93"/>
  <c r="S93"/>
  <c r="P93"/>
  <c r="G93"/>
  <c r="E93"/>
  <c r="F93" s="1"/>
  <c r="V92"/>
  <c r="S92"/>
  <c r="P92"/>
  <c r="F92"/>
  <c r="E92"/>
  <c r="G92" s="1"/>
  <c r="V91"/>
  <c r="S91"/>
  <c r="P91"/>
  <c r="E91"/>
  <c r="E96" s="1"/>
  <c r="M90"/>
  <c r="L90"/>
  <c r="J90"/>
  <c r="I90"/>
  <c r="V89"/>
  <c r="S89"/>
  <c r="P89"/>
  <c r="E89"/>
  <c r="V88"/>
  <c r="S88"/>
  <c r="P88"/>
  <c r="E88"/>
  <c r="F88" s="1"/>
  <c r="G88" s="1"/>
  <c r="V87"/>
  <c r="S87"/>
  <c r="P87"/>
  <c r="F87"/>
  <c r="E87"/>
  <c r="G87" s="1"/>
  <c r="V86"/>
  <c r="S86"/>
  <c r="P86"/>
  <c r="E86"/>
  <c r="V85"/>
  <c r="S85"/>
  <c r="P85"/>
  <c r="E85"/>
  <c r="G85" s="1"/>
  <c r="M84"/>
  <c r="L84"/>
  <c r="J84"/>
  <c r="I84"/>
  <c r="C84"/>
  <c r="V83"/>
  <c r="S83"/>
  <c r="P83"/>
  <c r="E83"/>
  <c r="V82"/>
  <c r="S82"/>
  <c r="P82"/>
  <c r="E82"/>
  <c r="F82" s="1"/>
  <c r="G82" s="1"/>
  <c r="V81"/>
  <c r="S81"/>
  <c r="P81"/>
  <c r="F81"/>
  <c r="E81"/>
  <c r="G81" s="1"/>
  <c r="V80"/>
  <c r="S80"/>
  <c r="P80"/>
  <c r="E80"/>
  <c r="V79"/>
  <c r="S79"/>
  <c r="P79"/>
  <c r="E79"/>
  <c r="G79" s="1"/>
  <c r="M78"/>
  <c r="L78"/>
  <c r="J78"/>
  <c r="I78"/>
  <c r="C78"/>
  <c r="V77"/>
  <c r="S77"/>
  <c r="P77"/>
  <c r="E77"/>
  <c r="V76"/>
  <c r="S76"/>
  <c r="P76"/>
  <c r="E76"/>
  <c r="F76" s="1"/>
  <c r="G76" s="1"/>
  <c r="V75"/>
  <c r="S75"/>
  <c r="P75"/>
  <c r="F75"/>
  <c r="E75"/>
  <c r="G75" s="1"/>
  <c r="V74"/>
  <c r="S74"/>
  <c r="P74"/>
  <c r="E74"/>
  <c r="V73"/>
  <c r="S73"/>
  <c r="P73"/>
  <c r="E73"/>
  <c r="G73" s="1"/>
  <c r="M72"/>
  <c r="L72"/>
  <c r="J72"/>
  <c r="I72"/>
  <c r="C72"/>
  <c r="V71"/>
  <c r="S71"/>
  <c r="P71"/>
  <c r="E71"/>
  <c r="V70"/>
  <c r="S70"/>
  <c r="P70"/>
  <c r="E70"/>
  <c r="F70" s="1"/>
  <c r="G70" s="1"/>
  <c r="V69"/>
  <c r="S69"/>
  <c r="P69"/>
  <c r="F69"/>
  <c r="E69"/>
  <c r="G69" s="1"/>
  <c r="V68"/>
  <c r="S68"/>
  <c r="P68"/>
  <c r="E68"/>
  <c r="V67"/>
  <c r="S67"/>
  <c r="P67"/>
  <c r="E67"/>
  <c r="G67" s="1"/>
  <c r="M66"/>
  <c r="L66"/>
  <c r="J66"/>
  <c r="I66"/>
  <c r="C66"/>
  <c r="V65"/>
  <c r="S65"/>
  <c r="P65"/>
  <c r="E65"/>
  <c r="V64"/>
  <c r="S64"/>
  <c r="P64"/>
  <c r="E64"/>
  <c r="F64" s="1"/>
  <c r="G64" s="1"/>
  <c r="V63"/>
  <c r="S63"/>
  <c r="P63"/>
  <c r="F63"/>
  <c r="E63"/>
  <c r="G63" s="1"/>
  <c r="V62"/>
  <c r="S62"/>
  <c r="P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E58"/>
  <c r="F58" s="1"/>
  <c r="V57"/>
  <c r="S57"/>
  <c r="P57"/>
  <c r="E57"/>
  <c r="F57" s="1"/>
  <c r="V56"/>
  <c r="S56"/>
  <c r="P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E52"/>
  <c r="F52" s="1"/>
  <c r="V51"/>
  <c r="S51"/>
  <c r="P51"/>
  <c r="E51"/>
  <c r="F51" s="1"/>
  <c r="V50"/>
  <c r="S50"/>
  <c r="P50"/>
  <c r="E50"/>
  <c r="V49"/>
  <c r="S49"/>
  <c r="P49"/>
  <c r="E49"/>
  <c r="G49" s="1"/>
  <c r="M48"/>
  <c r="L48"/>
  <c r="J48"/>
  <c r="I48"/>
  <c r="C48"/>
  <c r="V47"/>
  <c r="S47"/>
  <c r="P47"/>
  <c r="E47"/>
  <c r="V46"/>
  <c r="S46"/>
  <c r="P46"/>
  <c r="E46"/>
  <c r="F46" s="1"/>
  <c r="V45"/>
  <c r="S45"/>
  <c r="P45"/>
  <c r="E45"/>
  <c r="F45" s="1"/>
  <c r="V44"/>
  <c r="S44"/>
  <c r="P44"/>
  <c r="F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E40"/>
  <c r="F40" s="1"/>
  <c r="V39"/>
  <c r="S39"/>
  <c r="P39"/>
  <c r="E39"/>
  <c r="F39" s="1"/>
  <c r="V38"/>
  <c r="S38"/>
  <c r="P38"/>
  <c r="F38"/>
  <c r="E38"/>
  <c r="V37"/>
  <c r="S37"/>
  <c r="P37"/>
  <c r="E37"/>
  <c r="G37" s="1"/>
  <c r="M36"/>
  <c r="L36"/>
  <c r="J36"/>
  <c r="I36"/>
  <c r="C36"/>
  <c r="V35"/>
  <c r="S35"/>
  <c r="P35"/>
  <c r="E35"/>
  <c r="V34"/>
  <c r="S34"/>
  <c r="P34"/>
  <c r="E34"/>
  <c r="F34" s="1"/>
  <c r="H34" s="1"/>
  <c r="V33"/>
  <c r="S33"/>
  <c r="P33"/>
  <c r="G33"/>
  <c r="E33"/>
  <c r="F33" s="1"/>
  <c r="V32"/>
  <c r="S32"/>
  <c r="P32"/>
  <c r="F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E28"/>
  <c r="F28" s="1"/>
  <c r="H28" s="1"/>
  <c r="V27"/>
  <c r="S27"/>
  <c r="P27"/>
  <c r="G27"/>
  <c r="E27"/>
  <c r="F27" s="1"/>
  <c r="V26"/>
  <c r="S26"/>
  <c r="P26"/>
  <c r="F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H22"/>
  <c r="F22"/>
  <c r="E22"/>
  <c r="G22" s="1"/>
  <c r="V21"/>
  <c r="S21"/>
  <c r="P21"/>
  <c r="G21"/>
  <c r="E21"/>
  <c r="F21" s="1"/>
  <c r="V20"/>
  <c r="S20"/>
  <c r="P20"/>
  <c r="F20"/>
  <c r="E20"/>
  <c r="V19"/>
  <c r="S19"/>
  <c r="P19"/>
  <c r="E19"/>
  <c r="G19" s="1"/>
  <c r="M18"/>
  <c r="L18"/>
  <c r="K18"/>
  <c r="J18"/>
  <c r="I18"/>
  <c r="C18"/>
  <c r="V17"/>
  <c r="S17"/>
  <c r="P17"/>
  <c r="F17"/>
  <c r="H17" s="1"/>
  <c r="E17"/>
  <c r="V16"/>
  <c r="S16"/>
  <c r="P16"/>
  <c r="E16"/>
  <c r="V15"/>
  <c r="S15"/>
  <c r="P15"/>
  <c r="E15"/>
  <c r="F15" s="1"/>
  <c r="H15" s="1"/>
  <c r="V14"/>
  <c r="S14"/>
  <c r="P14"/>
  <c r="G14"/>
  <c r="E14"/>
  <c r="F14" s="1"/>
  <c r="V13"/>
  <c r="S13"/>
  <c r="P13"/>
  <c r="F13"/>
  <c r="H13" s="1"/>
  <c r="E13"/>
  <c r="E18" s="1"/>
  <c r="M108" i="14"/>
  <c r="L108"/>
  <c r="J108"/>
  <c r="I108"/>
  <c r="C108"/>
  <c r="V107"/>
  <c r="S107"/>
  <c r="P107"/>
  <c r="E107"/>
  <c r="F107" s="1"/>
  <c r="H107" s="1"/>
  <c r="V106"/>
  <c r="F106" s="1"/>
  <c r="G106" s="1"/>
  <c r="S106"/>
  <c r="P106"/>
  <c r="E106"/>
  <c r="H106" s="1"/>
  <c r="V105"/>
  <c r="S105"/>
  <c r="P105"/>
  <c r="F105"/>
  <c r="G105" s="1"/>
  <c r="E105"/>
  <c r="H105" s="1"/>
  <c r="V104"/>
  <c r="S104"/>
  <c r="P104"/>
  <c r="E104"/>
  <c r="F104" s="1"/>
  <c r="V103"/>
  <c r="S103"/>
  <c r="P103"/>
  <c r="E103"/>
  <c r="E108" s="1"/>
  <c r="M102"/>
  <c r="L102"/>
  <c r="J102"/>
  <c r="I102"/>
  <c r="C102"/>
  <c r="V101"/>
  <c r="S101"/>
  <c r="P101"/>
  <c r="E101"/>
  <c r="F101" s="1"/>
  <c r="H101" s="1"/>
  <c r="V100"/>
  <c r="S100"/>
  <c r="P100"/>
  <c r="E100"/>
  <c r="F100" s="1"/>
  <c r="V99"/>
  <c r="S99"/>
  <c r="P99"/>
  <c r="G99"/>
  <c r="F99"/>
  <c r="E99"/>
  <c r="H99" s="1"/>
  <c r="V98"/>
  <c r="S98"/>
  <c r="P98"/>
  <c r="E98"/>
  <c r="F98" s="1"/>
  <c r="V97"/>
  <c r="S97"/>
  <c r="P97"/>
  <c r="E97"/>
  <c r="E102" s="1"/>
  <c r="M96"/>
  <c r="L96"/>
  <c r="J96"/>
  <c r="I96"/>
  <c r="V95"/>
  <c r="S95"/>
  <c r="P95"/>
  <c r="E95"/>
  <c r="V94"/>
  <c r="S94"/>
  <c r="P94"/>
  <c r="F94"/>
  <c r="E94"/>
  <c r="G94" s="1"/>
  <c r="V93"/>
  <c r="S93"/>
  <c r="P93"/>
  <c r="E93"/>
  <c r="F93" s="1"/>
  <c r="V92"/>
  <c r="S92"/>
  <c r="P92"/>
  <c r="E92"/>
  <c r="F92" s="1"/>
  <c r="V91"/>
  <c r="S91"/>
  <c r="P91"/>
  <c r="G91"/>
  <c r="E91"/>
  <c r="E96" s="1"/>
  <c r="M90"/>
  <c r="L90"/>
  <c r="J90"/>
  <c r="I90"/>
  <c r="V89"/>
  <c r="S89"/>
  <c r="P89"/>
  <c r="F89"/>
  <c r="E89"/>
  <c r="G89" s="1"/>
  <c r="V88"/>
  <c r="S88"/>
  <c r="P88"/>
  <c r="E88"/>
  <c r="F88" s="1"/>
  <c r="V87"/>
  <c r="S87"/>
  <c r="P87"/>
  <c r="E87"/>
  <c r="F87" s="1"/>
  <c r="H87" s="1"/>
  <c r="V86"/>
  <c r="S86"/>
  <c r="P86"/>
  <c r="E86"/>
  <c r="V85"/>
  <c r="S85"/>
  <c r="P85"/>
  <c r="F85"/>
  <c r="E85"/>
  <c r="G85" s="1"/>
  <c r="M84"/>
  <c r="L84"/>
  <c r="J84"/>
  <c r="I84"/>
  <c r="C84"/>
  <c r="V83"/>
  <c r="S83"/>
  <c r="P83"/>
  <c r="F83"/>
  <c r="E83"/>
  <c r="G83" s="1"/>
  <c r="V82"/>
  <c r="S82"/>
  <c r="P82"/>
  <c r="E82"/>
  <c r="F82" s="1"/>
  <c r="V81"/>
  <c r="S81"/>
  <c r="P81"/>
  <c r="H81"/>
  <c r="F81"/>
  <c r="E81"/>
  <c r="G81" s="1"/>
  <c r="V80"/>
  <c r="S80"/>
  <c r="P80"/>
  <c r="E80"/>
  <c r="V79"/>
  <c r="S79"/>
  <c r="P79"/>
  <c r="F79"/>
  <c r="H79" s="1"/>
  <c r="E79"/>
  <c r="G79" s="1"/>
  <c r="M78"/>
  <c r="L78"/>
  <c r="J78"/>
  <c r="I78"/>
  <c r="C78"/>
  <c r="V77"/>
  <c r="S77"/>
  <c r="P77"/>
  <c r="F77"/>
  <c r="E77"/>
  <c r="G77" s="1"/>
  <c r="V76"/>
  <c r="S76"/>
  <c r="P76"/>
  <c r="E76"/>
  <c r="F76" s="1"/>
  <c r="V75"/>
  <c r="S75"/>
  <c r="P75"/>
  <c r="E75"/>
  <c r="F75" s="1"/>
  <c r="H75" s="1"/>
  <c r="V74"/>
  <c r="S74"/>
  <c r="P74"/>
  <c r="E74"/>
  <c r="V73"/>
  <c r="S73"/>
  <c r="P73"/>
  <c r="F73"/>
  <c r="E73"/>
  <c r="G73" s="1"/>
  <c r="M72"/>
  <c r="L72"/>
  <c r="J72"/>
  <c r="I72"/>
  <c r="C72"/>
  <c r="V71"/>
  <c r="S71"/>
  <c r="P71"/>
  <c r="F71"/>
  <c r="E71"/>
  <c r="G71" s="1"/>
  <c r="V70"/>
  <c r="S70"/>
  <c r="P70"/>
  <c r="E70"/>
  <c r="F70" s="1"/>
  <c r="V69"/>
  <c r="S69"/>
  <c r="P69"/>
  <c r="E69"/>
  <c r="F69" s="1"/>
  <c r="H69" s="1"/>
  <c r="V68"/>
  <c r="S68"/>
  <c r="P68"/>
  <c r="G68"/>
  <c r="F68"/>
  <c r="E68"/>
  <c r="H68" s="1"/>
  <c r="V67"/>
  <c r="S67"/>
  <c r="P67"/>
  <c r="F67"/>
  <c r="E67"/>
  <c r="G67" s="1"/>
  <c r="M66"/>
  <c r="L66"/>
  <c r="J66"/>
  <c r="I66"/>
  <c r="C66"/>
  <c r="V65"/>
  <c r="S65"/>
  <c r="P65"/>
  <c r="F65"/>
  <c r="E65"/>
  <c r="G65" s="1"/>
  <c r="V64"/>
  <c r="S64"/>
  <c r="P64"/>
  <c r="E64"/>
  <c r="F64" s="1"/>
  <c r="V63"/>
  <c r="S63"/>
  <c r="P63"/>
  <c r="E63"/>
  <c r="F63" s="1"/>
  <c r="H63" s="1"/>
  <c r="V62"/>
  <c r="S62"/>
  <c r="P62"/>
  <c r="G62"/>
  <c r="F62"/>
  <c r="E62"/>
  <c r="H62" s="1"/>
  <c r="V61"/>
  <c r="S61"/>
  <c r="P61"/>
  <c r="F61"/>
  <c r="E61"/>
  <c r="G61" s="1"/>
  <c r="M60"/>
  <c r="L60"/>
  <c r="J60"/>
  <c r="I60"/>
  <c r="C60"/>
  <c r="V59"/>
  <c r="S59"/>
  <c r="P59"/>
  <c r="F59"/>
  <c r="E59"/>
  <c r="G59" s="1"/>
  <c r="V58"/>
  <c r="S58"/>
  <c r="P58"/>
  <c r="E58"/>
  <c r="F58" s="1"/>
  <c r="V57"/>
  <c r="S57"/>
  <c r="P57"/>
  <c r="G57"/>
  <c r="E57"/>
  <c r="F57" s="1"/>
  <c r="H57" s="1"/>
  <c r="V56"/>
  <c r="S56"/>
  <c r="P56"/>
  <c r="G56"/>
  <c r="F56"/>
  <c r="H56" s="1"/>
  <c r="E56"/>
  <c r="V55"/>
  <c r="S55"/>
  <c r="P55"/>
  <c r="F55"/>
  <c r="F60" s="1"/>
  <c r="E55"/>
  <c r="G55" s="1"/>
  <c r="M54"/>
  <c r="L54"/>
  <c r="J54"/>
  <c r="I54"/>
  <c r="C54"/>
  <c r="V53"/>
  <c r="S53"/>
  <c r="P53"/>
  <c r="F53"/>
  <c r="E53"/>
  <c r="G53" s="1"/>
  <c r="V52"/>
  <c r="S52"/>
  <c r="P52"/>
  <c r="E52"/>
  <c r="F52" s="1"/>
  <c r="V51"/>
  <c r="S51"/>
  <c r="P51"/>
  <c r="G51"/>
  <c r="E51"/>
  <c r="F51" s="1"/>
  <c r="H51" s="1"/>
  <c r="V50"/>
  <c r="S50"/>
  <c r="P50"/>
  <c r="G50"/>
  <c r="F50"/>
  <c r="H50" s="1"/>
  <c r="E50"/>
  <c r="V49"/>
  <c r="S49"/>
  <c r="P49"/>
  <c r="F49"/>
  <c r="E49"/>
  <c r="G49" s="1"/>
  <c r="M48"/>
  <c r="L48"/>
  <c r="J48"/>
  <c r="I48"/>
  <c r="C48"/>
  <c r="V47"/>
  <c r="S47"/>
  <c r="P47"/>
  <c r="F47"/>
  <c r="E47"/>
  <c r="G47" s="1"/>
  <c r="V46"/>
  <c r="S46"/>
  <c r="P46"/>
  <c r="E46"/>
  <c r="F46" s="1"/>
  <c r="V45"/>
  <c r="S45"/>
  <c r="P45"/>
  <c r="G45"/>
  <c r="E45"/>
  <c r="F45" s="1"/>
  <c r="H45" s="1"/>
  <c r="V44"/>
  <c r="S44"/>
  <c r="P44"/>
  <c r="G44"/>
  <c r="F44"/>
  <c r="H44" s="1"/>
  <c r="E44"/>
  <c r="V43"/>
  <c r="S43"/>
  <c r="P43"/>
  <c r="F43"/>
  <c r="F48" s="1"/>
  <c r="E43"/>
  <c r="G43" s="1"/>
  <c r="M42"/>
  <c r="L42"/>
  <c r="J42"/>
  <c r="I42"/>
  <c r="C42"/>
  <c r="V41"/>
  <c r="S41"/>
  <c r="P41"/>
  <c r="F41"/>
  <c r="E41"/>
  <c r="G41" s="1"/>
  <c r="V40"/>
  <c r="S40"/>
  <c r="P40"/>
  <c r="E40"/>
  <c r="F40" s="1"/>
  <c r="V39"/>
  <c r="S39"/>
  <c r="P39"/>
  <c r="G39"/>
  <c r="E39"/>
  <c r="F39" s="1"/>
  <c r="H39" s="1"/>
  <c r="V38"/>
  <c r="S38"/>
  <c r="P38"/>
  <c r="G38"/>
  <c r="F38"/>
  <c r="H38" s="1"/>
  <c r="E38"/>
  <c r="V37"/>
  <c r="S37"/>
  <c r="P37"/>
  <c r="F37"/>
  <c r="E37"/>
  <c r="G37" s="1"/>
  <c r="M36"/>
  <c r="L36"/>
  <c r="J36"/>
  <c r="I36"/>
  <c r="C36"/>
  <c r="V35"/>
  <c r="S35"/>
  <c r="P35"/>
  <c r="F35"/>
  <c r="E35"/>
  <c r="G35" s="1"/>
  <c r="V34"/>
  <c r="S34"/>
  <c r="P34"/>
  <c r="E34"/>
  <c r="F34" s="1"/>
  <c r="V33"/>
  <c r="S33"/>
  <c r="P33"/>
  <c r="G33"/>
  <c r="E33"/>
  <c r="F33" s="1"/>
  <c r="H33" s="1"/>
  <c r="V32"/>
  <c r="S32"/>
  <c r="P32"/>
  <c r="G32"/>
  <c r="F32"/>
  <c r="H32" s="1"/>
  <c r="E32"/>
  <c r="V31"/>
  <c r="S31"/>
  <c r="P31"/>
  <c r="F31"/>
  <c r="F36" s="1"/>
  <c r="E31"/>
  <c r="G31" s="1"/>
  <c r="M30"/>
  <c r="L30"/>
  <c r="J30"/>
  <c r="I30"/>
  <c r="C30"/>
  <c r="V29"/>
  <c r="S29"/>
  <c r="P29"/>
  <c r="F29"/>
  <c r="E29"/>
  <c r="G29" s="1"/>
  <c r="V28"/>
  <c r="S28"/>
  <c r="P28"/>
  <c r="E28"/>
  <c r="F28" s="1"/>
  <c r="V27"/>
  <c r="S27"/>
  <c r="P27"/>
  <c r="G27"/>
  <c r="E27"/>
  <c r="F27" s="1"/>
  <c r="H27" s="1"/>
  <c r="V26"/>
  <c r="S26"/>
  <c r="P26"/>
  <c r="G26"/>
  <c r="F26"/>
  <c r="H26" s="1"/>
  <c r="E26"/>
  <c r="V25"/>
  <c r="S25"/>
  <c r="P25"/>
  <c r="F25"/>
  <c r="E25"/>
  <c r="G25" s="1"/>
  <c r="M24"/>
  <c r="L24"/>
  <c r="J24"/>
  <c r="I24"/>
  <c r="C24"/>
  <c r="V23"/>
  <c r="S23"/>
  <c r="P23"/>
  <c r="F23"/>
  <c r="E23"/>
  <c r="G23" s="1"/>
  <c r="V22"/>
  <c r="S22"/>
  <c r="P22"/>
  <c r="E22"/>
  <c r="F22" s="1"/>
  <c r="V21"/>
  <c r="S21"/>
  <c r="P21"/>
  <c r="H21"/>
  <c r="G21"/>
  <c r="F21"/>
  <c r="E21"/>
  <c r="V20"/>
  <c r="S20"/>
  <c r="P20"/>
  <c r="E20"/>
  <c r="V19"/>
  <c r="S19"/>
  <c r="P19"/>
  <c r="F19"/>
  <c r="H19" s="1"/>
  <c r="E19"/>
  <c r="G19" s="1"/>
  <c r="M18"/>
  <c r="L18"/>
  <c r="K18"/>
  <c r="J18"/>
  <c r="I18"/>
  <c r="C18"/>
  <c r="V17"/>
  <c r="S17"/>
  <c r="P17"/>
  <c r="E17"/>
  <c r="V16"/>
  <c r="S16"/>
  <c r="P16"/>
  <c r="F16"/>
  <c r="H16" s="1"/>
  <c r="E16"/>
  <c r="G16" s="1"/>
  <c r="V15"/>
  <c r="S15"/>
  <c r="P15"/>
  <c r="E15"/>
  <c r="F15" s="1"/>
  <c r="V14"/>
  <c r="S14"/>
  <c r="P14"/>
  <c r="H14"/>
  <c r="G14"/>
  <c r="F14"/>
  <c r="E14"/>
  <c r="V13"/>
  <c r="S13"/>
  <c r="P13"/>
  <c r="E13"/>
  <c r="M108" i="15"/>
  <c r="L108"/>
  <c r="J108"/>
  <c r="I108"/>
  <c r="C108"/>
  <c r="V107"/>
  <c r="S107"/>
  <c r="P107"/>
  <c r="F107"/>
  <c r="G107" s="1"/>
  <c r="E107"/>
  <c r="H107" s="1"/>
  <c r="V106"/>
  <c r="S106"/>
  <c r="P106"/>
  <c r="E106"/>
  <c r="V105"/>
  <c r="S105"/>
  <c r="P105"/>
  <c r="E105"/>
  <c r="V104"/>
  <c r="F104" s="1"/>
  <c r="S104"/>
  <c r="P104"/>
  <c r="E104"/>
  <c r="V103"/>
  <c r="S103"/>
  <c r="P103"/>
  <c r="F103"/>
  <c r="E103"/>
  <c r="E108" s="1"/>
  <c r="M102"/>
  <c r="L102"/>
  <c r="J102"/>
  <c r="I102"/>
  <c r="C102"/>
  <c r="V101"/>
  <c r="S101"/>
  <c r="P101"/>
  <c r="F101"/>
  <c r="G101" s="1"/>
  <c r="E101"/>
  <c r="H101" s="1"/>
  <c r="V100"/>
  <c r="S100"/>
  <c r="P100"/>
  <c r="E100"/>
  <c r="V99"/>
  <c r="S99"/>
  <c r="P99"/>
  <c r="E99"/>
  <c r="G99" s="1"/>
  <c r="V98"/>
  <c r="S98"/>
  <c r="P98"/>
  <c r="E98"/>
  <c r="F98" s="1"/>
  <c r="V97"/>
  <c r="S97"/>
  <c r="P97"/>
  <c r="G97"/>
  <c r="F97"/>
  <c r="E97"/>
  <c r="E102" s="1"/>
  <c r="M96"/>
  <c r="L96"/>
  <c r="J96"/>
  <c r="I96"/>
  <c r="V95"/>
  <c r="S95"/>
  <c r="P95"/>
  <c r="E95"/>
  <c r="V94"/>
  <c r="S94"/>
  <c r="P94"/>
  <c r="E94"/>
  <c r="V93"/>
  <c r="S93"/>
  <c r="P93"/>
  <c r="G93"/>
  <c r="E93"/>
  <c r="F93" s="1"/>
  <c r="H93" s="1"/>
  <c r="V92"/>
  <c r="S92"/>
  <c r="P92"/>
  <c r="F92"/>
  <c r="G92" s="1"/>
  <c r="E92"/>
  <c r="V91"/>
  <c r="S91"/>
  <c r="P91"/>
  <c r="E91"/>
  <c r="E96" s="1"/>
  <c r="M90"/>
  <c r="L90"/>
  <c r="J90"/>
  <c r="I90"/>
  <c r="V89"/>
  <c r="S89"/>
  <c r="P89"/>
  <c r="E89"/>
  <c r="V88"/>
  <c r="S88"/>
  <c r="P88"/>
  <c r="E88"/>
  <c r="F88" s="1"/>
  <c r="V87"/>
  <c r="S87"/>
  <c r="P87"/>
  <c r="G87"/>
  <c r="F87"/>
  <c r="E87"/>
  <c r="H87" s="1"/>
  <c r="V86"/>
  <c r="S86"/>
  <c r="P86"/>
  <c r="E86"/>
  <c r="V85"/>
  <c r="S85"/>
  <c r="P85"/>
  <c r="E85"/>
  <c r="G85" s="1"/>
  <c r="M84"/>
  <c r="L84"/>
  <c r="J84"/>
  <c r="I84"/>
  <c r="C84"/>
  <c r="V83"/>
  <c r="S83"/>
  <c r="P83"/>
  <c r="E83"/>
  <c r="V82"/>
  <c r="S82"/>
  <c r="P82"/>
  <c r="E82"/>
  <c r="F82" s="1"/>
  <c r="V81"/>
  <c r="S81"/>
  <c r="P81"/>
  <c r="G81"/>
  <c r="F81"/>
  <c r="E81"/>
  <c r="H81" s="1"/>
  <c r="V80"/>
  <c r="S80"/>
  <c r="P80"/>
  <c r="E80"/>
  <c r="V79"/>
  <c r="S79"/>
  <c r="P79"/>
  <c r="E79"/>
  <c r="G79" s="1"/>
  <c r="M78"/>
  <c r="L78"/>
  <c r="J78"/>
  <c r="I78"/>
  <c r="C78"/>
  <c r="V77"/>
  <c r="S77"/>
  <c r="P77"/>
  <c r="E77"/>
  <c r="V76"/>
  <c r="S76"/>
  <c r="P76"/>
  <c r="E76"/>
  <c r="F76" s="1"/>
  <c r="V75"/>
  <c r="S75"/>
  <c r="P75"/>
  <c r="G75"/>
  <c r="F75"/>
  <c r="E75"/>
  <c r="H75" s="1"/>
  <c r="V74"/>
  <c r="S74"/>
  <c r="P74"/>
  <c r="E74"/>
  <c r="V73"/>
  <c r="S73"/>
  <c r="P73"/>
  <c r="E73"/>
  <c r="G73" s="1"/>
  <c r="M72"/>
  <c r="L72"/>
  <c r="J72"/>
  <c r="I72"/>
  <c r="C72"/>
  <c r="V71"/>
  <c r="S71"/>
  <c r="P71"/>
  <c r="E71"/>
  <c r="V70"/>
  <c r="S70"/>
  <c r="P70"/>
  <c r="E70"/>
  <c r="F70" s="1"/>
  <c r="V69"/>
  <c r="S69"/>
  <c r="P69"/>
  <c r="G69"/>
  <c r="F69"/>
  <c r="E69"/>
  <c r="H69" s="1"/>
  <c r="V68"/>
  <c r="S68"/>
  <c r="P68"/>
  <c r="E68"/>
  <c r="V67"/>
  <c r="S67"/>
  <c r="P67"/>
  <c r="E67"/>
  <c r="G67" s="1"/>
  <c r="M66"/>
  <c r="L66"/>
  <c r="J66"/>
  <c r="I66"/>
  <c r="C66"/>
  <c r="V65"/>
  <c r="S65"/>
  <c r="P65"/>
  <c r="E65"/>
  <c r="V64"/>
  <c r="S64"/>
  <c r="P64"/>
  <c r="E64"/>
  <c r="F64" s="1"/>
  <c r="V63"/>
  <c r="S63"/>
  <c r="P63"/>
  <c r="G63"/>
  <c r="F63"/>
  <c r="E63"/>
  <c r="H63" s="1"/>
  <c r="V62"/>
  <c r="S62"/>
  <c r="P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E58"/>
  <c r="F58" s="1"/>
  <c r="V57"/>
  <c r="S57"/>
  <c r="P57"/>
  <c r="G57"/>
  <c r="F57"/>
  <c r="E57"/>
  <c r="H57" s="1"/>
  <c r="V56"/>
  <c r="S56"/>
  <c r="P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E52"/>
  <c r="F52" s="1"/>
  <c r="V51"/>
  <c r="S51"/>
  <c r="P51"/>
  <c r="G51"/>
  <c r="F51"/>
  <c r="E51"/>
  <c r="H51" s="1"/>
  <c r="V50"/>
  <c r="S50"/>
  <c r="P50"/>
  <c r="E50"/>
  <c r="V49"/>
  <c r="S49"/>
  <c r="P49"/>
  <c r="E49"/>
  <c r="G49" s="1"/>
  <c r="M48"/>
  <c r="L48"/>
  <c r="J48"/>
  <c r="I48"/>
  <c r="C48"/>
  <c r="V47"/>
  <c r="S47"/>
  <c r="P47"/>
  <c r="E47"/>
  <c r="V46"/>
  <c r="S46"/>
  <c r="P46"/>
  <c r="E46"/>
  <c r="F46" s="1"/>
  <c r="V45"/>
  <c r="S45"/>
  <c r="P45"/>
  <c r="G45"/>
  <c r="F45"/>
  <c r="E45"/>
  <c r="H45" s="1"/>
  <c r="V44"/>
  <c r="S44"/>
  <c r="P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E40"/>
  <c r="F40" s="1"/>
  <c r="V39"/>
  <c r="S39"/>
  <c r="P39"/>
  <c r="G39"/>
  <c r="F39"/>
  <c r="E39"/>
  <c r="H39" s="1"/>
  <c r="V38"/>
  <c r="S38"/>
  <c r="P38"/>
  <c r="E38"/>
  <c r="V37"/>
  <c r="S37"/>
  <c r="P37"/>
  <c r="E37"/>
  <c r="G37" s="1"/>
  <c r="M36"/>
  <c r="L36"/>
  <c r="J36"/>
  <c r="I36"/>
  <c r="C36"/>
  <c r="V35"/>
  <c r="S35"/>
  <c r="P35"/>
  <c r="E35"/>
  <c r="V34"/>
  <c r="S34"/>
  <c r="P34"/>
  <c r="E34"/>
  <c r="F34" s="1"/>
  <c r="V33"/>
  <c r="S33"/>
  <c r="P33"/>
  <c r="G33"/>
  <c r="F33"/>
  <c r="E33"/>
  <c r="H33" s="1"/>
  <c r="V32"/>
  <c r="S32"/>
  <c r="P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E28"/>
  <c r="F28" s="1"/>
  <c r="V27"/>
  <c r="S27"/>
  <c r="P27"/>
  <c r="G27"/>
  <c r="F27"/>
  <c r="E27"/>
  <c r="H27" s="1"/>
  <c r="V26"/>
  <c r="S26"/>
  <c r="P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E22"/>
  <c r="F22" s="1"/>
  <c r="V21"/>
  <c r="S21"/>
  <c r="P21"/>
  <c r="G21"/>
  <c r="F21"/>
  <c r="E21"/>
  <c r="H21" s="1"/>
  <c r="V20"/>
  <c r="S20"/>
  <c r="P20"/>
  <c r="E20"/>
  <c r="V19"/>
  <c r="S19"/>
  <c r="P19"/>
  <c r="E19"/>
  <c r="G19" s="1"/>
  <c r="M18"/>
  <c r="L18"/>
  <c r="K18"/>
  <c r="J18"/>
  <c r="I18"/>
  <c r="C18"/>
  <c r="V17"/>
  <c r="S17"/>
  <c r="P17"/>
  <c r="E17"/>
  <c r="V16"/>
  <c r="S16"/>
  <c r="P16"/>
  <c r="E16"/>
  <c r="V15"/>
  <c r="S15"/>
  <c r="P15"/>
  <c r="G15"/>
  <c r="E15"/>
  <c r="F15" s="1"/>
  <c r="H15" s="1"/>
  <c r="V14"/>
  <c r="S14"/>
  <c r="P14"/>
  <c r="G14"/>
  <c r="F14"/>
  <c r="E14"/>
  <c r="H14" s="1"/>
  <c r="V13"/>
  <c r="S13"/>
  <c r="P13"/>
  <c r="E13"/>
  <c r="K18" i="16"/>
  <c r="J18"/>
  <c r="M108"/>
  <c r="L108"/>
  <c r="J108"/>
  <c r="I108"/>
  <c r="C108"/>
  <c r="V107"/>
  <c r="S107"/>
  <c r="P107"/>
  <c r="F107"/>
  <c r="E107"/>
  <c r="G107" s="1"/>
  <c r="V106"/>
  <c r="S106"/>
  <c r="P106"/>
  <c r="E106"/>
  <c r="V105"/>
  <c r="F105" s="1"/>
  <c r="S105"/>
  <c r="P105"/>
  <c r="E105"/>
  <c r="G105" s="1"/>
  <c r="V104"/>
  <c r="F104" s="1"/>
  <c r="S104"/>
  <c r="P104"/>
  <c r="E104"/>
  <c r="V103"/>
  <c r="S103"/>
  <c r="P103"/>
  <c r="F103"/>
  <c r="E103"/>
  <c r="E108" s="1"/>
  <c r="M102"/>
  <c r="L102"/>
  <c r="J102"/>
  <c r="I102"/>
  <c r="C102"/>
  <c r="V101"/>
  <c r="S101"/>
  <c r="P101"/>
  <c r="F101"/>
  <c r="G101" s="1"/>
  <c r="E101"/>
  <c r="H101" s="1"/>
  <c r="V100"/>
  <c r="S100"/>
  <c r="P100"/>
  <c r="E100"/>
  <c r="V99"/>
  <c r="S99"/>
  <c r="P99"/>
  <c r="E99"/>
  <c r="G99" s="1"/>
  <c r="V98"/>
  <c r="S98"/>
  <c r="P98"/>
  <c r="G98"/>
  <c r="H98" s="1"/>
  <c r="F98"/>
  <c r="E98"/>
  <c r="V97"/>
  <c r="S97"/>
  <c r="P97"/>
  <c r="G97"/>
  <c r="F97"/>
  <c r="E97"/>
  <c r="E102" s="1"/>
  <c r="M96"/>
  <c r="L96"/>
  <c r="J96"/>
  <c r="I96"/>
  <c r="V95"/>
  <c r="S95"/>
  <c r="P95"/>
  <c r="E95"/>
  <c r="V94"/>
  <c r="S94"/>
  <c r="P94"/>
  <c r="E94"/>
  <c r="V93"/>
  <c r="S93"/>
  <c r="P93"/>
  <c r="H93"/>
  <c r="G93"/>
  <c r="F93"/>
  <c r="E93"/>
  <c r="V92"/>
  <c r="S92"/>
  <c r="P92"/>
  <c r="F92"/>
  <c r="G92" s="1"/>
  <c r="E92"/>
  <c r="V91"/>
  <c r="S91"/>
  <c r="P91"/>
  <c r="E91"/>
  <c r="E96" s="1"/>
  <c r="M90"/>
  <c r="L90"/>
  <c r="J90"/>
  <c r="I90"/>
  <c r="V89"/>
  <c r="S89"/>
  <c r="P89"/>
  <c r="E89"/>
  <c r="V88"/>
  <c r="S88"/>
  <c r="P88"/>
  <c r="H88"/>
  <c r="G88"/>
  <c r="F88"/>
  <c r="E88"/>
  <c r="V87"/>
  <c r="S87"/>
  <c r="P87"/>
  <c r="G87"/>
  <c r="F87"/>
  <c r="E87"/>
  <c r="H87" s="1"/>
  <c r="V86"/>
  <c r="S86"/>
  <c r="P86"/>
  <c r="E86"/>
  <c r="V85"/>
  <c r="S85"/>
  <c r="P85"/>
  <c r="E85"/>
  <c r="G85" s="1"/>
  <c r="M84"/>
  <c r="L84"/>
  <c r="J84"/>
  <c r="I84"/>
  <c r="C84"/>
  <c r="V83"/>
  <c r="S83"/>
  <c r="P83"/>
  <c r="E83"/>
  <c r="V82"/>
  <c r="S82"/>
  <c r="P82"/>
  <c r="H82"/>
  <c r="G82"/>
  <c r="F82"/>
  <c r="E82"/>
  <c r="V81"/>
  <c r="S81"/>
  <c r="P81"/>
  <c r="G81"/>
  <c r="F81"/>
  <c r="E81"/>
  <c r="H81" s="1"/>
  <c r="V80"/>
  <c r="S80"/>
  <c r="P80"/>
  <c r="E80"/>
  <c r="V79"/>
  <c r="S79"/>
  <c r="P79"/>
  <c r="E79"/>
  <c r="G79" s="1"/>
  <c r="M78"/>
  <c r="L78"/>
  <c r="J78"/>
  <c r="I78"/>
  <c r="C78"/>
  <c r="V77"/>
  <c r="S77"/>
  <c r="P77"/>
  <c r="E77"/>
  <c r="V76"/>
  <c r="S76"/>
  <c r="P76"/>
  <c r="H76"/>
  <c r="G76"/>
  <c r="F76"/>
  <c r="E76"/>
  <c r="V75"/>
  <c r="S75"/>
  <c r="P75"/>
  <c r="G75"/>
  <c r="F75"/>
  <c r="E75"/>
  <c r="H75" s="1"/>
  <c r="V74"/>
  <c r="S74"/>
  <c r="P74"/>
  <c r="E74"/>
  <c r="V73"/>
  <c r="S73"/>
  <c r="P73"/>
  <c r="E73"/>
  <c r="G73" s="1"/>
  <c r="M72"/>
  <c r="L72"/>
  <c r="J72"/>
  <c r="I72"/>
  <c r="C72"/>
  <c r="V71"/>
  <c r="S71"/>
  <c r="P71"/>
  <c r="E71"/>
  <c r="V70"/>
  <c r="S70"/>
  <c r="P70"/>
  <c r="H70"/>
  <c r="G70"/>
  <c r="F70"/>
  <c r="E70"/>
  <c r="V69"/>
  <c r="S69"/>
  <c r="P69"/>
  <c r="G69"/>
  <c r="F69"/>
  <c r="E69"/>
  <c r="H69" s="1"/>
  <c r="V68"/>
  <c r="S68"/>
  <c r="P68"/>
  <c r="F68"/>
  <c r="E68"/>
  <c r="V67"/>
  <c r="S67"/>
  <c r="P67"/>
  <c r="E67"/>
  <c r="G67" s="1"/>
  <c r="M66"/>
  <c r="L66"/>
  <c r="J66"/>
  <c r="I66"/>
  <c r="C66"/>
  <c r="V65"/>
  <c r="S65"/>
  <c r="P65"/>
  <c r="E65"/>
  <c r="V64"/>
  <c r="S64"/>
  <c r="P64"/>
  <c r="H64"/>
  <c r="G64"/>
  <c r="F64"/>
  <c r="E64"/>
  <c r="V63"/>
  <c r="S63"/>
  <c r="P63"/>
  <c r="G63"/>
  <c r="F63"/>
  <c r="E63"/>
  <c r="H63" s="1"/>
  <c r="V62"/>
  <c r="S62"/>
  <c r="P62"/>
  <c r="F62"/>
  <c r="E62"/>
  <c r="V61"/>
  <c r="S61"/>
  <c r="P61"/>
  <c r="E61"/>
  <c r="G61" s="1"/>
  <c r="M60"/>
  <c r="L60"/>
  <c r="J60"/>
  <c r="I60"/>
  <c r="C60"/>
  <c r="V59"/>
  <c r="S59"/>
  <c r="P59"/>
  <c r="E59"/>
  <c r="V58"/>
  <c r="S58"/>
  <c r="P58"/>
  <c r="E58"/>
  <c r="F58" s="1"/>
  <c r="V57"/>
  <c r="S57"/>
  <c r="P57"/>
  <c r="G57"/>
  <c r="F57"/>
  <c r="E57"/>
  <c r="H57" s="1"/>
  <c r="V56"/>
  <c r="S56"/>
  <c r="P56"/>
  <c r="F56"/>
  <c r="E56"/>
  <c r="V55"/>
  <c r="S55"/>
  <c r="P55"/>
  <c r="E55"/>
  <c r="G55" s="1"/>
  <c r="M54"/>
  <c r="L54"/>
  <c r="J54"/>
  <c r="I54"/>
  <c r="C54"/>
  <c r="V53"/>
  <c r="S53"/>
  <c r="P53"/>
  <c r="E53"/>
  <c r="V52"/>
  <c r="S52"/>
  <c r="P52"/>
  <c r="E52"/>
  <c r="F52" s="1"/>
  <c r="V51"/>
  <c r="S51"/>
  <c r="P51"/>
  <c r="G51"/>
  <c r="F51"/>
  <c r="E51"/>
  <c r="H51" s="1"/>
  <c r="V50"/>
  <c r="S50"/>
  <c r="P50"/>
  <c r="F50"/>
  <c r="E50"/>
  <c r="V49"/>
  <c r="S49"/>
  <c r="P49"/>
  <c r="E49"/>
  <c r="G49" s="1"/>
  <c r="M48"/>
  <c r="L48"/>
  <c r="J48"/>
  <c r="I48"/>
  <c r="C48"/>
  <c r="V47"/>
  <c r="S47"/>
  <c r="P47"/>
  <c r="E47"/>
  <c r="V46"/>
  <c r="S46"/>
  <c r="P46"/>
  <c r="E46"/>
  <c r="F46" s="1"/>
  <c r="V45"/>
  <c r="S45"/>
  <c r="P45"/>
  <c r="G45"/>
  <c r="E45"/>
  <c r="F45" s="1"/>
  <c r="V44"/>
  <c r="S44"/>
  <c r="P44"/>
  <c r="F44"/>
  <c r="E44"/>
  <c r="V43"/>
  <c r="S43"/>
  <c r="P43"/>
  <c r="E43"/>
  <c r="G43" s="1"/>
  <c r="M42"/>
  <c r="L42"/>
  <c r="J42"/>
  <c r="I42"/>
  <c r="C42"/>
  <c r="V41"/>
  <c r="S41"/>
  <c r="P41"/>
  <c r="E41"/>
  <c r="V40"/>
  <c r="S40"/>
  <c r="P40"/>
  <c r="E40"/>
  <c r="F40" s="1"/>
  <c r="H40" s="1"/>
  <c r="V39"/>
  <c r="S39"/>
  <c r="P39"/>
  <c r="G39"/>
  <c r="E39"/>
  <c r="F39" s="1"/>
  <c r="V38"/>
  <c r="S38"/>
  <c r="P38"/>
  <c r="F38"/>
  <c r="E38"/>
  <c r="V37"/>
  <c r="S37"/>
  <c r="P37"/>
  <c r="E37"/>
  <c r="G37" s="1"/>
  <c r="M36"/>
  <c r="L36"/>
  <c r="J36"/>
  <c r="I36"/>
  <c r="C36"/>
  <c r="V35"/>
  <c r="S35"/>
  <c r="P35"/>
  <c r="E35"/>
  <c r="V34"/>
  <c r="S34"/>
  <c r="P34"/>
  <c r="E34"/>
  <c r="F34" s="1"/>
  <c r="H34" s="1"/>
  <c r="V33"/>
  <c r="S33"/>
  <c r="P33"/>
  <c r="G33"/>
  <c r="E33"/>
  <c r="F33" s="1"/>
  <c r="V32"/>
  <c r="S32"/>
  <c r="P32"/>
  <c r="F32"/>
  <c r="E32"/>
  <c r="V31"/>
  <c r="S31"/>
  <c r="P31"/>
  <c r="E31"/>
  <c r="G31" s="1"/>
  <c r="M30"/>
  <c r="L30"/>
  <c r="J30"/>
  <c r="I30"/>
  <c r="C30"/>
  <c r="V29"/>
  <c r="S29"/>
  <c r="P29"/>
  <c r="E29"/>
  <c r="V28"/>
  <c r="S28"/>
  <c r="P28"/>
  <c r="E28"/>
  <c r="F28" s="1"/>
  <c r="H28" s="1"/>
  <c r="V27"/>
  <c r="S27"/>
  <c r="P27"/>
  <c r="G27"/>
  <c r="E27"/>
  <c r="F27" s="1"/>
  <c r="V26"/>
  <c r="S26"/>
  <c r="P26"/>
  <c r="F26"/>
  <c r="E26"/>
  <c r="V25"/>
  <c r="S25"/>
  <c r="P25"/>
  <c r="E25"/>
  <c r="G25" s="1"/>
  <c r="M24"/>
  <c r="L24"/>
  <c r="J24"/>
  <c r="I24"/>
  <c r="C24"/>
  <c r="V23"/>
  <c r="S23"/>
  <c r="P23"/>
  <c r="E23"/>
  <c r="V22"/>
  <c r="S22"/>
  <c r="P22"/>
  <c r="E22"/>
  <c r="F22" s="1"/>
  <c r="H22" s="1"/>
  <c r="V21"/>
  <c r="S21"/>
  <c r="P21"/>
  <c r="G21"/>
  <c r="E21"/>
  <c r="F21" s="1"/>
  <c r="V20"/>
  <c r="S20"/>
  <c r="P20"/>
  <c r="F20"/>
  <c r="E20"/>
  <c r="V19"/>
  <c r="S19"/>
  <c r="P19"/>
  <c r="E19"/>
  <c r="G19" s="1"/>
  <c r="M18"/>
  <c r="L18"/>
  <c r="I18"/>
  <c r="C18"/>
  <c r="V17"/>
  <c r="S17"/>
  <c r="P17"/>
  <c r="E17"/>
  <c r="V16"/>
  <c r="S16"/>
  <c r="P16"/>
  <c r="E16"/>
  <c r="F16" s="1"/>
  <c r="H16" s="1"/>
  <c r="V15"/>
  <c r="S15"/>
  <c r="P15"/>
  <c r="G15"/>
  <c r="E15"/>
  <c r="F15" s="1"/>
  <c r="V14"/>
  <c r="S14"/>
  <c r="P14"/>
  <c r="G14"/>
  <c r="F14"/>
  <c r="H14" s="1"/>
  <c r="E14"/>
  <c r="V13"/>
  <c r="S13"/>
  <c r="P13"/>
  <c r="E13"/>
  <c r="G70" i="12" l="1"/>
  <c r="H70"/>
  <c r="G76"/>
  <c r="H76"/>
  <c r="G82"/>
  <c r="H82"/>
  <c r="G88"/>
  <c r="H88"/>
  <c r="F108"/>
  <c r="G103"/>
  <c r="G104"/>
  <c r="H104"/>
  <c r="F102"/>
  <c r="G53"/>
  <c r="G98"/>
  <c r="G102" s="1"/>
  <c r="G35"/>
  <c r="G59"/>
  <c r="H74"/>
  <c r="G13"/>
  <c r="H14"/>
  <c r="H18" s="1"/>
  <c r="F16"/>
  <c r="G16" s="1"/>
  <c r="G17"/>
  <c r="F19"/>
  <c r="G20"/>
  <c r="H20" s="1"/>
  <c r="H21"/>
  <c r="F23"/>
  <c r="G23" s="1"/>
  <c r="F25"/>
  <c r="G26"/>
  <c r="H26" s="1"/>
  <c r="H27"/>
  <c r="F29"/>
  <c r="G29" s="1"/>
  <c r="F31"/>
  <c r="G32"/>
  <c r="H32" s="1"/>
  <c r="H33"/>
  <c r="F35"/>
  <c r="F37"/>
  <c r="G38"/>
  <c r="H38" s="1"/>
  <c r="H39"/>
  <c r="F41"/>
  <c r="G41" s="1"/>
  <c r="F43"/>
  <c r="G44"/>
  <c r="H45"/>
  <c r="F47"/>
  <c r="G47" s="1"/>
  <c r="F49"/>
  <c r="G50"/>
  <c r="G54" s="1"/>
  <c r="H51"/>
  <c r="F53"/>
  <c r="F55"/>
  <c r="G56"/>
  <c r="G60" s="1"/>
  <c r="H57"/>
  <c r="F59"/>
  <c r="F61"/>
  <c r="G62"/>
  <c r="H62" s="1"/>
  <c r="H63"/>
  <c r="F65"/>
  <c r="G65" s="1"/>
  <c r="F67"/>
  <c r="G68"/>
  <c r="H68" s="1"/>
  <c r="F71"/>
  <c r="H71" s="1"/>
  <c r="F73"/>
  <c r="H73" s="1"/>
  <c r="H78" s="1"/>
  <c r="G74"/>
  <c r="G78" s="1"/>
  <c r="F77"/>
  <c r="G77" s="1"/>
  <c r="F79"/>
  <c r="F84" s="1"/>
  <c r="G80"/>
  <c r="H80" s="1"/>
  <c r="F83"/>
  <c r="G83" s="1"/>
  <c r="G84" s="1"/>
  <c r="F85"/>
  <c r="F90" s="1"/>
  <c r="G86"/>
  <c r="H86" s="1"/>
  <c r="F89"/>
  <c r="G89" s="1"/>
  <c r="G91"/>
  <c r="F94"/>
  <c r="H94" s="1"/>
  <c r="G95"/>
  <c r="H97"/>
  <c r="F99"/>
  <c r="G100"/>
  <c r="H103"/>
  <c r="G106"/>
  <c r="E24"/>
  <c r="E30"/>
  <c r="E36"/>
  <c r="E42"/>
  <c r="E48"/>
  <c r="E54"/>
  <c r="E60"/>
  <c r="E66"/>
  <c r="E72"/>
  <c r="E78"/>
  <c r="E84"/>
  <c r="G15"/>
  <c r="H16"/>
  <c r="H19"/>
  <c r="G22"/>
  <c r="H25"/>
  <c r="G28"/>
  <c r="H29"/>
  <c r="H31"/>
  <c r="G34"/>
  <c r="H35"/>
  <c r="H37"/>
  <c r="G40"/>
  <c r="H41"/>
  <c r="H43"/>
  <c r="G46"/>
  <c r="H49"/>
  <c r="G52"/>
  <c r="H53"/>
  <c r="H55"/>
  <c r="G58"/>
  <c r="H59"/>
  <c r="H61"/>
  <c r="G64"/>
  <c r="H65"/>
  <c r="H67"/>
  <c r="H77"/>
  <c r="H79"/>
  <c r="H83"/>
  <c r="H89"/>
  <c r="E90"/>
  <c r="H99"/>
  <c r="H105"/>
  <c r="H91"/>
  <c r="F108" i="11"/>
  <c r="G103"/>
  <c r="G104"/>
  <c r="H104"/>
  <c r="G35"/>
  <c r="F96"/>
  <c r="G23"/>
  <c r="G41"/>
  <c r="G77"/>
  <c r="G94"/>
  <c r="G16"/>
  <c r="G13"/>
  <c r="H14"/>
  <c r="F16"/>
  <c r="H16" s="1"/>
  <c r="G17"/>
  <c r="F19"/>
  <c r="F24" s="1"/>
  <c r="G20"/>
  <c r="H20" s="1"/>
  <c r="H21"/>
  <c r="F23"/>
  <c r="F25"/>
  <c r="F30" s="1"/>
  <c r="G26"/>
  <c r="H27"/>
  <c r="F29"/>
  <c r="G29" s="1"/>
  <c r="F31"/>
  <c r="F36" s="1"/>
  <c r="G32"/>
  <c r="G36" s="1"/>
  <c r="H33"/>
  <c r="F35"/>
  <c r="F37"/>
  <c r="F42" s="1"/>
  <c r="G38"/>
  <c r="H38" s="1"/>
  <c r="H39"/>
  <c r="F41"/>
  <c r="F43"/>
  <c r="F48" s="1"/>
  <c r="H45"/>
  <c r="F47"/>
  <c r="G47" s="1"/>
  <c r="G48" s="1"/>
  <c r="F49"/>
  <c r="G50"/>
  <c r="H50" s="1"/>
  <c r="H51"/>
  <c r="F53"/>
  <c r="G53" s="1"/>
  <c r="F55"/>
  <c r="G56"/>
  <c r="H57"/>
  <c r="F59"/>
  <c r="G59" s="1"/>
  <c r="F61"/>
  <c r="G62"/>
  <c r="H62" s="1"/>
  <c r="F65"/>
  <c r="G65" s="1"/>
  <c r="F67"/>
  <c r="G68"/>
  <c r="H68" s="1"/>
  <c r="F71"/>
  <c r="G71" s="1"/>
  <c r="F73"/>
  <c r="F78" s="1"/>
  <c r="G74"/>
  <c r="H74" s="1"/>
  <c r="F77"/>
  <c r="F79"/>
  <c r="F84" s="1"/>
  <c r="G80"/>
  <c r="F83"/>
  <c r="G83" s="1"/>
  <c r="F85"/>
  <c r="G86"/>
  <c r="G90" s="1"/>
  <c r="F89"/>
  <c r="G89" s="1"/>
  <c r="G91"/>
  <c r="F94"/>
  <c r="G95"/>
  <c r="H97"/>
  <c r="F99"/>
  <c r="F102" s="1"/>
  <c r="G100"/>
  <c r="G102" s="1"/>
  <c r="H103"/>
  <c r="H108" s="1"/>
  <c r="G106"/>
  <c r="F18"/>
  <c r="E24"/>
  <c r="E30"/>
  <c r="E36"/>
  <c r="E42"/>
  <c r="E48"/>
  <c r="E54"/>
  <c r="E60"/>
  <c r="E66"/>
  <c r="E72"/>
  <c r="E78"/>
  <c r="E84"/>
  <c r="G15"/>
  <c r="H19"/>
  <c r="H23"/>
  <c r="H25"/>
  <c r="H29"/>
  <c r="H31"/>
  <c r="H35"/>
  <c r="H37"/>
  <c r="H41"/>
  <c r="H43"/>
  <c r="H48" s="1"/>
  <c r="H47"/>
  <c r="H49"/>
  <c r="H55"/>
  <c r="H59"/>
  <c r="H61"/>
  <c r="H67"/>
  <c r="H71"/>
  <c r="H73"/>
  <c r="H77"/>
  <c r="H79"/>
  <c r="H83"/>
  <c r="H85"/>
  <c r="E90"/>
  <c r="H94"/>
  <c r="H99"/>
  <c r="H105"/>
  <c r="H91"/>
  <c r="H96" s="1"/>
  <c r="H38" i="10"/>
  <c r="G77"/>
  <c r="G94"/>
  <c r="G104"/>
  <c r="H104"/>
  <c r="H26"/>
  <c r="G59"/>
  <c r="F96"/>
  <c r="G102"/>
  <c r="H20"/>
  <c r="H50"/>
  <c r="G13"/>
  <c r="H14"/>
  <c r="H18" s="1"/>
  <c r="F16"/>
  <c r="G16" s="1"/>
  <c r="G17"/>
  <c r="F19"/>
  <c r="G20"/>
  <c r="H21"/>
  <c r="F23"/>
  <c r="G23" s="1"/>
  <c r="G24" s="1"/>
  <c r="F25"/>
  <c r="G26"/>
  <c r="H27"/>
  <c r="F29"/>
  <c r="G29" s="1"/>
  <c r="G30" s="1"/>
  <c r="F31"/>
  <c r="G32"/>
  <c r="H32" s="1"/>
  <c r="H33"/>
  <c r="F35"/>
  <c r="G35" s="1"/>
  <c r="G36" s="1"/>
  <c r="F37"/>
  <c r="H39"/>
  <c r="F41"/>
  <c r="G41" s="1"/>
  <c r="G42" s="1"/>
  <c r="F43"/>
  <c r="G44"/>
  <c r="H44" s="1"/>
  <c r="H45"/>
  <c r="F47"/>
  <c r="G47" s="1"/>
  <c r="F49"/>
  <c r="F54" s="1"/>
  <c r="G50"/>
  <c r="G54" s="1"/>
  <c r="F53"/>
  <c r="G53" s="1"/>
  <c r="F55"/>
  <c r="F60" s="1"/>
  <c r="G56"/>
  <c r="G60" s="1"/>
  <c r="F59"/>
  <c r="H59" s="1"/>
  <c r="F61"/>
  <c r="G62"/>
  <c r="H62" s="1"/>
  <c r="F65"/>
  <c r="G65" s="1"/>
  <c r="F67"/>
  <c r="G68"/>
  <c r="H68" s="1"/>
  <c r="F71"/>
  <c r="G71" s="1"/>
  <c r="G72" s="1"/>
  <c r="F73"/>
  <c r="F78" s="1"/>
  <c r="G74"/>
  <c r="G78" s="1"/>
  <c r="F77"/>
  <c r="F79"/>
  <c r="F84" s="1"/>
  <c r="G80"/>
  <c r="H80" s="1"/>
  <c r="F83"/>
  <c r="G83" s="1"/>
  <c r="F85"/>
  <c r="G86"/>
  <c r="F89"/>
  <c r="G89" s="1"/>
  <c r="G91"/>
  <c r="F94"/>
  <c r="G95"/>
  <c r="H97"/>
  <c r="F99"/>
  <c r="F102" s="1"/>
  <c r="G100"/>
  <c r="H103"/>
  <c r="G106"/>
  <c r="G108" s="1"/>
  <c r="H107"/>
  <c r="E24"/>
  <c r="E30"/>
  <c r="E36"/>
  <c r="E42"/>
  <c r="E48"/>
  <c r="E54"/>
  <c r="E60"/>
  <c r="E66"/>
  <c r="E72"/>
  <c r="E78"/>
  <c r="E84"/>
  <c r="F106"/>
  <c r="H106" s="1"/>
  <c r="G15"/>
  <c r="H16"/>
  <c r="H19"/>
  <c r="H25"/>
  <c r="H30" s="1"/>
  <c r="H29"/>
  <c r="H31"/>
  <c r="H37"/>
  <c r="H42" s="1"/>
  <c r="H41"/>
  <c r="H43"/>
  <c r="H49"/>
  <c r="H54" s="1"/>
  <c r="H53"/>
  <c r="H61"/>
  <c r="H65"/>
  <c r="H67"/>
  <c r="H73"/>
  <c r="H77"/>
  <c r="H85"/>
  <c r="H89"/>
  <c r="E90"/>
  <c r="H94"/>
  <c r="H99"/>
  <c r="H105"/>
  <c r="H91"/>
  <c r="H96" s="1"/>
  <c r="F108" i="9"/>
  <c r="G103"/>
  <c r="G104"/>
  <c r="H104"/>
  <c r="G35"/>
  <c r="H50"/>
  <c r="G16"/>
  <c r="G94"/>
  <c r="G23"/>
  <c r="G47"/>
  <c r="H68"/>
  <c r="F96"/>
  <c r="G102"/>
  <c r="G41"/>
  <c r="H62"/>
  <c r="H74"/>
  <c r="G13"/>
  <c r="H14"/>
  <c r="H18" s="1"/>
  <c r="F16"/>
  <c r="H16" s="1"/>
  <c r="G17"/>
  <c r="F19"/>
  <c r="F24" s="1"/>
  <c r="G20"/>
  <c r="H20" s="1"/>
  <c r="H21"/>
  <c r="F23"/>
  <c r="F25"/>
  <c r="F30" s="1"/>
  <c r="G26"/>
  <c r="G30" s="1"/>
  <c r="H27"/>
  <c r="F29"/>
  <c r="G29" s="1"/>
  <c r="F31"/>
  <c r="F36" s="1"/>
  <c r="G32"/>
  <c r="H32" s="1"/>
  <c r="H33"/>
  <c r="F35"/>
  <c r="F37"/>
  <c r="F42" s="1"/>
  <c r="G38"/>
  <c r="H38" s="1"/>
  <c r="H39"/>
  <c r="F41"/>
  <c r="F43"/>
  <c r="F48" s="1"/>
  <c r="G44"/>
  <c r="H44" s="1"/>
  <c r="H45"/>
  <c r="F47"/>
  <c r="F49"/>
  <c r="F54" s="1"/>
  <c r="H51"/>
  <c r="F53"/>
  <c r="G53" s="1"/>
  <c r="G54" s="1"/>
  <c r="F55"/>
  <c r="H57"/>
  <c r="F59"/>
  <c r="G59" s="1"/>
  <c r="G60" s="1"/>
  <c r="F61"/>
  <c r="G62"/>
  <c r="H63"/>
  <c r="F65"/>
  <c r="G65" s="1"/>
  <c r="G66" s="1"/>
  <c r="F67"/>
  <c r="G68"/>
  <c r="F71"/>
  <c r="G71" s="1"/>
  <c r="G72" s="1"/>
  <c r="F73"/>
  <c r="F78" s="1"/>
  <c r="G74"/>
  <c r="F77"/>
  <c r="G77" s="1"/>
  <c r="G78" s="1"/>
  <c r="F79"/>
  <c r="F84" s="1"/>
  <c r="G80"/>
  <c r="G84" s="1"/>
  <c r="F83"/>
  <c r="G83" s="1"/>
  <c r="F85"/>
  <c r="G86"/>
  <c r="H86" s="1"/>
  <c r="F89"/>
  <c r="G89" s="1"/>
  <c r="G91"/>
  <c r="F94"/>
  <c r="G95"/>
  <c r="H97"/>
  <c r="H102" s="1"/>
  <c r="F99"/>
  <c r="F102" s="1"/>
  <c r="G100"/>
  <c r="H103"/>
  <c r="H108" s="1"/>
  <c r="G106"/>
  <c r="F18"/>
  <c r="E24"/>
  <c r="E30"/>
  <c r="E36"/>
  <c r="E42"/>
  <c r="E48"/>
  <c r="E54"/>
  <c r="E60"/>
  <c r="E66"/>
  <c r="E72"/>
  <c r="E78"/>
  <c r="E84"/>
  <c r="G15"/>
  <c r="H19"/>
  <c r="H23"/>
  <c r="H29"/>
  <c r="H31"/>
  <c r="H35"/>
  <c r="H41"/>
  <c r="H43"/>
  <c r="H47"/>
  <c r="H55"/>
  <c r="H60" s="1"/>
  <c r="H59"/>
  <c r="H61"/>
  <c r="H67"/>
  <c r="H72" s="1"/>
  <c r="H71"/>
  <c r="H77"/>
  <c r="H79"/>
  <c r="H83"/>
  <c r="H85"/>
  <c r="E90"/>
  <c r="H94"/>
  <c r="H99"/>
  <c r="H105"/>
  <c r="H91"/>
  <c r="H96" s="1"/>
  <c r="H74" i="8"/>
  <c r="H107"/>
  <c r="F108"/>
  <c r="G103"/>
  <c r="G108" s="1"/>
  <c r="G104"/>
  <c r="H104"/>
  <c r="G47"/>
  <c r="G13"/>
  <c r="H14"/>
  <c r="H18" s="1"/>
  <c r="F16"/>
  <c r="G16" s="1"/>
  <c r="G17"/>
  <c r="F19"/>
  <c r="G20"/>
  <c r="H21"/>
  <c r="F23"/>
  <c r="G23" s="1"/>
  <c r="F25"/>
  <c r="G26"/>
  <c r="H27"/>
  <c r="F29"/>
  <c r="G29" s="1"/>
  <c r="F31"/>
  <c r="G32"/>
  <c r="H32" s="1"/>
  <c r="H33"/>
  <c r="F35"/>
  <c r="G35" s="1"/>
  <c r="F37"/>
  <c r="G38"/>
  <c r="H38" s="1"/>
  <c r="H39"/>
  <c r="F41"/>
  <c r="G41" s="1"/>
  <c r="F43"/>
  <c r="G44"/>
  <c r="H44" s="1"/>
  <c r="H45"/>
  <c r="F47"/>
  <c r="H47" s="1"/>
  <c r="F49"/>
  <c r="G50"/>
  <c r="H50" s="1"/>
  <c r="H51"/>
  <c r="F53"/>
  <c r="G53" s="1"/>
  <c r="F55"/>
  <c r="G56"/>
  <c r="H56" s="1"/>
  <c r="H57"/>
  <c r="F59"/>
  <c r="G59" s="1"/>
  <c r="F61"/>
  <c r="G62"/>
  <c r="H62" s="1"/>
  <c r="H63"/>
  <c r="F65"/>
  <c r="G65" s="1"/>
  <c r="F67"/>
  <c r="H69"/>
  <c r="F71"/>
  <c r="G71" s="1"/>
  <c r="G72" s="1"/>
  <c r="F73"/>
  <c r="H75"/>
  <c r="F77"/>
  <c r="G77" s="1"/>
  <c r="G78" s="1"/>
  <c r="F79"/>
  <c r="F84" s="1"/>
  <c r="H81"/>
  <c r="F83"/>
  <c r="G83" s="1"/>
  <c r="G84" s="1"/>
  <c r="F85"/>
  <c r="F90" s="1"/>
  <c r="H87"/>
  <c r="F89"/>
  <c r="G89" s="1"/>
  <c r="G90" s="1"/>
  <c r="G91"/>
  <c r="H92"/>
  <c r="F94"/>
  <c r="G94" s="1"/>
  <c r="G95"/>
  <c r="H97"/>
  <c r="F99"/>
  <c r="F102" s="1"/>
  <c r="G100"/>
  <c r="G102" s="1"/>
  <c r="H103"/>
  <c r="G106"/>
  <c r="F18"/>
  <c r="E24"/>
  <c r="E30"/>
  <c r="E36"/>
  <c r="E42"/>
  <c r="E48"/>
  <c r="E54"/>
  <c r="E60"/>
  <c r="E66"/>
  <c r="E72"/>
  <c r="E78"/>
  <c r="E84"/>
  <c r="G15"/>
  <c r="H16"/>
  <c r="H19"/>
  <c r="H25"/>
  <c r="H29"/>
  <c r="H31"/>
  <c r="H37"/>
  <c r="H41"/>
  <c r="H43"/>
  <c r="H49"/>
  <c r="H53"/>
  <c r="H55"/>
  <c r="H61"/>
  <c r="H65"/>
  <c r="H67"/>
  <c r="H73"/>
  <c r="H77"/>
  <c r="H83"/>
  <c r="H85"/>
  <c r="H89"/>
  <c r="E90"/>
  <c r="F96"/>
  <c r="H99"/>
  <c r="H105"/>
  <c r="G29" i="7"/>
  <c r="G53"/>
  <c r="H107"/>
  <c r="G59"/>
  <c r="G70"/>
  <c r="H70"/>
  <c r="F108"/>
  <c r="G103"/>
  <c r="G104"/>
  <c r="H104"/>
  <c r="G41"/>
  <c r="G65"/>
  <c r="G71"/>
  <c r="G23"/>
  <c r="G47"/>
  <c r="G13"/>
  <c r="F16"/>
  <c r="G16" s="1"/>
  <c r="G17"/>
  <c r="F19"/>
  <c r="F24" s="1"/>
  <c r="G20"/>
  <c r="H20" s="1"/>
  <c r="H21"/>
  <c r="F23"/>
  <c r="F25"/>
  <c r="F30" s="1"/>
  <c r="G26"/>
  <c r="H26" s="1"/>
  <c r="H27"/>
  <c r="F29"/>
  <c r="F31"/>
  <c r="F36" s="1"/>
  <c r="G32"/>
  <c r="H33"/>
  <c r="F35"/>
  <c r="G35" s="1"/>
  <c r="F37"/>
  <c r="F42" s="1"/>
  <c r="G38"/>
  <c r="G42" s="1"/>
  <c r="H39"/>
  <c r="F41"/>
  <c r="F43"/>
  <c r="F48" s="1"/>
  <c r="G44"/>
  <c r="H44" s="1"/>
  <c r="H45"/>
  <c r="F47"/>
  <c r="F49"/>
  <c r="F54" s="1"/>
  <c r="G50"/>
  <c r="G54" s="1"/>
  <c r="H51"/>
  <c r="F53"/>
  <c r="F55"/>
  <c r="F60" s="1"/>
  <c r="G56"/>
  <c r="H56" s="1"/>
  <c r="H57"/>
  <c r="F59"/>
  <c r="F61"/>
  <c r="F66" s="1"/>
  <c r="G62"/>
  <c r="H62" s="1"/>
  <c r="H63"/>
  <c r="F65"/>
  <c r="F67"/>
  <c r="F72" s="1"/>
  <c r="G68"/>
  <c r="G72" s="1"/>
  <c r="F71"/>
  <c r="F73"/>
  <c r="G74"/>
  <c r="H74" s="1"/>
  <c r="F77"/>
  <c r="G77" s="1"/>
  <c r="F79"/>
  <c r="G80"/>
  <c r="F83"/>
  <c r="G83" s="1"/>
  <c r="F85"/>
  <c r="F90" s="1"/>
  <c r="G86"/>
  <c r="F89"/>
  <c r="G89" s="1"/>
  <c r="G91"/>
  <c r="F94"/>
  <c r="F96" s="1"/>
  <c r="G95"/>
  <c r="H97"/>
  <c r="F99"/>
  <c r="F102" s="1"/>
  <c r="G100"/>
  <c r="G102" s="1"/>
  <c r="H103"/>
  <c r="G106"/>
  <c r="E24"/>
  <c r="E30"/>
  <c r="E36"/>
  <c r="E42"/>
  <c r="E48"/>
  <c r="E54"/>
  <c r="E60"/>
  <c r="E66"/>
  <c r="E72"/>
  <c r="E78"/>
  <c r="E84"/>
  <c r="G15"/>
  <c r="H16"/>
  <c r="H18" s="1"/>
  <c r="E18"/>
  <c r="G22"/>
  <c r="H23"/>
  <c r="H25"/>
  <c r="G28"/>
  <c r="H29"/>
  <c r="H31"/>
  <c r="G34"/>
  <c r="H35"/>
  <c r="G40"/>
  <c r="H41"/>
  <c r="G46"/>
  <c r="H47"/>
  <c r="H49"/>
  <c r="G52"/>
  <c r="H53"/>
  <c r="H55"/>
  <c r="G58"/>
  <c r="H59"/>
  <c r="G64"/>
  <c r="H65"/>
  <c r="H71"/>
  <c r="H73"/>
  <c r="H77"/>
  <c r="H79"/>
  <c r="H85"/>
  <c r="H89"/>
  <c r="E90"/>
  <c r="H99"/>
  <c r="H105"/>
  <c r="H91"/>
  <c r="G47" i="6"/>
  <c r="G29"/>
  <c r="G59"/>
  <c r="G83"/>
  <c r="H104"/>
  <c r="G35"/>
  <c r="G41"/>
  <c r="G65"/>
  <c r="G77"/>
  <c r="G13"/>
  <c r="H14"/>
  <c r="H18" s="1"/>
  <c r="F16"/>
  <c r="G16" s="1"/>
  <c r="G17"/>
  <c r="F19"/>
  <c r="F24" s="1"/>
  <c r="G20"/>
  <c r="H20" s="1"/>
  <c r="H21"/>
  <c r="F23"/>
  <c r="G23" s="1"/>
  <c r="F25"/>
  <c r="F30" s="1"/>
  <c r="G26"/>
  <c r="H26" s="1"/>
  <c r="H27"/>
  <c r="F29"/>
  <c r="F31"/>
  <c r="F36" s="1"/>
  <c r="G32"/>
  <c r="H32" s="1"/>
  <c r="H33"/>
  <c r="F35"/>
  <c r="F37"/>
  <c r="F42" s="1"/>
  <c r="G38"/>
  <c r="G42" s="1"/>
  <c r="H39"/>
  <c r="F41"/>
  <c r="F43"/>
  <c r="F48" s="1"/>
  <c r="G44"/>
  <c r="G48" s="1"/>
  <c r="H45"/>
  <c r="F47"/>
  <c r="F49"/>
  <c r="F54" s="1"/>
  <c r="G50"/>
  <c r="H50" s="1"/>
  <c r="H51"/>
  <c r="F53"/>
  <c r="G53" s="1"/>
  <c r="F55"/>
  <c r="H57"/>
  <c r="F59"/>
  <c r="F61"/>
  <c r="H63"/>
  <c r="F65"/>
  <c r="F67"/>
  <c r="G68"/>
  <c r="H68" s="1"/>
  <c r="H69"/>
  <c r="F71"/>
  <c r="H71" s="1"/>
  <c r="F73"/>
  <c r="G74"/>
  <c r="G78" s="1"/>
  <c r="H75"/>
  <c r="F77"/>
  <c r="H77" s="1"/>
  <c r="F79"/>
  <c r="H81"/>
  <c r="F83"/>
  <c r="H83" s="1"/>
  <c r="F85"/>
  <c r="H87"/>
  <c r="F89"/>
  <c r="H89" s="1"/>
  <c r="G91"/>
  <c r="H92"/>
  <c r="F94"/>
  <c r="H94" s="1"/>
  <c r="H97"/>
  <c r="F99"/>
  <c r="H99" s="1"/>
  <c r="G100"/>
  <c r="H101"/>
  <c r="H103"/>
  <c r="H107"/>
  <c r="E24"/>
  <c r="E30"/>
  <c r="E36"/>
  <c r="E42"/>
  <c r="E48"/>
  <c r="G51"/>
  <c r="H52"/>
  <c r="E54"/>
  <c r="F56"/>
  <c r="G57"/>
  <c r="H58"/>
  <c r="E60"/>
  <c r="F62"/>
  <c r="G62" s="1"/>
  <c r="G66" s="1"/>
  <c r="H64"/>
  <c r="E66"/>
  <c r="F68"/>
  <c r="H70"/>
  <c r="E72"/>
  <c r="F74"/>
  <c r="H74" s="1"/>
  <c r="H76"/>
  <c r="E78"/>
  <c r="F80"/>
  <c r="G80" s="1"/>
  <c r="G84" s="1"/>
  <c r="H82"/>
  <c r="E84"/>
  <c r="F86"/>
  <c r="G86" s="1"/>
  <c r="H88"/>
  <c r="F91"/>
  <c r="H91" s="1"/>
  <c r="H93"/>
  <c r="F95"/>
  <c r="H95" s="1"/>
  <c r="G97"/>
  <c r="G102" s="1"/>
  <c r="H98"/>
  <c r="F100"/>
  <c r="H100" s="1"/>
  <c r="G103"/>
  <c r="F106"/>
  <c r="H106" s="1"/>
  <c r="G15"/>
  <c r="H16"/>
  <c r="H19"/>
  <c r="G22"/>
  <c r="H23"/>
  <c r="G28"/>
  <c r="H29"/>
  <c r="H31"/>
  <c r="G34"/>
  <c r="H35"/>
  <c r="H37"/>
  <c r="G40"/>
  <c r="H41"/>
  <c r="H43"/>
  <c r="G46"/>
  <c r="H47"/>
  <c r="G52"/>
  <c r="H53"/>
  <c r="H55"/>
  <c r="G58"/>
  <c r="H59"/>
  <c r="H65"/>
  <c r="E90"/>
  <c r="H50" i="5"/>
  <c r="H94"/>
  <c r="H105"/>
  <c r="G107"/>
  <c r="H91"/>
  <c r="H37"/>
  <c r="H35"/>
  <c r="G13"/>
  <c r="H14"/>
  <c r="F16"/>
  <c r="G16" s="1"/>
  <c r="F19"/>
  <c r="H19" s="1"/>
  <c r="H21"/>
  <c r="F23"/>
  <c r="G23" s="1"/>
  <c r="F25"/>
  <c r="F30" s="1"/>
  <c r="H27"/>
  <c r="F29"/>
  <c r="G29" s="1"/>
  <c r="F31"/>
  <c r="F36" s="1"/>
  <c r="H33"/>
  <c r="F35"/>
  <c r="G35" s="1"/>
  <c r="F37"/>
  <c r="H39"/>
  <c r="F41"/>
  <c r="G41" s="1"/>
  <c r="F43"/>
  <c r="H45"/>
  <c r="F47"/>
  <c r="G47" s="1"/>
  <c r="F49"/>
  <c r="H51"/>
  <c r="F53"/>
  <c r="G53" s="1"/>
  <c r="F55"/>
  <c r="H55" s="1"/>
  <c r="H57"/>
  <c r="F59"/>
  <c r="G59" s="1"/>
  <c r="F61"/>
  <c r="H63"/>
  <c r="F65"/>
  <c r="G65" s="1"/>
  <c r="F67"/>
  <c r="H69"/>
  <c r="F71"/>
  <c r="G71" s="1"/>
  <c r="F73"/>
  <c r="G74"/>
  <c r="G78" s="1"/>
  <c r="H75"/>
  <c r="F77"/>
  <c r="G77" s="1"/>
  <c r="F79"/>
  <c r="H79" s="1"/>
  <c r="G80"/>
  <c r="G84" s="1"/>
  <c r="H81"/>
  <c r="F83"/>
  <c r="G83" s="1"/>
  <c r="F85"/>
  <c r="H85" s="1"/>
  <c r="G86"/>
  <c r="H86" s="1"/>
  <c r="H87"/>
  <c r="F89"/>
  <c r="G89" s="1"/>
  <c r="G91"/>
  <c r="F94"/>
  <c r="G94" s="1"/>
  <c r="G95"/>
  <c r="F99"/>
  <c r="H99" s="1"/>
  <c r="G100"/>
  <c r="H101"/>
  <c r="H103"/>
  <c r="H108" s="1"/>
  <c r="G106"/>
  <c r="H107"/>
  <c r="G14"/>
  <c r="H15"/>
  <c r="G21"/>
  <c r="G24" s="1"/>
  <c r="H22"/>
  <c r="E24"/>
  <c r="G27"/>
  <c r="G30" s="1"/>
  <c r="H28"/>
  <c r="E30"/>
  <c r="G33"/>
  <c r="G36" s="1"/>
  <c r="H34"/>
  <c r="E36"/>
  <c r="G39"/>
  <c r="G42" s="1"/>
  <c r="H40"/>
  <c r="E42"/>
  <c r="F44"/>
  <c r="G45"/>
  <c r="H46"/>
  <c r="E48"/>
  <c r="G51"/>
  <c r="H52"/>
  <c r="E54"/>
  <c r="F56"/>
  <c r="G56" s="1"/>
  <c r="G60" s="1"/>
  <c r="G57"/>
  <c r="H58"/>
  <c r="E60"/>
  <c r="F62"/>
  <c r="G62" s="1"/>
  <c r="G63"/>
  <c r="H64"/>
  <c r="E66"/>
  <c r="F68"/>
  <c r="G68" s="1"/>
  <c r="G72" s="1"/>
  <c r="G69"/>
  <c r="H70"/>
  <c r="E72"/>
  <c r="G75"/>
  <c r="H76"/>
  <c r="E78"/>
  <c r="G81"/>
  <c r="E84"/>
  <c r="G87"/>
  <c r="H88"/>
  <c r="H93"/>
  <c r="G97"/>
  <c r="H98"/>
  <c r="G101"/>
  <c r="G103"/>
  <c r="G108" s="1"/>
  <c r="H104"/>
  <c r="G40"/>
  <c r="H41"/>
  <c r="H43"/>
  <c r="G46"/>
  <c r="H49"/>
  <c r="H54" s="1"/>
  <c r="G52"/>
  <c r="H53"/>
  <c r="G58"/>
  <c r="H61"/>
  <c r="H65"/>
  <c r="F92"/>
  <c r="F97"/>
  <c r="F102" s="1"/>
  <c r="F103"/>
  <c r="F108" s="1"/>
  <c r="G23" i="1"/>
  <c r="G41"/>
  <c r="G59"/>
  <c r="G71"/>
  <c r="H104"/>
  <c r="G29"/>
  <c r="G53"/>
  <c r="G35"/>
  <c r="G47"/>
  <c r="G65"/>
  <c r="G77"/>
  <c r="G13"/>
  <c r="H14"/>
  <c r="H18" s="1"/>
  <c r="F16"/>
  <c r="G16" s="1"/>
  <c r="G17"/>
  <c r="F19"/>
  <c r="F24" s="1"/>
  <c r="G20"/>
  <c r="G24" s="1"/>
  <c r="H21"/>
  <c r="F23"/>
  <c r="F25"/>
  <c r="F30" s="1"/>
  <c r="G26"/>
  <c r="G30" s="1"/>
  <c r="H27"/>
  <c r="F29"/>
  <c r="F31"/>
  <c r="F36" s="1"/>
  <c r="G32"/>
  <c r="H32" s="1"/>
  <c r="H33"/>
  <c r="F35"/>
  <c r="F37"/>
  <c r="F42" s="1"/>
  <c r="G38"/>
  <c r="G42" s="1"/>
  <c r="H39"/>
  <c r="F41"/>
  <c r="F43"/>
  <c r="F48" s="1"/>
  <c r="G44"/>
  <c r="G48" s="1"/>
  <c r="H45"/>
  <c r="F47"/>
  <c r="F49"/>
  <c r="F54" s="1"/>
  <c r="H51"/>
  <c r="F53"/>
  <c r="F55"/>
  <c r="F60" s="1"/>
  <c r="H57"/>
  <c r="F59"/>
  <c r="F61"/>
  <c r="H63"/>
  <c r="F65"/>
  <c r="H65" s="1"/>
  <c r="F67"/>
  <c r="H69"/>
  <c r="F71"/>
  <c r="H71" s="1"/>
  <c r="F73"/>
  <c r="G74"/>
  <c r="G78" s="1"/>
  <c r="H75"/>
  <c r="F77"/>
  <c r="H77" s="1"/>
  <c r="F79"/>
  <c r="H81"/>
  <c r="F83"/>
  <c r="H83" s="1"/>
  <c r="F85"/>
  <c r="H87"/>
  <c r="F89"/>
  <c r="H89" s="1"/>
  <c r="G91"/>
  <c r="H92"/>
  <c r="F94"/>
  <c r="H94" s="1"/>
  <c r="H97"/>
  <c r="F99"/>
  <c r="H99" s="1"/>
  <c r="H101"/>
  <c r="H103"/>
  <c r="H107"/>
  <c r="E24"/>
  <c r="E30"/>
  <c r="E36"/>
  <c r="G39"/>
  <c r="H40"/>
  <c r="E42"/>
  <c r="G45"/>
  <c r="H46"/>
  <c r="E48"/>
  <c r="F50"/>
  <c r="G50" s="1"/>
  <c r="G54" s="1"/>
  <c r="G51"/>
  <c r="H52"/>
  <c r="E54"/>
  <c r="F56"/>
  <c r="G56" s="1"/>
  <c r="G60" s="1"/>
  <c r="G57"/>
  <c r="H58"/>
  <c r="E60"/>
  <c r="F62"/>
  <c r="H64"/>
  <c r="E66"/>
  <c r="F68"/>
  <c r="H70"/>
  <c r="E72"/>
  <c r="F74"/>
  <c r="H74" s="1"/>
  <c r="H76"/>
  <c r="E78"/>
  <c r="F80"/>
  <c r="G80" s="1"/>
  <c r="H82"/>
  <c r="E84"/>
  <c r="F86"/>
  <c r="H88"/>
  <c r="F91"/>
  <c r="H93"/>
  <c r="F95"/>
  <c r="H95" s="1"/>
  <c r="G97"/>
  <c r="H98"/>
  <c r="F100"/>
  <c r="G100" s="1"/>
  <c r="G103"/>
  <c r="F106"/>
  <c r="F108" s="1"/>
  <c r="G15"/>
  <c r="H16"/>
  <c r="H19"/>
  <c r="H23"/>
  <c r="G28"/>
  <c r="H29"/>
  <c r="H31"/>
  <c r="G34"/>
  <c r="H35"/>
  <c r="H37"/>
  <c r="G40"/>
  <c r="H41"/>
  <c r="H43"/>
  <c r="G46"/>
  <c r="H47"/>
  <c r="G52"/>
  <c r="H53"/>
  <c r="H55"/>
  <c r="G58"/>
  <c r="H59"/>
  <c r="E90"/>
  <c r="H91"/>
  <c r="H100" i="14"/>
  <c r="G100"/>
  <c r="F72"/>
  <c r="F30"/>
  <c r="F42"/>
  <c r="F54"/>
  <c r="F66"/>
  <c r="F13"/>
  <c r="H15"/>
  <c r="F17"/>
  <c r="G17" s="1"/>
  <c r="F20"/>
  <c r="G20" s="1"/>
  <c r="G24" s="1"/>
  <c r="H22"/>
  <c r="E24"/>
  <c r="H28"/>
  <c r="E30"/>
  <c r="H34"/>
  <c r="E36"/>
  <c r="H40"/>
  <c r="E42"/>
  <c r="H46"/>
  <c r="E48"/>
  <c r="H52"/>
  <c r="E54"/>
  <c r="H58"/>
  <c r="E60"/>
  <c r="G63"/>
  <c r="G66" s="1"/>
  <c r="H64"/>
  <c r="E66"/>
  <c r="G69"/>
  <c r="H70"/>
  <c r="E72"/>
  <c r="F74"/>
  <c r="G74" s="1"/>
  <c r="G78" s="1"/>
  <c r="G75"/>
  <c r="H76"/>
  <c r="E78"/>
  <c r="F80"/>
  <c r="G80" s="1"/>
  <c r="G84" s="1"/>
  <c r="H82"/>
  <c r="E84"/>
  <c r="F86"/>
  <c r="G86" s="1"/>
  <c r="G90" s="1"/>
  <c r="G87"/>
  <c r="H88"/>
  <c r="F91"/>
  <c r="F96" s="1"/>
  <c r="G92"/>
  <c r="H92" s="1"/>
  <c r="H93"/>
  <c r="F95"/>
  <c r="G95" s="1"/>
  <c r="G97"/>
  <c r="G101"/>
  <c r="H104"/>
  <c r="G107"/>
  <c r="G15"/>
  <c r="E18"/>
  <c r="G22"/>
  <c r="H23"/>
  <c r="H25"/>
  <c r="G28"/>
  <c r="G30" s="1"/>
  <c r="H29"/>
  <c r="H31"/>
  <c r="H36" s="1"/>
  <c r="G34"/>
  <c r="G36" s="1"/>
  <c r="H35"/>
  <c r="H37"/>
  <c r="H42" s="1"/>
  <c r="G40"/>
  <c r="G42" s="1"/>
  <c r="H41"/>
  <c r="H43"/>
  <c r="G46"/>
  <c r="G48" s="1"/>
  <c r="H47"/>
  <c r="H49"/>
  <c r="G52"/>
  <c r="G54" s="1"/>
  <c r="H53"/>
  <c r="H55"/>
  <c r="H60" s="1"/>
  <c r="G58"/>
  <c r="G60" s="1"/>
  <c r="H59"/>
  <c r="H61"/>
  <c r="H66" s="1"/>
  <c r="G64"/>
  <c r="H65"/>
  <c r="H67"/>
  <c r="G70"/>
  <c r="G72" s="1"/>
  <c r="H71"/>
  <c r="H73"/>
  <c r="G76"/>
  <c r="H77"/>
  <c r="G82"/>
  <c r="H83"/>
  <c r="H85"/>
  <c r="G88"/>
  <c r="H89"/>
  <c r="E90"/>
  <c r="G93"/>
  <c r="H94"/>
  <c r="F97"/>
  <c r="G98"/>
  <c r="H98" s="1"/>
  <c r="F103"/>
  <c r="G104"/>
  <c r="H91"/>
  <c r="G58" i="15"/>
  <c r="H58"/>
  <c r="G40"/>
  <c r="H40"/>
  <c r="G64"/>
  <c r="H64"/>
  <c r="G88"/>
  <c r="H88"/>
  <c r="G98"/>
  <c r="H98"/>
  <c r="H13"/>
  <c r="H92"/>
  <c r="G22"/>
  <c r="H22"/>
  <c r="G46"/>
  <c r="H46"/>
  <c r="G70"/>
  <c r="H70"/>
  <c r="G28"/>
  <c r="H28"/>
  <c r="G52"/>
  <c r="H52"/>
  <c r="G76"/>
  <c r="H76"/>
  <c r="G104"/>
  <c r="H104"/>
  <c r="G29"/>
  <c r="G53"/>
  <c r="G77"/>
  <c r="G34"/>
  <c r="H34"/>
  <c r="G82"/>
  <c r="H82"/>
  <c r="F16"/>
  <c r="H16" s="1"/>
  <c r="F19"/>
  <c r="F23"/>
  <c r="H23" s="1"/>
  <c r="F25"/>
  <c r="G26"/>
  <c r="G30" s="1"/>
  <c r="F29"/>
  <c r="H29" s="1"/>
  <c r="F31"/>
  <c r="F35"/>
  <c r="H35" s="1"/>
  <c r="F37"/>
  <c r="G38"/>
  <c r="H38" s="1"/>
  <c r="F41"/>
  <c r="H41" s="1"/>
  <c r="F43"/>
  <c r="F47"/>
  <c r="H47" s="1"/>
  <c r="F49"/>
  <c r="G50"/>
  <c r="G54" s="1"/>
  <c r="F53"/>
  <c r="H53" s="1"/>
  <c r="F55"/>
  <c r="F59"/>
  <c r="H59" s="1"/>
  <c r="F61"/>
  <c r="G62"/>
  <c r="F65"/>
  <c r="H65" s="1"/>
  <c r="F67"/>
  <c r="F71"/>
  <c r="H71" s="1"/>
  <c r="F73"/>
  <c r="G74"/>
  <c r="H74" s="1"/>
  <c r="F77"/>
  <c r="H77" s="1"/>
  <c r="F79"/>
  <c r="F83"/>
  <c r="H83" s="1"/>
  <c r="F85"/>
  <c r="G86"/>
  <c r="F89"/>
  <c r="H89" s="1"/>
  <c r="G91"/>
  <c r="F94"/>
  <c r="H94" s="1"/>
  <c r="G95"/>
  <c r="H97"/>
  <c r="F99"/>
  <c r="H99" s="1"/>
  <c r="H103"/>
  <c r="F105"/>
  <c r="H105" s="1"/>
  <c r="F13"/>
  <c r="F17"/>
  <c r="G17" s="1"/>
  <c r="F20"/>
  <c r="E24"/>
  <c r="F26"/>
  <c r="H26" s="1"/>
  <c r="E30"/>
  <c r="F32"/>
  <c r="G32" s="1"/>
  <c r="E36"/>
  <c r="F38"/>
  <c r="E42"/>
  <c r="F44"/>
  <c r="E48"/>
  <c r="F50"/>
  <c r="H50" s="1"/>
  <c r="E54"/>
  <c r="F56"/>
  <c r="E60"/>
  <c r="F62"/>
  <c r="H62" s="1"/>
  <c r="E66"/>
  <c r="F68"/>
  <c r="E72"/>
  <c r="F74"/>
  <c r="E78"/>
  <c r="F80"/>
  <c r="E84"/>
  <c r="F86"/>
  <c r="H86" s="1"/>
  <c r="F91"/>
  <c r="F96" s="1"/>
  <c r="F95"/>
  <c r="H95" s="1"/>
  <c r="F100"/>
  <c r="H100" s="1"/>
  <c r="G103"/>
  <c r="F106"/>
  <c r="G106" s="1"/>
  <c r="E18"/>
  <c r="E90"/>
  <c r="G46" i="16"/>
  <c r="H46"/>
  <c r="G52"/>
  <c r="H52"/>
  <c r="G58"/>
  <c r="H58"/>
  <c r="G17"/>
  <c r="G41"/>
  <c r="H62"/>
  <c r="G23"/>
  <c r="G47"/>
  <c r="H92"/>
  <c r="G29"/>
  <c r="G104"/>
  <c r="H104"/>
  <c r="G71"/>
  <c r="F13"/>
  <c r="F18" s="1"/>
  <c r="H15"/>
  <c r="F17"/>
  <c r="F19"/>
  <c r="F24" s="1"/>
  <c r="G20"/>
  <c r="G24" s="1"/>
  <c r="H21"/>
  <c r="F23"/>
  <c r="F25"/>
  <c r="F30" s="1"/>
  <c r="G26"/>
  <c r="H26" s="1"/>
  <c r="H27"/>
  <c r="F29"/>
  <c r="F31"/>
  <c r="F36" s="1"/>
  <c r="G32"/>
  <c r="H32" s="1"/>
  <c r="H33"/>
  <c r="F35"/>
  <c r="G35" s="1"/>
  <c r="F37"/>
  <c r="F42" s="1"/>
  <c r="G38"/>
  <c r="H38" s="1"/>
  <c r="H39"/>
  <c r="F41"/>
  <c r="F43"/>
  <c r="F48" s="1"/>
  <c r="G44"/>
  <c r="H44" s="1"/>
  <c r="H45"/>
  <c r="F47"/>
  <c r="F49"/>
  <c r="F54" s="1"/>
  <c r="G50"/>
  <c r="H50" s="1"/>
  <c r="F53"/>
  <c r="G53" s="1"/>
  <c r="F55"/>
  <c r="G56"/>
  <c r="G60" s="1"/>
  <c r="F59"/>
  <c r="G59" s="1"/>
  <c r="F61"/>
  <c r="G62"/>
  <c r="F65"/>
  <c r="G65" s="1"/>
  <c r="G66" s="1"/>
  <c r="F67"/>
  <c r="F72" s="1"/>
  <c r="G68"/>
  <c r="H68" s="1"/>
  <c r="F71"/>
  <c r="F73"/>
  <c r="F78" s="1"/>
  <c r="G74"/>
  <c r="H74" s="1"/>
  <c r="F77"/>
  <c r="G77" s="1"/>
  <c r="F79"/>
  <c r="F83"/>
  <c r="G83" s="1"/>
  <c r="F85"/>
  <c r="F89"/>
  <c r="H89" s="1"/>
  <c r="G91"/>
  <c r="F94"/>
  <c r="H94" s="1"/>
  <c r="H97"/>
  <c r="F99"/>
  <c r="H99" s="1"/>
  <c r="H103"/>
  <c r="H107"/>
  <c r="E24"/>
  <c r="E30"/>
  <c r="E36"/>
  <c r="E42"/>
  <c r="E48"/>
  <c r="E54"/>
  <c r="E60"/>
  <c r="E66"/>
  <c r="E72"/>
  <c r="F74"/>
  <c r="E78"/>
  <c r="F80"/>
  <c r="E84"/>
  <c r="F86"/>
  <c r="F91"/>
  <c r="F96" s="1"/>
  <c r="F95"/>
  <c r="H95" s="1"/>
  <c r="F100"/>
  <c r="H100" s="1"/>
  <c r="G103"/>
  <c r="F106"/>
  <c r="H106" s="1"/>
  <c r="H13"/>
  <c r="H18" s="1"/>
  <c r="G16"/>
  <c r="H17"/>
  <c r="H19"/>
  <c r="G22"/>
  <c r="H23"/>
  <c r="G28"/>
  <c r="H29"/>
  <c r="G34"/>
  <c r="H35"/>
  <c r="H37"/>
  <c r="G40"/>
  <c r="H41"/>
  <c r="H43"/>
  <c r="H47"/>
  <c r="H55"/>
  <c r="H59"/>
  <c r="H61"/>
  <c r="H67"/>
  <c r="H71"/>
  <c r="H83"/>
  <c r="E90"/>
  <c r="H105"/>
  <c r="E18"/>
  <c r="H91"/>
  <c r="G48" i="12" l="1"/>
  <c r="H85"/>
  <c r="H90" s="1"/>
  <c r="H60"/>
  <c r="H47"/>
  <c r="H36"/>
  <c r="H23"/>
  <c r="H24" s="1"/>
  <c r="F18"/>
  <c r="F72"/>
  <c r="F66"/>
  <c r="F60"/>
  <c r="F54"/>
  <c r="F48"/>
  <c r="F42"/>
  <c r="F36"/>
  <c r="F30"/>
  <c r="F24"/>
  <c r="G18"/>
  <c r="G90"/>
  <c r="H44"/>
  <c r="G24"/>
  <c r="G94"/>
  <c r="G96" s="1"/>
  <c r="G42"/>
  <c r="H56"/>
  <c r="G36"/>
  <c r="H50"/>
  <c r="H54" s="1"/>
  <c r="G30"/>
  <c r="H30"/>
  <c r="G108"/>
  <c r="H96"/>
  <c r="H84"/>
  <c r="H72"/>
  <c r="H48"/>
  <c r="H108"/>
  <c r="F96"/>
  <c r="G72"/>
  <c r="H98"/>
  <c r="H102" s="1"/>
  <c r="G66"/>
  <c r="G71"/>
  <c r="H66"/>
  <c r="H42"/>
  <c r="F78"/>
  <c r="G84" i="11"/>
  <c r="G30"/>
  <c r="H18"/>
  <c r="G60"/>
  <c r="H89"/>
  <c r="H65"/>
  <c r="H66" s="1"/>
  <c r="H53"/>
  <c r="F90"/>
  <c r="F66"/>
  <c r="F60"/>
  <c r="F54"/>
  <c r="G72"/>
  <c r="H86"/>
  <c r="G66"/>
  <c r="H80"/>
  <c r="H84" s="1"/>
  <c r="H26"/>
  <c r="H72"/>
  <c r="H36"/>
  <c r="H24"/>
  <c r="G18"/>
  <c r="G78"/>
  <c r="G54"/>
  <c r="H32"/>
  <c r="G24"/>
  <c r="G108"/>
  <c r="H102"/>
  <c r="G42"/>
  <c r="H56"/>
  <c r="H60" s="1"/>
  <c r="H90"/>
  <c r="H78"/>
  <c r="H54"/>
  <c r="H42"/>
  <c r="H30"/>
  <c r="G96"/>
  <c r="F72"/>
  <c r="G90" i="10"/>
  <c r="H83"/>
  <c r="H71"/>
  <c r="H72" s="1"/>
  <c r="H47"/>
  <c r="H48" s="1"/>
  <c r="H35"/>
  <c r="H23"/>
  <c r="H24" s="1"/>
  <c r="F18"/>
  <c r="F90"/>
  <c r="F66"/>
  <c r="H74"/>
  <c r="H78" s="1"/>
  <c r="H86"/>
  <c r="G66"/>
  <c r="H56"/>
  <c r="G48"/>
  <c r="H90"/>
  <c r="H66"/>
  <c r="H108"/>
  <c r="H102"/>
  <c r="F48"/>
  <c r="G84"/>
  <c r="H79"/>
  <c r="H84" s="1"/>
  <c r="H55"/>
  <c r="H60" s="1"/>
  <c r="H36"/>
  <c r="G96"/>
  <c r="F72"/>
  <c r="F42"/>
  <c r="F36"/>
  <c r="F30"/>
  <c r="F24"/>
  <c r="G18"/>
  <c r="F108"/>
  <c r="H89" i="9"/>
  <c r="H65"/>
  <c r="H66" s="1"/>
  <c r="H53"/>
  <c r="F90"/>
  <c r="F60"/>
  <c r="G42"/>
  <c r="G48"/>
  <c r="H80"/>
  <c r="H26"/>
  <c r="H84"/>
  <c r="H48"/>
  <c r="H36"/>
  <c r="H24"/>
  <c r="G18"/>
  <c r="G24"/>
  <c r="G90"/>
  <c r="G36"/>
  <c r="G108"/>
  <c r="H90"/>
  <c r="H73"/>
  <c r="H78" s="1"/>
  <c r="H49"/>
  <c r="H54" s="1"/>
  <c r="H37"/>
  <c r="H42" s="1"/>
  <c r="H25"/>
  <c r="H30" s="1"/>
  <c r="G96"/>
  <c r="F72"/>
  <c r="F66"/>
  <c r="G30" i="8"/>
  <c r="G24"/>
  <c r="H94"/>
  <c r="H96" s="1"/>
  <c r="H71"/>
  <c r="H59"/>
  <c r="H60" s="1"/>
  <c r="H35"/>
  <c r="H23"/>
  <c r="H102"/>
  <c r="G96"/>
  <c r="F72"/>
  <c r="F66"/>
  <c r="F60"/>
  <c r="F54"/>
  <c r="F48"/>
  <c r="F42"/>
  <c r="F36"/>
  <c r="F30"/>
  <c r="F24"/>
  <c r="G18"/>
  <c r="G42"/>
  <c r="G54"/>
  <c r="H20"/>
  <c r="H24" s="1"/>
  <c r="G60"/>
  <c r="H26"/>
  <c r="H90"/>
  <c r="H78"/>
  <c r="H66"/>
  <c r="H54"/>
  <c r="H42"/>
  <c r="H30"/>
  <c r="G48"/>
  <c r="G36"/>
  <c r="H79"/>
  <c r="H84" s="1"/>
  <c r="H72"/>
  <c r="H48"/>
  <c r="H36"/>
  <c r="H108"/>
  <c r="F78"/>
  <c r="G66"/>
  <c r="G90" i="7"/>
  <c r="G84"/>
  <c r="G36"/>
  <c r="H94"/>
  <c r="H96" s="1"/>
  <c r="H83"/>
  <c r="H61"/>
  <c r="H66" s="1"/>
  <c r="H37"/>
  <c r="H102"/>
  <c r="F78"/>
  <c r="H86"/>
  <c r="H90" s="1"/>
  <c r="G60"/>
  <c r="H80"/>
  <c r="H50"/>
  <c r="G30"/>
  <c r="G108"/>
  <c r="H68"/>
  <c r="G48"/>
  <c r="F18"/>
  <c r="H38"/>
  <c r="H78"/>
  <c r="H60"/>
  <c r="G96"/>
  <c r="G94"/>
  <c r="H32"/>
  <c r="H36" s="1"/>
  <c r="G78"/>
  <c r="G24"/>
  <c r="H54"/>
  <c r="H30"/>
  <c r="G18"/>
  <c r="G66"/>
  <c r="H84"/>
  <c r="H67"/>
  <c r="H72" s="1"/>
  <c r="H43"/>
  <c r="H48" s="1"/>
  <c r="H19"/>
  <c r="H24" s="1"/>
  <c r="H108"/>
  <c r="F84"/>
  <c r="H96" i="6"/>
  <c r="G90"/>
  <c r="H56"/>
  <c r="H60" s="1"/>
  <c r="H49"/>
  <c r="H54" s="1"/>
  <c r="H25"/>
  <c r="H30" s="1"/>
  <c r="F18"/>
  <c r="G95"/>
  <c r="G89"/>
  <c r="G54"/>
  <c r="H80"/>
  <c r="G24"/>
  <c r="F108"/>
  <c r="G71"/>
  <c r="H44"/>
  <c r="H48" s="1"/>
  <c r="H85"/>
  <c r="F90"/>
  <c r="H79"/>
  <c r="F84"/>
  <c r="H73"/>
  <c r="H78" s="1"/>
  <c r="F78"/>
  <c r="H67"/>
  <c r="H72" s="1"/>
  <c r="F72"/>
  <c r="H61"/>
  <c r="H66" s="1"/>
  <c r="F66"/>
  <c r="H24"/>
  <c r="H108"/>
  <c r="H102"/>
  <c r="G96"/>
  <c r="F60"/>
  <c r="G18"/>
  <c r="G30"/>
  <c r="G72"/>
  <c r="H86"/>
  <c r="H62"/>
  <c r="G36"/>
  <c r="G106"/>
  <c r="G108" s="1"/>
  <c r="G56"/>
  <c r="G60" s="1"/>
  <c r="G94"/>
  <c r="F102"/>
  <c r="H38"/>
  <c r="H42" s="1"/>
  <c r="H36"/>
  <c r="F96"/>
  <c r="G54" i="5"/>
  <c r="H92"/>
  <c r="G66"/>
  <c r="H47"/>
  <c r="G44"/>
  <c r="G48" s="1"/>
  <c r="F42"/>
  <c r="G18"/>
  <c r="H29"/>
  <c r="H80"/>
  <c r="H84" s="1"/>
  <c r="H74"/>
  <c r="G92"/>
  <c r="H68"/>
  <c r="G90"/>
  <c r="H89"/>
  <c r="H90" s="1"/>
  <c r="H25"/>
  <c r="H96"/>
  <c r="H83"/>
  <c r="H97"/>
  <c r="H102" s="1"/>
  <c r="G96"/>
  <c r="F90"/>
  <c r="F84"/>
  <c r="F78"/>
  <c r="F72"/>
  <c r="F66"/>
  <c r="F60"/>
  <c r="H77"/>
  <c r="H56"/>
  <c r="H60" s="1"/>
  <c r="H62"/>
  <c r="H66" s="1"/>
  <c r="H73"/>
  <c r="H31"/>
  <c r="H36" s="1"/>
  <c r="F96"/>
  <c r="H67"/>
  <c r="G102"/>
  <c r="F54"/>
  <c r="F48"/>
  <c r="F24"/>
  <c r="H59"/>
  <c r="F18"/>
  <c r="H71"/>
  <c r="H23"/>
  <c r="H24" s="1"/>
  <c r="H42"/>
  <c r="H16"/>
  <c r="H18" s="1"/>
  <c r="H86" i="1"/>
  <c r="H49"/>
  <c r="H25"/>
  <c r="F96"/>
  <c r="F18"/>
  <c r="G95"/>
  <c r="G89"/>
  <c r="H44"/>
  <c r="H48" s="1"/>
  <c r="H50"/>
  <c r="H106"/>
  <c r="G94"/>
  <c r="G96" s="1"/>
  <c r="H56"/>
  <c r="H60" s="1"/>
  <c r="G36"/>
  <c r="H100"/>
  <c r="H85"/>
  <c r="H90" s="1"/>
  <c r="F90"/>
  <c r="H79"/>
  <c r="H84" s="1"/>
  <c r="F84"/>
  <c r="H73"/>
  <c r="H78" s="1"/>
  <c r="F78"/>
  <c r="H67"/>
  <c r="F72"/>
  <c r="H61"/>
  <c r="F66"/>
  <c r="H108"/>
  <c r="H102"/>
  <c r="G18"/>
  <c r="H80"/>
  <c r="H38"/>
  <c r="H42" s="1"/>
  <c r="H20"/>
  <c r="H24" s="1"/>
  <c r="G108"/>
  <c r="G106"/>
  <c r="G86"/>
  <c r="G68"/>
  <c r="G72" s="1"/>
  <c r="G62"/>
  <c r="G66" s="1"/>
  <c r="H26"/>
  <c r="H96"/>
  <c r="H36"/>
  <c r="G102"/>
  <c r="G83"/>
  <c r="G84" s="1"/>
  <c r="F102"/>
  <c r="G102" i="14"/>
  <c r="F24"/>
  <c r="F78"/>
  <c r="H17"/>
  <c r="F102"/>
  <c r="H97"/>
  <c r="H102" s="1"/>
  <c r="F84"/>
  <c r="H74"/>
  <c r="H95"/>
  <c r="H96" s="1"/>
  <c r="F18"/>
  <c r="G13"/>
  <c r="G18" s="1"/>
  <c r="H78"/>
  <c r="H54"/>
  <c r="H30"/>
  <c r="F90"/>
  <c r="G96"/>
  <c r="H13"/>
  <c r="H18" s="1"/>
  <c r="F108"/>
  <c r="H103"/>
  <c r="H108" s="1"/>
  <c r="H72"/>
  <c r="H48"/>
  <c r="G103"/>
  <c r="G108" s="1"/>
  <c r="H86"/>
  <c r="H90" s="1"/>
  <c r="H20"/>
  <c r="H24" s="1"/>
  <c r="H80"/>
  <c r="H84" s="1"/>
  <c r="G36" i="15"/>
  <c r="H20"/>
  <c r="H85"/>
  <c r="H90" s="1"/>
  <c r="F90"/>
  <c r="H61"/>
  <c r="H66" s="1"/>
  <c r="F66"/>
  <c r="H37"/>
  <c r="H42" s="1"/>
  <c r="F42"/>
  <c r="H91"/>
  <c r="H96" s="1"/>
  <c r="F18"/>
  <c r="G100"/>
  <c r="G102" s="1"/>
  <c r="G68"/>
  <c r="G44"/>
  <c r="H44" s="1"/>
  <c r="G20"/>
  <c r="G13"/>
  <c r="G18" s="1"/>
  <c r="G59"/>
  <c r="G94"/>
  <c r="G96" s="1"/>
  <c r="F108"/>
  <c r="G71"/>
  <c r="H32"/>
  <c r="G16"/>
  <c r="G78"/>
  <c r="G41"/>
  <c r="G42" s="1"/>
  <c r="H79"/>
  <c r="F84"/>
  <c r="H55"/>
  <c r="F60"/>
  <c r="H31"/>
  <c r="H36" s="1"/>
  <c r="F36"/>
  <c r="H108"/>
  <c r="G105"/>
  <c r="G108" s="1"/>
  <c r="G47"/>
  <c r="H17"/>
  <c r="H18"/>
  <c r="H73"/>
  <c r="H78" s="1"/>
  <c r="F78"/>
  <c r="H49"/>
  <c r="H54" s="1"/>
  <c r="F54"/>
  <c r="H25"/>
  <c r="H30" s="1"/>
  <c r="F30"/>
  <c r="H102"/>
  <c r="G80"/>
  <c r="G56"/>
  <c r="G60" s="1"/>
  <c r="H106"/>
  <c r="G23"/>
  <c r="G89"/>
  <c r="G90" s="1"/>
  <c r="H67"/>
  <c r="F72"/>
  <c r="H43"/>
  <c r="F48"/>
  <c r="H19"/>
  <c r="H24" s="1"/>
  <c r="F24"/>
  <c r="G83"/>
  <c r="F102"/>
  <c r="G65"/>
  <c r="G66" s="1"/>
  <c r="G35"/>
  <c r="H80" i="16"/>
  <c r="H79"/>
  <c r="H84" s="1"/>
  <c r="F84"/>
  <c r="H73"/>
  <c r="H78" s="1"/>
  <c r="H31"/>
  <c r="H36" s="1"/>
  <c r="F66"/>
  <c r="H77"/>
  <c r="H65"/>
  <c r="H66" s="1"/>
  <c r="H53"/>
  <c r="H25"/>
  <c r="H30" s="1"/>
  <c r="H108"/>
  <c r="G95"/>
  <c r="G86"/>
  <c r="H86" s="1"/>
  <c r="F60"/>
  <c r="H20"/>
  <c r="H24" s="1"/>
  <c r="G72"/>
  <c r="G36"/>
  <c r="H56"/>
  <c r="H96"/>
  <c r="H48"/>
  <c r="G106"/>
  <c r="G108" s="1"/>
  <c r="H102"/>
  <c r="G80"/>
  <c r="G84" s="1"/>
  <c r="F102"/>
  <c r="G13"/>
  <c r="G18" s="1"/>
  <c r="G48"/>
  <c r="F108"/>
  <c r="G78"/>
  <c r="G94"/>
  <c r="G96" s="1"/>
  <c r="H60"/>
  <c r="G54"/>
  <c r="G42"/>
  <c r="H85"/>
  <c r="F90"/>
  <c r="H72"/>
  <c r="H42"/>
  <c r="H49"/>
  <c r="H54" s="1"/>
  <c r="G100"/>
  <c r="G102" s="1"/>
  <c r="G89"/>
  <c r="G30"/>
  <c r="H42" i="7" l="1"/>
  <c r="H90" i="6"/>
  <c r="H84"/>
  <c r="H72" i="5"/>
  <c r="H78"/>
  <c r="H30"/>
  <c r="H44"/>
  <c r="H48" s="1"/>
  <c r="H54" i="1"/>
  <c r="H68"/>
  <c r="H72" s="1"/>
  <c r="H66"/>
  <c r="H30"/>
  <c r="H62"/>
  <c r="G90"/>
  <c r="H48" i="15"/>
  <c r="G24"/>
  <c r="G84"/>
  <c r="H80"/>
  <c r="H72"/>
  <c r="G72"/>
  <c r="H68"/>
  <c r="H84"/>
  <c r="G48"/>
  <c r="H56"/>
  <c r="H60" s="1"/>
  <c r="H90" i="16"/>
  <c r="G90"/>
</calcChain>
</file>

<file path=xl/sharedStrings.xml><?xml version="1.0" encoding="utf-8"?>
<sst xmlns="http://schemas.openxmlformats.org/spreadsheetml/2006/main" count="1089" uniqueCount="104">
  <si>
    <t>PRIMES</t>
  </si>
  <si>
    <t>SEMAINES</t>
  </si>
  <si>
    <t>Nom / Prénom</t>
  </si>
  <si>
    <t>Heures</t>
  </si>
  <si>
    <t>Repas</t>
  </si>
  <si>
    <t>Maladie</t>
  </si>
  <si>
    <t>Equipe</t>
  </si>
  <si>
    <t>Garage</t>
  </si>
  <si>
    <t>HN100S</t>
  </si>
  <si>
    <t>HS125S</t>
  </si>
  <si>
    <t>HS150S</t>
  </si>
  <si>
    <t>Nouveau Collaborateur</t>
  </si>
  <si>
    <t>date début</t>
  </si>
  <si>
    <t>date fin</t>
  </si>
  <si>
    <t>HEURES</t>
  </si>
  <si>
    <t>ABSENCES</t>
  </si>
  <si>
    <t>TOTAL</t>
  </si>
  <si>
    <t>Chargement</t>
  </si>
  <si>
    <t>Matricule</t>
  </si>
  <si>
    <t>CONGP</t>
  </si>
  <si>
    <t>MALAD</t>
  </si>
  <si>
    <t>ATRAV</t>
  </si>
  <si>
    <t>INDEP</t>
  </si>
  <si>
    <t>PREQU</t>
  </si>
  <si>
    <t>H 100%</t>
  </si>
  <si>
    <t>H 125%</t>
  </si>
  <si>
    <t>H 150%</t>
  </si>
  <si>
    <t>Congès payés</t>
  </si>
  <si>
    <t>Accident de travail</t>
  </si>
  <si>
    <t>A renseigner si besoin</t>
  </si>
  <si>
    <t>Voir tableau correspondance</t>
  </si>
  <si>
    <t>Etablissement</t>
  </si>
  <si>
    <t>Nom</t>
  </si>
  <si>
    <t>Prénom</t>
  </si>
  <si>
    <t>SERVICE_LIB</t>
  </si>
  <si>
    <t>Libellé emploi</t>
  </si>
  <si>
    <t>LIVRAISON ET EXPEDITION</t>
  </si>
  <si>
    <t>CHAUFFEUR LIVREUR</t>
  </si>
  <si>
    <t>au 27/03/2017</t>
  </si>
  <si>
    <t>xx</t>
  </si>
  <si>
    <t>H rétabli</t>
  </si>
  <si>
    <t>Jours fériés 2017</t>
  </si>
  <si>
    <t>OUV</t>
  </si>
  <si>
    <t>si modif de la plage, attention aux formules jours ouvrés
 dans tableaux de calcul</t>
  </si>
  <si>
    <t>Période : du 27/02/2017 au 26/03/2017</t>
  </si>
  <si>
    <t>base</t>
  </si>
  <si>
    <t>taux</t>
  </si>
  <si>
    <t>a</t>
  </si>
  <si>
    <t>b</t>
  </si>
  <si>
    <t xml:space="preserve">c </t>
  </si>
  <si>
    <t xml:space="preserve">d </t>
  </si>
  <si>
    <t xml:space="preserve">e </t>
  </si>
  <si>
    <t xml:space="preserve">f </t>
  </si>
  <si>
    <t xml:space="preserve">g </t>
  </si>
  <si>
    <t xml:space="preserve">h </t>
  </si>
  <si>
    <t xml:space="preserve">j </t>
  </si>
  <si>
    <t xml:space="preserve">k </t>
  </si>
  <si>
    <t xml:space="preserve">l </t>
  </si>
  <si>
    <t xml:space="preserve">m </t>
  </si>
  <si>
    <t>n</t>
  </si>
  <si>
    <t>p</t>
  </si>
  <si>
    <t xml:space="preserve">v </t>
  </si>
  <si>
    <r>
      <rPr>
        <b/>
        <i/>
        <u/>
        <sz val="10"/>
        <color rgb="FF0070C0"/>
        <rFont val="Arial"/>
        <family val="2"/>
      </rPr>
      <t xml:space="preserve">Aide / Mémo : </t>
    </r>
    <r>
      <rPr>
        <b/>
        <u/>
        <sz val="10"/>
        <rFont val="Arial"/>
        <family val="2"/>
      </rPr>
      <t xml:space="preserve">
</t>
    </r>
    <r>
      <rPr>
        <i/>
        <sz val="10"/>
        <rFont val="Arial"/>
        <family val="2"/>
      </rPr>
      <t xml:space="preserve">- En cas de nouveau collaborateur, le service paie se chargera de vous envoyer un nouveau fichier avec le paramétrage correspondant
- En cas d'incohérence constatée, vous pouvez vous rapprocher de ... pour faire évoluer le paramètrage
- les heures rétablit permettent de transposer les heures réellement effectuées en 10eme pour être payé au plus juste </t>
    </r>
  </si>
  <si>
    <t>Client</t>
  </si>
  <si>
    <t>N° du contrat</t>
  </si>
  <si>
    <t>Item</t>
  </si>
  <si>
    <t>Version</t>
  </si>
  <si>
    <t>Code</t>
  </si>
  <si>
    <t>Périodes d'application</t>
  </si>
  <si>
    <t>Libellé</t>
  </si>
  <si>
    <t>Base</t>
  </si>
  <si>
    <t>TS</t>
  </si>
  <si>
    <t>MS</t>
  </si>
  <si>
    <t>TP</t>
  </si>
  <si>
    <t>MP</t>
  </si>
  <si>
    <t>Date début</t>
  </si>
  <si>
    <t>Date fin</t>
  </si>
  <si>
    <t>Date d'origine</t>
  </si>
  <si>
    <t>Type</t>
  </si>
  <si>
    <t>Type de Bulletin</t>
  </si>
  <si>
    <t>Code Analytique</t>
  </si>
  <si>
    <t>Famille EVP</t>
  </si>
  <si>
    <t>Statut</t>
  </si>
  <si>
    <t>MCLI</t>
  </si>
  <si>
    <t>MMAT</t>
  </si>
  <si>
    <t>MCONTRAT</t>
  </si>
  <si>
    <t>MITEM</t>
  </si>
  <si>
    <t>MVERSION</t>
  </si>
  <si>
    <t>MRUB</t>
  </si>
  <si>
    <t>PERIODES</t>
  </si>
  <si>
    <t>NAME</t>
  </si>
  <si>
    <t>N</t>
  </si>
  <si>
    <t>T1</t>
  </si>
  <si>
    <t>M1</t>
  </si>
  <si>
    <t>T2</t>
  </si>
  <si>
    <t>M2</t>
  </si>
  <si>
    <t>DDEB</t>
  </si>
  <si>
    <t>DFIN</t>
  </si>
  <si>
    <t>DORIGINE</t>
  </si>
  <si>
    <t>TYPE</t>
  </si>
  <si>
    <t>MTYPEBULL</t>
  </si>
  <si>
    <t>MCODEANA</t>
  </si>
  <si>
    <t>MFAMILY</t>
  </si>
  <si>
    <t>MSTATUS</t>
  </si>
</sst>
</file>

<file path=xl/styles.xml><?xml version="1.0" encoding="utf-8"?>
<styleSheet xmlns="http://schemas.openxmlformats.org/spreadsheetml/2006/main">
  <numFmts count="1">
    <numFmt numFmtId="164" formatCode="[hh]:mm:ss"/>
  </numFmts>
  <fonts count="10"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u/>
      <sz val="10"/>
      <name val="Arial"/>
      <family val="2"/>
    </font>
    <font>
      <b/>
      <i/>
      <u/>
      <sz val="10"/>
      <color rgb="FF0070C0"/>
      <name val="Arial"/>
      <family val="2"/>
    </font>
    <font>
      <b/>
      <sz val="10"/>
      <color indexed="9"/>
      <name val="Serif"/>
    </font>
    <font>
      <i/>
      <sz val="10"/>
      <color rgb="FFFF0000"/>
      <name val="Arial"/>
      <family val="2"/>
    </font>
    <font>
      <sz val="10"/>
      <color rgb="FFFF0000"/>
      <name val="Arial"/>
      <family val="2"/>
    </font>
    <font>
      <b/>
      <sz val="11"/>
      <color indexed="9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54"/>
      </patternFill>
    </fill>
  </fills>
  <borders count="75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223">
    <xf numFmtId="0" fontId="0" fillId="0" borderId="0" xfId="0"/>
    <xf numFmtId="0" fontId="6" fillId="7" borderId="0" xfId="0" applyFont="1" applyFill="1"/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vertical="top"/>
    </xf>
    <xf numFmtId="0" fontId="0" fillId="0" borderId="0" xfId="0" applyAlignment="1" applyProtection="1">
      <alignment vertical="top" wrapText="1"/>
    </xf>
    <xf numFmtId="0" fontId="2" fillId="0" borderId="15" xfId="0" applyFont="1" applyBorder="1" applyAlignment="1" applyProtection="1">
      <alignment horizontal="center" vertical="center"/>
    </xf>
    <xf numFmtId="9" fontId="2" fillId="0" borderId="15" xfId="0" applyNumberFormat="1" applyFont="1" applyFill="1" applyBorder="1" applyAlignment="1" applyProtection="1">
      <alignment horizontal="center"/>
    </xf>
    <xf numFmtId="9" fontId="2" fillId="0" borderId="16" xfId="0" applyNumberFormat="1" applyFont="1" applyFill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2" fillId="0" borderId="27" xfId="0" applyFont="1" applyBorder="1" applyAlignment="1" applyProtection="1">
      <alignment horizontal="center" vertical="center"/>
    </xf>
    <xf numFmtId="0" fontId="2" fillId="0" borderId="31" xfId="0" applyFont="1" applyBorder="1" applyAlignment="1" applyProtection="1">
      <alignment horizontal="center" vertical="center"/>
    </xf>
    <xf numFmtId="0" fontId="2" fillId="0" borderId="26" xfId="0" applyFont="1" applyBorder="1" applyAlignment="1" applyProtection="1">
      <alignment horizontal="center" vertical="center"/>
    </xf>
    <xf numFmtId="0" fontId="0" fillId="0" borderId="20" xfId="0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4" borderId="33" xfId="0" applyFont="1" applyFill="1" applyBorder="1" applyAlignment="1" applyProtection="1">
      <alignment horizontal="center" vertical="center"/>
    </xf>
    <xf numFmtId="0" fontId="2" fillId="4" borderId="32" xfId="0" applyFont="1" applyFill="1" applyBorder="1" applyAlignment="1" applyProtection="1">
      <alignment horizontal="center" vertical="center"/>
    </xf>
    <xf numFmtId="0" fontId="0" fillId="4" borderId="34" xfId="0" applyFont="1" applyFill="1" applyBorder="1" applyAlignment="1" applyProtection="1">
      <alignment horizontal="center" vertical="center"/>
    </xf>
    <xf numFmtId="0" fontId="3" fillId="4" borderId="35" xfId="0" applyFont="1" applyFill="1" applyBorder="1" applyAlignment="1" applyProtection="1">
      <alignment horizontal="center" vertical="center"/>
    </xf>
    <xf numFmtId="0" fontId="3" fillId="4" borderId="36" xfId="0" applyFont="1" applyFill="1" applyBorder="1" applyAlignment="1" applyProtection="1">
      <alignment horizontal="center" vertical="center"/>
    </xf>
    <xf numFmtId="0" fontId="3" fillId="4" borderId="40" xfId="0" applyFont="1" applyFill="1" applyBorder="1" applyAlignment="1" applyProtection="1">
      <alignment horizontal="center" vertical="center"/>
    </xf>
    <xf numFmtId="0" fontId="3" fillId="4" borderId="37" xfId="0" applyFont="1" applyFill="1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38" xfId="0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3" fillId="3" borderId="30" xfId="0" applyFont="1" applyFill="1" applyBorder="1" applyAlignment="1" applyProtection="1">
      <alignment horizontal="center" vertical="center"/>
    </xf>
    <xf numFmtId="0" fontId="3" fillId="3" borderId="18" xfId="0" applyFont="1" applyFill="1" applyBorder="1" applyAlignment="1" applyProtection="1">
      <alignment horizontal="center" vertical="center" wrapText="1"/>
    </xf>
    <xf numFmtId="164" fontId="3" fillId="3" borderId="0" xfId="0" applyNumberFormat="1" applyFont="1" applyFill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3" fillId="3" borderId="28" xfId="0" applyFont="1" applyFill="1" applyBorder="1" applyAlignment="1" applyProtection="1">
      <alignment horizontal="center" vertical="center"/>
    </xf>
    <xf numFmtId="0" fontId="3" fillId="3" borderId="46" xfId="0" applyFont="1" applyFill="1" applyBorder="1" applyAlignment="1" applyProtection="1">
      <alignment horizontal="center" vertical="center" wrapText="1"/>
    </xf>
    <xf numFmtId="0" fontId="3" fillId="3" borderId="2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29" xfId="0" applyFont="1" applyFill="1" applyBorder="1" applyAlignment="1" applyProtection="1">
      <alignment horizontal="center" vertical="center"/>
    </xf>
    <xf numFmtId="0" fontId="3" fillId="3" borderId="22" xfId="0" applyFont="1" applyFill="1" applyBorder="1" applyAlignment="1" applyProtection="1">
      <alignment horizontal="center" vertical="center" wrapText="1"/>
    </xf>
    <xf numFmtId="14" fontId="0" fillId="2" borderId="24" xfId="0" applyNumberFormat="1" applyFill="1" applyBorder="1" applyAlignment="1" applyProtection="1">
      <alignment horizontal="center" vertical="center" wrapText="1"/>
      <protection locked="0"/>
    </xf>
    <xf numFmtId="14" fontId="0" fillId="2" borderId="19" xfId="0" applyNumberFormat="1" applyFill="1" applyBorder="1" applyAlignment="1" applyProtection="1">
      <alignment horizontal="center" vertical="center" wrapText="1"/>
      <protection locked="0"/>
    </xf>
    <xf numFmtId="14" fontId="0" fillId="2" borderId="19" xfId="0" applyNumberFormat="1" applyFill="1" applyBorder="1" applyAlignment="1" applyProtection="1">
      <alignment horizontal="center" vertical="center"/>
      <protection locked="0"/>
    </xf>
    <xf numFmtId="14" fontId="0" fillId="2" borderId="25" xfId="0" applyNumberFormat="1" applyFill="1" applyBorder="1" applyAlignment="1" applyProtection="1">
      <alignment horizontal="center" vertical="center"/>
      <protection locked="0"/>
    </xf>
    <xf numFmtId="14" fontId="0" fillId="2" borderId="20" xfId="0" applyNumberFormat="1" applyFill="1" applyBorder="1" applyAlignment="1" applyProtection="1">
      <alignment horizontal="center" vertical="center"/>
      <protection locked="0"/>
    </xf>
    <xf numFmtId="14" fontId="0" fillId="2" borderId="38" xfId="0" applyNumberFormat="1" applyFont="1" applyFill="1" applyBorder="1" applyAlignment="1" applyProtection="1">
      <alignment horizontal="center" vertical="center" wrapText="1"/>
      <protection locked="0"/>
    </xf>
    <xf numFmtId="14" fontId="0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14" fontId="0" fillId="2" borderId="41" xfId="0" applyNumberFormat="1" applyFill="1" applyBorder="1" applyAlignment="1" applyProtection="1">
      <alignment horizontal="center" vertical="center"/>
      <protection locked="0"/>
    </xf>
    <xf numFmtId="14" fontId="0" fillId="2" borderId="39" xfId="0" applyNumberFormat="1" applyFill="1" applyBorder="1" applyAlignment="1" applyProtection="1">
      <alignment horizontal="center" vertical="center"/>
      <protection locked="0"/>
    </xf>
    <xf numFmtId="14" fontId="0" fillId="2" borderId="38" xfId="0" applyNumberFormat="1" applyFill="1" applyBorder="1" applyAlignment="1" applyProtection="1">
      <alignment horizontal="center" vertical="center" wrapText="1"/>
      <protection locked="0"/>
    </xf>
    <xf numFmtId="14" fontId="0" fillId="2" borderId="2" xfId="0" applyNumberFormat="1" applyFill="1" applyBorder="1" applyAlignment="1" applyProtection="1">
      <alignment horizontal="center" vertical="center" wrapText="1"/>
      <protection locked="0"/>
    </xf>
    <xf numFmtId="2" fontId="0" fillId="0" borderId="2" xfId="0" applyNumberFormat="1" applyBorder="1"/>
    <xf numFmtId="0" fontId="0" fillId="0" borderId="0" xfId="0" applyAlignment="1">
      <alignment wrapText="1"/>
    </xf>
    <xf numFmtId="14" fontId="0" fillId="2" borderId="15" xfId="0" applyNumberFormat="1" applyFill="1" applyBorder="1" applyAlignment="1" applyProtection="1">
      <alignment horizontal="center" vertical="center"/>
      <protection locked="0"/>
    </xf>
    <xf numFmtId="2" fontId="0" fillId="0" borderId="15" xfId="0" applyNumberFormat="1" applyFill="1" applyBorder="1" applyAlignment="1" applyProtection="1">
      <alignment horizontal="center" vertical="center"/>
      <protection locked="0"/>
    </xf>
    <xf numFmtId="2" fontId="0" fillId="0" borderId="2" xfId="0" applyNumberFormat="1" applyFill="1" applyBorder="1" applyAlignment="1" applyProtection="1">
      <alignment horizontal="center" vertical="center"/>
      <protection locked="0"/>
    </xf>
    <xf numFmtId="2" fontId="0" fillId="0" borderId="15" xfId="0" applyNumberFormat="1" applyFill="1" applyBorder="1" applyAlignment="1" applyProtection="1">
      <alignment horizontal="center" vertical="center" wrapText="1"/>
      <protection locked="0"/>
    </xf>
    <xf numFmtId="2" fontId="0" fillId="0" borderId="2" xfId="0" applyNumberFormat="1" applyFill="1" applyBorder="1" applyAlignment="1" applyProtection="1">
      <alignment horizontal="center" vertical="center" wrapText="1"/>
      <protection locked="0"/>
    </xf>
    <xf numFmtId="2" fontId="0" fillId="0" borderId="15" xfId="0" applyNumberFormat="1" applyBorder="1" applyAlignment="1" applyProtection="1">
      <alignment horizontal="center" vertical="center"/>
    </xf>
    <xf numFmtId="2" fontId="0" fillId="0" borderId="20" xfId="0" applyNumberFormat="1" applyFill="1" applyBorder="1" applyAlignment="1" applyProtection="1">
      <alignment horizontal="center" vertical="center"/>
    </xf>
    <xf numFmtId="2" fontId="0" fillId="0" borderId="39" xfId="0" applyNumberFormat="1" applyFill="1" applyBorder="1" applyAlignment="1" applyProtection="1">
      <alignment horizontal="center" vertical="center"/>
    </xf>
    <xf numFmtId="2" fontId="0" fillId="0" borderId="15" xfId="0" applyNumberFormat="1" applyBorder="1"/>
    <xf numFmtId="2" fontId="0" fillId="0" borderId="54" xfId="0" applyNumberFormat="1" applyBorder="1" applyAlignment="1" applyProtection="1">
      <alignment horizontal="center" vertical="center"/>
    </xf>
    <xf numFmtId="2" fontId="0" fillId="3" borderId="2" xfId="0" applyNumberFormat="1" applyFill="1" applyBorder="1" applyAlignment="1" applyProtection="1">
      <alignment horizontal="center" vertical="center"/>
    </xf>
    <xf numFmtId="2" fontId="0" fillId="0" borderId="54" xfId="0" applyNumberFormat="1" applyBorder="1"/>
    <xf numFmtId="0" fontId="0" fillId="0" borderId="53" xfId="0" applyBorder="1" applyAlignment="1" applyProtection="1">
      <alignment horizontal="center" vertical="center"/>
    </xf>
    <xf numFmtId="0" fontId="0" fillId="0" borderId="55" xfId="0" applyBorder="1" applyAlignment="1" applyProtection="1">
      <alignment horizontal="center" vertical="center"/>
    </xf>
    <xf numFmtId="0" fontId="3" fillId="3" borderId="27" xfId="0" applyFont="1" applyFill="1" applyBorder="1" applyAlignment="1" applyProtection="1">
      <alignment horizontal="center" vertical="center"/>
    </xf>
    <xf numFmtId="0" fontId="3" fillId="3" borderId="53" xfId="0" applyFont="1" applyFill="1" applyBorder="1" applyAlignment="1" applyProtection="1">
      <alignment horizontal="center" vertical="center"/>
    </xf>
    <xf numFmtId="2" fontId="0" fillId="3" borderId="19" xfId="0" applyNumberFormat="1" applyFill="1" applyBorder="1" applyAlignment="1" applyProtection="1">
      <alignment horizontal="center" vertical="center"/>
    </xf>
    <xf numFmtId="2" fontId="0" fillId="3" borderId="20" xfId="0" applyNumberFormat="1" applyFill="1" applyBorder="1" applyAlignment="1" applyProtection="1">
      <alignment horizontal="center" vertical="center"/>
    </xf>
    <xf numFmtId="2" fontId="0" fillId="3" borderId="39" xfId="0" applyNumberFormat="1" applyFill="1" applyBorder="1" applyAlignment="1" applyProtection="1">
      <alignment horizontal="center" vertical="center"/>
    </xf>
    <xf numFmtId="16" fontId="0" fillId="0" borderId="2" xfId="0" applyNumberFormat="1" applyBorder="1" applyAlignment="1">
      <alignment horizontal="center" wrapText="1"/>
    </xf>
    <xf numFmtId="2" fontId="0" fillId="3" borderId="15" xfId="0" applyNumberFormat="1" applyFill="1" applyBorder="1" applyAlignment="1" applyProtection="1">
      <alignment horizontal="center" vertical="center"/>
    </xf>
    <xf numFmtId="2" fontId="0" fillId="3" borderId="54" xfId="0" applyNumberFormat="1" applyFill="1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</xf>
    <xf numFmtId="2" fontId="0" fillId="0" borderId="36" xfId="0" applyNumberFormat="1" applyBorder="1"/>
    <xf numFmtId="2" fontId="0" fillId="0" borderId="36" xfId="0" applyNumberFormat="1" applyBorder="1" applyAlignment="1" applyProtection="1">
      <alignment horizontal="center" vertical="center"/>
    </xf>
    <xf numFmtId="2" fontId="0" fillId="0" borderId="37" xfId="0" applyNumberFormat="1" applyFill="1" applyBorder="1" applyAlignment="1" applyProtection="1">
      <alignment horizontal="center" vertical="center"/>
    </xf>
    <xf numFmtId="14" fontId="0" fillId="2" borderId="35" xfId="0" applyNumberFormat="1" applyFill="1" applyBorder="1" applyAlignment="1" applyProtection="1">
      <alignment horizontal="center" vertical="center" wrapText="1"/>
      <protection locked="0"/>
    </xf>
    <xf numFmtId="14" fontId="0" fillId="2" borderId="36" xfId="0" applyNumberFormat="1" applyFill="1" applyBorder="1" applyAlignment="1" applyProtection="1">
      <alignment horizontal="center" vertical="center" wrapText="1"/>
      <protection locked="0"/>
    </xf>
    <xf numFmtId="2" fontId="0" fillId="0" borderId="54" xfId="0" applyNumberFormat="1" applyFill="1" applyBorder="1" applyAlignment="1" applyProtection="1">
      <alignment horizontal="center" vertical="center"/>
      <protection locked="0"/>
    </xf>
    <xf numFmtId="14" fontId="0" fillId="2" borderId="54" xfId="0" applyNumberFormat="1" applyFill="1" applyBorder="1" applyAlignment="1" applyProtection="1">
      <alignment horizontal="center" vertical="center"/>
      <protection locked="0"/>
    </xf>
    <xf numFmtId="2" fontId="0" fillId="0" borderId="54" xfId="0" applyNumberFormat="1" applyFill="1" applyBorder="1" applyAlignment="1" applyProtection="1">
      <alignment horizontal="center" vertical="center" wrapText="1"/>
      <protection locked="0"/>
    </xf>
    <xf numFmtId="14" fontId="0" fillId="2" borderId="36" xfId="0" applyNumberFormat="1" applyFill="1" applyBorder="1" applyAlignment="1" applyProtection="1">
      <alignment horizontal="center" vertical="center"/>
      <protection locked="0"/>
    </xf>
    <xf numFmtId="14" fontId="0" fillId="2" borderId="40" xfId="0" applyNumberFormat="1" applyFill="1" applyBorder="1" applyAlignment="1" applyProtection="1">
      <alignment horizontal="center" vertical="center"/>
      <protection locked="0"/>
    </xf>
    <xf numFmtId="14" fontId="0" fillId="2" borderId="37" xfId="0" applyNumberFormat="1" applyFill="1" applyBorder="1" applyAlignment="1" applyProtection="1">
      <alignment horizontal="center" vertical="center"/>
      <protection locked="0"/>
    </xf>
    <xf numFmtId="0" fontId="2" fillId="5" borderId="11" xfId="0" applyFont="1" applyFill="1" applyBorder="1" applyAlignment="1" applyProtection="1">
      <alignment horizontal="center" vertical="center"/>
    </xf>
    <xf numFmtId="2" fontId="2" fillId="5" borderId="12" xfId="0" applyNumberFormat="1" applyFont="1" applyFill="1" applyBorder="1" applyAlignment="1" applyProtection="1">
      <alignment horizontal="center" vertical="center"/>
    </xf>
    <xf numFmtId="2" fontId="2" fillId="5" borderId="13" xfId="0" applyNumberFormat="1" applyFont="1" applyFill="1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3" fillId="3" borderId="33" xfId="0" applyFont="1" applyFill="1" applyBorder="1" applyAlignment="1" applyProtection="1">
      <alignment horizontal="center" vertical="center"/>
    </xf>
    <xf numFmtId="2" fontId="0" fillId="3" borderId="36" xfId="0" applyNumberFormat="1" applyFill="1" applyBorder="1" applyAlignment="1" applyProtection="1">
      <alignment horizontal="center" vertical="center"/>
    </xf>
    <xf numFmtId="2" fontId="0" fillId="3" borderId="37" xfId="0" applyNumberFormat="1" applyFill="1" applyBorder="1" applyAlignment="1" applyProtection="1">
      <alignment horizontal="center" vertical="center"/>
    </xf>
    <xf numFmtId="2" fontId="2" fillId="5" borderId="15" xfId="0" applyNumberFormat="1" applyFont="1" applyFill="1" applyBorder="1" applyAlignment="1" applyProtection="1">
      <alignment horizontal="center" vertical="center"/>
    </xf>
    <xf numFmtId="2" fontId="2" fillId="5" borderId="57" xfId="0" applyNumberFormat="1" applyFont="1" applyFill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/>
    </xf>
    <xf numFmtId="0" fontId="2" fillId="0" borderId="52" xfId="0" applyFont="1" applyBorder="1" applyAlignment="1" applyProtection="1">
      <alignment horizontal="center"/>
    </xf>
    <xf numFmtId="0" fontId="2" fillId="5" borderId="4" xfId="0" applyFont="1" applyFill="1" applyBorder="1" applyAlignment="1" applyProtection="1">
      <alignment horizontal="center" vertical="center"/>
    </xf>
    <xf numFmtId="0" fontId="0" fillId="0" borderId="24" xfId="0" applyFont="1" applyBorder="1" applyAlignment="1" applyProtection="1">
      <alignment horizontal="center" vertical="center"/>
    </xf>
    <xf numFmtId="0" fontId="0" fillId="0" borderId="19" xfId="0" applyFont="1" applyBorder="1" applyAlignment="1" applyProtection="1">
      <alignment horizontal="center" vertical="center"/>
    </xf>
    <xf numFmtId="0" fontId="0" fillId="0" borderId="25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6" borderId="0" xfId="0" applyFill="1" applyBorder="1" applyAlignment="1" applyProtection="1">
      <alignment horizontal="left" vertical="top" wrapText="1"/>
    </xf>
    <xf numFmtId="0" fontId="2" fillId="5" borderId="52" xfId="0" applyFont="1" applyFill="1" applyBorder="1" applyAlignment="1" applyProtection="1">
      <alignment horizontal="center" vertical="center"/>
    </xf>
    <xf numFmtId="0" fontId="2" fillId="5" borderId="56" xfId="0" applyFont="1" applyFill="1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0" fillId="0" borderId="61" xfId="0" applyFont="1" applyBorder="1" applyAlignment="1">
      <alignment horizontal="center" wrapText="1"/>
    </xf>
    <xf numFmtId="0" fontId="0" fillId="0" borderId="63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0" xfId="0" applyFill="1" applyAlignment="1" applyProtection="1">
      <alignment vertical="top" wrapText="1"/>
    </xf>
    <xf numFmtId="0" fontId="2" fillId="0" borderId="14" xfId="0" applyFont="1" applyFill="1" applyBorder="1" applyAlignment="1" applyProtection="1">
      <alignment horizontal="center" vertical="center"/>
    </xf>
    <xf numFmtId="0" fontId="0" fillId="0" borderId="8" xfId="0" applyFont="1" applyFill="1" applyBorder="1" applyAlignment="1" applyProtection="1">
      <alignment horizontal="center" vertical="center"/>
    </xf>
    <xf numFmtId="164" fontId="2" fillId="0" borderId="11" xfId="0" applyNumberFormat="1" applyFont="1" applyFill="1" applyBorder="1" applyAlignment="1" applyProtection="1">
      <alignment horizontal="center" vertical="center"/>
    </xf>
    <xf numFmtId="164" fontId="3" fillId="0" borderId="24" xfId="0" applyNumberFormat="1" applyFont="1" applyFill="1" applyBorder="1" applyAlignment="1" applyProtection="1">
      <alignment horizontal="center" vertical="center"/>
    </xf>
    <xf numFmtId="164" fontId="3" fillId="0" borderId="38" xfId="0" applyNumberFormat="1" applyFont="1" applyFill="1" applyBorder="1" applyAlignment="1" applyProtection="1">
      <alignment horizontal="center" vertical="center"/>
    </xf>
    <xf numFmtId="164" fontId="3" fillId="0" borderId="35" xfId="0" applyNumberFormat="1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center" vertical="center"/>
    </xf>
    <xf numFmtId="0" fontId="0" fillId="0" borderId="19" xfId="0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  <xf numFmtId="0" fontId="2" fillId="0" borderId="52" xfId="0" applyFont="1" applyFill="1" applyBorder="1" applyAlignment="1" applyProtection="1">
      <alignment horizontal="center" vertical="center"/>
    </xf>
    <xf numFmtId="2" fontId="2" fillId="2" borderId="12" xfId="0" applyNumberFormat="1" applyFont="1" applyFill="1" applyBorder="1" applyAlignment="1" applyProtection="1">
      <alignment horizontal="center" vertical="center"/>
    </xf>
    <xf numFmtId="2" fontId="2" fillId="2" borderId="13" xfId="0" applyNumberFormat="1" applyFont="1" applyFill="1" applyBorder="1" applyAlignment="1" applyProtection="1">
      <alignment horizontal="center" vertical="center"/>
    </xf>
    <xf numFmtId="0" fontId="2" fillId="2" borderId="52" xfId="0" applyFont="1" applyFill="1" applyBorder="1" applyAlignment="1" applyProtection="1">
      <alignment horizontal="center" vertical="center"/>
    </xf>
    <xf numFmtId="0" fontId="2" fillId="0" borderId="52" xfId="0" applyFont="1" applyBorder="1" applyAlignment="1" applyProtection="1">
      <alignment horizontal="center"/>
    </xf>
    <xf numFmtId="0" fontId="2" fillId="0" borderId="56" xfId="0" applyFont="1" applyBorder="1" applyAlignment="1" applyProtection="1">
      <alignment horizont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0" fillId="0" borderId="25" xfId="0" applyFont="1" applyBorder="1" applyAlignment="1" applyProtection="1">
      <alignment horizontal="center" vertical="center"/>
    </xf>
    <xf numFmtId="0" fontId="0" fillId="0" borderId="42" xfId="0" applyFont="1" applyBorder="1" applyAlignment="1" applyProtection="1">
      <alignment horizontal="center" vertical="center"/>
    </xf>
    <xf numFmtId="0" fontId="0" fillId="0" borderId="27" xfId="0" applyFont="1" applyBorder="1" applyAlignment="1" applyProtection="1">
      <alignment horizontal="center" vertical="center"/>
    </xf>
    <xf numFmtId="0" fontId="2" fillId="5" borderId="52" xfId="0" applyFont="1" applyFill="1" applyBorder="1" applyAlignment="1" applyProtection="1">
      <alignment horizontal="center" vertical="center"/>
    </xf>
    <xf numFmtId="0" fontId="2" fillId="5" borderId="56" xfId="0" applyFont="1" applyFill="1" applyBorder="1" applyAlignment="1" applyProtection="1">
      <alignment horizontal="center" vertical="center"/>
    </xf>
    <xf numFmtId="0" fontId="0" fillId="8" borderId="15" xfId="0" applyFill="1" applyBorder="1" applyAlignment="1" applyProtection="1">
      <alignment horizontal="center" vertical="center"/>
      <protection locked="0"/>
    </xf>
    <xf numFmtId="0" fontId="0" fillId="8" borderId="54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3" borderId="54" xfId="0" applyFill="1" applyBorder="1" applyAlignment="1" applyProtection="1">
      <alignment horizontal="center" vertical="center"/>
      <protection locked="0"/>
    </xf>
    <xf numFmtId="0" fontId="0" fillId="0" borderId="43" xfId="0" applyFill="1" applyBorder="1" applyAlignment="1" applyProtection="1">
      <alignment horizontal="center" vertical="center"/>
      <protection locked="0"/>
    </xf>
    <xf numFmtId="0" fontId="0" fillId="0" borderId="44" xfId="0" applyFill="1" applyBorder="1" applyAlignment="1" applyProtection="1">
      <alignment horizontal="center" vertical="center"/>
      <protection locked="0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/>
    </xf>
    <xf numFmtId="0" fontId="1" fillId="0" borderId="7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6" borderId="4" xfId="0" applyFill="1" applyBorder="1" applyAlignment="1" applyProtection="1">
      <alignment horizontal="center"/>
    </xf>
    <xf numFmtId="0" fontId="0" fillId="6" borderId="7" xfId="0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3" fillId="0" borderId="52" xfId="0" applyFont="1" applyBorder="1" applyAlignment="1" applyProtection="1">
      <alignment horizontal="center"/>
    </xf>
    <xf numFmtId="0" fontId="3" fillId="0" borderId="5" xfId="0" applyFont="1" applyBorder="1" applyAlignment="1" applyProtection="1">
      <alignment horizontal="center"/>
    </xf>
    <xf numFmtId="0" fontId="3" fillId="0" borderId="25" xfId="0" applyFont="1" applyBorder="1" applyAlignment="1" applyProtection="1">
      <alignment horizontal="center" vertical="center"/>
    </xf>
    <xf numFmtId="0" fontId="3" fillId="0" borderId="66" xfId="0" applyFont="1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3" fillId="0" borderId="43" xfId="0" applyFont="1" applyFill="1" applyBorder="1" applyAlignment="1" applyProtection="1">
      <alignment horizontal="center" vertical="center"/>
    </xf>
    <xf numFmtId="0" fontId="3" fillId="0" borderId="44" xfId="0" applyFont="1" applyFill="1" applyBorder="1" applyAlignment="1" applyProtection="1">
      <alignment horizontal="center" vertical="center"/>
    </xf>
    <xf numFmtId="0" fontId="0" fillId="6" borderId="40" xfId="0" applyFill="1" applyBorder="1" applyAlignment="1" applyProtection="1">
      <alignment horizontal="left" vertical="top" wrapText="1"/>
    </xf>
    <xf numFmtId="0" fontId="0" fillId="6" borderId="34" xfId="0" applyFill="1" applyBorder="1" applyAlignment="1" applyProtection="1">
      <alignment horizontal="left" vertical="top" wrapText="1"/>
    </xf>
    <xf numFmtId="0" fontId="0" fillId="6" borderId="45" xfId="0" applyFill="1" applyBorder="1" applyAlignment="1" applyProtection="1">
      <alignment horizontal="left" vertical="top" wrapText="1"/>
    </xf>
    <xf numFmtId="0" fontId="0" fillId="6" borderId="47" xfId="0" applyFill="1" applyBorder="1" applyAlignment="1" applyProtection="1">
      <alignment horizontal="left" vertical="top" wrapText="1"/>
    </xf>
    <xf numFmtId="0" fontId="0" fillId="6" borderId="0" xfId="0" applyFill="1" applyBorder="1" applyAlignment="1" applyProtection="1">
      <alignment horizontal="left" vertical="top" wrapText="1"/>
    </xf>
    <xf numFmtId="0" fontId="0" fillId="6" borderId="48" xfId="0" applyFill="1" applyBorder="1" applyAlignment="1" applyProtection="1">
      <alignment horizontal="left" vertical="top" wrapText="1"/>
    </xf>
    <xf numFmtId="0" fontId="0" fillId="6" borderId="49" xfId="0" applyFill="1" applyBorder="1" applyAlignment="1" applyProtection="1">
      <alignment horizontal="left" vertical="top" wrapText="1"/>
    </xf>
    <xf numFmtId="0" fontId="0" fillId="6" borderId="50" xfId="0" applyFill="1" applyBorder="1" applyAlignment="1" applyProtection="1">
      <alignment horizontal="left" vertical="top" wrapText="1"/>
    </xf>
    <xf numFmtId="0" fontId="0" fillId="6" borderId="51" xfId="0" applyFill="1" applyBorder="1" applyAlignment="1" applyProtection="1">
      <alignment horizontal="left" vertical="top" wrapText="1"/>
    </xf>
    <xf numFmtId="0" fontId="2" fillId="0" borderId="4" xfId="0" applyFont="1" applyBorder="1" applyAlignment="1" applyProtection="1">
      <alignment horizontal="center"/>
    </xf>
    <xf numFmtId="0" fontId="0" fillId="6" borderId="8" xfId="0" applyFill="1" applyBorder="1" applyAlignment="1" applyProtection="1">
      <alignment horizontal="center"/>
    </xf>
    <xf numFmtId="0" fontId="0" fillId="6" borderId="9" xfId="0" applyFill="1" applyBorder="1" applyAlignment="1" applyProtection="1">
      <alignment horizontal="center"/>
    </xf>
    <xf numFmtId="0" fontId="0" fillId="6" borderId="10" xfId="0" applyFill="1" applyBorder="1" applyAlignment="1" applyProtection="1">
      <alignment horizontal="center"/>
    </xf>
    <xf numFmtId="0" fontId="0" fillId="0" borderId="8" xfId="0" applyBorder="1" applyAlignment="1" applyProtection="1">
      <alignment horizontal="center" vertical="center"/>
    </xf>
    <xf numFmtId="0" fontId="0" fillId="0" borderId="6" xfId="0" applyFont="1" applyBorder="1" applyAlignment="1" applyProtection="1">
      <alignment horizontal="center" vertical="center"/>
    </xf>
    <xf numFmtId="0" fontId="3" fillId="3" borderId="8" xfId="0" applyFont="1" applyFill="1" applyBorder="1" applyAlignment="1" applyProtection="1">
      <alignment horizontal="center" vertical="center"/>
    </xf>
    <xf numFmtId="0" fontId="3" fillId="3" borderId="6" xfId="0" applyFont="1" applyFill="1" applyBorder="1" applyAlignment="1" applyProtection="1">
      <alignment horizontal="center" vertical="center"/>
    </xf>
    <xf numFmtId="0" fontId="0" fillId="3" borderId="19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36" xfId="0" applyFill="1" applyBorder="1" applyAlignment="1" applyProtection="1">
      <alignment horizontal="center" vertical="center"/>
      <protection locked="0"/>
    </xf>
    <xf numFmtId="0" fontId="0" fillId="0" borderId="62" xfId="0" applyBorder="1" applyAlignment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0" fillId="0" borderId="40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0" fillId="0" borderId="53" xfId="0" applyFont="1" applyBorder="1" applyAlignment="1" applyProtection="1">
      <alignment horizontal="center" vertical="center"/>
    </xf>
    <xf numFmtId="0" fontId="0" fillId="0" borderId="33" xfId="0" applyFont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 applyProtection="1">
      <alignment horizontal="center" vertical="center"/>
      <protection locked="0"/>
    </xf>
    <xf numFmtId="0" fontId="0" fillId="0" borderId="39" xfId="0" applyFill="1" applyBorder="1" applyAlignment="1" applyProtection="1">
      <alignment horizontal="center" vertical="center"/>
      <protection locked="0"/>
    </xf>
    <xf numFmtId="0" fontId="0" fillId="0" borderId="37" xfId="0" applyFill="1" applyBorder="1" applyAlignment="1" applyProtection="1">
      <alignment horizontal="center" vertical="center"/>
      <protection locked="0"/>
    </xf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9" fillId="9" borderId="0" xfId="0" applyFont="1" applyFill="1"/>
    <xf numFmtId="0" fontId="9" fillId="9" borderId="0" xfId="0" applyFont="1" applyFill="1" applyAlignment="1">
      <alignment horizontal="left"/>
    </xf>
    <xf numFmtId="0" fontId="2" fillId="2" borderId="7" xfId="0" applyFont="1" applyFill="1" applyBorder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2" fontId="0" fillId="0" borderId="68" xfId="0" applyNumberFormat="1" applyBorder="1" applyAlignment="1" applyProtection="1">
      <alignment horizontal="center" vertical="center"/>
    </xf>
    <xf numFmtId="2" fontId="0" fillId="0" borderId="69" xfId="0" applyNumberFormat="1" applyFill="1" applyBorder="1" applyAlignment="1" applyProtection="1">
      <alignment horizontal="center" vertical="center"/>
    </xf>
    <xf numFmtId="0" fontId="0" fillId="0" borderId="67" xfId="0" applyFont="1" applyBorder="1" applyAlignment="1">
      <alignment horizontal="center" wrapText="1"/>
    </xf>
    <xf numFmtId="0" fontId="0" fillId="0" borderId="68" xfId="0" applyFill="1" applyBorder="1" applyAlignment="1" applyProtection="1">
      <alignment horizontal="center" vertical="center"/>
      <protection locked="0"/>
    </xf>
    <xf numFmtId="0" fontId="0" fillId="0" borderId="69" xfId="0" applyFill="1" applyBorder="1" applyAlignment="1" applyProtection="1">
      <alignment horizontal="center" vertical="center"/>
      <protection locked="0"/>
    </xf>
    <xf numFmtId="0" fontId="2" fillId="0" borderId="16" xfId="0" applyFont="1" applyFill="1" applyBorder="1" applyAlignment="1" applyProtection="1">
      <alignment horizontal="center" vertical="center"/>
    </xf>
    <xf numFmtId="0" fontId="0" fillId="0" borderId="20" xfId="0" applyFill="1" applyBorder="1" applyAlignment="1" applyProtection="1">
      <alignment horizontal="center" vertical="center"/>
    </xf>
    <xf numFmtId="0" fontId="0" fillId="0" borderId="58" xfId="0" applyFont="1" applyFill="1" applyBorder="1" applyAlignment="1" applyProtection="1">
      <alignment horizontal="center" vertical="center"/>
    </xf>
    <xf numFmtId="0" fontId="0" fillId="4" borderId="59" xfId="0" applyFill="1" applyBorder="1" applyAlignment="1" applyProtection="1">
      <alignment horizontal="center" vertical="center"/>
    </xf>
    <xf numFmtId="0" fontId="8" fillId="4" borderId="59" xfId="0" applyFont="1" applyFill="1" applyBorder="1" applyAlignment="1" applyProtection="1">
      <alignment horizontal="center" vertical="center"/>
    </xf>
    <xf numFmtId="0" fontId="8" fillId="4" borderId="60" xfId="0" applyFont="1" applyFill="1" applyBorder="1" applyAlignment="1" applyProtection="1">
      <alignment horizontal="center" vertical="center"/>
    </xf>
    <xf numFmtId="0" fontId="8" fillId="4" borderId="58" xfId="0" applyFont="1" applyFill="1" applyBorder="1" applyAlignment="1" applyProtection="1">
      <alignment horizontal="center" vertical="center"/>
    </xf>
    <xf numFmtId="0" fontId="0" fillId="0" borderId="59" xfId="0" applyFont="1" applyFill="1" applyBorder="1" applyAlignment="1" applyProtection="1">
      <alignment horizontal="center" vertical="center"/>
    </xf>
    <xf numFmtId="0" fontId="0" fillId="0" borderId="60" xfId="0" applyFont="1" applyFill="1" applyBorder="1" applyAlignment="1" applyProtection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164" fontId="0" fillId="0" borderId="71" xfId="0" applyNumberFormat="1" applyFill="1" applyBorder="1"/>
    <xf numFmtId="164" fontId="0" fillId="0" borderId="72" xfId="0" applyNumberFormat="1" applyFill="1" applyBorder="1"/>
    <xf numFmtId="164" fontId="0" fillId="0" borderId="73" xfId="0" applyNumberFormat="1" applyFill="1" applyBorder="1"/>
    <xf numFmtId="164" fontId="0" fillId="0" borderId="74" xfId="0" applyNumberFormat="1" applyFill="1" applyBorder="1"/>
    <xf numFmtId="0" fontId="0" fillId="0" borderId="70" xfId="0" applyFill="1" applyBorder="1" applyAlignment="1">
      <alignment horizontal="center" vertical="center"/>
    </xf>
    <xf numFmtId="0" fontId="0" fillId="0" borderId="54" xfId="0" applyFill="1" applyBorder="1" applyAlignment="1" applyProtection="1">
      <alignment horizontal="center" vertical="center"/>
      <protection locked="0"/>
    </xf>
    <xf numFmtId="0" fontId="0" fillId="0" borderId="62" xfId="0" applyFill="1" applyBorder="1" applyAlignment="1">
      <alignment horizontal="center" vertical="center"/>
    </xf>
    <xf numFmtId="0" fontId="0" fillId="0" borderId="64" xfId="0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0" fontId="2" fillId="2" borderId="1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AE108"/>
  <sheetViews>
    <sheetView workbookViewId="0">
      <selection activeCell="AC16" sqref="AC1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E108"/>
  <sheetViews>
    <sheetView workbookViewId="0">
      <pane ySplit="11" topLeftCell="A12" activePane="bottomLeft" state="frozen"/>
      <selection pane="bottomLeft"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24.95" customHeight="1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24.95" customHeight="1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24.95" customHeight="1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24.95" customHeight="1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24.95" customHeight="1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24.95" customHeight="1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24.95" customHeight="1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24.95" customHeight="1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24.95" customHeight="1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24.95" customHeight="1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24.95" customHeight="1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24.95" customHeight="1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24.95" customHeight="1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24.95" customHeight="1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24.95" customHeight="1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24.95" customHeight="1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24.95" customHeight="1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24.95" customHeight="1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24.95" customHeight="1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24.95" customHeight="1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24.95" customHeight="1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24.95" customHeight="1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24.95" customHeight="1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24.95" customHeight="1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24.95" customHeight="1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24.95" customHeight="1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24.95" customHeight="1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24.95" customHeight="1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24.95" customHeight="1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24.95" customHeight="1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24.95" customHeight="1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24.95" customHeight="1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24.95" customHeight="1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24.95" customHeight="1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24.95" customHeight="1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24.95" customHeight="1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24.95" customHeight="1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24.95" customHeight="1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24.95" customHeight="1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24.95" customHeight="1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24.95" customHeight="1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24.95" customHeight="1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24.95" customHeight="1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24.95" customHeight="1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24.95" customHeight="1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24.95" customHeight="1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24.95" customHeight="1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24.95" customHeight="1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24.95" customHeight="1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24.95" customHeight="1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24.95" customHeight="1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24.95" customHeight="1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24.95" customHeight="1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24.95" customHeight="1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24.95" customHeight="1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24.95" customHeight="1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24.95" customHeight="1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24.95" customHeight="1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24.95" customHeight="1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24.95" customHeight="1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24.95" customHeight="1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24.95" customHeight="1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24.95" customHeight="1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24.95" customHeight="1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24.95" customHeight="1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24.95" customHeight="1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24.95" customHeight="1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24.95" customHeight="1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24.95" customHeight="1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24.95" customHeight="1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24.95" customHeight="1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24.95" customHeight="1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24.95" customHeight="1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24.95" customHeight="1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24.95" customHeight="1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24.95" customHeight="1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24.95" customHeight="1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24.95" customHeight="1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24.95" customHeight="1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24.95" customHeight="1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24.95" customHeight="1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24.95" customHeight="1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24.95" customHeight="1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24.95" customHeight="1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24.95" customHeight="1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24.95" customHeight="1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 ht="24.95" customHeigh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 ht="24.95" customHeigh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 ht="24.95" customHeigh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 ht="24.95" customHeigh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24.95" customHeight="1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24.95" customHeight="1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autoFilter ref="A11:AE108">
    <filterColumn colId="1"/>
    <filterColumn colId="10"/>
    <filterColumn colId="13" showButton="0"/>
    <filterColumn colId="15"/>
    <filterColumn colId="16" showButton="0"/>
    <filterColumn colId="18"/>
    <filterColumn colId="19" showButton="0"/>
    <filterColumn colId="21"/>
    <filterColumn colId="22" showButton="0"/>
  </autoFilter>
  <mergeCells count="128">
    <mergeCell ref="M13:M17"/>
    <mergeCell ref="B13:B17"/>
    <mergeCell ref="C19:C23"/>
    <mergeCell ref="C25:C29"/>
    <mergeCell ref="C31:C35"/>
    <mergeCell ref="C37:C41"/>
    <mergeCell ref="C43:C47"/>
    <mergeCell ref="C13:C17"/>
    <mergeCell ref="J61:J65"/>
    <mergeCell ref="L61:L65"/>
    <mergeCell ref="J55:J59"/>
    <mergeCell ref="J49:J53"/>
    <mergeCell ref="J43:J47"/>
    <mergeCell ref="J19:J23"/>
    <mergeCell ref="J13:J17"/>
    <mergeCell ref="J37:J41"/>
    <mergeCell ref="J31:J35"/>
    <mergeCell ref="J25:J29"/>
    <mergeCell ref="K13:K17"/>
    <mergeCell ref="K19:K23"/>
    <mergeCell ref="L13:L17"/>
    <mergeCell ref="C91:C95"/>
    <mergeCell ref="C97:C101"/>
    <mergeCell ref="C103:C107"/>
    <mergeCell ref="L19:L23"/>
    <mergeCell ref="M19:M23"/>
    <mergeCell ref="L25:L29"/>
    <mergeCell ref="M25:M29"/>
    <mergeCell ref="L31:L35"/>
    <mergeCell ref="M31:M35"/>
    <mergeCell ref="L37:L41"/>
    <mergeCell ref="C49:C53"/>
    <mergeCell ref="C55:C59"/>
    <mergeCell ref="C61:C65"/>
    <mergeCell ref="C67:C71"/>
    <mergeCell ref="C73:C77"/>
    <mergeCell ref="C79:C83"/>
    <mergeCell ref="J103:J107"/>
    <mergeCell ref="J97:J101"/>
    <mergeCell ref="J91:J95"/>
    <mergeCell ref="J85:J89"/>
    <mergeCell ref="J79:J83"/>
    <mergeCell ref="J73:J77"/>
    <mergeCell ref="J67:J71"/>
    <mergeCell ref="C85:C89"/>
    <mergeCell ref="L97:L101"/>
    <mergeCell ref="M97:M101"/>
    <mergeCell ref="M61:M65"/>
    <mergeCell ref="L67:L71"/>
    <mergeCell ref="M67:M71"/>
    <mergeCell ref="L73:L77"/>
    <mergeCell ref="M73:M77"/>
    <mergeCell ref="L79:L83"/>
    <mergeCell ref="M79:M83"/>
    <mergeCell ref="J96:K96"/>
    <mergeCell ref="N102:X102"/>
    <mergeCell ref="N108:X108"/>
    <mergeCell ref="A1:X1"/>
    <mergeCell ref="A9:C9"/>
    <mergeCell ref="N9:X9"/>
    <mergeCell ref="W10:X10"/>
    <mergeCell ref="W11:X11"/>
    <mergeCell ref="J10:K10"/>
    <mergeCell ref="J11:K11"/>
    <mergeCell ref="N72:X72"/>
    <mergeCell ref="N78:X78"/>
    <mergeCell ref="N36:X36"/>
    <mergeCell ref="N42:X42"/>
    <mergeCell ref="N48:X48"/>
    <mergeCell ref="N54:X54"/>
    <mergeCell ref="N60:X60"/>
    <mergeCell ref="N66:X66"/>
    <mergeCell ref="L103:L107"/>
    <mergeCell ref="M103:M107"/>
    <mergeCell ref="A3:J6"/>
    <mergeCell ref="N10:O10"/>
    <mergeCell ref="D9:H9"/>
    <mergeCell ref="I9:M9"/>
    <mergeCell ref="K31:K35"/>
    <mergeCell ref="K37:K41"/>
    <mergeCell ref="K43:K47"/>
    <mergeCell ref="K49:K53"/>
    <mergeCell ref="M85:M89"/>
    <mergeCell ref="L91:L95"/>
    <mergeCell ref="M91:M95"/>
    <mergeCell ref="M37:M41"/>
    <mergeCell ref="L43:L47"/>
    <mergeCell ref="M43:M47"/>
    <mergeCell ref="L49:L53"/>
    <mergeCell ref="M49:M53"/>
    <mergeCell ref="L55:L59"/>
    <mergeCell ref="M55:M59"/>
    <mergeCell ref="J90:K90"/>
    <mergeCell ref="L85:L89"/>
    <mergeCell ref="J102:K102"/>
    <mergeCell ref="J108:K108"/>
    <mergeCell ref="K85:K89"/>
    <mergeCell ref="K91:K95"/>
    <mergeCell ref="K97:K101"/>
    <mergeCell ref="K103:K107"/>
    <mergeCell ref="J24:K24"/>
    <mergeCell ref="J30:K30"/>
    <mergeCell ref="J36:K36"/>
    <mergeCell ref="J42:K42"/>
    <mergeCell ref="J48:K48"/>
    <mergeCell ref="J54:K54"/>
    <mergeCell ref="J60:K60"/>
    <mergeCell ref="J66:K66"/>
    <mergeCell ref="J72:K72"/>
    <mergeCell ref="J78:K78"/>
    <mergeCell ref="J84:K84"/>
    <mergeCell ref="K55:K59"/>
    <mergeCell ref="K61:K65"/>
    <mergeCell ref="K67:K71"/>
    <mergeCell ref="K73:K77"/>
    <mergeCell ref="K79:K83"/>
    <mergeCell ref="K25:K29"/>
    <mergeCell ref="T10:U10"/>
    <mergeCell ref="Q10:R10"/>
    <mergeCell ref="N96:X96"/>
    <mergeCell ref="N90:X90"/>
    <mergeCell ref="N84:X84"/>
    <mergeCell ref="N30:X30"/>
    <mergeCell ref="N24:X24"/>
    <mergeCell ref="N18:X18"/>
    <mergeCell ref="T11:U11"/>
    <mergeCell ref="Q11:R11"/>
    <mergeCell ref="N11:O11"/>
  </mergeCells>
  <phoneticPr fontId="0" type="noConversion"/>
  <pageMargins left="0.78740157480314965" right="0.78740157480314965" top="0.43307086614173229" bottom="0.39370078740157483" header="0.15748031496062992" footer="0.11811023622047245"/>
  <pageSetup paperSize="9" scale="60" orientation="landscape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24.95" customHeight="1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24.95" customHeight="1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24.95" customHeight="1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24.95" customHeight="1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24.95" customHeight="1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24.95" customHeight="1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24.95" customHeight="1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24.95" customHeight="1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24.95" customHeight="1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24.95" customHeight="1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24.95" customHeight="1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24.95" customHeight="1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24.95" customHeight="1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24.95" customHeight="1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24.95" customHeight="1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24.95" customHeight="1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24.95" customHeight="1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24.95" customHeight="1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24.95" customHeight="1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24.95" customHeight="1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24.95" customHeight="1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24.95" customHeight="1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24.95" customHeight="1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24.95" customHeight="1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24.95" customHeight="1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24.95" customHeight="1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24.95" customHeight="1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24.95" customHeight="1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24.95" customHeight="1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24.95" customHeight="1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24.95" customHeight="1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24.95" customHeight="1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24.95" customHeight="1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24.95" customHeight="1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24.95" customHeight="1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24.95" customHeight="1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24.95" customHeight="1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24.95" customHeight="1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24.95" customHeight="1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24.95" customHeight="1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24.95" customHeight="1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24.95" customHeight="1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24.95" customHeight="1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24.95" customHeight="1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24.95" customHeight="1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24.95" customHeight="1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24.95" customHeight="1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24.95" customHeight="1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24.95" customHeight="1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24.95" customHeight="1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24.95" customHeight="1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24.95" customHeight="1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24.95" customHeight="1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24.95" customHeight="1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24.95" customHeight="1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24.95" customHeight="1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24.95" customHeight="1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24.95" customHeight="1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24.95" customHeight="1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24.95" customHeight="1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24.95" customHeight="1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24.95" customHeight="1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24.95" customHeight="1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24.95" customHeight="1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24.95" customHeight="1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24.95" customHeight="1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24.95" customHeight="1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24.95" customHeight="1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24.95" customHeight="1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24.95" customHeight="1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24.95" customHeight="1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24.95" customHeight="1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24.95" customHeight="1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24.95" customHeight="1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24.95" customHeight="1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24.95" customHeight="1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24.95" customHeight="1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24.95" customHeight="1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24.95" customHeight="1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24.95" customHeight="1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24.95" customHeight="1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24.95" customHeight="1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24.95" customHeight="1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24.95" customHeight="1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24.95" customHeight="1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24.95" customHeight="1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 ht="24.95" customHeigh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 ht="24.95" customHeigh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 ht="24.95" customHeigh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 ht="24.95" customHeigh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24.95" customHeight="1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24.95" customHeight="1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AE108"/>
  <sheetViews>
    <sheetView workbookViewId="0">
      <selection sqref="A1:XFD1048576"/>
    </sheetView>
  </sheetViews>
  <sheetFormatPr baseColWidth="10" defaultColWidth="11.5703125" defaultRowHeight="12.75" outlineLevelCol="1"/>
  <cols>
    <col min="1" max="1" width="13" style="102" customWidth="1"/>
    <col min="2" max="2" width="11.5703125" style="2"/>
    <col min="3" max="3" width="21.7109375" style="2" customWidth="1"/>
    <col min="4" max="4" width="16" style="3" customWidth="1"/>
    <col min="5" max="5" width="8.7109375" style="2" bestFit="1" customWidth="1"/>
    <col min="6" max="6" width="11.5703125" style="2" customWidth="1"/>
    <col min="7" max="7" width="12" style="2" customWidth="1"/>
    <col min="8" max="8" width="12.5703125" style="2" customWidth="1"/>
    <col min="9" max="9" width="11.5703125" style="102" customWidth="1"/>
    <col min="10" max="11" width="11.5703125" style="2"/>
    <col min="12" max="12" width="11.5703125" style="3"/>
    <col min="13" max="13" width="13.42578125" style="3" customWidth="1"/>
    <col min="14" max="14" width="12.140625" style="102" hidden="1" customWidth="1" outlineLevel="1"/>
    <col min="15" max="15" width="9.42578125" style="102" hidden="1" customWidth="1" outlineLevel="1"/>
    <col min="16" max="16" width="12.5703125" style="102" hidden="1" customWidth="1" outlineLevel="1"/>
    <col min="17" max="17" width="0" style="2" hidden="1" customWidth="1" outlineLevel="1"/>
    <col min="18" max="19" width="10.140625" style="2" hidden="1" customWidth="1" outlineLevel="1"/>
    <col min="20" max="20" width="9.85546875" style="2" hidden="1" customWidth="1" outlineLevel="1"/>
    <col min="21" max="22" width="0" style="2" hidden="1" customWidth="1" outlineLevel="1"/>
    <col min="23" max="23" width="12.28515625" style="2" hidden="1" customWidth="1" outlineLevel="1"/>
    <col min="24" max="24" width="12.5703125" style="2" hidden="1" customWidth="1" outlineLevel="1"/>
    <col min="25" max="25" width="11.5703125" style="2" collapsed="1"/>
    <col min="26" max="30" width="11.5703125" style="2"/>
    <col min="31" max="31" width="35.5703125" style="2" customWidth="1"/>
    <col min="32" max="16384" width="11.5703125" style="2"/>
  </cols>
  <sheetData>
    <row r="1" spans="1:31" ht="18.75" thickBot="1">
      <c r="A1" s="142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4"/>
    </row>
    <row r="2" spans="1:31" ht="12.75" customHeight="1">
      <c r="Y2" s="4"/>
      <c r="Z2" s="4"/>
      <c r="AA2" s="4"/>
      <c r="AB2" s="4"/>
      <c r="AC2" s="4"/>
      <c r="AD2" s="4"/>
      <c r="AE2" s="4"/>
    </row>
    <row r="3" spans="1:31" ht="68.25" customHeight="1">
      <c r="A3" s="158" t="s">
        <v>62</v>
      </c>
      <c r="B3" s="159"/>
      <c r="C3" s="159"/>
      <c r="D3" s="159"/>
      <c r="E3" s="159"/>
      <c r="F3" s="159"/>
      <c r="G3" s="159"/>
      <c r="H3" s="159"/>
      <c r="I3" s="159"/>
      <c r="J3" s="160"/>
      <c r="K3" s="103"/>
      <c r="L3" s="110"/>
      <c r="M3" s="110"/>
      <c r="N3" s="5"/>
      <c r="O3" s="5"/>
      <c r="P3" s="5"/>
      <c r="Q3" s="5"/>
      <c r="R3" s="5"/>
      <c r="S3" s="5"/>
      <c r="X3" s="5"/>
      <c r="Y3" s="4"/>
      <c r="Z3" s="4"/>
      <c r="AA3" s="4"/>
      <c r="AB3" s="4"/>
      <c r="AC3" s="4"/>
      <c r="AD3" s="4"/>
      <c r="AE3" s="4"/>
    </row>
    <row r="4" spans="1:31">
      <c r="A4" s="161"/>
      <c r="B4" s="162"/>
      <c r="C4" s="162"/>
      <c r="D4" s="162"/>
      <c r="E4" s="162"/>
      <c r="F4" s="162"/>
      <c r="G4" s="162"/>
      <c r="H4" s="162"/>
      <c r="I4" s="162"/>
      <c r="J4" s="163"/>
      <c r="K4" s="103"/>
      <c r="L4" s="110"/>
      <c r="M4" s="110"/>
      <c r="N4" s="5"/>
      <c r="O4" s="5"/>
      <c r="P4" s="5"/>
      <c r="Q4" s="5"/>
      <c r="R4" s="5"/>
      <c r="S4" s="5"/>
      <c r="X4" s="5"/>
      <c r="Y4" s="4"/>
      <c r="Z4" s="4"/>
      <c r="AA4" s="4"/>
      <c r="AB4" s="4"/>
      <c r="AC4" s="4"/>
      <c r="AD4" s="4"/>
      <c r="AE4" s="4"/>
    </row>
    <row r="5" spans="1:31">
      <c r="A5" s="161"/>
      <c r="B5" s="162"/>
      <c r="C5" s="162"/>
      <c r="D5" s="162"/>
      <c r="E5" s="162"/>
      <c r="F5" s="162"/>
      <c r="G5" s="162"/>
      <c r="H5" s="162"/>
      <c r="I5" s="162"/>
      <c r="J5" s="163"/>
      <c r="K5" s="103"/>
      <c r="L5" s="110"/>
      <c r="M5" s="110"/>
      <c r="N5" s="5"/>
      <c r="O5" s="5"/>
      <c r="P5" s="5"/>
      <c r="Q5" s="5"/>
      <c r="R5" s="5"/>
      <c r="S5" s="5"/>
      <c r="X5" s="5"/>
      <c r="Y5" s="4"/>
      <c r="Z5" s="4"/>
      <c r="AA5" s="4"/>
      <c r="AB5" s="4"/>
      <c r="AC5" s="4"/>
      <c r="AD5" s="4"/>
      <c r="AE5" s="4"/>
    </row>
    <row r="6" spans="1:31">
      <c r="A6" s="164"/>
      <c r="B6" s="165"/>
      <c r="C6" s="165"/>
      <c r="D6" s="165"/>
      <c r="E6" s="165"/>
      <c r="F6" s="165"/>
      <c r="G6" s="165"/>
      <c r="H6" s="165"/>
      <c r="I6" s="165"/>
      <c r="J6" s="166"/>
      <c r="K6" s="103"/>
      <c r="L6" s="110"/>
      <c r="M6" s="110"/>
      <c r="N6" s="5"/>
      <c r="O6" s="5"/>
      <c r="P6" s="5"/>
      <c r="Q6" s="5"/>
      <c r="R6" s="5"/>
      <c r="S6" s="5"/>
      <c r="X6" s="5"/>
      <c r="Y6" s="4"/>
      <c r="Z6" s="4"/>
      <c r="AA6" s="4"/>
      <c r="AB6" s="4"/>
      <c r="AC6" s="4"/>
      <c r="AD6" s="4"/>
      <c r="AE6" s="4"/>
    </row>
    <row r="7" spans="1:31">
      <c r="A7" s="5"/>
      <c r="B7" s="5"/>
      <c r="C7" s="5"/>
      <c r="D7" s="110"/>
      <c r="E7" s="5"/>
      <c r="F7" s="5"/>
      <c r="G7" s="5"/>
      <c r="H7" s="5"/>
      <c r="I7" s="5"/>
      <c r="J7" s="5"/>
      <c r="K7" s="5"/>
      <c r="L7" s="110"/>
      <c r="M7" s="110"/>
      <c r="N7" s="5"/>
      <c r="O7" s="5"/>
      <c r="P7" s="5"/>
      <c r="Q7" s="5"/>
      <c r="R7" s="5"/>
      <c r="S7" s="5"/>
      <c r="X7" s="5"/>
      <c r="Y7" s="4"/>
      <c r="Z7" s="4"/>
      <c r="AA7" s="4"/>
      <c r="AB7" s="4"/>
      <c r="AC7" s="4"/>
      <c r="AD7" s="4"/>
      <c r="AE7" s="4"/>
    </row>
    <row r="8" spans="1:31" ht="13.5" thickBot="1">
      <c r="X8" s="4"/>
      <c r="Y8" s="4"/>
      <c r="Z8" s="4"/>
      <c r="AA8" s="4"/>
      <c r="AB8" s="4"/>
      <c r="AC8" s="4"/>
      <c r="AD8" s="4"/>
      <c r="AE8" s="4"/>
    </row>
    <row r="9" spans="1:31" ht="13.5" thickBot="1">
      <c r="A9" s="145" t="s">
        <v>44</v>
      </c>
      <c r="B9" s="145"/>
      <c r="C9" s="146"/>
      <c r="D9" s="168" t="s">
        <v>14</v>
      </c>
      <c r="E9" s="169"/>
      <c r="F9" s="169"/>
      <c r="G9" s="169"/>
      <c r="H9" s="170"/>
      <c r="I9" s="147" t="s">
        <v>0</v>
      </c>
      <c r="J9" s="148"/>
      <c r="K9" s="148"/>
      <c r="L9" s="148"/>
      <c r="M9" s="149"/>
      <c r="N9" s="147" t="s">
        <v>15</v>
      </c>
      <c r="O9" s="148"/>
      <c r="P9" s="148"/>
      <c r="Q9" s="148"/>
      <c r="R9" s="148"/>
      <c r="S9" s="148"/>
      <c r="T9" s="148"/>
      <c r="U9" s="148"/>
      <c r="V9" s="148"/>
      <c r="W9" s="148"/>
      <c r="X9" s="149"/>
      <c r="Y9" s="4"/>
      <c r="Z9" s="4"/>
      <c r="AA9" s="4"/>
      <c r="AB9" s="4"/>
      <c r="AC9" s="4"/>
      <c r="AD9" s="4"/>
      <c r="AE9" s="4"/>
    </row>
    <row r="10" spans="1:31" ht="13.5" thickBot="1">
      <c r="D10" s="111" t="s">
        <v>3</v>
      </c>
      <c r="E10" s="6" t="s">
        <v>40</v>
      </c>
      <c r="F10" s="7" t="s">
        <v>24</v>
      </c>
      <c r="G10" s="7" t="s">
        <v>25</v>
      </c>
      <c r="H10" s="8" t="s">
        <v>26</v>
      </c>
      <c r="I10" s="9" t="s">
        <v>4</v>
      </c>
      <c r="J10" s="124" t="s">
        <v>6</v>
      </c>
      <c r="K10" s="125"/>
      <c r="L10" s="117" t="s">
        <v>7</v>
      </c>
      <c r="M10" s="201" t="s">
        <v>17</v>
      </c>
      <c r="N10" s="167" t="s">
        <v>27</v>
      </c>
      <c r="O10" s="125"/>
      <c r="P10" s="96" t="s">
        <v>42</v>
      </c>
      <c r="Q10" s="124" t="s">
        <v>5</v>
      </c>
      <c r="R10" s="125"/>
      <c r="S10" s="96" t="s">
        <v>42</v>
      </c>
      <c r="T10" s="124" t="s">
        <v>28</v>
      </c>
      <c r="U10" s="125"/>
      <c r="V10" s="97" t="s">
        <v>42</v>
      </c>
      <c r="W10" s="150" t="s">
        <v>29</v>
      </c>
      <c r="X10" s="151"/>
      <c r="Y10" s="4"/>
      <c r="Z10" s="4"/>
      <c r="AA10" s="4"/>
      <c r="AB10" s="4"/>
      <c r="AC10" s="4"/>
      <c r="AD10" s="4"/>
      <c r="AE10" s="4"/>
    </row>
    <row r="11" spans="1:31" s="14" customFormat="1">
      <c r="A11" s="10" t="s">
        <v>1</v>
      </c>
      <c r="B11" s="11" t="s">
        <v>18</v>
      </c>
      <c r="C11" s="12" t="s">
        <v>2</v>
      </c>
      <c r="D11" s="112"/>
      <c r="E11" s="100"/>
      <c r="F11" s="100" t="s">
        <v>8</v>
      </c>
      <c r="G11" s="100" t="s">
        <v>9</v>
      </c>
      <c r="H11" s="13" t="s">
        <v>10</v>
      </c>
      <c r="I11" s="99" t="s">
        <v>22</v>
      </c>
      <c r="J11" s="129" t="s">
        <v>23</v>
      </c>
      <c r="K11" s="130"/>
      <c r="L11" s="118" t="s">
        <v>39</v>
      </c>
      <c r="M11" s="202" t="s">
        <v>39</v>
      </c>
      <c r="N11" s="131" t="s">
        <v>19</v>
      </c>
      <c r="O11" s="130"/>
      <c r="P11" s="100"/>
      <c r="Q11" s="129" t="s">
        <v>20</v>
      </c>
      <c r="R11" s="130"/>
      <c r="S11" s="100"/>
      <c r="T11" s="129" t="s">
        <v>21</v>
      </c>
      <c r="U11" s="130"/>
      <c r="V11" s="101"/>
      <c r="W11" s="152" t="s">
        <v>30</v>
      </c>
      <c r="X11" s="153"/>
      <c r="Y11" s="4"/>
      <c r="Z11" s="4"/>
      <c r="AA11" s="4"/>
      <c r="AB11" s="4"/>
      <c r="AC11" s="4"/>
      <c r="AD11" s="4"/>
      <c r="AE11" s="4"/>
    </row>
    <row r="12" spans="1:31" s="14" customFormat="1" ht="13.5" thickBot="1">
      <c r="A12" s="15"/>
      <c r="B12" s="16"/>
      <c r="C12" s="17"/>
      <c r="D12" s="203"/>
      <c r="E12" s="204" t="s">
        <v>45</v>
      </c>
      <c r="F12" s="205" t="s">
        <v>45</v>
      </c>
      <c r="G12" s="205" t="s">
        <v>45</v>
      </c>
      <c r="H12" s="206" t="s">
        <v>45</v>
      </c>
      <c r="I12" s="207" t="s">
        <v>45</v>
      </c>
      <c r="J12" s="205" t="s">
        <v>45</v>
      </c>
      <c r="K12" s="205" t="s">
        <v>46</v>
      </c>
      <c r="L12" s="208"/>
      <c r="M12" s="209"/>
      <c r="N12" s="18" t="s">
        <v>12</v>
      </c>
      <c r="O12" s="19" t="s">
        <v>13</v>
      </c>
      <c r="P12" s="19"/>
      <c r="Q12" s="19" t="s">
        <v>12</v>
      </c>
      <c r="R12" s="19" t="s">
        <v>13</v>
      </c>
      <c r="S12" s="19"/>
      <c r="T12" s="19" t="s">
        <v>12</v>
      </c>
      <c r="U12" s="20" t="s">
        <v>13</v>
      </c>
      <c r="V12" s="20"/>
      <c r="W12" s="19" t="s">
        <v>12</v>
      </c>
      <c r="X12" s="21" t="s">
        <v>13</v>
      </c>
      <c r="Y12" s="4"/>
      <c r="Z12" s="4"/>
      <c r="AA12" s="4"/>
      <c r="AB12" s="4"/>
      <c r="AC12" s="4"/>
      <c r="AD12" s="4"/>
      <c r="AE12" s="4"/>
    </row>
    <row r="13" spans="1:31" s="23" customFormat="1" ht="23.25" customHeight="1" thickBot="1">
      <c r="A13" s="22">
        <v>9</v>
      </c>
      <c r="B13" s="179"/>
      <c r="C13" s="182" t="s">
        <v>47</v>
      </c>
      <c r="D13" s="212">
        <v>1.5986111111111112</v>
      </c>
      <c r="E13" s="64">
        <f>ROUND(D13*96,0)/96*24+(O13+R13+U13)*7</f>
        <v>38.25</v>
      </c>
      <c r="F13" s="62" t="str">
        <f>IF(AND(R13+U13&gt;0,E13&gt;35),(R13+U13)*7,"0,00")</f>
        <v>0,00</v>
      </c>
      <c r="G13" s="196">
        <f>IF(E13&lt;35,0,IF(E13-35-F13&gt;8,8,E13-35-F13))</f>
        <v>3.25</v>
      </c>
      <c r="H13" s="197" t="str">
        <f t="shared" ref="H13:H17" si="0">IF(E13-35-F13&gt;8,E13-35-F13-G13,"0,00")</f>
        <v>0,00</v>
      </c>
      <c r="I13" s="198">
        <v>5</v>
      </c>
      <c r="J13" s="216">
        <v>19</v>
      </c>
      <c r="K13" s="217">
        <v>5</v>
      </c>
      <c r="L13" s="199"/>
      <c r="M13" s="200"/>
      <c r="N13" s="39"/>
      <c r="O13" s="40"/>
      <c r="P13" s="54">
        <f>NETWORKDAYS(N13,O13,'Liste du personnel'!A22:A31)</f>
        <v>0</v>
      </c>
      <c r="Q13" s="53"/>
      <c r="R13" s="53"/>
      <c r="S13" s="56">
        <f>NETWORKDAYS(Q13,R13,'Liste du personnel'!$A$22:$A$31)</f>
        <v>0</v>
      </c>
      <c r="T13" s="41"/>
      <c r="U13" s="42"/>
      <c r="V13" s="56">
        <f>NETWORKDAYS(T13,U13,'Liste du personnel'!$A$22:$A$31)</f>
        <v>0</v>
      </c>
      <c r="W13" s="41"/>
      <c r="X13" s="43"/>
    </row>
    <row r="14" spans="1:31" s="23" customFormat="1" ht="24.95" customHeight="1" thickBot="1">
      <c r="A14" s="24">
        <v>10</v>
      </c>
      <c r="B14" s="180"/>
      <c r="C14" s="183"/>
      <c r="D14" s="213">
        <v>1.3111111111111111</v>
      </c>
      <c r="E14" s="51">
        <f>ROUND(D14*96,0)/96*24+(O14+R14+U14)*7</f>
        <v>31.5</v>
      </c>
      <c r="F14" s="25" t="str">
        <f>IF(AND(R14+U14&gt;0,E14&gt;35),(R14+U14)*7,"0,00")</f>
        <v>0,00</v>
      </c>
      <c r="G14" s="25" t="str">
        <f>IF(AND(E14&lt;35,O14+R14+U14=0),"0,00",IF(E14-35-F14&gt;8,8,E14-35-F14))</f>
        <v>0,00</v>
      </c>
      <c r="H14" s="60" t="str">
        <f t="shared" si="0"/>
        <v>0,00</v>
      </c>
      <c r="I14" s="107">
        <v>4</v>
      </c>
      <c r="J14" s="218"/>
      <c r="K14" s="217"/>
      <c r="L14" s="185"/>
      <c r="M14" s="187"/>
      <c r="N14" s="44"/>
      <c r="O14" s="45"/>
      <c r="P14" s="55">
        <f>NETWORKDAYS(N14,O14,'Liste du personnel'!A22:A31)</f>
        <v>0</v>
      </c>
      <c r="Q14" s="46"/>
      <c r="R14" s="46"/>
      <c r="S14" s="57">
        <f>NETWORKDAYS(Q14,R14,'Liste du personnel'!$A$22:$A$31)</f>
        <v>0</v>
      </c>
      <c r="T14" s="46"/>
      <c r="U14" s="47"/>
      <c r="V14" s="57">
        <f>NETWORKDAYS(T14,U14,'Liste du personnel'!$A$22:$A$31)</f>
        <v>0</v>
      </c>
      <c r="W14" s="46"/>
      <c r="X14" s="48"/>
    </row>
    <row r="15" spans="1:31" s="23" customFormat="1" ht="24.95" customHeight="1" thickBot="1">
      <c r="A15" s="24">
        <v>11</v>
      </c>
      <c r="B15" s="180"/>
      <c r="C15" s="183"/>
      <c r="D15" s="213">
        <v>1.41875</v>
      </c>
      <c r="E15" s="51">
        <f>ROUND(D15*96,0)/96*24+(O15+R15+U15)*7</f>
        <v>34</v>
      </c>
      <c r="F15" s="25" t="str">
        <f>IF(AND(R15+U15&gt;0,E15&gt;35),(R15+U15)*7,"0,00")</f>
        <v>0,00</v>
      </c>
      <c r="G15" s="25" t="str">
        <f>IF(AND(E15&lt;35,O15+R15+U15=0),"0,00",IF(E15-35-F15&gt;8,8,E15-35-F15))</f>
        <v>0,00</v>
      </c>
      <c r="H15" s="60" t="str">
        <f t="shared" si="0"/>
        <v>0,00</v>
      </c>
      <c r="I15" s="107">
        <v>5</v>
      </c>
      <c r="J15" s="218"/>
      <c r="K15" s="217"/>
      <c r="L15" s="185"/>
      <c r="M15" s="187"/>
      <c r="N15" s="49"/>
      <c r="O15" s="50"/>
      <c r="P15" s="55">
        <f>NETWORKDAYS(N15,O15,'Liste du personnel'!A22:A31)</f>
        <v>0</v>
      </c>
      <c r="Q15" s="46"/>
      <c r="R15" s="46"/>
      <c r="S15" s="57">
        <f>NETWORKDAYS(Q15,R15,'Liste du personnel'!$A$22:$A$31)</f>
        <v>0</v>
      </c>
      <c r="T15" s="46"/>
      <c r="U15" s="47"/>
      <c r="V15" s="57">
        <f>NETWORKDAYS(T15,U15,'Liste du personnel'!$A$22:$A$31)</f>
        <v>0</v>
      </c>
      <c r="W15" s="46"/>
      <c r="X15" s="48"/>
    </row>
    <row r="16" spans="1:31" s="23" customFormat="1" ht="24.95" customHeight="1" thickBot="1">
      <c r="A16" s="24">
        <v>12</v>
      </c>
      <c r="B16" s="180"/>
      <c r="C16" s="183"/>
      <c r="D16" s="213">
        <v>1.5743055555555554</v>
      </c>
      <c r="E16" s="51">
        <f t="shared" ref="E16:E17" si="1">ROUND(D16*96,0)/96*24</f>
        <v>37.75</v>
      </c>
      <c r="F16" s="25" t="str">
        <f>IF(AND(R16+U16&gt;0,E16&gt;35),(R16+U16)*7,"0,00")</f>
        <v>0,00</v>
      </c>
      <c r="G16" s="25">
        <f>IF(AND(E16&lt;35,O16+R16+U16=0),"0,00",IF(E16-35-F16&gt;8,8,E16-35-F16))</f>
        <v>2.75</v>
      </c>
      <c r="H16" s="60" t="str">
        <f>IF(E16-35-F16&gt;8,E16-35-F16-G16,"0,00")</f>
        <v>0,00</v>
      </c>
      <c r="I16" s="107">
        <v>5</v>
      </c>
      <c r="J16" s="218"/>
      <c r="K16" s="217"/>
      <c r="L16" s="185"/>
      <c r="M16" s="187"/>
      <c r="N16" s="49"/>
      <c r="O16" s="50"/>
      <c r="P16" s="55">
        <f>NETWORKDAYS(N16,O16,'Liste du personnel'!A22:A31)</f>
        <v>0</v>
      </c>
      <c r="Q16" s="46"/>
      <c r="R16" s="46"/>
      <c r="S16" s="57">
        <f>NETWORKDAYS(Q16,R16,'Liste du personnel'!$A$22:$A$31)</f>
        <v>0</v>
      </c>
      <c r="T16" s="46"/>
      <c r="U16" s="47"/>
      <c r="V16" s="57">
        <f>NETWORKDAYS(T16,U16,'Liste du personnel'!$A$22:$A$31)</f>
        <v>0</v>
      </c>
      <c r="W16" s="46"/>
      <c r="X16" s="48"/>
    </row>
    <row r="17" spans="1:25" s="23" customFormat="1" ht="13.5" thickBot="1">
      <c r="A17" s="75"/>
      <c r="B17" s="181"/>
      <c r="C17" s="184"/>
      <c r="D17" s="214">
        <v>1.5083333333333335</v>
      </c>
      <c r="E17" s="76">
        <f t="shared" si="1"/>
        <v>36.25</v>
      </c>
      <c r="F17" s="62" t="str">
        <f>IF(AND(R17+U17&gt;0,E17&gt;35),(R17+U17)*7,"0,00")</f>
        <v>0,00</v>
      </c>
      <c r="G17" s="77">
        <f>IF(AND(E17&lt;35,O17+R17+U17=0),"0,00",IF(E17-35-F17&gt;8,8,E17-35-F17))</f>
        <v>1.25</v>
      </c>
      <c r="H17" s="78" t="str">
        <f t="shared" si="0"/>
        <v>0,00</v>
      </c>
      <c r="I17" s="108">
        <v>4</v>
      </c>
      <c r="J17" s="219"/>
      <c r="K17" s="217"/>
      <c r="L17" s="186"/>
      <c r="M17" s="188"/>
      <c r="N17" s="79"/>
      <c r="O17" s="80"/>
      <c r="P17" s="81">
        <f>NETWORKDAYS(N17,O17,'Liste du personnel'!A22:A31)</f>
        <v>0</v>
      </c>
      <c r="Q17" s="82"/>
      <c r="R17" s="82"/>
      <c r="S17" s="83">
        <f>NETWORKDAYS(Q17,R17,'Liste du personnel'!$A$22:$A$31)</f>
        <v>0</v>
      </c>
      <c r="T17" s="84"/>
      <c r="U17" s="85"/>
      <c r="V17" s="83">
        <f>NETWORKDAYS(T17,U17,'Liste du personnel'!$A$22:$A$31)</f>
        <v>0</v>
      </c>
      <c r="W17" s="84"/>
      <c r="X17" s="86"/>
    </row>
    <row r="18" spans="1:25" s="26" customFormat="1" ht="13.5" thickBot="1">
      <c r="A18" s="87"/>
      <c r="B18" s="123">
        <v>10001376</v>
      </c>
      <c r="C18" s="98" t="str">
        <f>C13</f>
        <v>a</v>
      </c>
      <c r="D18" s="113" t="s">
        <v>16</v>
      </c>
      <c r="E18" s="88">
        <f>SUM(E13:E17)</f>
        <v>177.75</v>
      </c>
      <c r="F18" s="121">
        <f t="shared" ref="F18:H18" si="2">SUM(F13:F17)</f>
        <v>0</v>
      </c>
      <c r="G18" s="121">
        <f t="shared" si="2"/>
        <v>7.25</v>
      </c>
      <c r="H18" s="122">
        <f t="shared" si="2"/>
        <v>0</v>
      </c>
      <c r="I18" s="194">
        <f>SUM(I13:I17)*15.5</f>
        <v>356.5</v>
      </c>
      <c r="J18" s="220">
        <f>J13</f>
        <v>19</v>
      </c>
      <c r="K18" s="221">
        <f>K13</f>
        <v>5</v>
      </c>
      <c r="L18" s="221">
        <f>L13</f>
        <v>0</v>
      </c>
      <c r="M18" s="222">
        <f>M13</f>
        <v>0</v>
      </c>
      <c r="N18" s="126"/>
      <c r="O18" s="127"/>
      <c r="P18" s="127"/>
      <c r="Q18" s="127"/>
      <c r="R18" s="127"/>
      <c r="S18" s="127"/>
      <c r="T18" s="127"/>
      <c r="U18" s="127"/>
      <c r="V18" s="127"/>
      <c r="W18" s="127"/>
      <c r="X18" s="128"/>
    </row>
    <row r="19" spans="1:25" s="23" customFormat="1" ht="13.5" thickBot="1">
      <c r="A19" s="22">
        <v>9</v>
      </c>
      <c r="B19" s="66"/>
      <c r="C19" s="171" t="s">
        <v>48</v>
      </c>
      <c r="D19" s="213">
        <v>1.2097222222222224</v>
      </c>
      <c r="E19" s="61">
        <f>ROUND(D19*96,0)/96*24+(O19+R19+U19)*7</f>
        <v>29</v>
      </c>
      <c r="F19" s="58" t="str">
        <f>IF(AND(R19+U19&gt;0,E19&gt;35),(R19+U19)*7,"0,00")</f>
        <v>0,00</v>
      </c>
      <c r="G19" s="25">
        <f t="shared" ref="G19:G23" si="3">IF(E19&lt;35,0,IF(E19-35-F19&gt;8,8,E19-35-F19))</f>
        <v>0</v>
      </c>
      <c r="H19" s="59" t="str">
        <f t="shared" ref="H19:H23" si="4">IF(E19-35-F19&gt;8,E19-35-F19-G19,"0,00")</f>
        <v>0,00</v>
      </c>
      <c r="I19" s="107">
        <v>4</v>
      </c>
      <c r="J19" s="211">
        <v>19</v>
      </c>
      <c r="K19" s="135">
        <v>5</v>
      </c>
      <c r="L19" s="141"/>
      <c r="M19" s="139"/>
      <c r="N19" s="39"/>
      <c r="O19" s="40"/>
      <c r="P19" s="56">
        <f>NETWORKDAYS(N19,O19,'Liste du personnel'!$A$22:$A$31)</f>
        <v>0</v>
      </c>
      <c r="Q19" s="41"/>
      <c r="R19" s="41"/>
      <c r="S19" s="56">
        <f>NETWORKDAYS(Q19,R19,'Liste du personnel'!$A$22:$A$31)</f>
        <v>0</v>
      </c>
      <c r="T19" s="41"/>
      <c r="U19" s="42"/>
      <c r="V19" s="56">
        <f>NETWORKDAYS(T19,U19,'Liste du personnel'!$A$22:$A$31)</f>
        <v>0</v>
      </c>
      <c r="W19" s="41"/>
      <c r="X19" s="43"/>
      <c r="Y19" s="27"/>
    </row>
    <row r="20" spans="1:25" s="23" customFormat="1" ht="13.5" thickBot="1">
      <c r="A20" s="24">
        <v>10</v>
      </c>
      <c r="B20" s="65"/>
      <c r="C20" s="172"/>
      <c r="D20" s="213">
        <v>1.9104166666666667</v>
      </c>
      <c r="E20" s="51">
        <f>ROUND(D20*96,0)/96*24+(O20+R20+U20)*7</f>
        <v>45.75</v>
      </c>
      <c r="F20" s="25" t="str">
        <f>IF(AND(R20+U20&gt;0,E20&gt;35),(R20+U20)*7,"0,00")</f>
        <v>0,00</v>
      </c>
      <c r="G20" s="25">
        <f t="shared" si="3"/>
        <v>8</v>
      </c>
      <c r="H20" s="60">
        <f t="shared" si="4"/>
        <v>2.75</v>
      </c>
      <c r="I20" s="107">
        <v>5</v>
      </c>
      <c r="J20" s="178"/>
      <c r="K20" s="135"/>
      <c r="L20" s="141"/>
      <c r="M20" s="139"/>
      <c r="N20" s="44"/>
      <c r="O20" s="45"/>
      <c r="P20" s="57">
        <f>NETWORKDAYS(N20,O20,'Liste du personnel'!$A$22:$A$31)</f>
        <v>0</v>
      </c>
      <c r="Q20" s="46"/>
      <c r="R20" s="46"/>
      <c r="S20" s="57">
        <f>NETWORKDAYS(Q20,R20,'Liste du personnel'!$A$22:$A$31)</f>
        <v>0</v>
      </c>
      <c r="T20" s="46"/>
      <c r="U20" s="47"/>
      <c r="V20" s="57">
        <f>NETWORKDAYS(T20,U20,'Liste du personnel'!$A$22:$A$31)</f>
        <v>0</v>
      </c>
      <c r="W20" s="46"/>
      <c r="X20" s="48"/>
    </row>
    <row r="21" spans="1:25" s="23" customFormat="1" ht="13.5" thickBot="1">
      <c r="A21" s="24">
        <v>11</v>
      </c>
      <c r="B21" s="65"/>
      <c r="C21" s="172"/>
      <c r="D21" s="213">
        <v>1.3770833333333332</v>
      </c>
      <c r="E21" s="51">
        <f>ROUND(D21*96,0)/96*24+(O21+R21+U21)*7</f>
        <v>33</v>
      </c>
      <c r="F21" s="25" t="str">
        <f>IF(AND(R21+U21&gt;0,E21&gt;35),(R21+U21)*7,"0,00")</f>
        <v>0,00</v>
      </c>
      <c r="G21" s="25">
        <f t="shared" si="3"/>
        <v>0</v>
      </c>
      <c r="H21" s="60" t="str">
        <f t="shared" si="4"/>
        <v>0,00</v>
      </c>
      <c r="I21" s="107">
        <v>5</v>
      </c>
      <c r="J21" s="178"/>
      <c r="K21" s="135"/>
      <c r="L21" s="141"/>
      <c r="M21" s="139"/>
      <c r="N21" s="49"/>
      <c r="O21" s="50"/>
      <c r="P21" s="57">
        <f>NETWORKDAYS(N21,O21,'Liste du personnel'!$A$22:$A$31)</f>
        <v>0</v>
      </c>
      <c r="Q21" s="46"/>
      <c r="R21" s="46"/>
      <c r="S21" s="57">
        <f>NETWORKDAYS(Q21,R21,'Liste du personnel'!$A$22:$A$31)</f>
        <v>0</v>
      </c>
      <c r="T21" s="46"/>
      <c r="U21" s="47"/>
      <c r="V21" s="57">
        <f>NETWORKDAYS(T21,U21,'Liste du personnel'!$A$22:$A$31)</f>
        <v>0</v>
      </c>
      <c r="W21" s="46"/>
      <c r="X21" s="48"/>
    </row>
    <row r="22" spans="1:25" s="23" customFormat="1" ht="13.5" thickBot="1">
      <c r="A22" s="24">
        <v>12</v>
      </c>
      <c r="B22" s="65"/>
      <c r="C22" s="172"/>
      <c r="D22" s="213">
        <v>1.5743055555555554</v>
      </c>
      <c r="E22" s="51">
        <f t="shared" ref="E22:E23" si="5">ROUND(D22*96,0)/96*24</f>
        <v>37.75</v>
      </c>
      <c r="F22" s="25" t="str">
        <f>IF(AND(R22+U22&gt;0,E22&gt;35),(R22+U22)*7,"0,00")</f>
        <v>0,00</v>
      </c>
      <c r="G22" s="25">
        <f t="shared" si="3"/>
        <v>2.75</v>
      </c>
      <c r="H22" s="60" t="str">
        <f>IF(E22-35-F22&gt;8,E22-35-F22-G22,"0,00")</f>
        <v>0,00</v>
      </c>
      <c r="I22" s="107">
        <v>5</v>
      </c>
      <c r="J22" s="178"/>
      <c r="K22" s="135"/>
      <c r="L22" s="141"/>
      <c r="M22" s="139"/>
      <c r="N22" s="49"/>
      <c r="O22" s="50"/>
      <c r="P22" s="57">
        <f>NETWORKDAYS(N22,O22,'Liste du personnel'!$A$22:$A$31)</f>
        <v>0</v>
      </c>
      <c r="Q22" s="46"/>
      <c r="R22" s="46"/>
      <c r="S22" s="57">
        <f>NETWORKDAYS(Q22,R22,'Liste du personnel'!$A$22:$A$31)</f>
        <v>0</v>
      </c>
      <c r="T22" s="46"/>
      <c r="U22" s="47"/>
      <c r="V22" s="57">
        <f>NETWORKDAYS(T22,U22,'Liste du personnel'!$A$22:$A$31)</f>
        <v>0</v>
      </c>
      <c r="W22" s="46"/>
      <c r="X22" s="48"/>
    </row>
    <row r="23" spans="1:25" s="23" customFormat="1" ht="13.5" thickBot="1">
      <c r="A23" s="28"/>
      <c r="B23" s="90"/>
      <c r="C23" s="172"/>
      <c r="D23" s="214">
        <v>1.5916666666666668</v>
      </c>
      <c r="E23" s="76">
        <f t="shared" si="5"/>
        <v>38.25</v>
      </c>
      <c r="F23" s="62" t="str">
        <f>IF(AND(R23+U23&gt;0,E23&gt;35),(R23+U23)*7,"0,00")</f>
        <v>0,00</v>
      </c>
      <c r="G23" s="77">
        <f t="shared" si="3"/>
        <v>3.25</v>
      </c>
      <c r="H23" s="78" t="str">
        <f t="shared" si="4"/>
        <v>0,00</v>
      </c>
      <c r="I23" s="108">
        <v>5</v>
      </c>
      <c r="J23" s="210"/>
      <c r="K23" s="135"/>
      <c r="L23" s="141"/>
      <c r="M23" s="139"/>
      <c r="N23" s="79"/>
      <c r="O23" s="80"/>
      <c r="P23" s="83">
        <f>NETWORKDAYS(N23,O23,'Liste du personnel'!$A$22:$A$31)</f>
        <v>0</v>
      </c>
      <c r="Q23" s="84"/>
      <c r="R23" s="84"/>
      <c r="S23" s="83">
        <f>NETWORKDAYS(Q23,R23,'Liste du personnel'!$A$22:$A$31)</f>
        <v>0</v>
      </c>
      <c r="T23" s="84"/>
      <c r="U23" s="85"/>
      <c r="V23" s="83">
        <f>NETWORKDAYS(T23,U23,'Liste du personnel'!$A$22:$A$31)</f>
        <v>0</v>
      </c>
      <c r="W23" s="84"/>
      <c r="X23" s="86"/>
    </row>
    <row r="24" spans="1:25" s="26" customFormat="1" ht="13.5" thickBot="1">
      <c r="A24" s="87"/>
      <c r="B24" s="104">
        <v>10001394</v>
      </c>
      <c r="C24" s="98" t="str">
        <f>C19</f>
        <v>b</v>
      </c>
      <c r="D24" s="113" t="s">
        <v>16</v>
      </c>
      <c r="E24" s="88">
        <f>SUM(E19:E23)</f>
        <v>183.75</v>
      </c>
      <c r="F24" s="88">
        <f t="shared" ref="F24:H24" si="6">SUM(F19:F23)</f>
        <v>0</v>
      </c>
      <c r="G24" s="88">
        <f t="shared" si="6"/>
        <v>14</v>
      </c>
      <c r="H24" s="89">
        <f t="shared" si="6"/>
        <v>2.75</v>
      </c>
      <c r="I24" s="105">
        <f>SUM(I19:I23)*15.5</f>
        <v>372</v>
      </c>
      <c r="J24" s="132">
        <f>J19*5</f>
        <v>95</v>
      </c>
      <c r="K24" s="133"/>
      <c r="L24" s="119">
        <f>L19</f>
        <v>0</v>
      </c>
      <c r="M24" s="195">
        <f>M19</f>
        <v>0</v>
      </c>
      <c r="N24" s="126"/>
      <c r="O24" s="127"/>
      <c r="P24" s="127"/>
      <c r="Q24" s="127"/>
      <c r="R24" s="127"/>
      <c r="S24" s="127"/>
      <c r="T24" s="127"/>
      <c r="U24" s="127"/>
      <c r="V24" s="127"/>
      <c r="W24" s="127"/>
      <c r="X24" s="128"/>
    </row>
    <row r="25" spans="1:25" s="23" customFormat="1" ht="13.5" thickBot="1">
      <c r="A25" s="22">
        <v>9</v>
      </c>
      <c r="B25" s="106"/>
      <c r="C25" s="171" t="s">
        <v>49</v>
      </c>
      <c r="D25" s="213">
        <v>1.2097222222222224</v>
      </c>
      <c r="E25" s="61">
        <f>ROUND(D25*96,0)/96*24+(O25+R25+U25)*7</f>
        <v>29</v>
      </c>
      <c r="F25" s="58" t="str">
        <f>IF(AND(R25+U25&gt;0,E25&gt;35),(R25+U25)*7,"0,00")</f>
        <v>0,00</v>
      </c>
      <c r="G25" s="25">
        <f t="shared" ref="G25:G29" si="7">IF(E25&lt;35,0,IF(E25-35-F25&gt;8,8,E25-35-F25))</f>
        <v>0</v>
      </c>
      <c r="H25" s="59" t="str">
        <f t="shared" ref="H25:H29" si="8">IF(E25-35-F25&gt;8,E25-35-F25-G25,"0,00")</f>
        <v>0,00</v>
      </c>
      <c r="I25" s="107">
        <v>4</v>
      </c>
      <c r="J25" s="178">
        <v>19</v>
      </c>
      <c r="K25" s="134">
        <v>5</v>
      </c>
      <c r="L25" s="140"/>
      <c r="M25" s="138"/>
      <c r="N25" s="39"/>
      <c r="O25" s="40"/>
      <c r="P25" s="56">
        <f>NETWORKDAYS(N25,O25,'Liste du personnel'!$A$22:$A$31)</f>
        <v>0</v>
      </c>
      <c r="Q25" s="41"/>
      <c r="R25" s="41"/>
      <c r="S25" s="56">
        <f>NETWORKDAYS(Q25,R25,'Liste du personnel'!$A$22:$A$31)</f>
        <v>0</v>
      </c>
      <c r="T25" s="41"/>
      <c r="U25" s="42"/>
      <c r="V25" s="56">
        <f>NETWORKDAYS(T25,U25,'Liste du personnel'!$A$22:$A$31)</f>
        <v>0</v>
      </c>
      <c r="W25" s="41"/>
      <c r="X25" s="43"/>
      <c r="Y25" s="27"/>
    </row>
    <row r="26" spans="1:25" s="23" customFormat="1" ht="13.5" thickBot="1">
      <c r="A26" s="24">
        <v>10</v>
      </c>
      <c r="B26" s="65"/>
      <c r="C26" s="172"/>
      <c r="D26" s="213">
        <v>1.9104166666666667</v>
      </c>
      <c r="E26" s="51">
        <f>ROUND(D26*96,0)/96*24+(O26+R26+U26)*7</f>
        <v>45.75</v>
      </c>
      <c r="F26" s="25" t="str">
        <f>IF(AND(R26+U26&gt;0,E26&gt;35),(R26+U26)*7,"0,00")</f>
        <v>0,00</v>
      </c>
      <c r="G26" s="25">
        <f t="shared" si="7"/>
        <v>8</v>
      </c>
      <c r="H26" s="60">
        <f t="shared" si="8"/>
        <v>2.75</v>
      </c>
      <c r="I26" s="107">
        <v>5</v>
      </c>
      <c r="J26" s="178"/>
      <c r="K26" s="135"/>
      <c r="L26" s="141"/>
      <c r="M26" s="139"/>
      <c r="N26" s="44"/>
      <c r="O26" s="45"/>
      <c r="P26" s="57">
        <f>NETWORKDAYS(N26,O26,'Liste du personnel'!$A$22:$A$31)</f>
        <v>0</v>
      </c>
      <c r="Q26" s="46"/>
      <c r="R26" s="46"/>
      <c r="S26" s="57">
        <f>NETWORKDAYS(Q26,R26,'Liste du personnel'!$A$22:$A$31)</f>
        <v>0</v>
      </c>
      <c r="T26" s="46"/>
      <c r="U26" s="47"/>
      <c r="V26" s="57">
        <f>NETWORKDAYS(T26,U26,'Liste du personnel'!$A$22:$A$31)</f>
        <v>0</v>
      </c>
      <c r="W26" s="46"/>
      <c r="X26" s="48"/>
    </row>
    <row r="27" spans="1:25" s="23" customFormat="1" ht="13.5" thickBot="1">
      <c r="A27" s="24">
        <v>11</v>
      </c>
      <c r="B27" s="65"/>
      <c r="C27" s="172"/>
      <c r="D27" s="213">
        <v>1.3770833333333332</v>
      </c>
      <c r="E27" s="51">
        <f>ROUND(D27*96,0)/96*24+(O27+R27+U27)*7</f>
        <v>33</v>
      </c>
      <c r="F27" s="25" t="str">
        <f>IF(AND(R27+U27&gt;0,E27&gt;35),(R27+U27)*7,"0,00")</f>
        <v>0,00</v>
      </c>
      <c r="G27" s="25">
        <f t="shared" si="7"/>
        <v>0</v>
      </c>
      <c r="H27" s="60" t="str">
        <f t="shared" si="8"/>
        <v>0,00</v>
      </c>
      <c r="I27" s="107">
        <v>5</v>
      </c>
      <c r="J27" s="178"/>
      <c r="K27" s="135"/>
      <c r="L27" s="141"/>
      <c r="M27" s="139"/>
      <c r="N27" s="49"/>
      <c r="O27" s="50"/>
      <c r="P27" s="57">
        <f>NETWORKDAYS(N27,O27,'Liste du personnel'!$A$22:$A$31)</f>
        <v>0</v>
      </c>
      <c r="Q27" s="46"/>
      <c r="R27" s="46"/>
      <c r="S27" s="57">
        <f>NETWORKDAYS(Q27,R27,'Liste du personnel'!$A$22:$A$31)</f>
        <v>0</v>
      </c>
      <c r="T27" s="46"/>
      <c r="U27" s="47"/>
      <c r="V27" s="57">
        <f>NETWORKDAYS(T27,U27,'Liste du personnel'!$A$22:$A$31)</f>
        <v>0</v>
      </c>
      <c r="W27" s="46"/>
      <c r="X27" s="48"/>
    </row>
    <row r="28" spans="1:25" s="23" customFormat="1" ht="13.5" thickBot="1">
      <c r="A28" s="24">
        <v>12</v>
      </c>
      <c r="B28" s="65"/>
      <c r="C28" s="172"/>
      <c r="D28" s="213">
        <v>1.5743055555555554</v>
      </c>
      <c r="E28" s="51">
        <f t="shared" ref="E28:E29" si="9">ROUND(D28*96,0)/96*24</f>
        <v>37.75</v>
      </c>
      <c r="F28" s="25" t="str">
        <f>IF(AND(R28+U28&gt;0,E28&gt;35),(R28+U28)*7,"0,00")</f>
        <v>0,00</v>
      </c>
      <c r="G28" s="25">
        <f t="shared" si="7"/>
        <v>2.75</v>
      </c>
      <c r="H28" s="60" t="str">
        <f>IF(E28-35-F28&gt;8,E28-35-F28-G28,"0,00")</f>
        <v>0,00</v>
      </c>
      <c r="I28" s="107">
        <v>5</v>
      </c>
      <c r="J28" s="178"/>
      <c r="K28" s="135"/>
      <c r="L28" s="141"/>
      <c r="M28" s="139"/>
      <c r="N28" s="49"/>
      <c r="O28" s="50"/>
      <c r="P28" s="57">
        <f>NETWORKDAYS(N28,O28,'Liste du personnel'!$A$22:$A$31)</f>
        <v>0</v>
      </c>
      <c r="Q28" s="46"/>
      <c r="R28" s="46"/>
      <c r="S28" s="57">
        <f>NETWORKDAYS(Q28,R28,'Liste du personnel'!$A$22:$A$31)</f>
        <v>0</v>
      </c>
      <c r="T28" s="46"/>
      <c r="U28" s="47"/>
      <c r="V28" s="57">
        <f>NETWORKDAYS(T28,U28,'Liste du personnel'!$A$22:$A$31)</f>
        <v>0</v>
      </c>
      <c r="W28" s="46"/>
      <c r="X28" s="48"/>
    </row>
    <row r="29" spans="1:25" s="23" customFormat="1" ht="13.5" thickBot="1">
      <c r="A29" s="28"/>
      <c r="B29" s="90"/>
      <c r="C29" s="172"/>
      <c r="D29" s="214">
        <v>1.5916666666666668</v>
      </c>
      <c r="E29" s="76">
        <f t="shared" si="9"/>
        <v>38.25</v>
      </c>
      <c r="F29" s="62" t="str">
        <f>IF(AND(R29+U29&gt;0,E29&gt;35),(R29+U29)*7,"0,00")</f>
        <v>0,00</v>
      </c>
      <c r="G29" s="77">
        <f t="shared" si="7"/>
        <v>3.25</v>
      </c>
      <c r="H29" s="78" t="str">
        <f t="shared" si="8"/>
        <v>0,00</v>
      </c>
      <c r="I29" s="108">
        <v>5</v>
      </c>
      <c r="J29" s="210"/>
      <c r="K29" s="135"/>
      <c r="L29" s="141"/>
      <c r="M29" s="139"/>
      <c r="N29" s="79"/>
      <c r="O29" s="80"/>
      <c r="P29" s="83">
        <f>NETWORKDAYS(N29,O29,'Liste du personnel'!$A$22:$A$31)</f>
        <v>0</v>
      </c>
      <c r="Q29" s="84"/>
      <c r="R29" s="84"/>
      <c r="S29" s="83">
        <f>NETWORKDAYS(Q29,R29,'Liste du personnel'!$A$22:$A$31)</f>
        <v>0</v>
      </c>
      <c r="T29" s="84"/>
      <c r="U29" s="85"/>
      <c r="V29" s="83">
        <f>NETWORKDAYS(T29,U29,'Liste du personnel'!$A$22:$A$31)</f>
        <v>0</v>
      </c>
      <c r="W29" s="84"/>
      <c r="X29" s="86"/>
    </row>
    <row r="30" spans="1:25" s="26" customFormat="1" ht="13.5" thickBot="1">
      <c r="A30" s="87"/>
      <c r="B30" s="104">
        <v>10001753</v>
      </c>
      <c r="C30" s="98" t="str">
        <f>C25</f>
        <v xml:space="preserve">c </v>
      </c>
      <c r="D30" s="113" t="s">
        <v>16</v>
      </c>
      <c r="E30" s="88">
        <f>SUM(E25:E29)</f>
        <v>183.75</v>
      </c>
      <c r="F30" s="88">
        <f t="shared" ref="F30:H30" si="10">SUM(F25:F29)</f>
        <v>0</v>
      </c>
      <c r="G30" s="88">
        <f t="shared" si="10"/>
        <v>14</v>
      </c>
      <c r="H30" s="89">
        <f t="shared" si="10"/>
        <v>2.75</v>
      </c>
      <c r="I30" s="105">
        <f>SUM(I25:I29)*15.5</f>
        <v>372</v>
      </c>
      <c r="J30" s="132">
        <f>J25*5</f>
        <v>95</v>
      </c>
      <c r="K30" s="133"/>
      <c r="L30" s="119">
        <f>L25</f>
        <v>0</v>
      </c>
      <c r="M30" s="195">
        <f>M25</f>
        <v>0</v>
      </c>
      <c r="N30" s="126"/>
      <c r="O30" s="127"/>
      <c r="P30" s="127"/>
      <c r="Q30" s="127"/>
      <c r="R30" s="127"/>
      <c r="S30" s="127"/>
      <c r="T30" s="127"/>
      <c r="U30" s="127"/>
      <c r="V30" s="127"/>
      <c r="W30" s="127"/>
      <c r="X30" s="128"/>
    </row>
    <row r="31" spans="1:25" s="23" customFormat="1" ht="13.5" thickBot="1">
      <c r="A31" s="22">
        <v>9</v>
      </c>
      <c r="B31" s="106"/>
      <c r="C31" s="171" t="s">
        <v>50</v>
      </c>
      <c r="D31" s="213">
        <v>1.2097222222222224</v>
      </c>
      <c r="E31" s="61">
        <f>ROUND(D31*96,0)/96*24+(O31+R31+U31)*7</f>
        <v>29</v>
      </c>
      <c r="F31" s="58" t="str">
        <f>IF(AND(R31+U31&gt;0,E31&gt;35),(R31+U31)*7,"0,00")</f>
        <v>0,00</v>
      </c>
      <c r="G31" s="25">
        <f t="shared" ref="G31:G35" si="11">IF(E31&lt;35,0,IF(E31-35-F31&gt;8,8,E31-35-F31))</f>
        <v>0</v>
      </c>
      <c r="H31" s="59" t="str">
        <f t="shared" ref="H31:H35" si="12">IF(E31-35-F31&gt;8,E31-35-F31-G31,"0,00")</f>
        <v>0,00</v>
      </c>
      <c r="I31" s="107">
        <v>4</v>
      </c>
      <c r="J31" s="178">
        <v>19</v>
      </c>
      <c r="K31" s="134">
        <v>5</v>
      </c>
      <c r="L31" s="140"/>
      <c r="M31" s="138"/>
      <c r="N31" s="39"/>
      <c r="O31" s="40"/>
      <c r="P31" s="56">
        <f>NETWORKDAYS(N31,O31,'Liste du personnel'!$A$22:$A$31)</f>
        <v>0</v>
      </c>
      <c r="Q31" s="41"/>
      <c r="R31" s="41"/>
      <c r="S31" s="56">
        <f>NETWORKDAYS(Q31,R31,'Liste du personnel'!$A$22:$A$31)</f>
        <v>0</v>
      </c>
      <c r="T31" s="41"/>
      <c r="U31" s="42"/>
      <c r="V31" s="56">
        <f>NETWORKDAYS(T31,U31,'Liste du personnel'!$A$22:$A$31)</f>
        <v>0</v>
      </c>
      <c r="W31" s="41"/>
      <c r="X31" s="43"/>
      <c r="Y31" s="27"/>
    </row>
    <row r="32" spans="1:25" s="23" customFormat="1" ht="13.5" thickBot="1">
      <c r="A32" s="24">
        <v>10</v>
      </c>
      <c r="B32" s="65"/>
      <c r="C32" s="172"/>
      <c r="D32" s="213">
        <v>1.9104166666666667</v>
      </c>
      <c r="E32" s="51">
        <f>ROUND(D32*96,0)/96*24+(O32+R32+U32)*7</f>
        <v>45.75</v>
      </c>
      <c r="F32" s="25" t="str">
        <f>IF(AND(R32+U32&gt;0,E32&gt;35),(R32+U32)*7,"0,00")</f>
        <v>0,00</v>
      </c>
      <c r="G32" s="25">
        <f t="shared" si="11"/>
        <v>8</v>
      </c>
      <c r="H32" s="60">
        <f t="shared" si="12"/>
        <v>2.75</v>
      </c>
      <c r="I32" s="107">
        <v>5</v>
      </c>
      <c r="J32" s="178"/>
      <c r="K32" s="135"/>
      <c r="L32" s="141"/>
      <c r="M32" s="139"/>
      <c r="N32" s="44"/>
      <c r="O32" s="45"/>
      <c r="P32" s="57">
        <f>NETWORKDAYS(N32,O32,'Liste du personnel'!$A$22:$A$31)</f>
        <v>0</v>
      </c>
      <c r="Q32" s="46"/>
      <c r="R32" s="46"/>
      <c r="S32" s="57">
        <f>NETWORKDAYS(Q32,R32,'Liste du personnel'!$A$22:$A$31)</f>
        <v>0</v>
      </c>
      <c r="T32" s="46"/>
      <c r="U32" s="47"/>
      <c r="V32" s="57">
        <f>NETWORKDAYS(T32,U32,'Liste du personnel'!$A$22:$A$31)</f>
        <v>0</v>
      </c>
      <c r="W32" s="46"/>
      <c r="X32" s="48"/>
    </row>
    <row r="33" spans="1:25" s="23" customFormat="1" ht="13.5" thickBot="1">
      <c r="A33" s="24">
        <v>11</v>
      </c>
      <c r="B33" s="65"/>
      <c r="C33" s="172"/>
      <c r="D33" s="213">
        <v>1.3770833333333332</v>
      </c>
      <c r="E33" s="51">
        <f>ROUND(D33*96,0)/96*24+(O33+R33+U33)*7</f>
        <v>33</v>
      </c>
      <c r="F33" s="25" t="str">
        <f>IF(AND(R33+U33&gt;0,E33&gt;35),(R33+U33)*7,"0,00")</f>
        <v>0,00</v>
      </c>
      <c r="G33" s="25">
        <f t="shared" si="11"/>
        <v>0</v>
      </c>
      <c r="H33" s="60" t="str">
        <f t="shared" si="12"/>
        <v>0,00</v>
      </c>
      <c r="I33" s="107">
        <v>5</v>
      </c>
      <c r="J33" s="178"/>
      <c r="K33" s="135"/>
      <c r="L33" s="141"/>
      <c r="M33" s="139"/>
      <c r="N33" s="49"/>
      <c r="O33" s="50"/>
      <c r="P33" s="57">
        <f>NETWORKDAYS(N33,O33,'Liste du personnel'!$A$22:$A$31)</f>
        <v>0</v>
      </c>
      <c r="Q33" s="46"/>
      <c r="R33" s="46"/>
      <c r="S33" s="57">
        <f>NETWORKDAYS(Q33,R33,'Liste du personnel'!$A$22:$A$31)</f>
        <v>0</v>
      </c>
      <c r="T33" s="46"/>
      <c r="U33" s="47"/>
      <c r="V33" s="57">
        <f>NETWORKDAYS(T33,U33,'Liste du personnel'!$A$22:$A$31)</f>
        <v>0</v>
      </c>
      <c r="W33" s="46"/>
      <c r="X33" s="48"/>
    </row>
    <row r="34" spans="1:25" s="23" customFormat="1" ht="13.5" thickBot="1">
      <c r="A34" s="24">
        <v>12</v>
      </c>
      <c r="B34" s="65"/>
      <c r="C34" s="172"/>
      <c r="D34" s="213">
        <v>1.5743055555555554</v>
      </c>
      <c r="E34" s="51">
        <f t="shared" ref="E34:E35" si="13">ROUND(D34*96,0)/96*24</f>
        <v>37.75</v>
      </c>
      <c r="F34" s="25" t="str">
        <f>IF(AND(R34+U34&gt;0,E34&gt;35),(R34+U34)*7,"0,00")</f>
        <v>0,00</v>
      </c>
      <c r="G34" s="25">
        <f t="shared" si="11"/>
        <v>2.75</v>
      </c>
      <c r="H34" s="60" t="str">
        <f>IF(E34-35-F34&gt;8,E34-35-F34-G34,"0,00")</f>
        <v>0,00</v>
      </c>
      <c r="I34" s="107">
        <v>5</v>
      </c>
      <c r="J34" s="178"/>
      <c r="K34" s="135"/>
      <c r="L34" s="141"/>
      <c r="M34" s="139"/>
      <c r="N34" s="49"/>
      <c r="O34" s="50"/>
      <c r="P34" s="57">
        <f>NETWORKDAYS(N34,O34,'Liste du personnel'!$A$22:$A$31)</f>
        <v>0</v>
      </c>
      <c r="Q34" s="46"/>
      <c r="R34" s="46"/>
      <c r="S34" s="57">
        <f>NETWORKDAYS(Q34,R34,'Liste du personnel'!$A$22:$A$31)</f>
        <v>0</v>
      </c>
      <c r="T34" s="46"/>
      <c r="U34" s="47"/>
      <c r="V34" s="57">
        <f>NETWORKDAYS(T34,U34,'Liste du personnel'!$A$22:$A$31)</f>
        <v>0</v>
      </c>
      <c r="W34" s="46"/>
      <c r="X34" s="48"/>
    </row>
    <row r="35" spans="1:25" s="23" customFormat="1" ht="13.5" thickBot="1">
      <c r="A35" s="28"/>
      <c r="B35" s="90"/>
      <c r="C35" s="172"/>
      <c r="D35" s="214">
        <v>1.5916666666666668</v>
      </c>
      <c r="E35" s="76">
        <f t="shared" si="13"/>
        <v>38.25</v>
      </c>
      <c r="F35" s="62" t="str">
        <f>IF(AND(R35+U35&gt;0,E35&gt;35),(R35+U35)*7,"0,00")</f>
        <v>0,00</v>
      </c>
      <c r="G35" s="77">
        <f t="shared" si="11"/>
        <v>3.25</v>
      </c>
      <c r="H35" s="78" t="str">
        <f t="shared" si="12"/>
        <v>0,00</v>
      </c>
      <c r="I35" s="108">
        <v>5</v>
      </c>
      <c r="J35" s="210"/>
      <c r="K35" s="135"/>
      <c r="L35" s="141"/>
      <c r="M35" s="139"/>
      <c r="N35" s="79"/>
      <c r="O35" s="80"/>
      <c r="P35" s="83">
        <f>NETWORKDAYS(N35,O35,'Liste du personnel'!$A$22:$A$31)</f>
        <v>0</v>
      </c>
      <c r="Q35" s="84"/>
      <c r="R35" s="84"/>
      <c r="S35" s="83">
        <f>NETWORKDAYS(Q35,R35,'Liste du personnel'!$A$22:$A$31)</f>
        <v>0</v>
      </c>
      <c r="T35" s="84"/>
      <c r="U35" s="85"/>
      <c r="V35" s="83">
        <f>NETWORKDAYS(T35,U35,'Liste du personnel'!$A$22:$A$31)</f>
        <v>0</v>
      </c>
      <c r="W35" s="84"/>
      <c r="X35" s="86"/>
    </row>
    <row r="36" spans="1:25" s="26" customFormat="1" ht="13.5" thickBot="1">
      <c r="A36" s="87"/>
      <c r="B36" s="104">
        <v>10001906</v>
      </c>
      <c r="C36" s="98" t="str">
        <f>C31</f>
        <v xml:space="preserve">d </v>
      </c>
      <c r="D36" s="113" t="s">
        <v>16</v>
      </c>
      <c r="E36" s="88">
        <f>SUM(E31:E35)</f>
        <v>183.75</v>
      </c>
      <c r="F36" s="88">
        <f t="shared" ref="F36:H36" si="14">SUM(F31:F35)</f>
        <v>0</v>
      </c>
      <c r="G36" s="88">
        <f t="shared" si="14"/>
        <v>14</v>
      </c>
      <c r="H36" s="89">
        <f t="shared" si="14"/>
        <v>2.75</v>
      </c>
      <c r="I36" s="105">
        <f>SUM(I31:I35)*15.5</f>
        <v>372</v>
      </c>
      <c r="J36" s="132">
        <f>J31*5</f>
        <v>95</v>
      </c>
      <c r="K36" s="133"/>
      <c r="L36" s="119">
        <f>L31</f>
        <v>0</v>
      </c>
      <c r="M36" s="195">
        <f>M31</f>
        <v>0</v>
      </c>
      <c r="N36" s="126"/>
      <c r="O36" s="127"/>
      <c r="P36" s="127"/>
      <c r="Q36" s="127"/>
      <c r="R36" s="127"/>
      <c r="S36" s="127"/>
      <c r="T36" s="127"/>
      <c r="U36" s="127"/>
      <c r="V36" s="127"/>
      <c r="W36" s="127"/>
      <c r="X36" s="128"/>
    </row>
    <row r="37" spans="1:25" s="23" customFormat="1" ht="13.5" thickBot="1">
      <c r="A37" s="22">
        <v>9</v>
      </c>
      <c r="B37" s="106"/>
      <c r="C37" s="171" t="s">
        <v>51</v>
      </c>
      <c r="D37" s="213">
        <v>1.2097222222222224</v>
      </c>
      <c r="E37" s="61">
        <f>ROUND(D37*96,0)/96*24+(O37+R37+U37)*7</f>
        <v>29</v>
      </c>
      <c r="F37" s="58" t="str">
        <f>IF(AND(R37+U37&gt;0,E37&gt;35),(R37+U37)*7,"0,00")</f>
        <v>0,00</v>
      </c>
      <c r="G37" s="25">
        <f t="shared" ref="G37:G41" si="15">IF(E37&lt;35,0,IF(E37-35-F37&gt;8,8,E37-35-F37))</f>
        <v>0</v>
      </c>
      <c r="H37" s="59" t="str">
        <f t="shared" ref="H37:H41" si="16">IF(E37-35-F37&gt;8,E37-35-F37-G37,"0,00")</f>
        <v>0,00</v>
      </c>
      <c r="I37" s="107">
        <v>4</v>
      </c>
      <c r="J37" s="178">
        <v>19</v>
      </c>
      <c r="K37" s="134">
        <v>5</v>
      </c>
      <c r="L37" s="140"/>
      <c r="M37" s="138"/>
      <c r="N37" s="39"/>
      <c r="O37" s="40"/>
      <c r="P37" s="56">
        <f>NETWORKDAYS(N37,O37,'Liste du personnel'!$A$22:$A$31)</f>
        <v>0</v>
      </c>
      <c r="Q37" s="41"/>
      <c r="R37" s="41"/>
      <c r="S37" s="56">
        <f>NETWORKDAYS(Q37,R37,'Liste du personnel'!$A$22:$A$31)</f>
        <v>0</v>
      </c>
      <c r="T37" s="41"/>
      <c r="U37" s="42"/>
      <c r="V37" s="56">
        <f>NETWORKDAYS(T37,U37,'Liste du personnel'!$A$22:$A$31)</f>
        <v>0</v>
      </c>
      <c r="W37" s="41"/>
      <c r="X37" s="43"/>
      <c r="Y37" s="27"/>
    </row>
    <row r="38" spans="1:25" s="23" customFormat="1" ht="13.5" thickBot="1">
      <c r="A38" s="24">
        <v>10</v>
      </c>
      <c r="B38" s="65"/>
      <c r="C38" s="172"/>
      <c r="D38" s="213">
        <v>1.9104166666666667</v>
      </c>
      <c r="E38" s="51">
        <f>ROUND(D38*96,0)/96*24+(O38+R38+U38)*7</f>
        <v>45.75</v>
      </c>
      <c r="F38" s="25" t="str">
        <f>IF(AND(R38+U38&gt;0,E38&gt;35),(R38+U38)*7,"0,00")</f>
        <v>0,00</v>
      </c>
      <c r="G38" s="25">
        <f t="shared" si="15"/>
        <v>8</v>
      </c>
      <c r="H38" s="60">
        <f t="shared" si="16"/>
        <v>2.75</v>
      </c>
      <c r="I38" s="107">
        <v>5</v>
      </c>
      <c r="J38" s="178"/>
      <c r="K38" s="135"/>
      <c r="L38" s="141"/>
      <c r="M38" s="139"/>
      <c r="N38" s="44"/>
      <c r="O38" s="45"/>
      <c r="P38" s="57">
        <f>NETWORKDAYS(N38,O38,'Liste du personnel'!$A$22:$A$31)</f>
        <v>0</v>
      </c>
      <c r="Q38" s="46"/>
      <c r="R38" s="46"/>
      <c r="S38" s="57">
        <f>NETWORKDAYS(Q38,R38,'Liste du personnel'!$A$22:$A$31)</f>
        <v>0</v>
      </c>
      <c r="T38" s="46"/>
      <c r="U38" s="47"/>
      <c r="V38" s="57">
        <f>NETWORKDAYS(T38,U38,'Liste du personnel'!$A$22:$A$31)</f>
        <v>0</v>
      </c>
      <c r="W38" s="46"/>
      <c r="X38" s="48"/>
    </row>
    <row r="39" spans="1:25" s="23" customFormat="1" ht="13.5" thickBot="1">
      <c r="A39" s="24">
        <v>11</v>
      </c>
      <c r="B39" s="65"/>
      <c r="C39" s="172"/>
      <c r="D39" s="213">
        <v>1.3770833333333332</v>
      </c>
      <c r="E39" s="51">
        <f>ROUND(D39*96,0)/96*24+(O39+R39+U39)*7</f>
        <v>33</v>
      </c>
      <c r="F39" s="25" t="str">
        <f>IF(AND(R39+U39&gt;0,E39&gt;35),(R39+U39)*7,"0,00")</f>
        <v>0,00</v>
      </c>
      <c r="G39" s="25">
        <f t="shared" si="15"/>
        <v>0</v>
      </c>
      <c r="H39" s="60" t="str">
        <f t="shared" si="16"/>
        <v>0,00</v>
      </c>
      <c r="I39" s="107">
        <v>5</v>
      </c>
      <c r="J39" s="178"/>
      <c r="K39" s="135"/>
      <c r="L39" s="141"/>
      <c r="M39" s="139"/>
      <c r="N39" s="49"/>
      <c r="O39" s="50"/>
      <c r="P39" s="57">
        <f>NETWORKDAYS(N39,O39,'Liste du personnel'!$A$22:$A$31)</f>
        <v>0</v>
      </c>
      <c r="Q39" s="46"/>
      <c r="R39" s="46"/>
      <c r="S39" s="57">
        <f>NETWORKDAYS(Q39,R39,'Liste du personnel'!$A$22:$A$31)</f>
        <v>0</v>
      </c>
      <c r="T39" s="46"/>
      <c r="U39" s="47"/>
      <c r="V39" s="57">
        <f>NETWORKDAYS(T39,U39,'Liste du personnel'!$A$22:$A$31)</f>
        <v>0</v>
      </c>
      <c r="W39" s="46"/>
      <c r="X39" s="48"/>
    </row>
    <row r="40" spans="1:25" s="23" customFormat="1" ht="13.5" thickBot="1">
      <c r="A40" s="24">
        <v>12</v>
      </c>
      <c r="B40" s="65"/>
      <c r="C40" s="172"/>
      <c r="D40" s="213">
        <v>1.5743055555555554</v>
      </c>
      <c r="E40" s="51">
        <f t="shared" ref="E40:E41" si="17">ROUND(D40*96,0)/96*24</f>
        <v>37.75</v>
      </c>
      <c r="F40" s="25" t="str">
        <f>IF(AND(R40+U40&gt;0,E40&gt;35),(R40+U40)*7,"0,00")</f>
        <v>0,00</v>
      </c>
      <c r="G40" s="25">
        <f t="shared" si="15"/>
        <v>2.75</v>
      </c>
      <c r="H40" s="60" t="str">
        <f>IF(E40-35-F40&gt;8,E40-35-F40-G40,"0,00")</f>
        <v>0,00</v>
      </c>
      <c r="I40" s="107">
        <v>5</v>
      </c>
      <c r="J40" s="178"/>
      <c r="K40" s="135"/>
      <c r="L40" s="141"/>
      <c r="M40" s="139"/>
      <c r="N40" s="49"/>
      <c r="O40" s="50"/>
      <c r="P40" s="57">
        <f>NETWORKDAYS(N40,O40,'Liste du personnel'!$A$22:$A$31)</f>
        <v>0</v>
      </c>
      <c r="Q40" s="46"/>
      <c r="R40" s="46"/>
      <c r="S40" s="57">
        <f>NETWORKDAYS(Q40,R40,'Liste du personnel'!$A$22:$A$31)</f>
        <v>0</v>
      </c>
      <c r="T40" s="46"/>
      <c r="U40" s="47"/>
      <c r="V40" s="57">
        <f>NETWORKDAYS(T40,U40,'Liste du personnel'!$A$22:$A$31)</f>
        <v>0</v>
      </c>
      <c r="W40" s="46"/>
      <c r="X40" s="48"/>
    </row>
    <row r="41" spans="1:25" s="23" customFormat="1" ht="13.5" thickBot="1">
      <c r="A41" s="28"/>
      <c r="B41" s="90"/>
      <c r="C41" s="172"/>
      <c r="D41" s="214">
        <v>1.5916666666666668</v>
      </c>
      <c r="E41" s="76">
        <f t="shared" si="17"/>
        <v>38.25</v>
      </c>
      <c r="F41" s="62" t="str">
        <f>IF(AND(R41+U41&gt;0,E41&gt;35),(R41+U41)*7,"0,00")</f>
        <v>0,00</v>
      </c>
      <c r="G41" s="77">
        <f t="shared" si="15"/>
        <v>3.25</v>
      </c>
      <c r="H41" s="78" t="str">
        <f t="shared" si="16"/>
        <v>0,00</v>
      </c>
      <c r="I41" s="108">
        <v>5</v>
      </c>
      <c r="J41" s="210"/>
      <c r="K41" s="135"/>
      <c r="L41" s="141"/>
      <c r="M41" s="139"/>
      <c r="N41" s="79"/>
      <c r="O41" s="80"/>
      <c r="P41" s="83">
        <f>NETWORKDAYS(N41,O41,'Liste du personnel'!$A$22:$A$31)</f>
        <v>0</v>
      </c>
      <c r="Q41" s="84"/>
      <c r="R41" s="84"/>
      <c r="S41" s="83">
        <f>NETWORKDAYS(Q41,R41,'Liste du personnel'!$A$22:$A$31)</f>
        <v>0</v>
      </c>
      <c r="T41" s="84"/>
      <c r="U41" s="85"/>
      <c r="V41" s="83">
        <f>NETWORKDAYS(T41,U41,'Liste du personnel'!$A$22:$A$31)</f>
        <v>0</v>
      </c>
      <c r="W41" s="84"/>
      <c r="X41" s="86"/>
    </row>
    <row r="42" spans="1:25" s="26" customFormat="1" ht="13.5" thickBot="1">
      <c r="A42" s="87"/>
      <c r="B42" s="104">
        <v>10002173</v>
      </c>
      <c r="C42" s="98" t="str">
        <f>C37</f>
        <v xml:space="preserve">e </v>
      </c>
      <c r="D42" s="113" t="s">
        <v>16</v>
      </c>
      <c r="E42" s="88">
        <f>SUM(E37:E41)</f>
        <v>183.75</v>
      </c>
      <c r="F42" s="88">
        <f t="shared" ref="F42:H42" si="18">SUM(F37:F41)</f>
        <v>0</v>
      </c>
      <c r="G42" s="88">
        <f t="shared" si="18"/>
        <v>14</v>
      </c>
      <c r="H42" s="89">
        <f t="shared" si="18"/>
        <v>2.75</v>
      </c>
      <c r="I42" s="105">
        <f>SUM(I37:I41)*15.5</f>
        <v>372</v>
      </c>
      <c r="J42" s="132">
        <f>J37*5</f>
        <v>95</v>
      </c>
      <c r="K42" s="133"/>
      <c r="L42" s="119">
        <f>L37</f>
        <v>0</v>
      </c>
      <c r="M42" s="195">
        <f>M37</f>
        <v>0</v>
      </c>
      <c r="N42" s="126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s="23" customFormat="1" ht="13.5" thickBot="1">
      <c r="A43" s="22">
        <v>9</v>
      </c>
      <c r="B43" s="106"/>
      <c r="C43" s="171" t="s">
        <v>52</v>
      </c>
      <c r="D43" s="213">
        <v>1.2097222222222224</v>
      </c>
      <c r="E43" s="61">
        <f>ROUND(D43*96,0)/96*24+(O43+R43+U43)*7</f>
        <v>29</v>
      </c>
      <c r="F43" s="58" t="str">
        <f>IF(AND(R43+U43&gt;0,E43&gt;35),(R43+U43)*7,"0,00")</f>
        <v>0,00</v>
      </c>
      <c r="G43" s="25">
        <f t="shared" ref="G43:G47" si="19">IF(E43&lt;35,0,IF(E43-35-F43&gt;8,8,E43-35-F43))</f>
        <v>0</v>
      </c>
      <c r="H43" s="59" t="str">
        <f t="shared" ref="H43:H47" si="20">IF(E43-35-F43&gt;8,E43-35-F43-G43,"0,00")</f>
        <v>0,00</v>
      </c>
      <c r="I43" s="107">
        <v>4</v>
      </c>
      <c r="J43" s="178">
        <v>19</v>
      </c>
      <c r="K43" s="134">
        <v>5</v>
      </c>
      <c r="L43" s="140"/>
      <c r="M43" s="138"/>
      <c r="N43" s="39"/>
      <c r="O43" s="40"/>
      <c r="P43" s="56">
        <f>NETWORKDAYS(N43,O43,'Liste du personnel'!$A$22:$A$31)</f>
        <v>0</v>
      </c>
      <c r="Q43" s="41"/>
      <c r="R43" s="41"/>
      <c r="S43" s="56">
        <f>NETWORKDAYS(Q43,R43,'Liste du personnel'!$A$22:$A$31)</f>
        <v>0</v>
      </c>
      <c r="T43" s="41"/>
      <c r="U43" s="42"/>
      <c r="V43" s="56">
        <f>NETWORKDAYS(T43,U43,'Liste du personnel'!$A$22:$A$31)</f>
        <v>0</v>
      </c>
      <c r="W43" s="41"/>
      <c r="X43" s="43"/>
      <c r="Y43" s="27"/>
    </row>
    <row r="44" spans="1:25" s="23" customFormat="1" ht="13.5" thickBot="1">
      <c r="A44" s="24">
        <v>10</v>
      </c>
      <c r="B44" s="65"/>
      <c r="C44" s="172"/>
      <c r="D44" s="213">
        <v>1.9104166666666667</v>
      </c>
      <c r="E44" s="51">
        <f>ROUND(D44*96,0)/96*24+(O44+R44+U44)*7</f>
        <v>45.75</v>
      </c>
      <c r="F44" s="25" t="str">
        <f>IF(AND(R44+U44&gt;0,E44&gt;35),(R44+U44)*7,"0,00")</f>
        <v>0,00</v>
      </c>
      <c r="G44" s="25">
        <f t="shared" si="19"/>
        <v>8</v>
      </c>
      <c r="H44" s="60">
        <f t="shared" si="20"/>
        <v>2.75</v>
      </c>
      <c r="I44" s="107">
        <v>5</v>
      </c>
      <c r="J44" s="178"/>
      <c r="K44" s="135"/>
      <c r="L44" s="141"/>
      <c r="M44" s="139"/>
      <c r="N44" s="44"/>
      <c r="O44" s="45"/>
      <c r="P44" s="57">
        <f>NETWORKDAYS(N44,O44,'Liste du personnel'!$A$22:$A$31)</f>
        <v>0</v>
      </c>
      <c r="Q44" s="46"/>
      <c r="R44" s="46"/>
      <c r="S44" s="57">
        <f>NETWORKDAYS(Q44,R44,'Liste du personnel'!$A$22:$A$31)</f>
        <v>0</v>
      </c>
      <c r="T44" s="46"/>
      <c r="U44" s="47"/>
      <c r="V44" s="57">
        <f>NETWORKDAYS(T44,U44,'Liste du personnel'!$A$22:$A$31)</f>
        <v>0</v>
      </c>
      <c r="W44" s="46"/>
      <c r="X44" s="48"/>
    </row>
    <row r="45" spans="1:25" s="23" customFormat="1" ht="13.5" thickBot="1">
      <c r="A45" s="24">
        <v>11</v>
      </c>
      <c r="B45" s="65"/>
      <c r="C45" s="172"/>
      <c r="D45" s="213">
        <v>1.3770833333333332</v>
      </c>
      <c r="E45" s="51">
        <f>ROUND(D45*96,0)/96*24+(O45+R45+U45)*7</f>
        <v>33</v>
      </c>
      <c r="F45" s="25" t="str">
        <f>IF(AND(R45+U45&gt;0,E45&gt;35),(R45+U45)*7,"0,00")</f>
        <v>0,00</v>
      </c>
      <c r="G45" s="25">
        <f t="shared" si="19"/>
        <v>0</v>
      </c>
      <c r="H45" s="60" t="str">
        <f t="shared" si="20"/>
        <v>0,00</v>
      </c>
      <c r="I45" s="107">
        <v>5</v>
      </c>
      <c r="J45" s="178"/>
      <c r="K45" s="135"/>
      <c r="L45" s="141"/>
      <c r="M45" s="139"/>
      <c r="N45" s="49"/>
      <c r="O45" s="50"/>
      <c r="P45" s="57">
        <f>NETWORKDAYS(N45,O45,'Liste du personnel'!$A$22:$A$31)</f>
        <v>0</v>
      </c>
      <c r="Q45" s="46"/>
      <c r="R45" s="46"/>
      <c r="S45" s="57">
        <f>NETWORKDAYS(Q45,R45,'Liste du personnel'!$A$22:$A$31)</f>
        <v>0</v>
      </c>
      <c r="T45" s="46"/>
      <c r="U45" s="47"/>
      <c r="V45" s="57">
        <f>NETWORKDAYS(T45,U45,'Liste du personnel'!$A$22:$A$31)</f>
        <v>0</v>
      </c>
      <c r="W45" s="46"/>
      <c r="X45" s="48"/>
    </row>
    <row r="46" spans="1:25" s="23" customFormat="1" ht="13.5" thickBot="1">
      <c r="A46" s="24">
        <v>12</v>
      </c>
      <c r="B46" s="65"/>
      <c r="C46" s="172"/>
      <c r="D46" s="213">
        <v>1.5743055555555554</v>
      </c>
      <c r="E46" s="51">
        <f t="shared" ref="E46:E47" si="21">ROUND(D46*96,0)/96*24</f>
        <v>37.75</v>
      </c>
      <c r="F46" s="25" t="str">
        <f>IF(AND(R46+U46&gt;0,E46&gt;35),(R46+U46)*7,"0,00")</f>
        <v>0,00</v>
      </c>
      <c r="G46" s="25">
        <f t="shared" si="19"/>
        <v>2.75</v>
      </c>
      <c r="H46" s="60" t="str">
        <f>IF(E46-35-F46&gt;8,E46-35-F46-G46,"0,00")</f>
        <v>0,00</v>
      </c>
      <c r="I46" s="107">
        <v>5</v>
      </c>
      <c r="J46" s="178"/>
      <c r="K46" s="135"/>
      <c r="L46" s="141"/>
      <c r="M46" s="139"/>
      <c r="N46" s="49"/>
      <c r="O46" s="50"/>
      <c r="P46" s="57">
        <f>NETWORKDAYS(N46,O46,'Liste du personnel'!$A$22:$A$31)</f>
        <v>0</v>
      </c>
      <c r="Q46" s="46"/>
      <c r="R46" s="46"/>
      <c r="S46" s="57">
        <f>NETWORKDAYS(Q46,R46,'Liste du personnel'!$A$22:$A$31)</f>
        <v>0</v>
      </c>
      <c r="T46" s="46"/>
      <c r="U46" s="47"/>
      <c r="V46" s="57">
        <f>NETWORKDAYS(T46,U46,'Liste du personnel'!$A$22:$A$31)</f>
        <v>0</v>
      </c>
      <c r="W46" s="46"/>
      <c r="X46" s="48"/>
    </row>
    <row r="47" spans="1:25" s="23" customFormat="1" ht="13.5" thickBot="1">
      <c r="A47" s="28"/>
      <c r="B47" s="90"/>
      <c r="C47" s="172"/>
      <c r="D47" s="214">
        <v>1.5916666666666668</v>
      </c>
      <c r="E47" s="76">
        <f t="shared" si="21"/>
        <v>38.25</v>
      </c>
      <c r="F47" s="62" t="str">
        <f>IF(AND(R47+U47&gt;0,E47&gt;35),(R47+U47)*7,"0,00")</f>
        <v>0,00</v>
      </c>
      <c r="G47" s="77">
        <f t="shared" si="19"/>
        <v>3.25</v>
      </c>
      <c r="H47" s="78" t="str">
        <f t="shared" si="20"/>
        <v>0,00</v>
      </c>
      <c r="I47" s="108">
        <v>5</v>
      </c>
      <c r="J47" s="210"/>
      <c r="K47" s="135"/>
      <c r="L47" s="141"/>
      <c r="M47" s="139"/>
      <c r="N47" s="79"/>
      <c r="O47" s="80"/>
      <c r="P47" s="83">
        <f>NETWORKDAYS(N47,O47,'Liste du personnel'!$A$22:$A$31)</f>
        <v>0</v>
      </c>
      <c r="Q47" s="84"/>
      <c r="R47" s="84"/>
      <c r="S47" s="83">
        <f>NETWORKDAYS(Q47,R47,'Liste du personnel'!$A$22:$A$31)</f>
        <v>0</v>
      </c>
      <c r="T47" s="84"/>
      <c r="U47" s="85"/>
      <c r="V47" s="83">
        <f>NETWORKDAYS(T47,U47,'Liste du personnel'!$A$22:$A$31)</f>
        <v>0</v>
      </c>
      <c r="W47" s="84"/>
      <c r="X47" s="86"/>
    </row>
    <row r="48" spans="1:25" s="26" customFormat="1" ht="13.5" thickBot="1">
      <c r="A48" s="87"/>
      <c r="B48" s="104">
        <v>10002441</v>
      </c>
      <c r="C48" s="98" t="str">
        <f>C43</f>
        <v xml:space="preserve">f </v>
      </c>
      <c r="D48" s="113" t="s">
        <v>16</v>
      </c>
      <c r="E48" s="88">
        <f>SUM(E43:E47)</f>
        <v>183.75</v>
      </c>
      <c r="F48" s="88">
        <f t="shared" ref="F48:H48" si="22">SUM(F43:F47)</f>
        <v>0</v>
      </c>
      <c r="G48" s="88">
        <f t="shared" si="22"/>
        <v>14</v>
      </c>
      <c r="H48" s="89">
        <f t="shared" si="22"/>
        <v>2.75</v>
      </c>
      <c r="I48" s="105">
        <f>SUM(I43:I47)*15.5</f>
        <v>372</v>
      </c>
      <c r="J48" s="132">
        <f>J43*5</f>
        <v>95</v>
      </c>
      <c r="K48" s="133"/>
      <c r="L48" s="119">
        <f>L43</f>
        <v>0</v>
      </c>
      <c r="M48" s="195">
        <f>M43</f>
        <v>0</v>
      </c>
      <c r="N48" s="126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1:25" s="23" customFormat="1" ht="13.5" thickBot="1">
      <c r="A49" s="22">
        <v>9</v>
      </c>
      <c r="B49" s="106"/>
      <c r="C49" s="171" t="s">
        <v>53</v>
      </c>
      <c r="D49" s="213">
        <v>1.2097222222222224</v>
      </c>
      <c r="E49" s="61">
        <f>ROUND(D49*96,0)/96*24+(O49+R49+U49)*7</f>
        <v>29</v>
      </c>
      <c r="F49" s="58" t="str">
        <f>IF(AND(R49+U49&gt;0,E49&gt;35),(R49+U49)*7,"0,00")</f>
        <v>0,00</v>
      </c>
      <c r="G49" s="25">
        <f t="shared" ref="G49:G53" si="23">IF(E49&lt;35,0,IF(E49-35-F49&gt;8,8,E49-35-F49))</f>
        <v>0</v>
      </c>
      <c r="H49" s="59" t="str">
        <f t="shared" ref="H49:H53" si="24">IF(E49-35-F49&gt;8,E49-35-F49-G49,"0,00")</f>
        <v>0,00</v>
      </c>
      <c r="I49" s="107">
        <v>4</v>
      </c>
      <c r="J49" s="178">
        <v>19</v>
      </c>
      <c r="K49" s="134">
        <v>5</v>
      </c>
      <c r="L49" s="140"/>
      <c r="M49" s="138"/>
      <c r="N49" s="39"/>
      <c r="O49" s="40"/>
      <c r="P49" s="56">
        <f>NETWORKDAYS(N49,O49,'Liste du personnel'!$A$22:$A$31)</f>
        <v>0</v>
      </c>
      <c r="Q49" s="41"/>
      <c r="R49" s="41"/>
      <c r="S49" s="56">
        <f>NETWORKDAYS(Q49,R49,'Liste du personnel'!$A$22:$A$31)</f>
        <v>0</v>
      </c>
      <c r="T49" s="41"/>
      <c r="U49" s="42"/>
      <c r="V49" s="56">
        <f>NETWORKDAYS(T49,U49,'Liste du personnel'!$A$22:$A$31)</f>
        <v>0</v>
      </c>
      <c r="W49" s="41"/>
      <c r="X49" s="43"/>
      <c r="Y49" s="27"/>
    </row>
    <row r="50" spans="1:25" s="23" customFormat="1" ht="13.5" thickBot="1">
      <c r="A50" s="24">
        <v>10</v>
      </c>
      <c r="B50" s="65"/>
      <c r="C50" s="172"/>
      <c r="D50" s="213">
        <v>1.9104166666666667</v>
      </c>
      <c r="E50" s="51">
        <f>ROUND(D50*96,0)/96*24+(O50+R50+U50)*7</f>
        <v>45.75</v>
      </c>
      <c r="F50" s="25" t="str">
        <f>IF(AND(R50+U50&gt;0,E50&gt;35),(R50+U50)*7,"0,00")</f>
        <v>0,00</v>
      </c>
      <c r="G50" s="25">
        <f t="shared" si="23"/>
        <v>8</v>
      </c>
      <c r="H50" s="60">
        <f t="shared" si="24"/>
        <v>2.75</v>
      </c>
      <c r="I50" s="107">
        <v>5</v>
      </c>
      <c r="J50" s="178"/>
      <c r="K50" s="135"/>
      <c r="L50" s="141"/>
      <c r="M50" s="139"/>
      <c r="N50" s="44"/>
      <c r="O50" s="45"/>
      <c r="P50" s="57">
        <f>NETWORKDAYS(N50,O50,'Liste du personnel'!$A$22:$A$31)</f>
        <v>0</v>
      </c>
      <c r="Q50" s="46"/>
      <c r="R50" s="46"/>
      <c r="S50" s="57">
        <f>NETWORKDAYS(Q50,R50,'Liste du personnel'!$A$22:$A$31)</f>
        <v>0</v>
      </c>
      <c r="T50" s="46"/>
      <c r="U50" s="47"/>
      <c r="V50" s="57">
        <f>NETWORKDAYS(T50,U50,'Liste du personnel'!$A$22:$A$31)</f>
        <v>0</v>
      </c>
      <c r="W50" s="46"/>
      <c r="X50" s="48"/>
    </row>
    <row r="51" spans="1:25" s="23" customFormat="1" ht="13.5" thickBot="1">
      <c r="A51" s="24">
        <v>11</v>
      </c>
      <c r="B51" s="65"/>
      <c r="C51" s="172"/>
      <c r="D51" s="213">
        <v>1.3770833333333332</v>
      </c>
      <c r="E51" s="51">
        <f>ROUND(D51*96,0)/96*24+(O51+R51+U51)*7</f>
        <v>33</v>
      </c>
      <c r="F51" s="25" t="str">
        <f>IF(AND(R51+U51&gt;0,E51&gt;35),(R51+U51)*7,"0,00")</f>
        <v>0,00</v>
      </c>
      <c r="G51" s="25">
        <f t="shared" si="23"/>
        <v>0</v>
      </c>
      <c r="H51" s="60" t="str">
        <f t="shared" si="24"/>
        <v>0,00</v>
      </c>
      <c r="I51" s="107">
        <v>5</v>
      </c>
      <c r="J51" s="178"/>
      <c r="K51" s="135"/>
      <c r="L51" s="141"/>
      <c r="M51" s="139"/>
      <c r="N51" s="49"/>
      <c r="O51" s="50"/>
      <c r="P51" s="57">
        <f>NETWORKDAYS(N51,O51,'Liste du personnel'!$A$22:$A$31)</f>
        <v>0</v>
      </c>
      <c r="Q51" s="46"/>
      <c r="R51" s="46"/>
      <c r="S51" s="57">
        <f>NETWORKDAYS(Q51,R51,'Liste du personnel'!$A$22:$A$31)</f>
        <v>0</v>
      </c>
      <c r="T51" s="46"/>
      <c r="U51" s="47"/>
      <c r="V51" s="57">
        <f>NETWORKDAYS(T51,U51,'Liste du personnel'!$A$22:$A$31)</f>
        <v>0</v>
      </c>
      <c r="W51" s="46"/>
      <c r="X51" s="48"/>
    </row>
    <row r="52" spans="1:25" s="23" customFormat="1" ht="13.5" thickBot="1">
      <c r="A52" s="24">
        <v>12</v>
      </c>
      <c r="B52" s="65"/>
      <c r="C52" s="172"/>
      <c r="D52" s="213">
        <v>1.5743055555555554</v>
      </c>
      <c r="E52" s="51">
        <f t="shared" ref="E52:E53" si="25">ROUND(D52*96,0)/96*24</f>
        <v>37.75</v>
      </c>
      <c r="F52" s="25" t="str">
        <f>IF(AND(R52+U52&gt;0,E52&gt;35),(R52+U52)*7,"0,00")</f>
        <v>0,00</v>
      </c>
      <c r="G52" s="25">
        <f t="shared" si="23"/>
        <v>2.75</v>
      </c>
      <c r="H52" s="60" t="str">
        <f>IF(E52-35-F52&gt;8,E52-35-F52-G52,"0,00")</f>
        <v>0,00</v>
      </c>
      <c r="I52" s="107">
        <v>5</v>
      </c>
      <c r="J52" s="178"/>
      <c r="K52" s="135"/>
      <c r="L52" s="141"/>
      <c r="M52" s="139"/>
      <c r="N52" s="49"/>
      <c r="O52" s="50"/>
      <c r="P52" s="57">
        <f>NETWORKDAYS(N52,O52,'Liste du personnel'!$A$22:$A$31)</f>
        <v>0</v>
      </c>
      <c r="Q52" s="46"/>
      <c r="R52" s="46"/>
      <c r="S52" s="57">
        <f>NETWORKDAYS(Q52,R52,'Liste du personnel'!$A$22:$A$31)</f>
        <v>0</v>
      </c>
      <c r="T52" s="46"/>
      <c r="U52" s="47"/>
      <c r="V52" s="57">
        <f>NETWORKDAYS(T52,U52,'Liste du personnel'!$A$22:$A$31)</f>
        <v>0</v>
      </c>
      <c r="W52" s="46"/>
      <c r="X52" s="48"/>
    </row>
    <row r="53" spans="1:25" s="23" customFormat="1" ht="13.5" thickBot="1">
      <c r="A53" s="28"/>
      <c r="B53" s="90"/>
      <c r="C53" s="172"/>
      <c r="D53" s="214">
        <v>1.5916666666666668</v>
      </c>
      <c r="E53" s="76">
        <f t="shared" si="25"/>
        <v>38.25</v>
      </c>
      <c r="F53" s="62" t="str">
        <f>IF(AND(R53+U53&gt;0,E53&gt;35),(R53+U53)*7,"0,00")</f>
        <v>0,00</v>
      </c>
      <c r="G53" s="77">
        <f t="shared" si="23"/>
        <v>3.25</v>
      </c>
      <c r="H53" s="78" t="str">
        <f t="shared" si="24"/>
        <v>0,00</v>
      </c>
      <c r="I53" s="108">
        <v>5</v>
      </c>
      <c r="J53" s="210"/>
      <c r="K53" s="135"/>
      <c r="L53" s="141"/>
      <c r="M53" s="139"/>
      <c r="N53" s="79"/>
      <c r="O53" s="80"/>
      <c r="P53" s="83">
        <f>NETWORKDAYS(N53,O53,'Liste du personnel'!$A$22:$A$31)</f>
        <v>0</v>
      </c>
      <c r="Q53" s="84"/>
      <c r="R53" s="84"/>
      <c r="S53" s="83">
        <f>NETWORKDAYS(Q53,R53,'Liste du personnel'!$A$22:$A$31)</f>
        <v>0</v>
      </c>
      <c r="T53" s="84"/>
      <c r="U53" s="85"/>
      <c r="V53" s="83">
        <f>NETWORKDAYS(T53,U53,'Liste du personnel'!$A$22:$A$31)</f>
        <v>0</v>
      </c>
      <c r="W53" s="84"/>
      <c r="X53" s="86"/>
    </row>
    <row r="54" spans="1:25" s="26" customFormat="1" ht="13.5" thickBot="1">
      <c r="A54" s="87"/>
      <c r="B54" s="104">
        <v>10002686</v>
      </c>
      <c r="C54" s="98" t="str">
        <f>C49</f>
        <v xml:space="preserve">g </v>
      </c>
      <c r="D54" s="113" t="s">
        <v>16</v>
      </c>
      <c r="E54" s="88">
        <f>SUM(E49:E53)</f>
        <v>183.75</v>
      </c>
      <c r="F54" s="88">
        <f t="shared" ref="F54:H54" si="26">SUM(F49:F53)</f>
        <v>0</v>
      </c>
      <c r="G54" s="88">
        <f t="shared" si="26"/>
        <v>14</v>
      </c>
      <c r="H54" s="89">
        <f t="shared" si="26"/>
        <v>2.75</v>
      </c>
      <c r="I54" s="105">
        <f>SUM(I49:I53)*15.5</f>
        <v>372</v>
      </c>
      <c r="J54" s="132">
        <f>J49*5</f>
        <v>95</v>
      </c>
      <c r="K54" s="133"/>
      <c r="L54" s="119">
        <f>L49</f>
        <v>0</v>
      </c>
      <c r="M54" s="195">
        <f>M49</f>
        <v>0</v>
      </c>
      <c r="N54" s="126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1:25" s="23" customFormat="1" ht="13.5" thickBot="1">
      <c r="A55" s="22">
        <v>9</v>
      </c>
      <c r="B55" s="106"/>
      <c r="C55" s="171" t="s">
        <v>54</v>
      </c>
      <c r="D55" s="213">
        <v>1.2097222222222224</v>
      </c>
      <c r="E55" s="61">
        <f>ROUND(D55*96,0)/96*24+(O55+R55+U55)*7</f>
        <v>29</v>
      </c>
      <c r="F55" s="58" t="str">
        <f>IF(AND(R55+U55&gt;0,E55&gt;35),(R55+U55)*7,"0,00")</f>
        <v>0,00</v>
      </c>
      <c r="G55" s="25">
        <f t="shared" ref="G55:G59" si="27">IF(E55&lt;35,0,IF(E55-35-F55&gt;8,8,E55-35-F55))</f>
        <v>0</v>
      </c>
      <c r="H55" s="59" t="str">
        <f t="shared" ref="H55:H59" si="28">IF(E55-35-F55&gt;8,E55-35-F55-G55,"0,00")</f>
        <v>0,00</v>
      </c>
      <c r="I55" s="107">
        <v>4</v>
      </c>
      <c r="J55" s="178">
        <v>19</v>
      </c>
      <c r="K55" s="134">
        <v>5</v>
      </c>
      <c r="L55" s="140"/>
      <c r="M55" s="138"/>
      <c r="N55" s="41"/>
      <c r="O55" s="41"/>
      <c r="P55" s="56">
        <f>NETWORKDAYS(N55,O55,'Liste du personnel'!$A$22:$A$31)</f>
        <v>0</v>
      </c>
      <c r="Q55" s="41"/>
      <c r="R55" s="41"/>
      <c r="S55" s="56">
        <f>NETWORKDAYS(Q55,R55,'Liste du personnel'!$A$22:$A$31)</f>
        <v>0</v>
      </c>
      <c r="T55" s="41"/>
      <c r="U55" s="41"/>
      <c r="V55" s="56">
        <f>NETWORKDAYS(T55,U55,'Liste du personnel'!$A$22:$A$31)</f>
        <v>0</v>
      </c>
      <c r="W55" s="41"/>
      <c r="X55" s="43"/>
      <c r="Y55" s="27"/>
    </row>
    <row r="56" spans="1:25" s="23" customFormat="1" ht="13.5" thickBot="1">
      <c r="A56" s="24">
        <v>10</v>
      </c>
      <c r="B56" s="65"/>
      <c r="C56" s="172"/>
      <c r="D56" s="213">
        <v>1.9104166666666667</v>
      </c>
      <c r="E56" s="51">
        <f>ROUND(D56*96,0)/96*24+(O56+R56+U56)*7</f>
        <v>45.75</v>
      </c>
      <c r="F56" s="25" t="str">
        <f>IF(AND(R56+U56&gt;0,E56&gt;35),(R56+U56)*7,"0,00")</f>
        <v>0,00</v>
      </c>
      <c r="G56" s="25">
        <f t="shared" si="27"/>
        <v>8</v>
      </c>
      <c r="H56" s="60">
        <f t="shared" si="28"/>
        <v>2.75</v>
      </c>
      <c r="I56" s="107">
        <v>5</v>
      </c>
      <c r="J56" s="178"/>
      <c r="K56" s="135"/>
      <c r="L56" s="141"/>
      <c r="M56" s="139"/>
      <c r="N56" s="46"/>
      <c r="O56" s="46"/>
      <c r="P56" s="57">
        <f>NETWORKDAYS(N56,O56,'Liste du personnel'!$A$22:$A$31)</f>
        <v>0</v>
      </c>
      <c r="Q56" s="46"/>
      <c r="R56" s="46"/>
      <c r="S56" s="57">
        <f>NETWORKDAYS(Q56,R56,'Liste du personnel'!$A$22:$A$31)</f>
        <v>0</v>
      </c>
      <c r="T56" s="46"/>
      <c r="U56" s="46"/>
      <c r="V56" s="57">
        <f>NETWORKDAYS(T56,U56,'Liste du personnel'!$A$22:$A$31)</f>
        <v>0</v>
      </c>
      <c r="W56" s="46"/>
      <c r="X56" s="48"/>
    </row>
    <row r="57" spans="1:25" s="23" customFormat="1" ht="13.5" thickBot="1">
      <c r="A57" s="24">
        <v>11</v>
      </c>
      <c r="B57" s="65"/>
      <c r="C57" s="172"/>
      <c r="D57" s="213">
        <v>1.3770833333333332</v>
      </c>
      <c r="E57" s="51">
        <f>ROUND(D57*96,0)/96*24+(O57+R57+U57)*7</f>
        <v>33</v>
      </c>
      <c r="F57" s="25" t="str">
        <f>IF(AND(R57+U57&gt;0,E57&gt;35),(R57+U57)*7,"0,00")</f>
        <v>0,00</v>
      </c>
      <c r="G57" s="25">
        <f t="shared" si="27"/>
        <v>0</v>
      </c>
      <c r="H57" s="60" t="str">
        <f t="shared" si="28"/>
        <v>0,00</v>
      </c>
      <c r="I57" s="107">
        <v>5</v>
      </c>
      <c r="J57" s="178"/>
      <c r="K57" s="135"/>
      <c r="L57" s="141"/>
      <c r="M57" s="139"/>
      <c r="N57" s="46"/>
      <c r="O57" s="46"/>
      <c r="P57" s="57">
        <f>NETWORKDAYS(N57,O57,'Liste du personnel'!$A$22:$A$31)</f>
        <v>0</v>
      </c>
      <c r="Q57" s="46"/>
      <c r="R57" s="46"/>
      <c r="S57" s="57">
        <f>NETWORKDAYS(Q57,R57,'Liste du personnel'!$A$22:$A$31)</f>
        <v>0</v>
      </c>
      <c r="T57" s="46"/>
      <c r="U57" s="46"/>
      <c r="V57" s="57">
        <f>NETWORKDAYS(T57,U57,'Liste du personnel'!$A$22:$A$31)</f>
        <v>0</v>
      </c>
      <c r="W57" s="46"/>
      <c r="X57" s="48"/>
    </row>
    <row r="58" spans="1:25" s="23" customFormat="1" ht="13.5" thickBot="1">
      <c r="A58" s="24">
        <v>12</v>
      </c>
      <c r="B58" s="65"/>
      <c r="C58" s="172"/>
      <c r="D58" s="213">
        <v>1.5743055555555554</v>
      </c>
      <c r="E58" s="51">
        <f t="shared" ref="E58:E59" si="29">ROUND(D58*96,0)/96*24</f>
        <v>37.75</v>
      </c>
      <c r="F58" s="25" t="str">
        <f>IF(AND(R58+U58&gt;0,E58&gt;35),(R58+U58)*7,"0,00")</f>
        <v>0,00</v>
      </c>
      <c r="G58" s="25">
        <f t="shared" si="27"/>
        <v>2.75</v>
      </c>
      <c r="H58" s="60" t="str">
        <f>IF(E58-35-F58&gt;8,E58-35-F58-G58,"0,00")</f>
        <v>0,00</v>
      </c>
      <c r="I58" s="107">
        <v>5</v>
      </c>
      <c r="J58" s="178"/>
      <c r="K58" s="135"/>
      <c r="L58" s="141"/>
      <c r="M58" s="139"/>
      <c r="N58" s="46"/>
      <c r="O58" s="46"/>
      <c r="P58" s="57">
        <f>NETWORKDAYS(N58,O58,'Liste du personnel'!$A$22:$A$31)</f>
        <v>0</v>
      </c>
      <c r="Q58" s="46"/>
      <c r="R58" s="46"/>
      <c r="S58" s="57">
        <f>NETWORKDAYS(Q58,R58,'Liste du personnel'!$A$22:$A$31)</f>
        <v>0</v>
      </c>
      <c r="T58" s="46"/>
      <c r="U58" s="46"/>
      <c r="V58" s="57">
        <f>NETWORKDAYS(T58,U58,'Liste du personnel'!$A$22:$A$31)</f>
        <v>0</v>
      </c>
      <c r="W58" s="46"/>
      <c r="X58" s="48"/>
    </row>
    <row r="59" spans="1:25" s="23" customFormat="1" ht="13.5" thickBot="1">
      <c r="A59" s="28"/>
      <c r="B59" s="90"/>
      <c r="C59" s="172"/>
      <c r="D59" s="214">
        <v>1.5916666666666668</v>
      </c>
      <c r="E59" s="76">
        <f t="shared" si="29"/>
        <v>38.25</v>
      </c>
      <c r="F59" s="62" t="str">
        <f>IF(AND(R59+U59&gt;0,E59&gt;35),(R59+U59)*7,"0,00")</f>
        <v>0,00</v>
      </c>
      <c r="G59" s="77">
        <f t="shared" si="27"/>
        <v>3.25</v>
      </c>
      <c r="H59" s="78" t="str">
        <f t="shared" si="28"/>
        <v>0,00</v>
      </c>
      <c r="I59" s="108">
        <v>5</v>
      </c>
      <c r="J59" s="210"/>
      <c r="K59" s="135"/>
      <c r="L59" s="141"/>
      <c r="M59" s="139"/>
      <c r="N59" s="84"/>
      <c r="O59" s="84"/>
      <c r="P59" s="83">
        <f>NETWORKDAYS(N59,O59,'Liste du personnel'!$A$22:$A$31)</f>
        <v>0</v>
      </c>
      <c r="Q59" s="84"/>
      <c r="R59" s="84"/>
      <c r="S59" s="83">
        <f>NETWORKDAYS(Q59,R59,'Liste du personnel'!$A$22:$A$31)</f>
        <v>0</v>
      </c>
      <c r="T59" s="84"/>
      <c r="U59" s="84"/>
      <c r="V59" s="83">
        <f>NETWORKDAYS(T59,U59,'Liste du personnel'!$A$22:$A$31)</f>
        <v>0</v>
      </c>
      <c r="W59" s="84"/>
      <c r="X59" s="86"/>
    </row>
    <row r="60" spans="1:25" s="26" customFormat="1" ht="13.5" thickBot="1">
      <c r="A60" s="87"/>
      <c r="B60" s="104">
        <v>10002694</v>
      </c>
      <c r="C60" s="98" t="str">
        <f>C55</f>
        <v xml:space="preserve">h </v>
      </c>
      <c r="D60" s="113" t="s">
        <v>16</v>
      </c>
      <c r="E60" s="88">
        <f>SUM(E55:E59)</f>
        <v>183.75</v>
      </c>
      <c r="F60" s="88">
        <f t="shared" ref="F60:H60" si="30">SUM(F55:F59)</f>
        <v>0</v>
      </c>
      <c r="G60" s="88">
        <f t="shared" si="30"/>
        <v>14</v>
      </c>
      <c r="H60" s="89">
        <f t="shared" si="30"/>
        <v>2.75</v>
      </c>
      <c r="I60" s="105">
        <f>SUM(I55:I59)*15.5</f>
        <v>372</v>
      </c>
      <c r="J60" s="132">
        <f>J55*5</f>
        <v>95</v>
      </c>
      <c r="K60" s="133"/>
      <c r="L60" s="119">
        <f>L55</f>
        <v>0</v>
      </c>
      <c r="M60" s="195">
        <f>M55</f>
        <v>0</v>
      </c>
      <c r="N60" s="126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1:25" s="23" customFormat="1" ht="13.5" thickBot="1">
      <c r="A61" s="22">
        <v>9</v>
      </c>
      <c r="B61" s="106"/>
      <c r="C61" s="171" t="s">
        <v>55</v>
      </c>
      <c r="D61" s="213">
        <v>1.2097222222222224</v>
      </c>
      <c r="E61" s="61">
        <f>ROUND(D61*96,0)/96*24+(O61+R61+U61)*7</f>
        <v>29</v>
      </c>
      <c r="F61" s="58" t="str">
        <f>IF(AND(R61+U61&gt;0,E61&gt;35),(R61+U61)*7,"0,00")</f>
        <v>0,00</v>
      </c>
      <c r="G61" s="25">
        <f t="shared" ref="G61:G65" si="31">IF(E61&lt;35,0,IF(E61-35-F61&gt;8,8,E61-35-F61))</f>
        <v>0</v>
      </c>
      <c r="H61" s="59" t="str">
        <f t="shared" ref="H61:H65" si="32">IF(E61-35-F61&gt;8,E61-35-F61-G61,"0,00")</f>
        <v>0,00</v>
      </c>
      <c r="I61" s="107">
        <v>4</v>
      </c>
      <c r="J61" s="178">
        <v>19</v>
      </c>
      <c r="K61" s="134">
        <v>5</v>
      </c>
      <c r="L61" s="140"/>
      <c r="M61" s="138"/>
      <c r="N61" s="41"/>
      <c r="O61" s="41"/>
      <c r="P61" s="56">
        <f>NETWORKDAYS(N61,O61,'Liste du personnel'!$A$22:$A$31)</f>
        <v>0</v>
      </c>
      <c r="Q61" s="41"/>
      <c r="R61" s="41"/>
      <c r="S61" s="56">
        <f>NETWORKDAYS(Q61,R61,'Liste du personnel'!$A$22:$A$31)</f>
        <v>0</v>
      </c>
      <c r="T61" s="41"/>
      <c r="U61" s="41"/>
      <c r="V61" s="56">
        <f>NETWORKDAYS(T61,U61,'Liste du personnel'!$A$22:$A$31)</f>
        <v>0</v>
      </c>
      <c r="W61" s="41"/>
      <c r="X61" s="43"/>
      <c r="Y61" s="27"/>
    </row>
    <row r="62" spans="1:25" s="23" customFormat="1" ht="13.5" thickBot="1">
      <c r="A62" s="24">
        <v>10</v>
      </c>
      <c r="B62" s="65"/>
      <c r="C62" s="172"/>
      <c r="D62" s="213">
        <v>1.9104166666666667</v>
      </c>
      <c r="E62" s="51">
        <f>ROUND(D62*96,0)/96*24+(O62+R62+U62)*7</f>
        <v>45.75</v>
      </c>
      <c r="F62" s="25" t="str">
        <f>IF(AND(R62+U62&gt;0,E62&gt;35),(R62+U62)*7,"0,00")</f>
        <v>0,00</v>
      </c>
      <c r="G62" s="25">
        <f t="shared" si="31"/>
        <v>8</v>
      </c>
      <c r="H62" s="60">
        <f t="shared" si="32"/>
        <v>2.75</v>
      </c>
      <c r="I62" s="107">
        <v>5</v>
      </c>
      <c r="J62" s="178"/>
      <c r="K62" s="135"/>
      <c r="L62" s="141"/>
      <c r="M62" s="139"/>
      <c r="N62" s="46"/>
      <c r="O62" s="46"/>
      <c r="P62" s="57">
        <f>NETWORKDAYS(N62,O62,'Liste du personnel'!$A$22:$A$31)</f>
        <v>0</v>
      </c>
      <c r="Q62" s="46"/>
      <c r="R62" s="46"/>
      <c r="S62" s="57">
        <f>NETWORKDAYS(Q62,R62,'Liste du personnel'!$A$22:$A$31)</f>
        <v>0</v>
      </c>
      <c r="T62" s="46"/>
      <c r="U62" s="46"/>
      <c r="V62" s="57">
        <f>NETWORKDAYS(T62,U62,'Liste du personnel'!$A$22:$A$31)</f>
        <v>0</v>
      </c>
      <c r="W62" s="46"/>
      <c r="X62" s="48"/>
    </row>
    <row r="63" spans="1:25" s="23" customFormat="1" ht="13.5" thickBot="1">
      <c r="A63" s="24">
        <v>11</v>
      </c>
      <c r="B63" s="65"/>
      <c r="C63" s="172"/>
      <c r="D63" s="213">
        <v>1.3770833333333332</v>
      </c>
      <c r="E63" s="51">
        <f>ROUND(D63*96,0)/96*24+(O63+R63+U63)*7</f>
        <v>33</v>
      </c>
      <c r="F63" s="25" t="str">
        <f>IF(AND(R63+U63&gt;0,E63&gt;35),(R63+U63)*7,"0,00")</f>
        <v>0,00</v>
      </c>
      <c r="G63" s="25">
        <f t="shared" si="31"/>
        <v>0</v>
      </c>
      <c r="H63" s="60" t="str">
        <f t="shared" si="32"/>
        <v>0,00</v>
      </c>
      <c r="I63" s="107">
        <v>5</v>
      </c>
      <c r="J63" s="178"/>
      <c r="K63" s="135"/>
      <c r="L63" s="141"/>
      <c r="M63" s="139"/>
      <c r="N63" s="46"/>
      <c r="O63" s="46"/>
      <c r="P63" s="57">
        <f>NETWORKDAYS(N63,O63,'Liste du personnel'!$A$22:$A$31)</f>
        <v>0</v>
      </c>
      <c r="Q63" s="46"/>
      <c r="R63" s="46"/>
      <c r="S63" s="57">
        <f>NETWORKDAYS(Q63,R63,'Liste du personnel'!$A$22:$A$31)</f>
        <v>0</v>
      </c>
      <c r="T63" s="46"/>
      <c r="U63" s="46"/>
      <c r="V63" s="57">
        <f>NETWORKDAYS(T63,U63,'Liste du personnel'!$A$22:$A$31)</f>
        <v>0</v>
      </c>
      <c r="W63" s="46"/>
      <c r="X63" s="48"/>
    </row>
    <row r="64" spans="1:25" s="23" customFormat="1" ht="13.5" thickBot="1">
      <c r="A64" s="24">
        <v>12</v>
      </c>
      <c r="B64" s="65"/>
      <c r="C64" s="172"/>
      <c r="D64" s="213">
        <v>1.5743055555555554</v>
      </c>
      <c r="E64" s="51">
        <f t="shared" ref="E64:E65" si="33">ROUND(D64*96,0)/96*24</f>
        <v>37.75</v>
      </c>
      <c r="F64" s="25" t="str">
        <f>IF(AND(R64+U64&gt;0,E64&gt;35),(R64+U64)*7,"0,00")</f>
        <v>0,00</v>
      </c>
      <c r="G64" s="25">
        <f t="shared" si="31"/>
        <v>2.75</v>
      </c>
      <c r="H64" s="60" t="str">
        <f>IF(E64-35-F64&gt;8,E64-35-F64-G64,"0,00")</f>
        <v>0,00</v>
      </c>
      <c r="I64" s="107">
        <v>5</v>
      </c>
      <c r="J64" s="178"/>
      <c r="K64" s="135"/>
      <c r="L64" s="141"/>
      <c r="M64" s="139"/>
      <c r="N64" s="46"/>
      <c r="O64" s="46"/>
      <c r="P64" s="57">
        <f>NETWORKDAYS(N64,O64,'Liste du personnel'!$A$22:$A$31)</f>
        <v>0</v>
      </c>
      <c r="Q64" s="46"/>
      <c r="R64" s="46"/>
      <c r="S64" s="57">
        <f>NETWORKDAYS(Q64,R64,'Liste du personnel'!$A$22:$A$31)</f>
        <v>0</v>
      </c>
      <c r="T64" s="46"/>
      <c r="U64" s="46"/>
      <c r="V64" s="57">
        <f>NETWORKDAYS(T64,U64,'Liste du personnel'!$A$22:$A$31)</f>
        <v>0</v>
      </c>
      <c r="W64" s="46"/>
      <c r="X64" s="48"/>
    </row>
    <row r="65" spans="1:25" s="23" customFormat="1" ht="13.5" thickBot="1">
      <c r="A65" s="28"/>
      <c r="B65" s="90"/>
      <c r="C65" s="172"/>
      <c r="D65" s="215">
        <v>1.5916666666666668</v>
      </c>
      <c r="E65" s="51">
        <f t="shared" si="33"/>
        <v>38.25</v>
      </c>
      <c r="F65" s="62" t="str">
        <f>IF(AND(R65+U65&gt;0,E65&gt;35),(R65+U65)*7,"0,00")</f>
        <v>0,00</v>
      </c>
      <c r="G65" s="25">
        <f t="shared" si="31"/>
        <v>3.25</v>
      </c>
      <c r="H65" s="60" t="str">
        <f t="shared" si="32"/>
        <v>0,00</v>
      </c>
      <c r="I65" s="109">
        <v>5</v>
      </c>
      <c r="J65" s="178"/>
      <c r="K65" s="135"/>
      <c r="L65" s="141"/>
      <c r="M65" s="139"/>
      <c r="N65" s="84"/>
      <c r="O65" s="84"/>
      <c r="P65" s="83">
        <f>NETWORKDAYS(N65,O65,'Liste du personnel'!$A$22:$A$31)</f>
        <v>0</v>
      </c>
      <c r="Q65" s="84"/>
      <c r="R65" s="84"/>
      <c r="S65" s="83">
        <f>NETWORKDAYS(Q65,R65,'Liste du personnel'!$A$22:$A$31)</f>
        <v>0</v>
      </c>
      <c r="T65" s="84"/>
      <c r="U65" s="84"/>
      <c r="V65" s="83">
        <f>NETWORKDAYS(T65,U65,'Liste du personnel'!$A$22:$A$31)</f>
        <v>0</v>
      </c>
      <c r="W65" s="84"/>
      <c r="X65" s="86"/>
    </row>
    <row r="66" spans="1:25" s="26" customFormat="1" ht="13.5" thickBot="1">
      <c r="A66" s="87"/>
      <c r="B66" s="104">
        <v>10002711</v>
      </c>
      <c r="C66" s="98" t="str">
        <f>C61</f>
        <v xml:space="preserve">j </v>
      </c>
      <c r="D66" s="113" t="s">
        <v>16</v>
      </c>
      <c r="E66" s="88">
        <f>SUM(E61:E65)</f>
        <v>183.75</v>
      </c>
      <c r="F66" s="88">
        <f t="shared" ref="F66:H66" si="34">SUM(F61:F65)</f>
        <v>0</v>
      </c>
      <c r="G66" s="88">
        <f t="shared" si="34"/>
        <v>14</v>
      </c>
      <c r="H66" s="89">
        <f t="shared" si="34"/>
        <v>2.75</v>
      </c>
      <c r="I66" s="105">
        <f>SUM(I61:I65)*15.5</f>
        <v>372</v>
      </c>
      <c r="J66" s="132">
        <f>J61*5</f>
        <v>95</v>
      </c>
      <c r="K66" s="133"/>
      <c r="L66" s="119">
        <f>L61</f>
        <v>0</v>
      </c>
      <c r="M66" s="120">
        <f>M61</f>
        <v>0</v>
      </c>
      <c r="N66" s="126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1:25" s="23" customFormat="1" ht="13.5" thickBot="1">
      <c r="A67" s="22">
        <v>9</v>
      </c>
      <c r="B67" s="106"/>
      <c r="C67" s="171" t="s">
        <v>56</v>
      </c>
      <c r="D67" s="213">
        <v>1.2097222222222224</v>
      </c>
      <c r="E67" s="61">
        <f>ROUND(D67*96,0)/96*24+(O67+R67+U67)*7</f>
        <v>29</v>
      </c>
      <c r="F67" s="58" t="str">
        <f>IF(AND(R67+U67&gt;0,E67&gt;35),(R67+U67)*7,"0,00")</f>
        <v>0,00</v>
      </c>
      <c r="G67" s="25">
        <f t="shared" ref="G67:G71" si="35">IF(E67&lt;35,0,IF(E67-35-F67&gt;8,8,E67-35-F67))</f>
        <v>0</v>
      </c>
      <c r="H67" s="59" t="str">
        <f t="shared" ref="H67:H71" si="36">IF(E67-35-F67&gt;8,E67-35-F67-G67,"0,00")</f>
        <v>0,00</v>
      </c>
      <c r="I67" s="107">
        <v>4</v>
      </c>
      <c r="J67" s="178">
        <v>19</v>
      </c>
      <c r="K67" s="134">
        <v>5</v>
      </c>
      <c r="L67" s="140"/>
      <c r="M67" s="138"/>
      <c r="N67" s="41"/>
      <c r="O67" s="41"/>
      <c r="P67" s="56">
        <f>NETWORKDAYS(N67,O67,'Liste du personnel'!$A$22:$A$31)</f>
        <v>0</v>
      </c>
      <c r="Q67" s="41"/>
      <c r="R67" s="41"/>
      <c r="S67" s="56">
        <f>NETWORKDAYS(Q67,R67,'Liste du personnel'!$A$22:$A$31)</f>
        <v>0</v>
      </c>
      <c r="T67" s="41"/>
      <c r="U67" s="41"/>
      <c r="V67" s="56">
        <f>NETWORKDAYS(T67,U67,'Liste du personnel'!$A$22:$A$31)</f>
        <v>0</v>
      </c>
      <c r="W67" s="41"/>
      <c r="X67" s="43"/>
      <c r="Y67" s="27"/>
    </row>
    <row r="68" spans="1:25" s="23" customFormat="1" ht="13.5" thickBot="1">
      <c r="A68" s="24">
        <v>10</v>
      </c>
      <c r="B68" s="65"/>
      <c r="C68" s="172"/>
      <c r="D68" s="213">
        <v>1.9104166666666667</v>
      </c>
      <c r="E68" s="51">
        <f>ROUND(D68*96,0)/96*24+(O68+R68+U68)*7</f>
        <v>45.75</v>
      </c>
      <c r="F68" s="25" t="str">
        <f>IF(AND(R68+U68&gt;0,E68&gt;35),(R68+U68)*7,"0,00")</f>
        <v>0,00</v>
      </c>
      <c r="G68" s="25">
        <f t="shared" si="35"/>
        <v>8</v>
      </c>
      <c r="H68" s="60">
        <f t="shared" si="36"/>
        <v>2.75</v>
      </c>
      <c r="I68" s="107">
        <v>5</v>
      </c>
      <c r="J68" s="178"/>
      <c r="K68" s="135"/>
      <c r="L68" s="141"/>
      <c r="M68" s="139"/>
      <c r="N68" s="46"/>
      <c r="O68" s="46"/>
      <c r="P68" s="57">
        <f>NETWORKDAYS(N68,O68,'Liste du personnel'!$A$22:$A$31)</f>
        <v>0</v>
      </c>
      <c r="Q68" s="46"/>
      <c r="R68" s="46"/>
      <c r="S68" s="57">
        <f>NETWORKDAYS(Q68,R68,'Liste du personnel'!$A$22:$A$31)</f>
        <v>0</v>
      </c>
      <c r="T68" s="46"/>
      <c r="U68" s="46"/>
      <c r="V68" s="57">
        <f>NETWORKDAYS(T68,U68,'Liste du personnel'!$A$22:$A$31)</f>
        <v>0</v>
      </c>
      <c r="W68" s="46"/>
      <c r="X68" s="48"/>
    </row>
    <row r="69" spans="1:25" s="23" customFormat="1" ht="13.5" thickBot="1">
      <c r="A69" s="24">
        <v>11</v>
      </c>
      <c r="B69" s="65"/>
      <c r="C69" s="172"/>
      <c r="D69" s="213">
        <v>1.3770833333333332</v>
      </c>
      <c r="E69" s="51">
        <f>ROUND(D69*96,0)/96*24+(O69+R69+U69)*7</f>
        <v>33</v>
      </c>
      <c r="F69" s="25" t="str">
        <f>IF(AND(R69+U69&gt;0,E69&gt;35),(R69+U69)*7,"0,00")</f>
        <v>0,00</v>
      </c>
      <c r="G69" s="25">
        <f t="shared" si="35"/>
        <v>0</v>
      </c>
      <c r="H69" s="60" t="str">
        <f t="shared" si="36"/>
        <v>0,00</v>
      </c>
      <c r="I69" s="107">
        <v>5</v>
      </c>
      <c r="J69" s="178"/>
      <c r="K69" s="135"/>
      <c r="L69" s="141"/>
      <c r="M69" s="139"/>
      <c r="N69" s="46"/>
      <c r="O69" s="46"/>
      <c r="P69" s="57">
        <f>NETWORKDAYS(N69,O69,'Liste du personnel'!$A$22:$A$31)</f>
        <v>0</v>
      </c>
      <c r="Q69" s="46"/>
      <c r="R69" s="46"/>
      <c r="S69" s="57">
        <f>NETWORKDAYS(Q69,R69,'Liste du personnel'!$A$22:$A$31)</f>
        <v>0</v>
      </c>
      <c r="T69" s="46"/>
      <c r="U69" s="46"/>
      <c r="V69" s="57">
        <f>NETWORKDAYS(T69,U69,'Liste du personnel'!$A$22:$A$31)</f>
        <v>0</v>
      </c>
      <c r="W69" s="46"/>
      <c r="X69" s="48"/>
    </row>
    <row r="70" spans="1:25" s="23" customFormat="1" ht="13.5" thickBot="1">
      <c r="A70" s="24">
        <v>12</v>
      </c>
      <c r="B70" s="65"/>
      <c r="C70" s="172"/>
      <c r="D70" s="213">
        <v>1.5743055555555554</v>
      </c>
      <c r="E70" s="51">
        <f t="shared" ref="E70:E71" si="37">ROUND(D70*96,0)/96*24</f>
        <v>37.75</v>
      </c>
      <c r="F70" s="25" t="str">
        <f>IF(AND(R70+U70&gt;0,E70&gt;35),(R70+U70)*7,"0,00")</f>
        <v>0,00</v>
      </c>
      <c r="G70" s="25">
        <f t="shared" si="35"/>
        <v>2.75</v>
      </c>
      <c r="H70" s="60" t="str">
        <f>IF(E70-35-F70&gt;8,E70-35-F70-G70,"0,00")</f>
        <v>0,00</v>
      </c>
      <c r="I70" s="107">
        <v>5</v>
      </c>
      <c r="J70" s="178"/>
      <c r="K70" s="135"/>
      <c r="L70" s="141"/>
      <c r="M70" s="139"/>
      <c r="N70" s="46"/>
      <c r="O70" s="46"/>
      <c r="P70" s="57">
        <f>NETWORKDAYS(N70,O70,'Liste du personnel'!$A$22:$A$31)</f>
        <v>0</v>
      </c>
      <c r="Q70" s="46"/>
      <c r="R70" s="46"/>
      <c r="S70" s="57">
        <f>NETWORKDAYS(Q70,R70,'Liste du personnel'!$A$22:$A$31)</f>
        <v>0</v>
      </c>
      <c r="T70" s="46"/>
      <c r="U70" s="46"/>
      <c r="V70" s="57">
        <f>NETWORKDAYS(T70,U70,'Liste du personnel'!$A$22:$A$31)</f>
        <v>0</v>
      </c>
      <c r="W70" s="46"/>
      <c r="X70" s="48"/>
    </row>
    <row r="71" spans="1:25" s="23" customFormat="1" ht="13.5" thickBot="1">
      <c r="A71" s="28"/>
      <c r="B71" s="90"/>
      <c r="C71" s="172"/>
      <c r="D71" s="215">
        <v>1.5916666666666668</v>
      </c>
      <c r="E71" s="51">
        <f t="shared" si="37"/>
        <v>38.25</v>
      </c>
      <c r="F71" s="62" t="str">
        <f>IF(AND(R71+U71&gt;0,E71&gt;35),(R71+U71)*7,"0,00")</f>
        <v>0,00</v>
      </c>
      <c r="G71" s="25">
        <f t="shared" si="35"/>
        <v>3.25</v>
      </c>
      <c r="H71" s="60" t="str">
        <f t="shared" si="36"/>
        <v>0,00</v>
      </c>
      <c r="I71" s="109">
        <v>5</v>
      </c>
      <c r="J71" s="178"/>
      <c r="K71" s="135"/>
      <c r="L71" s="141"/>
      <c r="M71" s="139"/>
      <c r="N71" s="84"/>
      <c r="O71" s="84"/>
      <c r="P71" s="83">
        <f>NETWORKDAYS(N71,O71,'Liste du personnel'!$A$22:$A$31)</f>
        <v>0</v>
      </c>
      <c r="Q71" s="84"/>
      <c r="R71" s="84"/>
      <c r="S71" s="83">
        <f>NETWORKDAYS(Q71,R71,'Liste du personnel'!$A$22:$A$31)</f>
        <v>0</v>
      </c>
      <c r="T71" s="84"/>
      <c r="U71" s="84"/>
      <c r="V71" s="83">
        <f>NETWORKDAYS(T71,U71,'Liste du personnel'!$A$22:$A$31)</f>
        <v>0</v>
      </c>
      <c r="W71" s="84"/>
      <c r="X71" s="86"/>
    </row>
    <row r="72" spans="1:25" s="26" customFormat="1" ht="13.5" thickBot="1">
      <c r="A72" s="87"/>
      <c r="B72" s="104">
        <v>10002723</v>
      </c>
      <c r="C72" s="98" t="str">
        <f>C67</f>
        <v xml:space="preserve">k </v>
      </c>
      <c r="D72" s="113" t="s">
        <v>16</v>
      </c>
      <c r="E72" s="88">
        <f>SUM(E67:E71)</f>
        <v>183.75</v>
      </c>
      <c r="F72" s="88">
        <f t="shared" ref="F72:H72" si="38">SUM(F67:F71)</f>
        <v>0</v>
      </c>
      <c r="G72" s="88">
        <f t="shared" si="38"/>
        <v>14</v>
      </c>
      <c r="H72" s="89">
        <f t="shared" si="38"/>
        <v>2.75</v>
      </c>
      <c r="I72" s="105">
        <f>SUM(I67:I71)*15.5</f>
        <v>372</v>
      </c>
      <c r="J72" s="132">
        <f>J67*5</f>
        <v>95</v>
      </c>
      <c r="K72" s="133"/>
      <c r="L72" s="119">
        <f>L67</f>
        <v>0</v>
      </c>
      <c r="M72" s="120">
        <f>M67</f>
        <v>0</v>
      </c>
      <c r="N72" s="126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1:25" s="23" customFormat="1" ht="13.5" thickBot="1">
      <c r="A73" s="22">
        <v>9</v>
      </c>
      <c r="B73" s="106"/>
      <c r="C73" s="171" t="s">
        <v>57</v>
      </c>
      <c r="D73" s="213">
        <v>1.2097222222222224</v>
      </c>
      <c r="E73" s="61">
        <f>ROUND(D73*96,0)/96*24+(O73+R73+U73)*7</f>
        <v>29</v>
      </c>
      <c r="F73" s="58" t="str">
        <f>IF(AND(R73+U73&gt;0,E73&gt;35),(R73+U73)*7,"0,00")</f>
        <v>0,00</v>
      </c>
      <c r="G73" s="25">
        <f t="shared" ref="G73:G77" si="39">IF(E73&lt;35,0,IF(E73-35-F73&gt;8,8,E73-35-F73))</f>
        <v>0</v>
      </c>
      <c r="H73" s="59" t="str">
        <f t="shared" ref="H73:H77" si="40">IF(E73-35-F73&gt;8,E73-35-F73-G73,"0,00")</f>
        <v>0,00</v>
      </c>
      <c r="I73" s="107">
        <v>4</v>
      </c>
      <c r="J73" s="178">
        <v>19</v>
      </c>
      <c r="K73" s="134">
        <v>5</v>
      </c>
      <c r="L73" s="140"/>
      <c r="M73" s="138"/>
      <c r="N73" s="41"/>
      <c r="O73" s="41"/>
      <c r="P73" s="56">
        <f>NETWORKDAYS(N73,O73,'Liste du personnel'!$A$22:$A$31)</f>
        <v>0</v>
      </c>
      <c r="Q73" s="41"/>
      <c r="R73" s="41"/>
      <c r="S73" s="56">
        <f>NETWORKDAYS(Q73,R73,'Liste du personnel'!$A$22:$A$31)</f>
        <v>0</v>
      </c>
      <c r="T73" s="41"/>
      <c r="U73" s="41"/>
      <c r="V73" s="56">
        <f>NETWORKDAYS(T73,U73,'Liste du personnel'!$A$22:$A$31)</f>
        <v>0</v>
      </c>
      <c r="W73" s="41"/>
      <c r="X73" s="43"/>
      <c r="Y73" s="27"/>
    </row>
    <row r="74" spans="1:25" s="23" customFormat="1" ht="13.5" thickBot="1">
      <c r="A74" s="24">
        <v>10</v>
      </c>
      <c r="B74" s="65"/>
      <c r="C74" s="172"/>
      <c r="D74" s="213">
        <v>1.9104166666666667</v>
      </c>
      <c r="E74" s="51">
        <f>ROUND(D74*96,0)/96*24+(O74+R74+U74)*7</f>
        <v>45.75</v>
      </c>
      <c r="F74" s="25" t="str">
        <f>IF(AND(R74+U74&gt;0,E74&gt;35),(R74+U74)*7,"0,00")</f>
        <v>0,00</v>
      </c>
      <c r="G74" s="25">
        <f t="shared" si="39"/>
        <v>8</v>
      </c>
      <c r="H74" s="60">
        <f t="shared" si="40"/>
        <v>2.75</v>
      </c>
      <c r="I74" s="107">
        <v>5</v>
      </c>
      <c r="J74" s="178"/>
      <c r="K74" s="135"/>
      <c r="L74" s="141"/>
      <c r="M74" s="139"/>
      <c r="N74" s="46"/>
      <c r="O74" s="46"/>
      <c r="P74" s="57">
        <f>NETWORKDAYS(N74,O74,'Liste du personnel'!$A$22:$A$31)</f>
        <v>0</v>
      </c>
      <c r="Q74" s="46"/>
      <c r="R74" s="46"/>
      <c r="S74" s="57">
        <f>NETWORKDAYS(Q74,R74,'Liste du personnel'!$A$22:$A$31)</f>
        <v>0</v>
      </c>
      <c r="T74" s="46"/>
      <c r="U74" s="46"/>
      <c r="V74" s="57">
        <f>NETWORKDAYS(T74,U74,'Liste du personnel'!$A$22:$A$31)</f>
        <v>0</v>
      </c>
      <c r="W74" s="46"/>
      <c r="X74" s="48"/>
    </row>
    <row r="75" spans="1:25" s="23" customFormat="1" ht="13.5" thickBot="1">
      <c r="A75" s="24">
        <v>11</v>
      </c>
      <c r="B75" s="65"/>
      <c r="C75" s="172"/>
      <c r="D75" s="213">
        <v>1.3770833333333332</v>
      </c>
      <c r="E75" s="51">
        <f>ROUND(D75*96,0)/96*24+(O75+R75+U75)*7</f>
        <v>33</v>
      </c>
      <c r="F75" s="25" t="str">
        <f>IF(AND(R75+U75&gt;0,E75&gt;35),(R75+U75)*7,"0,00")</f>
        <v>0,00</v>
      </c>
      <c r="G75" s="25">
        <f t="shared" si="39"/>
        <v>0</v>
      </c>
      <c r="H75" s="60" t="str">
        <f t="shared" si="40"/>
        <v>0,00</v>
      </c>
      <c r="I75" s="107">
        <v>5</v>
      </c>
      <c r="J75" s="178"/>
      <c r="K75" s="135"/>
      <c r="L75" s="141"/>
      <c r="M75" s="139"/>
      <c r="N75" s="46"/>
      <c r="O75" s="46"/>
      <c r="P75" s="57">
        <f>NETWORKDAYS(N75,O75,'Liste du personnel'!$A$22:$A$31)</f>
        <v>0</v>
      </c>
      <c r="Q75" s="46"/>
      <c r="R75" s="46"/>
      <c r="S75" s="57">
        <f>NETWORKDAYS(Q75,R75,'Liste du personnel'!$A$22:$A$31)</f>
        <v>0</v>
      </c>
      <c r="T75" s="46"/>
      <c r="U75" s="46"/>
      <c r="V75" s="57">
        <f>NETWORKDAYS(T75,U75,'Liste du personnel'!$A$22:$A$31)</f>
        <v>0</v>
      </c>
      <c r="W75" s="46"/>
      <c r="X75" s="48"/>
    </row>
    <row r="76" spans="1:25" s="23" customFormat="1" ht="13.5" thickBot="1">
      <c r="A76" s="24">
        <v>12</v>
      </c>
      <c r="B76" s="65"/>
      <c r="C76" s="172"/>
      <c r="D76" s="213">
        <v>1.5743055555555554</v>
      </c>
      <c r="E76" s="51">
        <f t="shared" ref="E76:E77" si="41">ROUND(D76*96,0)/96*24</f>
        <v>37.75</v>
      </c>
      <c r="F76" s="25" t="str">
        <f>IF(AND(R76+U76&gt;0,E76&gt;35),(R76+U76)*7,"0,00")</f>
        <v>0,00</v>
      </c>
      <c r="G76" s="25">
        <f t="shared" si="39"/>
        <v>2.75</v>
      </c>
      <c r="H76" s="60" t="str">
        <f>IF(E76-35-F76&gt;8,E76-35-F76-G76,"0,00")</f>
        <v>0,00</v>
      </c>
      <c r="I76" s="107">
        <v>5</v>
      </c>
      <c r="J76" s="178"/>
      <c r="K76" s="135"/>
      <c r="L76" s="141"/>
      <c r="M76" s="139"/>
      <c r="N76" s="46"/>
      <c r="O76" s="46"/>
      <c r="P76" s="57">
        <f>NETWORKDAYS(N76,O76,'Liste du personnel'!$A$22:$A$31)</f>
        <v>0</v>
      </c>
      <c r="Q76" s="46"/>
      <c r="R76" s="46"/>
      <c r="S76" s="57">
        <f>NETWORKDAYS(Q76,R76,'Liste du personnel'!$A$22:$A$31)</f>
        <v>0</v>
      </c>
      <c r="T76" s="46"/>
      <c r="U76" s="46"/>
      <c r="V76" s="57">
        <f>NETWORKDAYS(T76,U76,'Liste du personnel'!$A$22:$A$31)</f>
        <v>0</v>
      </c>
      <c r="W76" s="46"/>
      <c r="X76" s="48"/>
    </row>
    <row r="77" spans="1:25" s="23" customFormat="1" ht="13.5" thickBot="1">
      <c r="A77" s="28"/>
      <c r="B77" s="90"/>
      <c r="C77" s="172"/>
      <c r="D77" s="215">
        <v>1.5916666666666668</v>
      </c>
      <c r="E77" s="51">
        <f t="shared" si="41"/>
        <v>38.25</v>
      </c>
      <c r="F77" s="62" t="str">
        <f>IF(AND(R77+U77&gt;0,E77&gt;35),(R77+U77)*7,"0,00")</f>
        <v>0,00</v>
      </c>
      <c r="G77" s="25">
        <f t="shared" si="39"/>
        <v>3.25</v>
      </c>
      <c r="H77" s="60" t="str">
        <f t="shared" si="40"/>
        <v>0,00</v>
      </c>
      <c r="I77" s="109">
        <v>5</v>
      </c>
      <c r="J77" s="178"/>
      <c r="K77" s="135"/>
      <c r="L77" s="141"/>
      <c r="M77" s="139"/>
      <c r="N77" s="84"/>
      <c r="O77" s="84"/>
      <c r="P77" s="83">
        <f>NETWORKDAYS(N77,O77,'Liste du personnel'!$A$22:$A$31)</f>
        <v>0</v>
      </c>
      <c r="Q77" s="84"/>
      <c r="R77" s="84"/>
      <c r="S77" s="83">
        <f>NETWORKDAYS(Q77,R77,'Liste du personnel'!$A$22:$A$31)</f>
        <v>0</v>
      </c>
      <c r="T77" s="84"/>
      <c r="U77" s="84"/>
      <c r="V77" s="83">
        <f>NETWORKDAYS(T77,U77,'Liste du personnel'!$A$22:$A$31)</f>
        <v>0</v>
      </c>
      <c r="W77" s="84"/>
      <c r="X77" s="86"/>
    </row>
    <row r="78" spans="1:25" s="26" customFormat="1" ht="13.5" thickBot="1">
      <c r="A78" s="87"/>
      <c r="B78" s="104">
        <v>10002728</v>
      </c>
      <c r="C78" s="98" t="str">
        <f>C73</f>
        <v xml:space="preserve">l </v>
      </c>
      <c r="D78" s="113" t="s">
        <v>16</v>
      </c>
      <c r="E78" s="88">
        <f>SUM(E73:E77)</f>
        <v>183.75</v>
      </c>
      <c r="F78" s="88">
        <f t="shared" ref="F78:H78" si="42">SUM(F73:F77)</f>
        <v>0</v>
      </c>
      <c r="G78" s="88">
        <f t="shared" si="42"/>
        <v>14</v>
      </c>
      <c r="H78" s="89">
        <f t="shared" si="42"/>
        <v>2.75</v>
      </c>
      <c r="I78" s="105">
        <f>SUM(I73:I77)*15.5</f>
        <v>372</v>
      </c>
      <c r="J78" s="132">
        <f>J73*5</f>
        <v>95</v>
      </c>
      <c r="K78" s="133"/>
      <c r="L78" s="119">
        <f>L73</f>
        <v>0</v>
      </c>
      <c r="M78" s="120">
        <f>M73</f>
        <v>0</v>
      </c>
      <c r="N78" s="126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1:25" s="23" customFormat="1" ht="13.5" thickBot="1">
      <c r="A79" s="22">
        <v>9</v>
      </c>
      <c r="B79" s="106"/>
      <c r="C79" s="171" t="s">
        <v>58</v>
      </c>
      <c r="D79" s="213">
        <v>1.2097222222222224</v>
      </c>
      <c r="E79" s="61">
        <f>ROUND(D79*96,0)/96*24+(O79+R79+U79)*7</f>
        <v>29</v>
      </c>
      <c r="F79" s="58" t="str">
        <f>IF(AND(R79+U79&gt;0,E79&gt;35),(R79+U79)*7,"0,00")</f>
        <v>0,00</v>
      </c>
      <c r="G79" s="25">
        <f t="shared" ref="G79:G83" si="43">IF(E79&lt;35,0,IF(E79-35-F79&gt;8,8,E79-35-F79))</f>
        <v>0</v>
      </c>
      <c r="H79" s="59" t="str">
        <f t="shared" ref="H79:H83" si="44">IF(E79-35-F79&gt;8,E79-35-F79-G79,"0,00")</f>
        <v>0,00</v>
      </c>
      <c r="I79" s="107">
        <v>4</v>
      </c>
      <c r="J79" s="178">
        <v>19</v>
      </c>
      <c r="K79" s="134">
        <v>5</v>
      </c>
      <c r="L79" s="140"/>
      <c r="M79" s="138"/>
      <c r="N79" s="41"/>
      <c r="O79" s="41"/>
      <c r="P79" s="56">
        <f>NETWORKDAYS(N79,O79,'Liste du personnel'!$A$22:$A$31)</f>
        <v>0</v>
      </c>
      <c r="Q79" s="41"/>
      <c r="R79" s="41"/>
      <c r="S79" s="56">
        <f>NETWORKDAYS(Q79,R79,'Liste du personnel'!$A$22:$A$31)</f>
        <v>0</v>
      </c>
      <c r="T79" s="41"/>
      <c r="U79" s="41"/>
      <c r="V79" s="56">
        <f>NETWORKDAYS(T79,U79,'Liste du personnel'!$A$22:$A$31)</f>
        <v>0</v>
      </c>
      <c r="W79" s="41"/>
      <c r="X79" s="43"/>
      <c r="Y79" s="27"/>
    </row>
    <row r="80" spans="1:25" s="23" customFormat="1" ht="13.5" thickBot="1">
      <c r="A80" s="24">
        <v>10</v>
      </c>
      <c r="B80" s="65"/>
      <c r="C80" s="172"/>
      <c r="D80" s="213">
        <v>1.9104166666666667</v>
      </c>
      <c r="E80" s="51">
        <f>ROUND(D80*96,0)/96*24+(O80+R80+U80)*7</f>
        <v>45.75</v>
      </c>
      <c r="F80" s="25" t="str">
        <f>IF(AND(R80+U80&gt;0,E80&gt;35),(R80+U80)*7,"0,00")</f>
        <v>0,00</v>
      </c>
      <c r="G80" s="25">
        <f t="shared" si="43"/>
        <v>8</v>
      </c>
      <c r="H80" s="60">
        <f t="shared" si="44"/>
        <v>2.75</v>
      </c>
      <c r="I80" s="107">
        <v>5</v>
      </c>
      <c r="J80" s="178"/>
      <c r="K80" s="135"/>
      <c r="L80" s="141"/>
      <c r="M80" s="139"/>
      <c r="N80" s="46"/>
      <c r="O80" s="46"/>
      <c r="P80" s="57">
        <f>NETWORKDAYS(N80,O80,'Liste du personnel'!$A$22:$A$31)</f>
        <v>0</v>
      </c>
      <c r="Q80" s="46"/>
      <c r="R80" s="46"/>
      <c r="S80" s="57">
        <f>NETWORKDAYS(Q80,R80,'Liste du personnel'!$A$22:$A$31)</f>
        <v>0</v>
      </c>
      <c r="T80" s="46"/>
      <c r="U80" s="46"/>
      <c r="V80" s="57">
        <f>NETWORKDAYS(T80,U80,'Liste du personnel'!$A$22:$A$31)</f>
        <v>0</v>
      </c>
      <c r="W80" s="46"/>
      <c r="X80" s="48"/>
    </row>
    <row r="81" spans="1:25" s="23" customFormat="1" ht="13.5" thickBot="1">
      <c r="A81" s="24">
        <v>11</v>
      </c>
      <c r="B81" s="65"/>
      <c r="C81" s="172"/>
      <c r="D81" s="213">
        <v>1.3770833333333332</v>
      </c>
      <c r="E81" s="51">
        <f>ROUND(D81*96,0)/96*24+(O81+R81+U81)*7</f>
        <v>33</v>
      </c>
      <c r="F81" s="25" t="str">
        <f>IF(AND(R81+U81&gt;0,E81&gt;35),(R81+U81)*7,"0,00")</f>
        <v>0,00</v>
      </c>
      <c r="G81" s="25">
        <f t="shared" si="43"/>
        <v>0</v>
      </c>
      <c r="H81" s="60" t="str">
        <f t="shared" si="44"/>
        <v>0,00</v>
      </c>
      <c r="I81" s="107">
        <v>5</v>
      </c>
      <c r="J81" s="178"/>
      <c r="K81" s="135"/>
      <c r="L81" s="141"/>
      <c r="M81" s="139"/>
      <c r="N81" s="46"/>
      <c r="O81" s="46"/>
      <c r="P81" s="57">
        <f>NETWORKDAYS(N81,O81,'Liste du personnel'!$A$22:$A$31)</f>
        <v>0</v>
      </c>
      <c r="Q81" s="46"/>
      <c r="R81" s="46"/>
      <c r="S81" s="57">
        <f>NETWORKDAYS(Q81,R81,'Liste du personnel'!$A$22:$A$31)</f>
        <v>0</v>
      </c>
      <c r="T81" s="46"/>
      <c r="U81" s="46"/>
      <c r="V81" s="57">
        <f>NETWORKDAYS(T81,U81,'Liste du personnel'!$A$22:$A$31)</f>
        <v>0</v>
      </c>
      <c r="W81" s="46"/>
      <c r="X81" s="48"/>
    </row>
    <row r="82" spans="1:25" s="23" customFormat="1" ht="13.5" thickBot="1">
      <c r="A82" s="24">
        <v>12</v>
      </c>
      <c r="B82" s="65"/>
      <c r="C82" s="172"/>
      <c r="D82" s="213">
        <v>1.5743055555555554</v>
      </c>
      <c r="E82" s="51">
        <f t="shared" ref="E82:E83" si="45">ROUND(D82*96,0)/96*24</f>
        <v>37.75</v>
      </c>
      <c r="F82" s="25" t="str">
        <f>IF(AND(R82+U82&gt;0,E82&gt;35),(R82+U82)*7,"0,00")</f>
        <v>0,00</v>
      </c>
      <c r="G82" s="25">
        <f t="shared" si="43"/>
        <v>2.75</v>
      </c>
      <c r="H82" s="60" t="str">
        <f>IF(E82-35-F82&gt;8,E82-35-F82-G82,"0,00")</f>
        <v>0,00</v>
      </c>
      <c r="I82" s="107">
        <v>5</v>
      </c>
      <c r="J82" s="178"/>
      <c r="K82" s="135"/>
      <c r="L82" s="141"/>
      <c r="M82" s="139"/>
      <c r="N82" s="46"/>
      <c r="O82" s="46"/>
      <c r="P82" s="57">
        <f>NETWORKDAYS(N82,O82,'Liste du personnel'!$A$22:$A$31)</f>
        <v>0</v>
      </c>
      <c r="Q82" s="46"/>
      <c r="R82" s="46"/>
      <c r="S82" s="57">
        <f>NETWORKDAYS(Q82,R82,'Liste du personnel'!$A$22:$A$31)</f>
        <v>0</v>
      </c>
      <c r="T82" s="46"/>
      <c r="U82" s="46"/>
      <c r="V82" s="57">
        <f>NETWORKDAYS(T82,U82,'Liste du personnel'!$A$22:$A$31)</f>
        <v>0</v>
      </c>
      <c r="W82" s="46"/>
      <c r="X82" s="48"/>
    </row>
    <row r="83" spans="1:25" s="23" customFormat="1" ht="13.5" thickBot="1">
      <c r="A83" s="28"/>
      <c r="B83" s="90"/>
      <c r="C83" s="172"/>
      <c r="D83" s="215">
        <v>1.5916666666666668</v>
      </c>
      <c r="E83" s="51">
        <f t="shared" si="45"/>
        <v>38.25</v>
      </c>
      <c r="F83" s="62" t="str">
        <f>IF(AND(R83+U83&gt;0,E83&gt;35),(R83+U83)*7,"0,00")</f>
        <v>0,00</v>
      </c>
      <c r="G83" s="25">
        <f t="shared" si="43"/>
        <v>3.25</v>
      </c>
      <c r="H83" s="60" t="str">
        <f t="shared" si="44"/>
        <v>0,00</v>
      </c>
      <c r="I83" s="109">
        <v>5</v>
      </c>
      <c r="J83" s="178"/>
      <c r="K83" s="135"/>
      <c r="L83" s="141"/>
      <c r="M83" s="139"/>
      <c r="N83" s="84"/>
      <c r="O83" s="84"/>
      <c r="P83" s="83">
        <f>NETWORKDAYS(N83,O83,'Liste du personnel'!$A$22:$A$31)</f>
        <v>0</v>
      </c>
      <c r="Q83" s="84"/>
      <c r="R83" s="84"/>
      <c r="S83" s="83">
        <f>NETWORKDAYS(Q83,R83,'Liste du personnel'!$A$22:$A$31)</f>
        <v>0</v>
      </c>
      <c r="T83" s="84"/>
      <c r="U83" s="84"/>
      <c r="V83" s="83">
        <f>NETWORKDAYS(T83,U83,'Liste du personnel'!$A$22:$A$31)</f>
        <v>0</v>
      </c>
      <c r="W83" s="84"/>
      <c r="X83" s="86"/>
    </row>
    <row r="84" spans="1:25" s="26" customFormat="1" ht="13.5" thickBot="1">
      <c r="A84" s="87"/>
      <c r="B84" s="104">
        <v>10002983</v>
      </c>
      <c r="C84" s="98" t="str">
        <f>C79</f>
        <v xml:space="preserve">m </v>
      </c>
      <c r="D84" s="113" t="s">
        <v>16</v>
      </c>
      <c r="E84" s="88">
        <f>SUM(E79:E83)</f>
        <v>183.75</v>
      </c>
      <c r="F84" s="88">
        <f t="shared" ref="F84:H84" si="46">SUM(F79:F83)</f>
        <v>0</v>
      </c>
      <c r="G84" s="88">
        <f t="shared" si="46"/>
        <v>14</v>
      </c>
      <c r="H84" s="89">
        <f t="shared" si="46"/>
        <v>2.75</v>
      </c>
      <c r="I84" s="105">
        <f>SUM(I79:I83)*15.5</f>
        <v>372</v>
      </c>
      <c r="J84" s="132">
        <f>J79*5</f>
        <v>95</v>
      </c>
      <c r="K84" s="133"/>
      <c r="L84" s="119">
        <f>L79</f>
        <v>0</v>
      </c>
      <c r="M84" s="120">
        <f>M79</f>
        <v>0</v>
      </c>
      <c r="N84" s="126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1:25" s="23" customFormat="1" ht="13.5" thickBot="1">
      <c r="A85" s="22">
        <v>9</v>
      </c>
      <c r="B85" s="106"/>
      <c r="C85" s="171" t="s">
        <v>59</v>
      </c>
      <c r="D85" s="213">
        <v>1.2097222222222224</v>
      </c>
      <c r="E85" s="61">
        <f>ROUND(D85*96,0)/96*24+(O85+R85+U85)*7</f>
        <v>29</v>
      </c>
      <c r="F85" s="58" t="str">
        <f>IF(AND(R85+U85&gt;0,E85&gt;35),(R85+U85)*7,"0,00")</f>
        <v>0,00</v>
      </c>
      <c r="G85" s="25">
        <f t="shared" ref="G85:G89" si="47">IF(E85&lt;35,0,IF(E85-35-F85&gt;8,8,E85-35-F85))</f>
        <v>0</v>
      </c>
      <c r="H85" s="59" t="str">
        <f t="shared" ref="H85:H89" si="48">IF(E85-35-F85&gt;8,E85-35-F85-G85,"0,00")</f>
        <v>0,00</v>
      </c>
      <c r="I85" s="107">
        <v>4</v>
      </c>
      <c r="J85" s="178">
        <v>19</v>
      </c>
      <c r="K85" s="134">
        <v>5</v>
      </c>
      <c r="L85" s="140"/>
      <c r="M85" s="138"/>
      <c r="N85" s="41"/>
      <c r="O85" s="41"/>
      <c r="P85" s="56">
        <f>NETWORKDAYS(N85,O85,'Liste du personnel'!$A$22:$A$31)</f>
        <v>0</v>
      </c>
      <c r="Q85" s="41"/>
      <c r="R85" s="41"/>
      <c r="S85" s="56">
        <f>NETWORKDAYS(Q85,R85,'Liste du personnel'!$A$22:$A$31)</f>
        <v>0</v>
      </c>
      <c r="T85" s="41"/>
      <c r="U85" s="41"/>
      <c r="V85" s="56">
        <f>NETWORKDAYS(T85,U85,'Liste du personnel'!$A$22:$A$31)</f>
        <v>0</v>
      </c>
      <c r="W85" s="41"/>
      <c r="X85" s="43"/>
      <c r="Y85" s="27"/>
    </row>
    <row r="86" spans="1:25" s="23" customFormat="1" ht="13.5" thickBot="1">
      <c r="A86" s="24">
        <v>10</v>
      </c>
      <c r="B86" s="65"/>
      <c r="C86" s="172"/>
      <c r="D86" s="213">
        <v>1.9104166666666667</v>
      </c>
      <c r="E86" s="51">
        <f>ROUND(D86*96,0)/96*24+(O86+R86+U86)*7</f>
        <v>45.75</v>
      </c>
      <c r="F86" s="25" t="str">
        <f>IF(AND(R86+U86&gt;0,E86&gt;35),(R86+U86)*7,"0,00")</f>
        <v>0,00</v>
      </c>
      <c r="G86" s="25">
        <f t="shared" si="47"/>
        <v>8</v>
      </c>
      <c r="H86" s="60">
        <f t="shared" si="48"/>
        <v>2.75</v>
      </c>
      <c r="I86" s="107">
        <v>5</v>
      </c>
      <c r="J86" s="178"/>
      <c r="K86" s="135"/>
      <c r="L86" s="141"/>
      <c r="M86" s="139"/>
      <c r="N86" s="46"/>
      <c r="O86" s="46"/>
      <c r="P86" s="57">
        <f>NETWORKDAYS(N86,O86,'Liste du personnel'!$A$22:$A$31)</f>
        <v>0</v>
      </c>
      <c r="Q86" s="46"/>
      <c r="R86" s="46"/>
      <c r="S86" s="57">
        <f>NETWORKDAYS(Q86,R86,'Liste du personnel'!$A$22:$A$31)</f>
        <v>0</v>
      </c>
      <c r="T86" s="46"/>
      <c r="U86" s="46"/>
      <c r="V86" s="57">
        <f>NETWORKDAYS(T86,U86,'Liste du personnel'!$A$22:$A$31)</f>
        <v>0</v>
      </c>
      <c r="W86" s="46"/>
      <c r="X86" s="48"/>
    </row>
    <row r="87" spans="1:25" s="23" customFormat="1" ht="13.5" thickBot="1">
      <c r="A87" s="24">
        <v>11</v>
      </c>
      <c r="B87" s="65"/>
      <c r="C87" s="172"/>
      <c r="D87" s="213">
        <v>1.3770833333333332</v>
      </c>
      <c r="E87" s="51">
        <f>ROUND(D87*96,0)/96*24+(O87+R87+U87)*7</f>
        <v>33</v>
      </c>
      <c r="F87" s="25" t="str">
        <f>IF(AND(R87+U87&gt;0,E87&gt;35),(R87+U87)*7,"0,00")</f>
        <v>0,00</v>
      </c>
      <c r="G87" s="25">
        <f t="shared" si="47"/>
        <v>0</v>
      </c>
      <c r="H87" s="60" t="str">
        <f t="shared" si="48"/>
        <v>0,00</v>
      </c>
      <c r="I87" s="107">
        <v>5</v>
      </c>
      <c r="J87" s="178"/>
      <c r="K87" s="135"/>
      <c r="L87" s="141"/>
      <c r="M87" s="139"/>
      <c r="N87" s="46"/>
      <c r="O87" s="46"/>
      <c r="P87" s="57">
        <f>NETWORKDAYS(N87,O87,'Liste du personnel'!$A$22:$A$31)</f>
        <v>0</v>
      </c>
      <c r="Q87" s="46"/>
      <c r="R87" s="46"/>
      <c r="S87" s="57">
        <f>NETWORKDAYS(Q87,R87,'Liste du personnel'!$A$22:$A$31)</f>
        <v>0</v>
      </c>
      <c r="T87" s="46"/>
      <c r="U87" s="46"/>
      <c r="V87" s="57">
        <f>NETWORKDAYS(T87,U87,'Liste du personnel'!$A$22:$A$31)</f>
        <v>0</v>
      </c>
      <c r="W87" s="46"/>
      <c r="X87" s="48"/>
    </row>
    <row r="88" spans="1:25" s="23" customFormat="1" ht="13.5" thickBot="1">
      <c r="A88" s="24">
        <v>12</v>
      </c>
      <c r="B88" s="65"/>
      <c r="C88" s="172"/>
      <c r="D88" s="213">
        <v>1.5743055555555554</v>
      </c>
      <c r="E88" s="51">
        <f t="shared" ref="E88:E89" si="49">ROUND(D88*96,0)/96*24</f>
        <v>37.75</v>
      </c>
      <c r="F88" s="25" t="str">
        <f>IF(AND(R88+U88&gt;0,E88&gt;35),(R88+U88)*7,"0,00")</f>
        <v>0,00</v>
      </c>
      <c r="G88" s="25">
        <f t="shared" si="47"/>
        <v>2.75</v>
      </c>
      <c r="H88" s="60" t="str">
        <f>IF(E88-35-F88&gt;8,E88-35-F88-G88,"0,00")</f>
        <v>0,00</v>
      </c>
      <c r="I88" s="107">
        <v>5</v>
      </c>
      <c r="J88" s="178"/>
      <c r="K88" s="135"/>
      <c r="L88" s="141"/>
      <c r="M88" s="139"/>
      <c r="N88" s="46"/>
      <c r="O88" s="46"/>
      <c r="P88" s="57">
        <f>NETWORKDAYS(N88,O88,'Liste du personnel'!$A$22:$A$31)</f>
        <v>0</v>
      </c>
      <c r="Q88" s="46"/>
      <c r="R88" s="46"/>
      <c r="S88" s="57">
        <f>NETWORKDAYS(Q88,R88,'Liste du personnel'!$A$22:$A$31)</f>
        <v>0</v>
      </c>
      <c r="T88" s="46"/>
      <c r="U88" s="46"/>
      <c r="V88" s="57">
        <f>NETWORKDAYS(T88,U88,'Liste du personnel'!$A$22:$A$31)</f>
        <v>0</v>
      </c>
      <c r="W88" s="46"/>
      <c r="X88" s="48"/>
    </row>
    <row r="89" spans="1:25" s="23" customFormat="1" ht="13.5" thickBot="1">
      <c r="A89" s="28"/>
      <c r="B89" s="90"/>
      <c r="C89" s="172"/>
      <c r="D89" s="215">
        <v>1.5916666666666668</v>
      </c>
      <c r="E89" s="51">
        <f t="shared" si="49"/>
        <v>38.25</v>
      </c>
      <c r="F89" s="62" t="str">
        <f>IF(AND(R89+U89&gt;0,E89&gt;35),(R89+U89)*7,"0,00")</f>
        <v>0,00</v>
      </c>
      <c r="G89" s="25">
        <f t="shared" si="47"/>
        <v>3.25</v>
      </c>
      <c r="H89" s="60" t="str">
        <f t="shared" si="48"/>
        <v>0,00</v>
      </c>
      <c r="I89" s="109">
        <v>5</v>
      </c>
      <c r="J89" s="178"/>
      <c r="K89" s="135"/>
      <c r="L89" s="141"/>
      <c r="M89" s="139"/>
      <c r="N89" s="84"/>
      <c r="O89" s="84"/>
      <c r="P89" s="83">
        <f>NETWORKDAYS(N89,O89,'Liste du personnel'!$A$22:$A$31)</f>
        <v>0</v>
      </c>
      <c r="Q89" s="84"/>
      <c r="R89" s="84"/>
      <c r="S89" s="83">
        <f>NETWORKDAYS(Q89,R89,'Liste du personnel'!$A$22:$A$31)</f>
        <v>0</v>
      </c>
      <c r="T89" s="84"/>
      <c r="U89" s="84"/>
      <c r="V89" s="83">
        <f>NETWORKDAYS(T89,U89,'Liste du personnel'!$A$22:$A$31)</f>
        <v>0</v>
      </c>
      <c r="W89" s="84"/>
      <c r="X89" s="86"/>
    </row>
    <row r="90" spans="1:25" s="26" customFormat="1" ht="13.5" thickBot="1">
      <c r="A90" s="87"/>
      <c r="B90" s="104">
        <v>10003025</v>
      </c>
      <c r="C90" s="98" t="s">
        <v>59</v>
      </c>
      <c r="D90" s="113" t="s">
        <v>16</v>
      </c>
      <c r="E90" s="88">
        <f>SUM(E85:E89)</f>
        <v>183.75</v>
      </c>
      <c r="F90" s="88">
        <f t="shared" ref="F90:H90" si="50">SUM(F85:F89)</f>
        <v>0</v>
      </c>
      <c r="G90" s="88">
        <f t="shared" si="50"/>
        <v>14</v>
      </c>
      <c r="H90" s="89">
        <f t="shared" si="50"/>
        <v>2.75</v>
      </c>
      <c r="I90" s="105">
        <f>SUM(I85:I89)*15.5</f>
        <v>372</v>
      </c>
      <c r="J90" s="132">
        <f>J85*5</f>
        <v>95</v>
      </c>
      <c r="K90" s="133"/>
      <c r="L90" s="119">
        <f>L85</f>
        <v>0</v>
      </c>
      <c r="M90" s="120">
        <f>M85</f>
        <v>0</v>
      </c>
      <c r="N90" s="126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1:25" s="23" customFormat="1" ht="13.5" thickBot="1">
      <c r="A91" s="22">
        <v>9</v>
      </c>
      <c r="B91" s="106"/>
      <c r="C91" s="171" t="s">
        <v>60</v>
      </c>
      <c r="D91" s="213">
        <v>1.2097222222222224</v>
      </c>
      <c r="E91" s="61">
        <f>ROUND(D91*96,0)/96*24+(O91+R91+U91)*7</f>
        <v>29</v>
      </c>
      <c r="F91" s="58" t="str">
        <f>IF(AND(R91+U91&gt;0,E91&gt;35),(R91+U91)*7,"0,00")</f>
        <v>0,00</v>
      </c>
      <c r="G91" s="25">
        <f t="shared" ref="G91:G95" si="51">IF(E91&lt;35,0,IF(E91-35-F91&gt;8,8,E91-35-F91))</f>
        <v>0</v>
      </c>
      <c r="H91" s="59" t="str">
        <f t="shared" ref="H91:H95" si="52">IF(E91-35-F91&gt;8,E91-35-F91-G91,"0,00")</f>
        <v>0,00</v>
      </c>
      <c r="I91" s="107">
        <v>4</v>
      </c>
      <c r="J91" s="178">
        <v>19</v>
      </c>
      <c r="K91" s="134">
        <v>5</v>
      </c>
      <c r="L91" s="140"/>
      <c r="M91" s="138"/>
      <c r="N91" s="41"/>
      <c r="O91" s="41"/>
      <c r="P91" s="56">
        <f>NETWORKDAYS(N91,O91,'Liste du personnel'!$A$22:$A$31)</f>
        <v>0</v>
      </c>
      <c r="Q91" s="41"/>
      <c r="R91" s="41"/>
      <c r="S91" s="56">
        <f>NETWORKDAYS(Q91,R91,'Liste du personnel'!$A$22:$A$31)</f>
        <v>0</v>
      </c>
      <c r="T91" s="41"/>
      <c r="U91" s="41"/>
      <c r="V91" s="56">
        <f>NETWORKDAYS(T91,U91,'Liste du personnel'!$A$22:$A$31)</f>
        <v>0</v>
      </c>
      <c r="W91" s="41"/>
      <c r="X91" s="43"/>
      <c r="Y91" s="27"/>
    </row>
    <row r="92" spans="1:25" s="23" customFormat="1" ht="13.5" thickBot="1">
      <c r="A92" s="24">
        <v>10</v>
      </c>
      <c r="B92" s="65"/>
      <c r="C92" s="172"/>
      <c r="D92" s="213">
        <v>1.9104166666666667</v>
      </c>
      <c r="E92" s="51">
        <f>ROUND(D92*96,0)/96*24+(O92+R92+U92)*7</f>
        <v>45.75</v>
      </c>
      <c r="F92" s="25" t="str">
        <f>IF(AND(R92+U92&gt;0,E92&gt;35),(R92+U92)*7,"0,00")</f>
        <v>0,00</v>
      </c>
      <c r="G92" s="25">
        <f t="shared" si="51"/>
        <v>8</v>
      </c>
      <c r="H92" s="60">
        <f t="shared" si="52"/>
        <v>2.75</v>
      </c>
      <c r="I92" s="107">
        <v>5</v>
      </c>
      <c r="J92" s="178"/>
      <c r="K92" s="135"/>
      <c r="L92" s="141"/>
      <c r="M92" s="139"/>
      <c r="N92" s="46"/>
      <c r="O92" s="46"/>
      <c r="P92" s="57">
        <f>NETWORKDAYS(N92,O92,'Liste du personnel'!$A$22:$A$31)</f>
        <v>0</v>
      </c>
      <c r="Q92" s="46"/>
      <c r="R92" s="46"/>
      <c r="S92" s="57">
        <f>NETWORKDAYS(Q92,R92,'Liste du personnel'!$A$22:$A$31)</f>
        <v>0</v>
      </c>
      <c r="T92" s="46"/>
      <c r="U92" s="46"/>
      <c r="V92" s="57">
        <f>NETWORKDAYS(T92,U92,'Liste du personnel'!$A$22:$A$31)</f>
        <v>0</v>
      </c>
      <c r="W92" s="46"/>
      <c r="X92" s="48"/>
    </row>
    <row r="93" spans="1:25" s="23" customFormat="1" ht="13.5" thickBot="1">
      <c r="A93" s="24">
        <v>11</v>
      </c>
      <c r="B93" s="65"/>
      <c r="C93" s="172"/>
      <c r="D93" s="213">
        <v>1.3770833333333332</v>
      </c>
      <c r="E93" s="51">
        <f>ROUND(D93*96,0)/96*24+(O93+R93+U93)*7</f>
        <v>33</v>
      </c>
      <c r="F93" s="25" t="str">
        <f>IF(AND(R93+U93&gt;0,E93&gt;35),(R93+U93)*7,"0,00")</f>
        <v>0,00</v>
      </c>
      <c r="G93" s="25">
        <f t="shared" si="51"/>
        <v>0</v>
      </c>
      <c r="H93" s="60" t="str">
        <f t="shared" si="52"/>
        <v>0,00</v>
      </c>
      <c r="I93" s="107">
        <v>5</v>
      </c>
      <c r="J93" s="178"/>
      <c r="K93" s="135"/>
      <c r="L93" s="141"/>
      <c r="M93" s="139"/>
      <c r="N93" s="46"/>
      <c r="O93" s="46"/>
      <c r="P93" s="57">
        <f>NETWORKDAYS(N93,O93,'Liste du personnel'!$A$22:$A$31)</f>
        <v>0</v>
      </c>
      <c r="Q93" s="46"/>
      <c r="R93" s="46"/>
      <c r="S93" s="57">
        <f>NETWORKDAYS(Q93,R93,'Liste du personnel'!$A$22:$A$31)</f>
        <v>0</v>
      </c>
      <c r="T93" s="46"/>
      <c r="U93" s="46"/>
      <c r="V93" s="57">
        <f>NETWORKDAYS(T93,U93,'Liste du personnel'!$A$22:$A$31)</f>
        <v>0</v>
      </c>
      <c r="W93" s="46"/>
      <c r="X93" s="48"/>
    </row>
    <row r="94" spans="1:25" s="23" customFormat="1" ht="13.5" thickBot="1">
      <c r="A94" s="24">
        <v>12</v>
      </c>
      <c r="B94" s="65"/>
      <c r="C94" s="172"/>
      <c r="D94" s="213">
        <v>1.5743055555555554</v>
      </c>
      <c r="E94" s="51">
        <f t="shared" ref="E94:E95" si="53">ROUND(D94*96,0)/96*24</f>
        <v>37.75</v>
      </c>
      <c r="F94" s="25" t="str">
        <f>IF(AND(R94+U94&gt;0,E94&gt;35),(R94+U94)*7,"0,00")</f>
        <v>0,00</v>
      </c>
      <c r="G94" s="25">
        <f t="shared" si="51"/>
        <v>2.75</v>
      </c>
      <c r="H94" s="60" t="str">
        <f>IF(E94-35-F94&gt;8,E94-35-F94-G94,"0,00")</f>
        <v>0,00</v>
      </c>
      <c r="I94" s="107">
        <v>5</v>
      </c>
      <c r="J94" s="178"/>
      <c r="K94" s="135"/>
      <c r="L94" s="141"/>
      <c r="M94" s="139"/>
      <c r="N94" s="46"/>
      <c r="O94" s="46"/>
      <c r="P94" s="57">
        <f>NETWORKDAYS(N94,O94,'Liste du personnel'!$A$22:$A$31)</f>
        <v>0</v>
      </c>
      <c r="Q94" s="46"/>
      <c r="R94" s="46"/>
      <c r="S94" s="57">
        <f>NETWORKDAYS(Q94,R94,'Liste du personnel'!$A$22:$A$31)</f>
        <v>0</v>
      </c>
      <c r="T94" s="46"/>
      <c r="U94" s="46"/>
      <c r="V94" s="57">
        <f>NETWORKDAYS(T94,U94,'Liste du personnel'!$A$22:$A$31)</f>
        <v>0</v>
      </c>
      <c r="W94" s="46"/>
      <c r="X94" s="48"/>
    </row>
    <row r="95" spans="1:25" s="23" customFormat="1" ht="13.5" thickBot="1">
      <c r="A95" s="28"/>
      <c r="B95" s="90"/>
      <c r="C95" s="172"/>
      <c r="D95" s="215">
        <v>1.5916666666666668</v>
      </c>
      <c r="E95" s="51">
        <f t="shared" si="53"/>
        <v>38.25</v>
      </c>
      <c r="F95" s="62" t="str">
        <f>IF(AND(R95+U95&gt;0,E95&gt;35),(R95+U95)*7,"0,00")</f>
        <v>0,00</v>
      </c>
      <c r="G95" s="25">
        <f t="shared" si="51"/>
        <v>3.25</v>
      </c>
      <c r="H95" s="60" t="str">
        <f t="shared" si="52"/>
        <v>0,00</v>
      </c>
      <c r="I95" s="109">
        <v>5</v>
      </c>
      <c r="J95" s="178"/>
      <c r="K95" s="135"/>
      <c r="L95" s="141"/>
      <c r="M95" s="139"/>
      <c r="N95" s="84"/>
      <c r="O95" s="84"/>
      <c r="P95" s="83">
        <f>NETWORKDAYS(N95,O95,'Liste du personnel'!$A$22:$A$31)</f>
        <v>0</v>
      </c>
      <c r="Q95" s="84"/>
      <c r="R95" s="84"/>
      <c r="S95" s="83">
        <f>NETWORKDAYS(Q95,R95,'Liste du personnel'!$A$22:$A$31)</f>
        <v>0</v>
      </c>
      <c r="T95" s="84"/>
      <c r="U95" s="84"/>
      <c r="V95" s="83">
        <f>NETWORKDAYS(T95,U95,'Liste du personnel'!$A$22:$A$31)</f>
        <v>0</v>
      </c>
      <c r="W95" s="84"/>
      <c r="X95" s="86"/>
    </row>
    <row r="96" spans="1:25" s="26" customFormat="1" ht="13.5" thickBot="1">
      <c r="A96" s="87"/>
      <c r="B96" s="104">
        <v>10003026</v>
      </c>
      <c r="C96" s="98" t="s">
        <v>60</v>
      </c>
      <c r="D96" s="113" t="s">
        <v>16</v>
      </c>
      <c r="E96" s="88">
        <f>SUM(E91:E95)</f>
        <v>183.75</v>
      </c>
      <c r="F96" s="88">
        <f t="shared" ref="F96:H96" si="54">SUM(F91:F95)</f>
        <v>0</v>
      </c>
      <c r="G96" s="88">
        <f t="shared" si="54"/>
        <v>14</v>
      </c>
      <c r="H96" s="89">
        <f t="shared" si="54"/>
        <v>2.75</v>
      </c>
      <c r="I96" s="105">
        <f>SUM(I91:I95)*15.5</f>
        <v>372</v>
      </c>
      <c r="J96" s="132">
        <f>J91*5</f>
        <v>95</v>
      </c>
      <c r="K96" s="133"/>
      <c r="L96" s="119">
        <f>L91</f>
        <v>0</v>
      </c>
      <c r="M96" s="120">
        <f>M91</f>
        <v>0</v>
      </c>
      <c r="N96" s="126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1:25" s="23" customFormat="1" ht="13.5" thickBot="1">
      <c r="A97" s="22">
        <v>9</v>
      </c>
      <c r="B97" s="106"/>
      <c r="C97" s="171" t="s">
        <v>61</v>
      </c>
      <c r="D97" s="213">
        <v>1.2097222222222224</v>
      </c>
      <c r="E97" s="61">
        <f>ROUND(D97*96,0)/96*24+(O97+R97+U97)*7</f>
        <v>29</v>
      </c>
      <c r="F97" s="58" t="str">
        <f>IF(AND(R97+U97&gt;0,E97&gt;35),(R97+U97)*7,"0,00")</f>
        <v>0,00</v>
      </c>
      <c r="G97" s="25">
        <f t="shared" ref="G97:G101" si="55">IF(E97&lt;35,0,IF(E97-35-F97&gt;8,8,E97-35-F97))</f>
        <v>0</v>
      </c>
      <c r="H97" s="59" t="str">
        <f t="shared" ref="H97:H101" si="56">IF(E97-35-F97&gt;8,E97-35-F97-G97,"0,00")</f>
        <v>0,00</v>
      </c>
      <c r="I97" s="107">
        <v>4</v>
      </c>
      <c r="J97" s="178">
        <v>19</v>
      </c>
      <c r="K97" s="134">
        <v>5</v>
      </c>
      <c r="L97" s="140"/>
      <c r="M97" s="138"/>
      <c r="N97" s="41"/>
      <c r="O97" s="41"/>
      <c r="P97" s="56">
        <f>NETWORKDAYS(N97,O97,'Liste du personnel'!$A$22:$A$31)</f>
        <v>0</v>
      </c>
      <c r="Q97" s="41"/>
      <c r="R97" s="41"/>
      <c r="S97" s="56">
        <f>NETWORKDAYS(Q97,R97,'Liste du personnel'!$A$22:$A$31)</f>
        <v>0</v>
      </c>
      <c r="T97" s="41"/>
      <c r="U97" s="41"/>
      <c r="V97" s="56">
        <f>NETWORKDAYS(T97,U97,'Liste du personnel'!$A$22:$A$31)</f>
        <v>0</v>
      </c>
      <c r="W97" s="41"/>
      <c r="X97" s="43"/>
      <c r="Y97" s="27"/>
    </row>
    <row r="98" spans="1:25" s="23" customFormat="1" ht="13.5" thickBot="1">
      <c r="A98" s="24">
        <v>10</v>
      </c>
      <c r="B98" s="65"/>
      <c r="C98" s="172"/>
      <c r="D98" s="213">
        <v>1.9104166666666667</v>
      </c>
      <c r="E98" s="51">
        <f>ROUND(D98*96,0)/96*24+(O98+R98+U98)*7</f>
        <v>45.75</v>
      </c>
      <c r="F98" s="25" t="str">
        <f>IF(AND(R98+U98&gt;0,E98&gt;35),(R98+U98)*7,"0,00")</f>
        <v>0,00</v>
      </c>
      <c r="G98" s="25">
        <f t="shared" si="55"/>
        <v>8</v>
      </c>
      <c r="H98" s="60">
        <f t="shared" si="56"/>
        <v>2.75</v>
      </c>
      <c r="I98" s="107">
        <v>5</v>
      </c>
      <c r="J98" s="178"/>
      <c r="K98" s="135"/>
      <c r="L98" s="141"/>
      <c r="M98" s="139"/>
      <c r="N98" s="46"/>
      <c r="O98" s="46"/>
      <c r="P98" s="57">
        <f>NETWORKDAYS(N98,O98,'Liste du personnel'!$A$22:$A$31)</f>
        <v>0</v>
      </c>
      <c r="Q98" s="46"/>
      <c r="R98" s="46"/>
      <c r="S98" s="57">
        <f>NETWORKDAYS(Q98,R98,'Liste du personnel'!$A$22:$A$31)</f>
        <v>0</v>
      </c>
      <c r="T98" s="46"/>
      <c r="U98" s="46"/>
      <c r="V98" s="57">
        <f>NETWORKDAYS(T98,U98,'Liste du personnel'!$A$22:$A$31)</f>
        <v>0</v>
      </c>
      <c r="W98" s="46"/>
      <c r="X98" s="48"/>
    </row>
    <row r="99" spans="1:25" s="23" customFormat="1" ht="13.5" thickBot="1">
      <c r="A99" s="24">
        <v>11</v>
      </c>
      <c r="B99" s="65"/>
      <c r="C99" s="172"/>
      <c r="D99" s="213">
        <v>1.3770833333333332</v>
      </c>
      <c r="E99" s="51">
        <f>ROUND(D99*96,0)/96*24+(O99+R99+U99)*7</f>
        <v>33</v>
      </c>
      <c r="F99" s="25" t="str">
        <f>IF(AND(R99+U99&gt;0,E99&gt;35),(R99+U99)*7,"0,00")</f>
        <v>0,00</v>
      </c>
      <c r="G99" s="25">
        <f t="shared" si="55"/>
        <v>0</v>
      </c>
      <c r="H99" s="60" t="str">
        <f t="shared" si="56"/>
        <v>0,00</v>
      </c>
      <c r="I99" s="107">
        <v>5</v>
      </c>
      <c r="J99" s="178"/>
      <c r="K99" s="135"/>
      <c r="L99" s="141"/>
      <c r="M99" s="139"/>
      <c r="N99" s="46"/>
      <c r="O99" s="46"/>
      <c r="P99" s="57">
        <f>NETWORKDAYS(N99,O99,'Liste du personnel'!$A$22:$A$31)</f>
        <v>0</v>
      </c>
      <c r="Q99" s="46"/>
      <c r="R99" s="46"/>
      <c r="S99" s="57">
        <f>NETWORKDAYS(Q99,R99,'Liste du personnel'!$A$22:$A$31)</f>
        <v>0</v>
      </c>
      <c r="T99" s="46"/>
      <c r="U99" s="46"/>
      <c r="V99" s="57">
        <f>NETWORKDAYS(T99,U99,'Liste du personnel'!$A$22:$A$31)</f>
        <v>0</v>
      </c>
      <c r="W99" s="46"/>
      <c r="X99" s="48"/>
    </row>
    <row r="100" spans="1:25" s="23" customFormat="1" ht="13.5" thickBot="1">
      <c r="A100" s="24">
        <v>12</v>
      </c>
      <c r="B100" s="65"/>
      <c r="C100" s="172"/>
      <c r="D100" s="213">
        <v>1.5743055555555554</v>
      </c>
      <c r="E100" s="51">
        <f t="shared" ref="E100:E101" si="57">ROUND(D100*96,0)/96*24</f>
        <v>37.75</v>
      </c>
      <c r="F100" s="25" t="str">
        <f>IF(AND(R100+U100&gt;0,E100&gt;35),(R100+U100)*7,"0,00")</f>
        <v>0,00</v>
      </c>
      <c r="G100" s="25">
        <f t="shared" si="55"/>
        <v>2.75</v>
      </c>
      <c r="H100" s="60" t="str">
        <f>IF(E100-35-F100&gt;8,E100-35-F100-G100,"0,00")</f>
        <v>0,00</v>
      </c>
      <c r="I100" s="107">
        <v>5</v>
      </c>
      <c r="J100" s="178"/>
      <c r="K100" s="135"/>
      <c r="L100" s="141"/>
      <c r="M100" s="139"/>
      <c r="N100" s="46"/>
      <c r="O100" s="46"/>
      <c r="P100" s="57">
        <f>NETWORKDAYS(N100,O100,'Liste du personnel'!$A$22:$A$31)</f>
        <v>0</v>
      </c>
      <c r="Q100" s="46"/>
      <c r="R100" s="46"/>
      <c r="S100" s="57">
        <f>NETWORKDAYS(Q100,R100,'Liste du personnel'!$A$22:$A$31)</f>
        <v>0</v>
      </c>
      <c r="T100" s="46"/>
      <c r="U100" s="46"/>
      <c r="V100" s="57">
        <f>NETWORKDAYS(T100,U100,'Liste du personnel'!$A$22:$A$31)</f>
        <v>0</v>
      </c>
      <c r="W100" s="46"/>
      <c r="X100" s="48"/>
    </row>
    <row r="101" spans="1:25" s="23" customFormat="1" ht="13.5" thickBot="1">
      <c r="A101" s="28"/>
      <c r="B101" s="90"/>
      <c r="C101" s="172"/>
      <c r="D101" s="215">
        <v>1.5916666666666668</v>
      </c>
      <c r="E101" s="51">
        <f t="shared" si="57"/>
        <v>38.25</v>
      </c>
      <c r="F101" s="62" t="str">
        <f>IF(AND(R101+U101&gt;0,E101&gt;35),(R101+U101)*7,"0,00")</f>
        <v>0,00</v>
      </c>
      <c r="G101" s="25">
        <f t="shared" si="55"/>
        <v>3.25</v>
      </c>
      <c r="H101" s="60" t="str">
        <f t="shared" si="56"/>
        <v>0,00</v>
      </c>
      <c r="I101" s="109">
        <v>5</v>
      </c>
      <c r="J101" s="178"/>
      <c r="K101" s="135"/>
      <c r="L101" s="141"/>
      <c r="M101" s="139"/>
      <c r="N101" s="84"/>
      <c r="O101" s="84"/>
      <c r="P101" s="83">
        <f>NETWORKDAYS(N101,O101,'Liste du personnel'!$A$22:$A$31)</f>
        <v>0</v>
      </c>
      <c r="Q101" s="84"/>
      <c r="R101" s="84"/>
      <c r="S101" s="83">
        <f>NETWORKDAYS(Q101,R101,'Liste du personnel'!$A$22:$A$31)</f>
        <v>0</v>
      </c>
      <c r="T101" s="84"/>
      <c r="U101" s="84"/>
      <c r="V101" s="83">
        <f>NETWORKDAYS(T101,U101,'Liste du personnel'!$A$22:$A$31)</f>
        <v>0</v>
      </c>
      <c r="W101" s="84"/>
      <c r="X101" s="86"/>
    </row>
    <row r="102" spans="1:25" s="26" customFormat="1" ht="13.5" thickBot="1">
      <c r="A102" s="87"/>
      <c r="B102" s="104">
        <v>10003145</v>
      </c>
      <c r="C102" s="98" t="str">
        <f>C97</f>
        <v xml:space="preserve">v </v>
      </c>
      <c r="D102" s="113" t="s">
        <v>16</v>
      </c>
      <c r="E102" s="94">
        <f>SUM(E97:E101)</f>
        <v>183.75</v>
      </c>
      <c r="F102" s="88">
        <f t="shared" ref="F102:H102" si="58">SUM(F97:F101)</f>
        <v>0</v>
      </c>
      <c r="G102" s="88">
        <f t="shared" si="58"/>
        <v>14</v>
      </c>
      <c r="H102" s="89">
        <f t="shared" si="58"/>
        <v>2.75</v>
      </c>
      <c r="I102" s="105">
        <f>SUM(I97:I101)*15.5</f>
        <v>372</v>
      </c>
      <c r="J102" s="132">
        <f>J97*5</f>
        <v>95</v>
      </c>
      <c r="K102" s="133"/>
      <c r="L102" s="119">
        <f>L97</f>
        <v>0</v>
      </c>
      <c r="M102" s="120">
        <f>M97</f>
        <v>0</v>
      </c>
      <c r="N102" s="126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1:25" s="32" customFormat="1">
      <c r="A103" s="29"/>
      <c r="B103" s="67"/>
      <c r="C103" s="173" t="s">
        <v>11</v>
      </c>
      <c r="D103" s="114"/>
      <c r="E103" s="25" t="str">
        <f>IF(AND(D127&gt;35,Q127+T127+N127&gt;0,(Q127+T127+N127)*7&gt;D127-35),(D127-35),"0,00")</f>
        <v>0,00</v>
      </c>
      <c r="F103" s="73" t="str">
        <f>IF(AND(S103+V103&gt;0,E103&gt;35),(S103+V103)*7,"0,00")</f>
        <v>0,00</v>
      </c>
      <c r="G103" s="69">
        <f>IF(E103&lt;35,0,IF(E103-35-F103&gt;8,8,E103-35-F103))</f>
        <v>-35</v>
      </c>
      <c r="H103" s="70" t="str">
        <f t="shared" ref="H103:H107" si="59">IF(E103-35-F103&gt;8,E103-35-F103-G103,"0,00")</f>
        <v>0,00</v>
      </c>
      <c r="I103" s="30"/>
      <c r="J103" s="175"/>
      <c r="K103" s="136">
        <v>5</v>
      </c>
      <c r="L103" s="154"/>
      <c r="M103" s="156"/>
      <c r="N103" s="41"/>
      <c r="O103" s="41"/>
      <c r="P103" s="56">
        <f>NETWORKDAYS(N103,O103,'Liste du personnel'!$A$22:$A$31)</f>
        <v>0</v>
      </c>
      <c r="Q103" s="41"/>
      <c r="R103" s="41"/>
      <c r="S103" s="56">
        <f>NETWORKDAYS(Q103,R103,'Liste du personnel'!$A$22:$A$31)</f>
        <v>0</v>
      </c>
      <c r="T103" s="41"/>
      <c r="U103" s="41"/>
      <c r="V103" s="56">
        <f>NETWORKDAYS(T103,U103,'Liste du personnel'!$A$22:$A$31)</f>
        <v>0</v>
      </c>
      <c r="W103" s="41"/>
      <c r="X103" s="43"/>
      <c r="Y103" s="31"/>
    </row>
    <row r="104" spans="1:25" s="32" customFormat="1">
      <c r="A104" s="33"/>
      <c r="B104" s="68"/>
      <c r="C104" s="174"/>
      <c r="D104" s="115"/>
      <c r="E104" s="25" t="str">
        <f>IF(AND(D128&gt;35,Q128+T128+N128&gt;0,(Q128+T128+N128)*7&gt;D128-35),(D128-35),"0,00")</f>
        <v>0,00</v>
      </c>
      <c r="F104" s="63" t="str">
        <f>IF(AND(S104+V104&gt;0,E104&gt;35),(S104+V104)*7,"0,00")</f>
        <v>0,00</v>
      </c>
      <c r="G104" s="63">
        <f t="shared" ref="G104:G107" si="60">IF(E104&lt;35,0,IF(E104-35-F104&gt;8,8,E104-35-F104))</f>
        <v>-35</v>
      </c>
      <c r="H104" s="71" t="str">
        <f t="shared" si="59"/>
        <v>0,00</v>
      </c>
      <c r="I104" s="34"/>
      <c r="J104" s="176"/>
      <c r="K104" s="137"/>
      <c r="L104" s="155"/>
      <c r="M104" s="157"/>
      <c r="N104" s="46"/>
      <c r="O104" s="46"/>
      <c r="P104" s="57">
        <f>NETWORKDAYS(N104,O104,'Liste du personnel'!$A$22:$A$31)</f>
        <v>0</v>
      </c>
      <c r="Q104" s="46"/>
      <c r="R104" s="46"/>
      <c r="S104" s="57">
        <f>NETWORKDAYS(Q104,R104,'Liste du personnel'!$A$22:$A$31)</f>
        <v>0</v>
      </c>
      <c r="T104" s="46"/>
      <c r="U104" s="46"/>
      <c r="V104" s="57">
        <f>NETWORKDAYS(T104,U104,'Liste du personnel'!$A$22:$A$31)</f>
        <v>0</v>
      </c>
      <c r="W104" s="46"/>
      <c r="X104" s="48"/>
    </row>
    <row r="105" spans="1:25" s="32" customFormat="1">
      <c r="A105" s="33"/>
      <c r="B105" s="68"/>
      <c r="C105" s="174"/>
      <c r="D105" s="115"/>
      <c r="E105" s="25" t="str">
        <f>IF(AND(D129&gt;35,Q129+T129+N129&gt;0,(Q129+T129+N129)*7&gt;D129-35),(D129-35),"0,00")</f>
        <v>0,00</v>
      </c>
      <c r="F105" s="63" t="str">
        <f>IF(AND(S105+V105&gt;0,E105&gt;35),(S105+V105)*7,"0,00")</f>
        <v>0,00</v>
      </c>
      <c r="G105" s="63">
        <f t="shared" si="60"/>
        <v>-35</v>
      </c>
      <c r="H105" s="71" t="str">
        <f t="shared" si="59"/>
        <v>0,00</v>
      </c>
      <c r="I105" s="35"/>
      <c r="J105" s="176"/>
      <c r="K105" s="137"/>
      <c r="L105" s="155"/>
      <c r="M105" s="157"/>
      <c r="N105" s="46"/>
      <c r="O105" s="46"/>
      <c r="P105" s="57">
        <f>NETWORKDAYS(N105,O105,'Liste du personnel'!$A$22:$A$31)</f>
        <v>0</v>
      </c>
      <c r="Q105" s="46"/>
      <c r="R105" s="46"/>
      <c r="S105" s="57">
        <f>NETWORKDAYS(Q105,R105,'Liste du personnel'!$A$22:$A$31)</f>
        <v>0</v>
      </c>
      <c r="T105" s="46"/>
      <c r="U105" s="46"/>
      <c r="V105" s="57">
        <f>NETWORKDAYS(T105,U105,'Liste du personnel'!$A$22:$A$31)</f>
        <v>0</v>
      </c>
      <c r="W105" s="46"/>
      <c r="X105" s="48"/>
    </row>
    <row r="106" spans="1:25" s="32" customFormat="1">
      <c r="A106" s="33"/>
      <c r="B106" s="68"/>
      <c r="C106" s="174"/>
      <c r="D106" s="115"/>
      <c r="E106" s="25" t="str">
        <f>IF(AND(D130&gt;35,Q130+T130+N130&gt;0,(Q130+T130+N130)*7&gt;D130-35),(D130-35),"0,00")</f>
        <v>0,00</v>
      </c>
      <c r="F106" s="63" t="str">
        <f>IF(AND(S106+V106&gt;0,E106&gt;35),(S106+V106)*7,"0,00")</f>
        <v>0,00</v>
      </c>
      <c r="G106" s="63">
        <f t="shared" si="60"/>
        <v>-35</v>
      </c>
      <c r="H106" s="71" t="str">
        <f>IF(E106-35-F106&gt;8,E106-35-F106-G106,"0,00")</f>
        <v>0,00</v>
      </c>
      <c r="I106" s="36"/>
      <c r="J106" s="176"/>
      <c r="K106" s="137"/>
      <c r="L106" s="155"/>
      <c r="M106" s="157"/>
      <c r="N106" s="46"/>
      <c r="O106" s="46"/>
      <c r="P106" s="57">
        <f>NETWORKDAYS(N106,O106,'Liste du personnel'!$A$22:$A$31)</f>
        <v>0</v>
      </c>
      <c r="Q106" s="46"/>
      <c r="R106" s="46"/>
      <c r="S106" s="57">
        <f>NETWORKDAYS(Q106,R106,'Liste du personnel'!$A$22:$A$31)</f>
        <v>0</v>
      </c>
      <c r="T106" s="46"/>
      <c r="U106" s="46"/>
      <c r="V106" s="57">
        <f>NETWORKDAYS(T106,U106,'Liste du personnel'!$A$22:$A$31)</f>
        <v>0</v>
      </c>
      <c r="W106" s="46"/>
      <c r="X106" s="48"/>
    </row>
    <row r="107" spans="1:25" s="32" customFormat="1" ht="13.5" thickBot="1">
      <c r="A107" s="37"/>
      <c r="B107" s="91"/>
      <c r="C107" s="174"/>
      <c r="D107" s="116"/>
      <c r="E107" s="25" t="str">
        <f>IF(AND(D131&gt;35,Q131+T131+N131&gt;0,(Q131+T131+N131)*7&gt;D131-35),(D131-35),"0,00")</f>
        <v>0,00</v>
      </c>
      <c r="F107" s="74" t="str">
        <f>IF(AND(S107+V107&gt;0,E107&gt;35),(S107+V107)*7,"0,00")</f>
        <v>0,00</v>
      </c>
      <c r="G107" s="92">
        <f t="shared" si="60"/>
        <v>-35</v>
      </c>
      <c r="H107" s="93" t="str">
        <f t="shared" si="59"/>
        <v>0,00</v>
      </c>
      <c r="I107" s="38"/>
      <c r="J107" s="177"/>
      <c r="K107" s="137"/>
      <c r="L107" s="155"/>
      <c r="M107" s="157"/>
      <c r="N107" s="84"/>
      <c r="O107" s="84"/>
      <c r="P107" s="83">
        <f>NETWORKDAYS(N107,O107,'Liste du personnel'!$A$22:$A$31)</f>
        <v>0</v>
      </c>
      <c r="Q107" s="84"/>
      <c r="R107" s="84"/>
      <c r="S107" s="83">
        <f>NETWORKDAYS(Q107,R107,'Liste du personnel'!$A$22:$A$31)</f>
        <v>0</v>
      </c>
      <c r="T107" s="84"/>
      <c r="U107" s="84"/>
      <c r="V107" s="83">
        <f>NETWORKDAYS(T107,U107,'Liste du personnel'!$A$22:$A$31)</f>
        <v>0</v>
      </c>
      <c r="W107" s="84"/>
      <c r="X107" s="86"/>
    </row>
    <row r="108" spans="1:25" s="26" customFormat="1" ht="13.5" thickBot="1">
      <c r="A108" s="87"/>
      <c r="B108" s="104"/>
      <c r="C108" s="98" t="str">
        <f>C103</f>
        <v>Nouveau Collaborateur</v>
      </c>
      <c r="D108" s="113" t="s">
        <v>16</v>
      </c>
      <c r="E108" s="95">
        <f>SUM(E103:E107)</f>
        <v>0</v>
      </c>
      <c r="F108" s="88">
        <f t="shared" ref="F108:H108" si="61">SUM(F103:F107)</f>
        <v>0</v>
      </c>
      <c r="G108" s="88">
        <f t="shared" si="61"/>
        <v>-175</v>
      </c>
      <c r="H108" s="89">
        <f t="shared" si="61"/>
        <v>0</v>
      </c>
      <c r="I108" s="105">
        <f>SUM(I103:I107)*15.5</f>
        <v>0</v>
      </c>
      <c r="J108" s="132">
        <f>J103*5</f>
        <v>0</v>
      </c>
      <c r="K108" s="133"/>
      <c r="L108" s="119">
        <f>L103</f>
        <v>0</v>
      </c>
      <c r="M108" s="120">
        <f>M103</f>
        <v>0</v>
      </c>
      <c r="N108" s="126"/>
      <c r="O108" s="127"/>
      <c r="P108" s="127"/>
      <c r="Q108" s="127"/>
      <c r="R108" s="127"/>
      <c r="S108" s="127"/>
      <c r="T108" s="127"/>
      <c r="U108" s="127"/>
      <c r="V108" s="127"/>
      <c r="W108" s="127"/>
      <c r="X108" s="128"/>
    </row>
  </sheetData>
  <mergeCells count="128">
    <mergeCell ref="J108:K108"/>
    <mergeCell ref="N108:X108"/>
    <mergeCell ref="J102:K102"/>
    <mergeCell ref="N102:X102"/>
    <mergeCell ref="C103:C107"/>
    <mergeCell ref="J103:J107"/>
    <mergeCell ref="K103:K107"/>
    <mergeCell ref="L103:L107"/>
    <mergeCell ref="M103:M107"/>
    <mergeCell ref="J96:K96"/>
    <mergeCell ref="N96:X96"/>
    <mergeCell ref="C97:C101"/>
    <mergeCell ref="J97:J101"/>
    <mergeCell ref="K97:K101"/>
    <mergeCell ref="L97:L101"/>
    <mergeCell ref="M97:M101"/>
    <mergeCell ref="J90:K90"/>
    <mergeCell ref="N90:X90"/>
    <mergeCell ref="C91:C95"/>
    <mergeCell ref="J91:J95"/>
    <mergeCell ref="K91:K95"/>
    <mergeCell ref="L91:L95"/>
    <mergeCell ref="M91:M95"/>
    <mergeCell ref="J84:K84"/>
    <mergeCell ref="N84:X84"/>
    <mergeCell ref="C85:C89"/>
    <mergeCell ref="J85:J89"/>
    <mergeCell ref="K85:K89"/>
    <mergeCell ref="L85:L89"/>
    <mergeCell ref="M85:M89"/>
    <mergeCell ref="J78:K78"/>
    <mergeCell ref="N78:X78"/>
    <mergeCell ref="C79:C83"/>
    <mergeCell ref="J79:J83"/>
    <mergeCell ref="K79:K83"/>
    <mergeCell ref="L79:L83"/>
    <mergeCell ref="M79:M83"/>
    <mergeCell ref="J72:K72"/>
    <mergeCell ref="N72:X72"/>
    <mergeCell ref="C73:C77"/>
    <mergeCell ref="J73:J77"/>
    <mergeCell ref="K73:K77"/>
    <mergeCell ref="L73:L77"/>
    <mergeCell ref="M73:M77"/>
    <mergeCell ref="J66:K66"/>
    <mergeCell ref="N66:X66"/>
    <mergeCell ref="C67:C71"/>
    <mergeCell ref="J67:J71"/>
    <mergeCell ref="K67:K71"/>
    <mergeCell ref="L67:L71"/>
    <mergeCell ref="M67:M71"/>
    <mergeCell ref="J60:K60"/>
    <mergeCell ref="N60:X60"/>
    <mergeCell ref="C61:C65"/>
    <mergeCell ref="J61:J65"/>
    <mergeCell ref="K61:K65"/>
    <mergeCell ref="L61:L65"/>
    <mergeCell ref="M61:M65"/>
    <mergeCell ref="J54:K54"/>
    <mergeCell ref="N54:X54"/>
    <mergeCell ref="C55:C59"/>
    <mergeCell ref="J55:J59"/>
    <mergeCell ref="K55:K59"/>
    <mergeCell ref="L55:L59"/>
    <mergeCell ref="M55:M59"/>
    <mergeCell ref="J48:K48"/>
    <mergeCell ref="N48:X48"/>
    <mergeCell ref="C49:C53"/>
    <mergeCell ref="J49:J53"/>
    <mergeCell ref="K49:K53"/>
    <mergeCell ref="L49:L53"/>
    <mergeCell ref="M49:M53"/>
    <mergeCell ref="J42:K42"/>
    <mergeCell ref="N42:X42"/>
    <mergeCell ref="C43:C47"/>
    <mergeCell ref="J43:J47"/>
    <mergeCell ref="K43:K47"/>
    <mergeCell ref="L43:L47"/>
    <mergeCell ref="M43:M47"/>
    <mergeCell ref="J36:K36"/>
    <mergeCell ref="N36:X36"/>
    <mergeCell ref="C37:C41"/>
    <mergeCell ref="J37:J41"/>
    <mergeCell ref="K37:K41"/>
    <mergeCell ref="L37:L41"/>
    <mergeCell ref="M37:M41"/>
    <mergeCell ref="J30:K30"/>
    <mergeCell ref="N30:X30"/>
    <mergeCell ref="C31:C35"/>
    <mergeCell ref="J31:J35"/>
    <mergeCell ref="K31:K35"/>
    <mergeCell ref="L31:L35"/>
    <mergeCell ref="M31:M35"/>
    <mergeCell ref="J24:K24"/>
    <mergeCell ref="N24:X24"/>
    <mergeCell ref="C25:C29"/>
    <mergeCell ref="J25:J29"/>
    <mergeCell ref="K25:K29"/>
    <mergeCell ref="L25:L29"/>
    <mergeCell ref="M25:M29"/>
    <mergeCell ref="N18:X18"/>
    <mergeCell ref="C19:C23"/>
    <mergeCell ref="J19:J23"/>
    <mergeCell ref="K19:K23"/>
    <mergeCell ref="L19:L23"/>
    <mergeCell ref="M19:M23"/>
    <mergeCell ref="B13:B17"/>
    <mergeCell ref="C13:C17"/>
    <mergeCell ref="J13:J17"/>
    <mergeCell ref="K13:K17"/>
    <mergeCell ref="L13:L17"/>
    <mergeCell ref="M13:M17"/>
    <mergeCell ref="J10:K10"/>
    <mergeCell ref="N10:O10"/>
    <mergeCell ref="Q10:R10"/>
    <mergeCell ref="T10:U10"/>
    <mergeCell ref="W10:X10"/>
    <mergeCell ref="J11:K11"/>
    <mergeCell ref="N11:O11"/>
    <mergeCell ref="Q11:R11"/>
    <mergeCell ref="T11:U11"/>
    <mergeCell ref="W11:X11"/>
    <mergeCell ref="A1:X1"/>
    <mergeCell ref="A3:J6"/>
    <mergeCell ref="A9:C9"/>
    <mergeCell ref="D9:H9"/>
    <mergeCell ref="I9:M9"/>
    <mergeCell ref="N9:X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"/>
  <dimension ref="A1:F32"/>
  <sheetViews>
    <sheetView workbookViewId="0">
      <selection activeCell="I17" sqref="I17"/>
    </sheetView>
  </sheetViews>
  <sheetFormatPr baseColWidth="10" defaultColWidth="11.5703125" defaultRowHeight="12.75"/>
  <cols>
    <col min="1" max="1" width="42.5703125" bestFit="1" customWidth="1"/>
    <col min="3" max="4" width="11" bestFit="1" customWidth="1"/>
    <col min="5" max="5" width="25.140625" bestFit="1" customWidth="1"/>
    <col min="6" max="6" width="20.85546875" bestFit="1" customWidth="1"/>
  </cols>
  <sheetData>
    <row r="1" spans="1:6">
      <c r="A1" t="s">
        <v>38</v>
      </c>
    </row>
    <row r="3" spans="1:6">
      <c r="A3" s="1" t="s">
        <v>31</v>
      </c>
      <c r="B3" s="1" t="s">
        <v>18</v>
      </c>
      <c r="C3" s="1" t="s">
        <v>32</v>
      </c>
      <c r="D3" s="1" t="s">
        <v>33</v>
      </c>
      <c r="E3" s="1" t="s">
        <v>34</v>
      </c>
      <c r="F3" s="1" t="s">
        <v>35</v>
      </c>
    </row>
    <row r="4" spans="1:6">
      <c r="B4">
        <v>10001376</v>
      </c>
      <c r="E4" t="s">
        <v>36</v>
      </c>
      <c r="F4" t="s">
        <v>37</v>
      </c>
    </row>
    <row r="5" spans="1:6">
      <c r="B5">
        <v>10001394</v>
      </c>
      <c r="E5" t="s">
        <v>36</v>
      </c>
      <c r="F5" t="s">
        <v>37</v>
      </c>
    </row>
    <row r="6" spans="1:6">
      <c r="B6">
        <v>10001753</v>
      </c>
      <c r="E6" t="s">
        <v>36</v>
      </c>
      <c r="F6" t="s">
        <v>37</v>
      </c>
    </row>
    <row r="7" spans="1:6">
      <c r="B7">
        <v>10001906</v>
      </c>
      <c r="E7" t="s">
        <v>36</v>
      </c>
      <c r="F7" t="s">
        <v>37</v>
      </c>
    </row>
    <row r="8" spans="1:6">
      <c r="B8">
        <v>10002173</v>
      </c>
      <c r="E8" t="s">
        <v>36</v>
      </c>
      <c r="F8" t="s">
        <v>37</v>
      </c>
    </row>
    <row r="9" spans="1:6">
      <c r="B9">
        <v>10002441</v>
      </c>
      <c r="E9" t="s">
        <v>36</v>
      </c>
      <c r="F9" t="s">
        <v>37</v>
      </c>
    </row>
    <row r="10" spans="1:6">
      <c r="B10">
        <v>10002686</v>
      </c>
      <c r="E10" t="s">
        <v>36</v>
      </c>
      <c r="F10" t="s">
        <v>37</v>
      </c>
    </row>
    <row r="11" spans="1:6">
      <c r="B11">
        <v>10002694</v>
      </c>
      <c r="E11" t="s">
        <v>36</v>
      </c>
      <c r="F11" t="s">
        <v>37</v>
      </c>
    </row>
    <row r="12" spans="1:6">
      <c r="B12">
        <v>10002711</v>
      </c>
      <c r="E12" t="s">
        <v>36</v>
      </c>
      <c r="F12" t="s">
        <v>37</v>
      </c>
    </row>
    <row r="13" spans="1:6">
      <c r="B13">
        <v>10002723</v>
      </c>
      <c r="E13" t="s">
        <v>36</v>
      </c>
      <c r="F13" t="s">
        <v>37</v>
      </c>
    </row>
    <row r="14" spans="1:6">
      <c r="B14">
        <v>10002728</v>
      </c>
      <c r="E14" t="s">
        <v>36</v>
      </c>
      <c r="F14" t="s">
        <v>37</v>
      </c>
    </row>
    <row r="15" spans="1:6">
      <c r="B15">
        <v>10002983</v>
      </c>
      <c r="E15" t="s">
        <v>36</v>
      </c>
      <c r="F15" t="s">
        <v>37</v>
      </c>
    </row>
    <row r="16" spans="1:6">
      <c r="B16">
        <v>10003025</v>
      </c>
      <c r="E16" t="s">
        <v>36</v>
      </c>
      <c r="F16" t="s">
        <v>37</v>
      </c>
    </row>
    <row r="17" spans="1:6">
      <c r="B17">
        <v>10003026</v>
      </c>
      <c r="E17" t="s">
        <v>36</v>
      </c>
      <c r="F17" t="s">
        <v>37</v>
      </c>
    </row>
    <row r="18" spans="1:6">
      <c r="B18">
        <v>10003145</v>
      </c>
      <c r="E18" t="s">
        <v>36</v>
      </c>
      <c r="F18" t="s">
        <v>37</v>
      </c>
    </row>
    <row r="21" spans="1:6">
      <c r="A21" s="191" t="s">
        <v>41</v>
      </c>
      <c r="B21" s="191"/>
      <c r="C21" s="191"/>
      <c r="D21" s="191"/>
    </row>
    <row r="22" spans="1:6">
      <c r="A22" s="72">
        <v>42842</v>
      </c>
      <c r="B22" s="189" t="s">
        <v>43</v>
      </c>
      <c r="C22" s="190"/>
      <c r="D22" s="190"/>
    </row>
    <row r="23" spans="1:6">
      <c r="A23" s="72">
        <v>42856</v>
      </c>
      <c r="B23" s="190"/>
      <c r="C23" s="190"/>
      <c r="D23" s="190"/>
    </row>
    <row r="24" spans="1:6">
      <c r="A24" s="72">
        <v>42863</v>
      </c>
      <c r="B24" s="190"/>
      <c r="C24" s="190"/>
      <c r="D24" s="190"/>
    </row>
    <row r="25" spans="1:6">
      <c r="A25" s="72">
        <v>42880</v>
      </c>
      <c r="B25" s="190"/>
      <c r="C25" s="190"/>
      <c r="D25" s="190"/>
    </row>
    <row r="26" spans="1:6">
      <c r="A26" s="72">
        <v>42891</v>
      </c>
      <c r="B26" s="190"/>
      <c r="C26" s="190"/>
      <c r="D26" s="190"/>
    </row>
    <row r="27" spans="1:6">
      <c r="A27" s="72">
        <v>42930</v>
      </c>
      <c r="B27" s="190"/>
      <c r="C27" s="190"/>
      <c r="D27" s="190"/>
    </row>
    <row r="28" spans="1:6">
      <c r="A28" s="72">
        <v>42962</v>
      </c>
      <c r="B28" s="190"/>
      <c r="C28" s="190"/>
      <c r="D28" s="190"/>
    </row>
    <row r="29" spans="1:6">
      <c r="A29" s="72">
        <v>43040</v>
      </c>
      <c r="B29" s="190"/>
      <c r="C29" s="190"/>
      <c r="D29" s="190"/>
    </row>
    <row r="30" spans="1:6">
      <c r="A30" s="72">
        <v>43050</v>
      </c>
      <c r="B30" s="190"/>
      <c r="C30" s="190"/>
      <c r="D30" s="190"/>
    </row>
    <row r="31" spans="1:6">
      <c r="A31" s="72">
        <v>43094</v>
      </c>
      <c r="B31" s="190"/>
      <c r="C31" s="190"/>
      <c r="D31" s="190"/>
    </row>
    <row r="32" spans="1:6">
      <c r="A32" s="52"/>
    </row>
  </sheetData>
  <mergeCells count="2">
    <mergeCell ref="B22:D31"/>
    <mergeCell ref="A21:D21"/>
  </mergeCells>
  <phoneticPr fontId="0" type="noConversion"/>
  <pageMargins left="0.78749999999999998" right="0.78749999999999998" top="0.41666666666666663" bottom="0.40208333333333335" header="0.15138888888888888" footer="0.13680555555555557"/>
  <pageSetup paperSize="9" firstPageNumber="0" orientation="landscape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2"/>
  <dimension ref="A1:U2"/>
  <sheetViews>
    <sheetView tabSelected="1" workbookViewId="0">
      <selection activeCell="H32" sqref="H32"/>
    </sheetView>
  </sheetViews>
  <sheetFormatPr baseColWidth="10" defaultRowHeight="12.75"/>
  <sheetData>
    <row r="1" spans="1:21" ht="15">
      <c r="A1" s="192" t="s">
        <v>63</v>
      </c>
      <c r="B1" s="193" t="s">
        <v>18</v>
      </c>
      <c r="C1" s="192" t="s">
        <v>64</v>
      </c>
      <c r="D1" s="192" t="s">
        <v>65</v>
      </c>
      <c r="E1" s="192" t="s">
        <v>66</v>
      </c>
      <c r="F1" s="192" t="s">
        <v>67</v>
      </c>
      <c r="G1" s="192" t="s">
        <v>68</v>
      </c>
      <c r="H1" s="192" t="s">
        <v>69</v>
      </c>
      <c r="I1" s="192" t="s">
        <v>70</v>
      </c>
      <c r="J1" s="192" t="s">
        <v>71</v>
      </c>
      <c r="K1" s="192" t="s">
        <v>72</v>
      </c>
      <c r="L1" s="192" t="s">
        <v>73</v>
      </c>
      <c r="M1" s="192" t="s">
        <v>74</v>
      </c>
      <c r="N1" s="192" t="s">
        <v>75</v>
      </c>
      <c r="O1" s="192" t="s">
        <v>76</v>
      </c>
      <c r="P1" s="192" t="s">
        <v>77</v>
      </c>
      <c r="Q1" s="192" t="s">
        <v>78</v>
      </c>
      <c r="R1" s="192" t="s">
        <v>79</v>
      </c>
      <c r="S1" s="192" t="s">
        <v>80</v>
      </c>
      <c r="T1" s="192" t="s">
        <v>81</v>
      </c>
      <c r="U1" s="192" t="s">
        <v>82</v>
      </c>
    </row>
    <row r="2" spans="1:21" ht="15">
      <c r="A2" s="192" t="s">
        <v>83</v>
      </c>
      <c r="B2" s="193" t="s">
        <v>84</v>
      </c>
      <c r="C2" s="192" t="s">
        <v>85</v>
      </c>
      <c r="D2" s="192" t="s">
        <v>86</v>
      </c>
      <c r="E2" s="192" t="s">
        <v>87</v>
      </c>
      <c r="F2" s="192" t="s">
        <v>88</v>
      </c>
      <c r="G2" s="192" t="s">
        <v>89</v>
      </c>
      <c r="H2" s="192" t="s">
        <v>90</v>
      </c>
      <c r="I2" s="192" t="s">
        <v>91</v>
      </c>
      <c r="J2" s="192" t="s">
        <v>92</v>
      </c>
      <c r="K2" s="192" t="s">
        <v>93</v>
      </c>
      <c r="L2" s="192" t="s">
        <v>94</v>
      </c>
      <c r="M2" s="192" t="s">
        <v>95</v>
      </c>
      <c r="N2" s="192" t="s">
        <v>96</v>
      </c>
      <c r="O2" s="192" t="s">
        <v>97</v>
      </c>
      <c r="P2" s="192" t="s">
        <v>98</v>
      </c>
      <c r="Q2" s="192" t="s">
        <v>99</v>
      </c>
      <c r="R2" s="192" t="s">
        <v>100</v>
      </c>
      <c r="S2" s="192" t="s">
        <v>101</v>
      </c>
      <c r="T2" s="192" t="s">
        <v>102</v>
      </c>
      <c r="U2" s="192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Liste du personnel</vt:lpstr>
      <vt:lpstr>test import</vt:lpstr>
      <vt:lpstr>avril!Impression_des_titres</vt:lpstr>
      <vt:lpstr>avril!Zone_d_impression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MAZUEL GAELLE</dc:creator>
  <cp:lastModifiedBy>Camille.blanc</cp:lastModifiedBy>
  <cp:lastPrinted>2017-03-13T08:36:57Z</cp:lastPrinted>
  <dcterms:created xsi:type="dcterms:W3CDTF">2017-03-07T16:39:52Z</dcterms:created>
  <dcterms:modified xsi:type="dcterms:W3CDTF">2017-04-26T09:27:49Z</dcterms:modified>
</cp:coreProperties>
</file>