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6380" windowHeight="8190" tabRatio="560" activeTab="10"/>
  </bookViews>
  <sheets>
    <sheet name="avril" sheetId="1" r:id="rId1"/>
    <sheet name="mai" sheetId="5" r:id="rId2"/>
    <sheet name="juin" sheetId="6" r:id="rId3"/>
    <sheet name="juillet" sheetId="7" r:id="rId4"/>
    <sheet name="aout" sheetId="8" r:id="rId5"/>
    <sheet name="septembre" sheetId="9" r:id="rId6"/>
    <sheet name="octobre" sheetId="10" r:id="rId7"/>
    <sheet name="novembre" sheetId="11" r:id="rId8"/>
    <sheet name="decembre" sheetId="12" r:id="rId9"/>
    <sheet name="Liste du personnel" sheetId="2" r:id="rId10"/>
    <sheet name="test import" sheetId="13" r:id="rId11"/>
    <sheet name="import" sheetId="4" r:id="rId12"/>
  </sheets>
  <definedNames>
    <definedName name="_xlnm._FilterDatabase" localSheetId="0" hidden="1">avril!$A$11:$AD$108</definedName>
    <definedName name="_xlnm.Print_Titles" localSheetId="0">avril!$11:$11</definedName>
    <definedName name="_xlnm.Print_Area" localSheetId="0">avril!$A$1:$S$102</definedName>
  </definedNames>
  <calcPr calcId="125725"/>
</workbook>
</file>

<file path=xl/calcChain.xml><?xml version="1.0" encoding="utf-8"?>
<calcChain xmlns="http://schemas.openxmlformats.org/spreadsheetml/2006/main">
  <c r="E107" i="1"/>
  <c r="E106"/>
  <c r="E41"/>
  <c r="E35"/>
  <c r="E29"/>
  <c r="E23"/>
  <c r="E22"/>
  <c r="U107"/>
  <c r="U106"/>
  <c r="U105"/>
  <c r="U104"/>
  <c r="U103"/>
  <c r="U101"/>
  <c r="U100"/>
  <c r="U99"/>
  <c r="U98"/>
  <c r="U97"/>
  <c r="U95"/>
  <c r="U94"/>
  <c r="U93"/>
  <c r="U92"/>
  <c r="U91"/>
  <c r="U89"/>
  <c r="U88"/>
  <c r="U87"/>
  <c r="U86"/>
  <c r="U85"/>
  <c r="U83"/>
  <c r="U82"/>
  <c r="U81"/>
  <c r="U80"/>
  <c r="U79"/>
  <c r="U77"/>
  <c r="U76"/>
  <c r="U75"/>
  <c r="U74"/>
  <c r="U73"/>
  <c r="U71"/>
  <c r="U70"/>
  <c r="U69"/>
  <c r="U68"/>
  <c r="U67"/>
  <c r="U65"/>
  <c r="U64"/>
  <c r="U63"/>
  <c r="U62"/>
  <c r="U61"/>
  <c r="U59"/>
  <c r="U58"/>
  <c r="U57"/>
  <c r="U56"/>
  <c r="U55"/>
  <c r="U53"/>
  <c r="U52"/>
  <c r="U51"/>
  <c r="U50"/>
  <c r="U49"/>
  <c r="U47"/>
  <c r="U46"/>
  <c r="U45"/>
  <c r="U44"/>
  <c r="U43"/>
  <c r="U41"/>
  <c r="U40"/>
  <c r="U39"/>
  <c r="U38"/>
  <c r="U37"/>
  <c r="U31"/>
  <c r="U35"/>
  <c r="U34"/>
  <c r="U33"/>
  <c r="U32"/>
  <c r="U29"/>
  <c r="U28"/>
  <c r="U27"/>
  <c r="U26"/>
  <c r="U25"/>
  <c r="U23"/>
  <c r="U22"/>
  <c r="U21"/>
  <c r="U20"/>
  <c r="U19"/>
  <c r="U17"/>
  <c r="U16"/>
  <c r="U15"/>
  <c r="U14"/>
  <c r="U13"/>
  <c r="R107"/>
  <c r="F107" s="1"/>
  <c r="H107" s="1"/>
  <c r="R106"/>
  <c r="F106" s="1"/>
  <c r="H106" s="1"/>
  <c r="R105"/>
  <c r="F105" s="1"/>
  <c r="R104"/>
  <c r="F104" s="1"/>
  <c r="R103"/>
  <c r="F103" s="1"/>
  <c r="R101"/>
  <c r="F101" s="1"/>
  <c r="R100"/>
  <c r="R99"/>
  <c r="R98"/>
  <c r="R97"/>
  <c r="F97" s="1"/>
  <c r="R95"/>
  <c r="F95" s="1"/>
  <c r="R94"/>
  <c r="R93"/>
  <c r="R92"/>
  <c r="R91"/>
  <c r="R89"/>
  <c r="F89" s="1"/>
  <c r="R88"/>
  <c r="R87"/>
  <c r="R86"/>
  <c r="F86" s="1"/>
  <c r="R85"/>
  <c r="R83"/>
  <c r="F83" s="1"/>
  <c r="R82"/>
  <c r="R81"/>
  <c r="F81" s="1"/>
  <c r="R80"/>
  <c r="R79"/>
  <c r="R77"/>
  <c r="F77" s="1"/>
  <c r="R76"/>
  <c r="R75"/>
  <c r="R74"/>
  <c r="R73"/>
  <c r="F73" s="1"/>
  <c r="R71"/>
  <c r="F71" s="1"/>
  <c r="R70"/>
  <c r="R69"/>
  <c r="R68"/>
  <c r="F68" s="1"/>
  <c r="R67"/>
  <c r="R65"/>
  <c r="F65" s="1"/>
  <c r="R64"/>
  <c r="R63"/>
  <c r="R62"/>
  <c r="R61"/>
  <c r="R59"/>
  <c r="F59" s="1"/>
  <c r="R58"/>
  <c r="F58" s="1"/>
  <c r="R57"/>
  <c r="F57" s="1"/>
  <c r="R56"/>
  <c r="F56" s="1"/>
  <c r="R55"/>
  <c r="F55" s="1"/>
  <c r="R53"/>
  <c r="F53" s="1"/>
  <c r="R52"/>
  <c r="F52" s="1"/>
  <c r="R51"/>
  <c r="R50"/>
  <c r="R49"/>
  <c r="R47"/>
  <c r="F47" s="1"/>
  <c r="R46"/>
  <c r="R45"/>
  <c r="R44"/>
  <c r="R43"/>
  <c r="R41"/>
  <c r="F41" s="1"/>
  <c r="H41" s="1"/>
  <c r="R40"/>
  <c r="R39"/>
  <c r="R38"/>
  <c r="F38" s="1"/>
  <c r="R37"/>
  <c r="R35"/>
  <c r="F35" s="1"/>
  <c r="H35" s="1"/>
  <c r="R34"/>
  <c r="R33"/>
  <c r="R32"/>
  <c r="R31"/>
  <c r="R29"/>
  <c r="F29" s="1"/>
  <c r="H29" s="1"/>
  <c r="R28"/>
  <c r="R27"/>
  <c r="R26"/>
  <c r="R25"/>
  <c r="R23"/>
  <c r="F23" s="1"/>
  <c r="H23" s="1"/>
  <c r="R22"/>
  <c r="R21"/>
  <c r="R20"/>
  <c r="R19"/>
  <c r="R17"/>
  <c r="F17" s="1"/>
  <c r="H17" s="1"/>
  <c r="R16"/>
  <c r="R15"/>
  <c r="R14"/>
  <c r="R13"/>
  <c r="O107"/>
  <c r="G107" s="1"/>
  <c r="O106"/>
  <c r="O105"/>
  <c r="E105" s="1"/>
  <c r="O104"/>
  <c r="E104" s="1"/>
  <c r="O103"/>
  <c r="E103" s="1"/>
  <c r="O101"/>
  <c r="E101" s="1"/>
  <c r="O100"/>
  <c r="E100" s="1"/>
  <c r="F100" s="1"/>
  <c r="O99"/>
  <c r="E99" s="1"/>
  <c r="F99" s="1"/>
  <c r="O98"/>
  <c r="E98" s="1"/>
  <c r="F98" s="1"/>
  <c r="O97"/>
  <c r="E97" s="1"/>
  <c r="O95"/>
  <c r="E95" s="1"/>
  <c r="O94"/>
  <c r="E94" s="1"/>
  <c r="F94" s="1"/>
  <c r="O93"/>
  <c r="E93" s="1"/>
  <c r="F93" s="1"/>
  <c r="O92"/>
  <c r="E92" s="1"/>
  <c r="F92" s="1"/>
  <c r="O91"/>
  <c r="E91" s="1"/>
  <c r="F91" s="1"/>
  <c r="O89"/>
  <c r="E89" s="1"/>
  <c r="O88"/>
  <c r="E88" s="1"/>
  <c r="F88" s="1"/>
  <c r="O87"/>
  <c r="E87" s="1"/>
  <c r="F87" s="1"/>
  <c r="O86"/>
  <c r="E86" s="1"/>
  <c r="O85"/>
  <c r="E85" s="1"/>
  <c r="F85" s="1"/>
  <c r="O83"/>
  <c r="E83" s="1"/>
  <c r="O82"/>
  <c r="E82" s="1"/>
  <c r="F82" s="1"/>
  <c r="O81"/>
  <c r="E81" s="1"/>
  <c r="O80"/>
  <c r="E80" s="1"/>
  <c r="F80" s="1"/>
  <c r="O79"/>
  <c r="E79" s="1"/>
  <c r="F79" s="1"/>
  <c r="O77"/>
  <c r="E77" s="1"/>
  <c r="O76"/>
  <c r="E76" s="1"/>
  <c r="F76" s="1"/>
  <c r="O75"/>
  <c r="E75" s="1"/>
  <c r="F75" s="1"/>
  <c r="O74"/>
  <c r="E74" s="1"/>
  <c r="F74" s="1"/>
  <c r="O73"/>
  <c r="E73" s="1"/>
  <c r="O71"/>
  <c r="E71" s="1"/>
  <c r="O70"/>
  <c r="E70" s="1"/>
  <c r="F70" s="1"/>
  <c r="O69"/>
  <c r="E69" s="1"/>
  <c r="F69" s="1"/>
  <c r="O68"/>
  <c r="E68" s="1"/>
  <c r="O67"/>
  <c r="E67" s="1"/>
  <c r="F67" s="1"/>
  <c r="O65"/>
  <c r="E65" s="1"/>
  <c r="O64"/>
  <c r="E64" s="1"/>
  <c r="F64" s="1"/>
  <c r="O63"/>
  <c r="E63" s="1"/>
  <c r="F63" s="1"/>
  <c r="O62"/>
  <c r="E62" s="1"/>
  <c r="F62" s="1"/>
  <c r="O61"/>
  <c r="E61" s="1"/>
  <c r="F61" s="1"/>
  <c r="O59"/>
  <c r="E59" s="1"/>
  <c r="O58"/>
  <c r="E58" s="1"/>
  <c r="O57"/>
  <c r="E57" s="1"/>
  <c r="O56"/>
  <c r="E56" s="1"/>
  <c r="O55"/>
  <c r="E55" s="1"/>
  <c r="O53"/>
  <c r="E53" s="1"/>
  <c r="O52"/>
  <c r="E52" s="1"/>
  <c r="O51"/>
  <c r="E51" s="1"/>
  <c r="F51" s="1"/>
  <c r="O50"/>
  <c r="E50" s="1"/>
  <c r="F50" s="1"/>
  <c r="O49"/>
  <c r="E49" s="1"/>
  <c r="F49" s="1"/>
  <c r="O47"/>
  <c r="E47" s="1"/>
  <c r="O46"/>
  <c r="E46" s="1"/>
  <c r="F46" s="1"/>
  <c r="O45"/>
  <c r="E45" s="1"/>
  <c r="F45" s="1"/>
  <c r="O44"/>
  <c r="E44" s="1"/>
  <c r="F44" s="1"/>
  <c r="O43"/>
  <c r="E43" s="1"/>
  <c r="F43" s="1"/>
  <c r="O41"/>
  <c r="G41" s="1"/>
  <c r="O40"/>
  <c r="E40" s="1"/>
  <c r="F40" s="1"/>
  <c r="O39"/>
  <c r="E39" s="1"/>
  <c r="F39" s="1"/>
  <c r="O38"/>
  <c r="E38" s="1"/>
  <c r="O37"/>
  <c r="E37" s="1"/>
  <c r="F37" s="1"/>
  <c r="O35"/>
  <c r="O34"/>
  <c r="E34" s="1"/>
  <c r="F34" s="1"/>
  <c r="O33"/>
  <c r="E33" s="1"/>
  <c r="F33" s="1"/>
  <c r="O32"/>
  <c r="E32" s="1"/>
  <c r="F32" s="1"/>
  <c r="O31"/>
  <c r="E31" s="1"/>
  <c r="F31" s="1"/>
  <c r="O29"/>
  <c r="G29" s="1"/>
  <c r="O28"/>
  <c r="E28" s="1"/>
  <c r="F28" s="1"/>
  <c r="O27"/>
  <c r="E27" s="1"/>
  <c r="F27" s="1"/>
  <c r="O26"/>
  <c r="E26" s="1"/>
  <c r="F26" s="1"/>
  <c r="O25"/>
  <c r="E25" s="1"/>
  <c r="F25" s="1"/>
  <c r="O21"/>
  <c r="E21" s="1"/>
  <c r="F21" s="1"/>
  <c r="O22"/>
  <c r="G22" s="1"/>
  <c r="O23"/>
  <c r="G23" s="1"/>
  <c r="O20"/>
  <c r="E20" s="1"/>
  <c r="F20" s="1"/>
  <c r="O19"/>
  <c r="E19" s="1"/>
  <c r="F19" s="1"/>
  <c r="O17"/>
  <c r="G17" s="1"/>
  <c r="O16"/>
  <c r="O15"/>
  <c r="E15" s="1"/>
  <c r="G15" s="1"/>
  <c r="O14"/>
  <c r="O13"/>
  <c r="F22" l="1"/>
  <c r="H22"/>
  <c r="E13"/>
  <c r="E14"/>
  <c r="F16"/>
  <c r="H16" s="1"/>
  <c r="H27"/>
  <c r="G27"/>
  <c r="H37"/>
  <c r="G37"/>
  <c r="G31"/>
  <c r="H31"/>
  <c r="G45"/>
  <c r="H45"/>
  <c r="H55"/>
  <c r="G55"/>
  <c r="G64"/>
  <c r="H64"/>
  <c r="G79"/>
  <c r="H79"/>
  <c r="G20"/>
  <c r="H20"/>
  <c r="G25"/>
  <c r="H25"/>
  <c r="G34"/>
  <c r="H34"/>
  <c r="G44"/>
  <c r="H44"/>
  <c r="G49"/>
  <c r="H49" s="1"/>
  <c r="G58"/>
  <c r="H58"/>
  <c r="G63"/>
  <c r="H63"/>
  <c r="G73"/>
  <c r="H73"/>
  <c r="G87"/>
  <c r="H87" s="1"/>
  <c r="H19"/>
  <c r="G19"/>
  <c r="G21"/>
  <c r="H21"/>
  <c r="G28"/>
  <c r="H28"/>
  <c r="G33"/>
  <c r="H33"/>
  <c r="H38"/>
  <c r="G38"/>
  <c r="H43"/>
  <c r="G43"/>
  <c r="G47"/>
  <c r="H47"/>
  <c r="G52"/>
  <c r="H52"/>
  <c r="H57"/>
  <c r="G57"/>
  <c r="H62"/>
  <c r="G62"/>
  <c r="H67"/>
  <c r="G67"/>
  <c r="G71"/>
  <c r="H71"/>
  <c r="G76"/>
  <c r="H76"/>
  <c r="G81"/>
  <c r="H81" s="1"/>
  <c r="H86"/>
  <c r="G86"/>
  <c r="G91"/>
  <c r="H91" s="1"/>
  <c r="H95"/>
  <c r="G95"/>
  <c r="H100"/>
  <c r="G100"/>
  <c r="H105"/>
  <c r="G105"/>
  <c r="F14"/>
  <c r="G14" s="1"/>
  <c r="H14" s="1"/>
  <c r="G32"/>
  <c r="H32" s="1"/>
  <c r="H46"/>
  <c r="G46"/>
  <c r="G51"/>
  <c r="H51"/>
  <c r="H56"/>
  <c r="I47" i="4" s="1"/>
  <c r="G56" i="1"/>
  <c r="I46" i="4" s="1"/>
  <c r="G61" i="1"/>
  <c r="H61" s="1"/>
  <c r="H65"/>
  <c r="G65"/>
  <c r="G70"/>
  <c r="H70"/>
  <c r="H75"/>
  <c r="G75"/>
  <c r="H80"/>
  <c r="G80"/>
  <c r="H85"/>
  <c r="G85"/>
  <c r="H89"/>
  <c r="G89"/>
  <c r="H94"/>
  <c r="G94"/>
  <c r="G99"/>
  <c r="H99"/>
  <c r="H104"/>
  <c r="G104"/>
  <c r="F13"/>
  <c r="G13" s="1"/>
  <c r="G40"/>
  <c r="H40"/>
  <c r="G50"/>
  <c r="H50"/>
  <c r="H69"/>
  <c r="G69"/>
  <c r="G74"/>
  <c r="H74"/>
  <c r="G83"/>
  <c r="H83"/>
  <c r="G88"/>
  <c r="H88"/>
  <c r="G93"/>
  <c r="H93" s="1"/>
  <c r="G98"/>
  <c r="H98"/>
  <c r="G103"/>
  <c r="H103"/>
  <c r="H26"/>
  <c r="G26"/>
  <c r="G59"/>
  <c r="H59"/>
  <c r="H39"/>
  <c r="G39"/>
  <c r="H53"/>
  <c r="G53"/>
  <c r="G68"/>
  <c r="H68" s="1"/>
  <c r="G77"/>
  <c r="H77"/>
  <c r="G82"/>
  <c r="H82" s="1"/>
  <c r="G92"/>
  <c r="H92" s="1"/>
  <c r="G97"/>
  <c r="H97"/>
  <c r="H101"/>
  <c r="G101"/>
  <c r="F15"/>
  <c r="H15" s="1"/>
  <c r="G106"/>
  <c r="G35"/>
  <c r="E96"/>
  <c r="E90"/>
  <c r="E60"/>
  <c r="E48"/>
  <c r="E42"/>
  <c r="E17"/>
  <c r="E16"/>
  <c r="G16" s="1"/>
  <c r="K51" i="4"/>
  <c r="K50"/>
  <c r="K49"/>
  <c r="K48"/>
  <c r="I45"/>
  <c r="C108" i="1"/>
  <c r="C102"/>
  <c r="C96"/>
  <c r="C90"/>
  <c r="C84"/>
  <c r="C78"/>
  <c r="C72"/>
  <c r="C66"/>
  <c r="C60"/>
  <c r="C54"/>
  <c r="C48"/>
  <c r="C42"/>
  <c r="C36"/>
  <c r="C30"/>
  <c r="C24"/>
  <c r="C18"/>
  <c r="L108"/>
  <c r="K108"/>
  <c r="J108"/>
  <c r="I108"/>
  <c r="F108"/>
  <c r="L102"/>
  <c r="K107" i="4" s="1"/>
  <c r="K102" i="1"/>
  <c r="K106" i="4" s="1"/>
  <c r="J102" i="1"/>
  <c r="K105" i="4" s="1"/>
  <c r="I102" i="1"/>
  <c r="K104" i="4" s="1"/>
  <c r="F102" i="1"/>
  <c r="I101" i="4" s="1"/>
  <c r="E102" i="1"/>
  <c r="L96"/>
  <c r="K100" i="4" s="1"/>
  <c r="K96" i="1"/>
  <c r="K99" i="4" s="1"/>
  <c r="J96" i="1"/>
  <c r="K98" i="4" s="1"/>
  <c r="I96" i="1"/>
  <c r="K97" i="4" s="1"/>
  <c r="F96" i="1"/>
  <c r="I94" i="4" s="1"/>
  <c r="L90" i="1"/>
  <c r="K93" i="4" s="1"/>
  <c r="K90" i="1"/>
  <c r="K92" i="4" s="1"/>
  <c r="J90" i="1"/>
  <c r="K91" i="4" s="1"/>
  <c r="I90" i="1"/>
  <c r="K90" i="4" s="1"/>
  <c r="F90" i="1"/>
  <c r="I87" i="4" s="1"/>
  <c r="L84" i="1"/>
  <c r="K86" i="4" s="1"/>
  <c r="K84" i="1"/>
  <c r="K85" i="4" s="1"/>
  <c r="J84" i="1"/>
  <c r="K84" i="4" s="1"/>
  <c r="I84" i="1"/>
  <c r="K83" i="4" s="1"/>
  <c r="F84" i="1"/>
  <c r="I80" i="4" s="1"/>
  <c r="E84" i="1"/>
  <c r="L78"/>
  <c r="K79" i="4" s="1"/>
  <c r="K78" i="1"/>
  <c r="K78" i="4" s="1"/>
  <c r="J78" i="1"/>
  <c r="K77" i="4" s="1"/>
  <c r="I78" i="1"/>
  <c r="K76" i="4" s="1"/>
  <c r="F78" i="1"/>
  <c r="I73" i="4" s="1"/>
  <c r="E78" i="1"/>
  <c r="L72"/>
  <c r="K72" i="4" s="1"/>
  <c r="K72" i="1"/>
  <c r="K71" i="4" s="1"/>
  <c r="J72" i="1"/>
  <c r="K70" i="4" s="1"/>
  <c r="I72" i="1"/>
  <c r="K69" i="4" s="1"/>
  <c r="F72" i="1"/>
  <c r="I66" i="4" s="1"/>
  <c r="L66" i="1"/>
  <c r="K65" i="4" s="1"/>
  <c r="K66" i="1"/>
  <c r="K64" i="4" s="1"/>
  <c r="J66" i="1"/>
  <c r="K63" i="4" s="1"/>
  <c r="I66" i="1"/>
  <c r="K62" i="4" s="1"/>
  <c r="F66" i="1"/>
  <c r="I59" i="4" s="1"/>
  <c r="E66" i="1"/>
  <c r="L60"/>
  <c r="K58" i="4" s="1"/>
  <c r="K60" i="1"/>
  <c r="K57" i="4" s="1"/>
  <c r="J60" i="1"/>
  <c r="K56" i="4" s="1"/>
  <c r="I60" i="1"/>
  <c r="K55" i="4" s="1"/>
  <c r="G60" i="1"/>
  <c r="I53" i="4" s="1"/>
  <c r="F60" i="1"/>
  <c r="I52" i="4" s="1"/>
  <c r="L54" i="1"/>
  <c r="K54"/>
  <c r="J54"/>
  <c r="I54"/>
  <c r="F54"/>
  <c r="E54"/>
  <c r="L48"/>
  <c r="K44" i="4" s="1"/>
  <c r="K48" i="1"/>
  <c r="K43" i="4" s="1"/>
  <c r="J48" i="1"/>
  <c r="K42" i="4" s="1"/>
  <c r="I48" i="1"/>
  <c r="K41" i="4" s="1"/>
  <c r="G48" i="1"/>
  <c r="I39" i="4" s="1"/>
  <c r="F48" i="1"/>
  <c r="I38" i="4" s="1"/>
  <c r="L42" i="1"/>
  <c r="K37" i="4" s="1"/>
  <c r="K42" i="1"/>
  <c r="K36" i="4" s="1"/>
  <c r="J42" i="1"/>
  <c r="K35" i="4" s="1"/>
  <c r="I42" i="1"/>
  <c r="K34" i="4" s="1"/>
  <c r="F42" i="1"/>
  <c r="I31" i="4" s="1"/>
  <c r="L36" i="1"/>
  <c r="K30" i="4" s="1"/>
  <c r="K36" i="1"/>
  <c r="K29" i="4" s="1"/>
  <c r="J36" i="1"/>
  <c r="K28" i="4" s="1"/>
  <c r="I36" i="1"/>
  <c r="K27" i="4" s="1"/>
  <c r="F36" i="1"/>
  <c r="I24" i="4" s="1"/>
  <c r="E36" i="1"/>
  <c r="L30"/>
  <c r="K23" i="4" s="1"/>
  <c r="K30" i="1"/>
  <c r="K22" i="4" s="1"/>
  <c r="J30" i="1"/>
  <c r="K21" i="4" s="1"/>
  <c r="I30" i="1"/>
  <c r="K20" i="4" s="1"/>
  <c r="G30" i="1"/>
  <c r="I18" i="4" s="1"/>
  <c r="F30" i="1"/>
  <c r="I17" i="4" s="1"/>
  <c r="E30" i="1"/>
  <c r="L24"/>
  <c r="K16" i="4" s="1"/>
  <c r="K24" i="1"/>
  <c r="K15" i="4" s="1"/>
  <c r="J24" i="1"/>
  <c r="K14" i="4" s="1"/>
  <c r="I24" i="1"/>
  <c r="K13" i="4" s="1"/>
  <c r="G24" i="1"/>
  <c r="I11" i="4" s="1"/>
  <c r="F24" i="1"/>
  <c r="I10" i="4" s="1"/>
  <c r="K18" i="1"/>
  <c r="K8" i="4" s="1"/>
  <c r="L18" i="1"/>
  <c r="K9" i="4" s="1"/>
  <c r="I18" i="1"/>
  <c r="K6" i="4" s="1"/>
  <c r="J18" i="1"/>
  <c r="K7" i="4" s="1"/>
  <c r="G102" i="1" l="1"/>
  <c r="I102" i="4" s="1"/>
  <c r="G90" i="1"/>
  <c r="I88" i="4" s="1"/>
  <c r="G96" i="1"/>
  <c r="I95" i="4" s="1"/>
  <c r="G66" i="1"/>
  <c r="I60" i="4" s="1"/>
  <c r="G54" i="1"/>
  <c r="G78"/>
  <c r="I74" i="4" s="1"/>
  <c r="G42" i="1"/>
  <c r="I32" i="4" s="1"/>
  <c r="G36" i="1"/>
  <c r="I25" i="4" s="1"/>
  <c r="H108" i="1"/>
  <c r="G108"/>
  <c r="G84"/>
  <c r="I81" i="4" s="1"/>
  <c r="H66" i="1"/>
  <c r="I61" i="4" s="1"/>
  <c r="H54" i="1"/>
  <c r="H90"/>
  <c r="I89" i="4" s="1"/>
  <c r="H13" i="1"/>
  <c r="H18" s="1"/>
  <c r="I5" i="4" s="1"/>
  <c r="G18" i="1"/>
  <c r="I4" i="4" s="1"/>
  <c r="G72" i="1"/>
  <c r="I67" i="4" s="1"/>
  <c r="F18" i="1"/>
  <c r="I3" i="4" s="1"/>
  <c r="H72" i="1"/>
  <c r="I68" i="4" s="1"/>
  <c r="H24" i="1"/>
  <c r="I12" i="4" s="1"/>
  <c r="H60" i="1"/>
  <c r="I54" i="4" s="1"/>
  <c r="H102" i="1"/>
  <c r="I103" i="4" s="1"/>
  <c r="H78" i="1"/>
  <c r="I75" i="4" s="1"/>
  <c r="H30" i="1"/>
  <c r="I19" i="4" s="1"/>
  <c r="H84" i="1"/>
  <c r="I82" i="4" s="1"/>
  <c r="H36" i="1"/>
  <c r="I26" i="4" s="1"/>
  <c r="H96" i="1"/>
  <c r="I96" i="4" s="1"/>
  <c r="H48" i="1"/>
  <c r="I40" i="4" s="1"/>
  <c r="H42" i="1"/>
  <c r="I33" i="4" s="1"/>
  <c r="E72" i="1"/>
  <c r="E108"/>
  <c r="E24"/>
  <c r="E18"/>
</calcChain>
</file>

<file path=xl/sharedStrings.xml><?xml version="1.0" encoding="utf-8"?>
<sst xmlns="http://schemas.openxmlformats.org/spreadsheetml/2006/main" count="321" uniqueCount="86">
  <si>
    <t>PRIMES</t>
  </si>
  <si>
    <t>SEMAINES</t>
  </si>
  <si>
    <t>Nom / Prénom</t>
  </si>
  <si>
    <t>Heures</t>
  </si>
  <si>
    <t>Repas</t>
  </si>
  <si>
    <t>Maladie</t>
  </si>
  <si>
    <t>Equipe</t>
  </si>
  <si>
    <t>Garage</t>
  </si>
  <si>
    <t>HN100S</t>
  </si>
  <si>
    <t>HS125S</t>
  </si>
  <si>
    <t>HS150S</t>
  </si>
  <si>
    <t>Nouveau Collaborateur</t>
  </si>
  <si>
    <t>date début</t>
  </si>
  <si>
    <t>date fin</t>
  </si>
  <si>
    <t>HEURES</t>
  </si>
  <si>
    <t>ABSENCES</t>
  </si>
  <si>
    <t>TOTAL</t>
  </si>
  <si>
    <t>Chargement</t>
  </si>
  <si>
    <t>Matricule</t>
  </si>
  <si>
    <t>CONGP</t>
  </si>
  <si>
    <t>MALAD</t>
  </si>
  <si>
    <t>ATRAV</t>
  </si>
  <si>
    <t>INDEP</t>
  </si>
  <si>
    <t>PREQU</t>
  </si>
  <si>
    <t>H 100%</t>
  </si>
  <si>
    <t>H 125%</t>
  </si>
  <si>
    <t>H 150%</t>
  </si>
  <si>
    <t>Congès payés</t>
  </si>
  <si>
    <t>Accident de travail</t>
  </si>
  <si>
    <t>A renseigner si besoin</t>
  </si>
  <si>
    <t>Voir tableau correspondance</t>
  </si>
  <si>
    <t>Etablissement</t>
  </si>
  <si>
    <t>Nom</t>
  </si>
  <si>
    <t>Prénom</t>
  </si>
  <si>
    <t>SERVICE_LIB</t>
  </si>
  <si>
    <t>Libellé emploi</t>
  </si>
  <si>
    <t>Libellé</t>
  </si>
  <si>
    <t>au 27/03/2017</t>
  </si>
  <si>
    <t>Client</t>
  </si>
  <si>
    <t>N° du contrat</t>
  </si>
  <si>
    <t>Item</t>
  </si>
  <si>
    <t>Version</t>
  </si>
  <si>
    <t>Code</t>
  </si>
  <si>
    <t>Périodes d'application</t>
  </si>
  <si>
    <t>Base</t>
  </si>
  <si>
    <t>TS</t>
  </si>
  <si>
    <t>MS</t>
  </si>
  <si>
    <t>TP</t>
  </si>
  <si>
    <t>MP</t>
  </si>
  <si>
    <t>Date début</t>
  </si>
  <si>
    <t>Date fin</t>
  </si>
  <si>
    <t>Date d'origine</t>
  </si>
  <si>
    <t>Type</t>
  </si>
  <si>
    <t>Type de Bulletin</t>
  </si>
  <si>
    <t>Code Analytique</t>
  </si>
  <si>
    <t>Famille EVP</t>
  </si>
  <si>
    <t>Statut</t>
  </si>
  <si>
    <t>MCLI</t>
  </si>
  <si>
    <t>MMAT</t>
  </si>
  <si>
    <t>MCONTRAT</t>
  </si>
  <si>
    <t>MITEM</t>
  </si>
  <si>
    <t>MVERSION</t>
  </si>
  <si>
    <t>MRUB</t>
  </si>
  <si>
    <t>PERIODES</t>
  </si>
  <si>
    <t>NAME</t>
  </si>
  <si>
    <t>N</t>
  </si>
  <si>
    <t>T1</t>
  </si>
  <si>
    <t>M1</t>
  </si>
  <si>
    <t>T2</t>
  </si>
  <si>
    <t>M2</t>
  </si>
  <si>
    <t>DDEB</t>
  </si>
  <si>
    <t>DFIN</t>
  </si>
  <si>
    <t>DORIGINE</t>
  </si>
  <si>
    <t>TYPE</t>
  </si>
  <si>
    <t>MTYPEBULL</t>
  </si>
  <si>
    <t>MCODEANA</t>
  </si>
  <si>
    <t>MFAMILY</t>
  </si>
  <si>
    <t>MSTATUS</t>
  </si>
  <si>
    <t>AVRIL</t>
  </si>
  <si>
    <t>xx</t>
  </si>
  <si>
    <t>H rétabli</t>
  </si>
  <si>
    <t>Jours fériés 2017</t>
  </si>
  <si>
    <t>OUV</t>
  </si>
  <si>
    <t>si modif de la plage, attention aux formules jours ouvrés
 dans tableaux de calcul</t>
  </si>
  <si>
    <t>Période : du 27/02/2017 au 26/03/2017</t>
  </si>
  <si>
    <r>
      <rPr>
        <b/>
        <i/>
        <u/>
        <sz val="10"/>
        <color rgb="FF0070C0"/>
        <rFont val="Arial"/>
        <family val="2"/>
      </rPr>
      <t xml:space="preserve">Aide / Mémo : </t>
    </r>
    <r>
      <rPr>
        <b/>
        <u/>
        <sz val="10"/>
        <rFont val="Arial"/>
        <family val="2"/>
      </rPr>
      <t xml:space="preserve">
</t>
    </r>
    <r>
      <rPr>
        <i/>
        <sz val="10"/>
        <rFont val="Arial"/>
        <family val="2"/>
      </rPr>
      <t xml:space="preserve">- En cas de nouveau collaborateur, le service paie se chargera de vous envoyer un nouveau fichier avec le paramétrage correspondant
- En cas d'incohérence constatée, vous pouvez vous rapprocher de Angélique GILLET pour faire évoluer le paramètrage
- les heures rétablit permettent de transposer les heures réellement effectuées en 10eme pour être payé au plus juste </t>
    </r>
  </si>
</sst>
</file>

<file path=xl/styles.xml><?xml version="1.0" encoding="utf-8"?>
<styleSheet xmlns="http://schemas.openxmlformats.org/spreadsheetml/2006/main">
  <numFmts count="2">
    <numFmt numFmtId="164" formatCode="[hh]:mm:ss"/>
    <numFmt numFmtId="165" formatCode="[h]:mm:ss;@"/>
  </numFmts>
  <fonts count="11"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i/>
      <u/>
      <sz val="10"/>
      <color rgb="FF0070C0"/>
      <name val="Arial"/>
      <family val="2"/>
    </font>
    <font>
      <b/>
      <sz val="10"/>
      <color indexed="9"/>
      <name val="Serif"/>
    </font>
    <font>
      <b/>
      <sz val="11"/>
      <color indexed="9"/>
      <name val="Calibri"/>
      <family val="2"/>
    </font>
    <font>
      <i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0" xfId="0" applyBorder="1"/>
    <xf numFmtId="0" fontId="8" fillId="7" borderId="0" xfId="0" applyFont="1" applyFill="1"/>
    <xf numFmtId="0" fontId="9" fillId="8" borderId="0" xfId="0" applyFont="1" applyFill="1"/>
    <xf numFmtId="0" fontId="4" fillId="0" borderId="0" xfId="0" applyFont="1" applyBorder="1" applyAlignment="1">
      <alignment horizontal="center"/>
    </xf>
    <xf numFmtId="2" fontId="0" fillId="0" borderId="0" xfId="0" applyNumberFormat="1" applyBorder="1"/>
    <xf numFmtId="14" fontId="0" fillId="0" borderId="0" xfId="0" applyNumberFormat="1" applyBorder="1"/>
    <xf numFmtId="0" fontId="3" fillId="9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2" fontId="4" fillId="0" borderId="0" xfId="0" applyNumberFormat="1" applyFont="1" applyBorder="1" applyAlignment="1">
      <alignment horizontal="center"/>
    </xf>
    <xf numFmtId="0" fontId="9" fillId="8" borderId="0" xfId="0" applyFont="1" applyFill="1" applyAlignment="1">
      <alignment horizontal="left"/>
    </xf>
    <xf numFmtId="0" fontId="0" fillId="0" borderId="0" xfId="0" applyBorder="1" applyAlignment="1">
      <alignment horizontal="left"/>
    </xf>
    <xf numFmtId="0" fontId="3" fillId="9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Fill="1" applyProtection="1"/>
    <xf numFmtId="0" fontId="0" fillId="0" borderId="0" xfId="0" applyAlignment="1" applyProtection="1">
      <alignment vertical="top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horizontal="center"/>
    </xf>
    <xf numFmtId="0" fontId="2" fillId="2" borderId="18" xfId="0" applyFont="1" applyFill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</xf>
    <xf numFmtId="9" fontId="2" fillId="0" borderId="19" xfId="0" applyNumberFormat="1" applyFont="1" applyFill="1" applyBorder="1" applyAlignment="1" applyProtection="1">
      <alignment horizontal="center"/>
    </xf>
    <xf numFmtId="9" fontId="2" fillId="0" borderId="20" xfId="0" applyNumberFormat="1" applyFont="1" applyFill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  <xf numFmtId="0" fontId="2" fillId="0" borderId="67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/>
    </xf>
    <xf numFmtId="0" fontId="2" fillId="0" borderId="66" xfId="0" applyFont="1" applyBorder="1" applyAlignment="1" applyProtection="1">
      <alignment horizont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31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34" xfId="0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34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2" fillId="4" borderId="42" xfId="0" applyFont="1" applyFill="1" applyBorder="1" applyAlignment="1" applyProtection="1">
      <alignment horizontal="center" vertical="center"/>
    </xf>
    <xf numFmtId="0" fontId="0" fillId="4" borderId="44" xfId="0" applyFont="1" applyFill="1" applyBorder="1" applyAlignment="1" applyProtection="1">
      <alignment horizontal="center" vertical="center"/>
    </xf>
    <xf numFmtId="0" fontId="0" fillId="4" borderId="32" xfId="0" applyFont="1" applyFill="1" applyBorder="1" applyAlignment="1" applyProtection="1">
      <alignment horizontal="center" vertical="center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5" xfId="0" applyFont="1" applyFill="1" applyBorder="1" applyAlignment="1" applyProtection="1">
      <alignment horizontal="center" vertical="center"/>
    </xf>
    <xf numFmtId="0" fontId="5" fillId="4" borderId="45" xfId="0" applyFont="1" applyFill="1" applyBorder="1" applyAlignment="1" applyProtection="1">
      <alignment horizontal="center" vertical="center"/>
    </xf>
    <xf numFmtId="0" fontId="5" fillId="4" borderId="46" xfId="0" applyFont="1" applyFill="1" applyBorder="1" applyAlignment="1" applyProtection="1">
      <alignment horizontal="center" vertical="center"/>
    </xf>
    <xf numFmtId="0" fontId="5" fillId="4" borderId="50" xfId="0" applyFont="1" applyFill="1" applyBorder="1" applyAlignment="1" applyProtection="1">
      <alignment horizontal="center" vertical="center"/>
    </xf>
    <xf numFmtId="0" fontId="5" fillId="4" borderId="47" xfId="0" applyFont="1" applyFill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2" fontId="0" fillId="0" borderId="24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</xf>
    <xf numFmtId="2" fontId="0" fillId="0" borderId="3" xfId="0" applyNumberFormat="1" applyBorder="1" applyAlignment="1" applyProtection="1">
      <alignment horizontal="center" vertical="center"/>
    </xf>
    <xf numFmtId="0" fontId="2" fillId="5" borderId="32" xfId="0" applyFont="1" applyFill="1" applyBorder="1" applyAlignment="1" applyProtection="1">
      <alignment horizontal="center" vertical="center"/>
    </xf>
    <xf numFmtId="0" fontId="2" fillId="5" borderId="30" xfId="0" applyFont="1" applyFill="1" applyBorder="1" applyAlignment="1" applyProtection="1">
      <alignment horizontal="center" vertical="center"/>
    </xf>
    <xf numFmtId="0" fontId="2" fillId="5" borderId="35" xfId="0" applyFont="1" applyFill="1" applyBorder="1" applyAlignment="1" applyProtection="1">
      <alignment horizontal="center" vertical="center"/>
    </xf>
    <xf numFmtId="164" fontId="2" fillId="5" borderId="32" xfId="0" applyNumberFormat="1" applyFont="1" applyFill="1" applyBorder="1" applyAlignment="1" applyProtection="1">
      <alignment horizontal="center" vertical="center"/>
    </xf>
    <xf numFmtId="2" fontId="2" fillId="5" borderId="30" xfId="0" applyNumberFormat="1" applyFont="1" applyFill="1" applyBorder="1" applyAlignment="1" applyProtection="1">
      <alignment horizontal="center" vertical="center"/>
    </xf>
    <xf numFmtId="2" fontId="2" fillId="5" borderId="33" xfId="0" applyNumberFormat="1" applyFont="1" applyFill="1" applyBorder="1" applyAlignment="1" applyProtection="1">
      <alignment horizontal="center" vertical="center"/>
    </xf>
    <xf numFmtId="0" fontId="2" fillId="5" borderId="53" xfId="0" applyFont="1" applyFill="1" applyBorder="1" applyAlignment="1" applyProtection="1">
      <alignment horizontal="center" vertical="center"/>
    </xf>
    <xf numFmtId="0" fontId="2" fillId="5" borderId="0" xfId="0" applyFont="1" applyFill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5" fillId="3" borderId="40" xfId="0" applyFont="1" applyFill="1" applyBorder="1" applyAlignment="1" applyProtection="1">
      <alignment horizontal="center" vertical="center"/>
    </xf>
    <xf numFmtId="164" fontId="5" fillId="3" borderId="48" xfId="0" applyNumberFormat="1" applyFont="1" applyFill="1" applyBorder="1" applyAlignment="1" applyProtection="1">
      <alignment horizontal="center" vertical="center"/>
    </xf>
    <xf numFmtId="0" fontId="5" fillId="3" borderId="22" xfId="0" applyFont="1" applyFill="1" applyBorder="1" applyAlignment="1" applyProtection="1">
      <alignment horizontal="center" vertical="center" wrapText="1"/>
    </xf>
    <xf numFmtId="164" fontId="5" fillId="3" borderId="0" xfId="0" applyNumberFormat="1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5" fillId="3" borderId="38" xfId="0" applyFont="1" applyFill="1" applyBorder="1" applyAlignment="1" applyProtection="1">
      <alignment horizontal="center" vertical="center"/>
    </xf>
    <xf numFmtId="0" fontId="5" fillId="3" borderId="57" xfId="0" applyFont="1" applyFill="1" applyBorder="1" applyAlignment="1" applyProtection="1">
      <alignment horizontal="center" vertical="center" wrapText="1"/>
    </xf>
    <xf numFmtId="0" fontId="5" fillId="3" borderId="27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39" xfId="0" applyFont="1" applyFill="1" applyBorder="1" applyAlignment="1" applyProtection="1">
      <alignment horizontal="center" vertical="center"/>
    </xf>
    <xf numFmtId="0" fontId="5" fillId="3" borderId="28" xfId="0" applyFont="1" applyFill="1" applyBorder="1" applyAlignment="1" applyProtection="1">
      <alignment horizontal="center" vertical="center" wrapText="1"/>
    </xf>
    <xf numFmtId="0" fontId="0" fillId="2" borderId="0" xfId="0" applyFill="1" applyProtection="1"/>
    <xf numFmtId="164" fontId="0" fillId="2" borderId="48" xfId="0" applyNumberFormat="1" applyFill="1" applyBorder="1" applyAlignment="1" applyProtection="1">
      <alignment horizontal="center" vertical="center"/>
      <protection locked="0"/>
    </xf>
    <xf numFmtId="0" fontId="0" fillId="2" borderId="52" xfId="0" applyFont="1" applyFill="1" applyBorder="1" applyAlignment="1" applyProtection="1">
      <alignment horizontal="center" vertical="center" wrapText="1"/>
      <protection locked="0"/>
    </xf>
    <xf numFmtId="0" fontId="0" fillId="2" borderId="57" xfId="0" applyFont="1" applyFill="1" applyBorder="1" applyAlignment="1" applyProtection="1">
      <alignment horizontal="center" vertical="center" wrapText="1"/>
      <protection locked="0"/>
    </xf>
    <xf numFmtId="0" fontId="0" fillId="2" borderId="27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28" xfId="0" applyFont="1" applyFill="1" applyBorder="1" applyAlignment="1" applyProtection="1">
      <alignment horizontal="center" vertical="center" wrapText="1"/>
      <protection locked="0"/>
    </xf>
    <xf numFmtId="0" fontId="0" fillId="2" borderId="58" xfId="0" applyFont="1" applyFill="1" applyBorder="1" applyAlignment="1" applyProtection="1">
      <alignment horizontal="center" vertical="center" wrapText="1"/>
      <protection locked="0"/>
    </xf>
    <xf numFmtId="0" fontId="0" fillId="2" borderId="22" xfId="0" applyFont="1" applyFill="1" applyBorder="1" applyAlignment="1" applyProtection="1">
      <alignment horizontal="center" vertical="center" wrapText="1"/>
      <protection locked="0"/>
    </xf>
    <xf numFmtId="14" fontId="0" fillId="2" borderId="31" xfId="0" applyNumberFormat="1" applyFill="1" applyBorder="1" applyAlignment="1" applyProtection="1">
      <alignment horizontal="center" vertical="center" wrapText="1"/>
      <protection locked="0"/>
    </xf>
    <xf numFmtId="14" fontId="0" fillId="2" borderId="24" xfId="0" applyNumberFormat="1" applyFill="1" applyBorder="1" applyAlignment="1" applyProtection="1">
      <alignment horizontal="center" vertical="center" wrapText="1"/>
      <protection locked="0"/>
    </xf>
    <xf numFmtId="14" fontId="0" fillId="2" borderId="24" xfId="0" applyNumberFormat="1" applyFill="1" applyBorder="1" applyAlignment="1" applyProtection="1">
      <alignment horizontal="center" vertical="center"/>
      <protection locked="0"/>
    </xf>
    <xf numFmtId="14" fontId="0" fillId="2" borderId="34" xfId="0" applyNumberFormat="1" applyFill="1" applyBorder="1" applyAlignment="1" applyProtection="1">
      <alignment horizontal="center" vertical="center"/>
      <protection locked="0"/>
    </xf>
    <xf numFmtId="14" fontId="0" fillId="2" borderId="25" xfId="0" applyNumberFormat="1" applyFill="1" applyBorder="1" applyAlignment="1" applyProtection="1">
      <alignment horizontal="center" vertical="center"/>
      <protection locked="0"/>
    </xf>
    <xf numFmtId="14" fontId="0" fillId="2" borderId="48" xfId="0" applyNumberFormat="1" applyFont="1" applyFill="1" applyBorder="1" applyAlignment="1" applyProtection="1">
      <alignment horizontal="center" vertical="center" wrapText="1"/>
      <protection locked="0"/>
    </xf>
    <xf numFmtId="14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14" fontId="0" fillId="2" borderId="51" xfId="0" applyNumberFormat="1" applyFill="1" applyBorder="1" applyAlignment="1" applyProtection="1">
      <alignment horizontal="center" vertical="center"/>
      <protection locked="0"/>
    </xf>
    <xf numFmtId="14" fontId="0" fillId="2" borderId="49" xfId="0" applyNumberFormat="1" applyFill="1" applyBorder="1" applyAlignment="1" applyProtection="1">
      <alignment horizontal="center" vertical="center"/>
      <protection locked="0"/>
    </xf>
    <xf numFmtId="14" fontId="0" fillId="2" borderId="48" xfId="0" applyNumberFormat="1" applyFill="1" applyBorder="1" applyAlignment="1" applyProtection="1">
      <alignment horizontal="center" vertical="center" wrapText="1"/>
      <protection locked="0"/>
    </xf>
    <xf numFmtId="14" fontId="0" fillId="2" borderId="3" xfId="0" applyNumberFormat="1" applyFill="1" applyBorder="1" applyAlignment="1" applyProtection="1">
      <alignment horizontal="center" vertical="center" wrapText="1"/>
      <protection locked="0"/>
    </xf>
    <xf numFmtId="165" fontId="0" fillId="2" borderId="31" xfId="0" applyNumberFormat="1" applyFill="1" applyBorder="1" applyAlignment="1" applyProtection="1">
      <alignment horizontal="center" vertical="center"/>
      <protection locked="0"/>
    </xf>
    <xf numFmtId="2" fontId="0" fillId="0" borderId="3" xfId="0" applyNumberFormat="1" applyBorder="1"/>
    <xf numFmtId="0" fontId="0" fillId="4" borderId="46" xfId="0" applyFill="1" applyBorder="1" applyAlignment="1" applyProtection="1">
      <alignment horizontal="center" vertical="center"/>
    </xf>
    <xf numFmtId="0" fontId="0" fillId="4" borderId="45" xfId="0" applyFont="1" applyFill="1" applyBorder="1" applyAlignment="1" applyProtection="1">
      <alignment horizontal="center" vertical="center"/>
    </xf>
    <xf numFmtId="0" fontId="0" fillId="4" borderId="47" xfId="0" applyFill="1" applyBorder="1" applyAlignment="1" applyProtection="1">
      <alignment horizontal="center" vertical="center"/>
    </xf>
    <xf numFmtId="2" fontId="0" fillId="3" borderId="3" xfId="0" applyNumberFormat="1" applyFill="1" applyBorder="1"/>
    <xf numFmtId="14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14" fontId="0" fillId="2" borderId="19" xfId="0" applyNumberFormat="1" applyFill="1" applyBorder="1" applyAlignment="1" applyProtection="1">
      <alignment horizontal="center" vertical="center"/>
      <protection locked="0"/>
    </xf>
    <xf numFmtId="2" fontId="0" fillId="0" borderId="19" xfId="0" applyNumberFormat="1" applyFill="1" applyBorder="1" applyAlignment="1" applyProtection="1">
      <alignment horizontal="center" vertical="center"/>
      <protection locked="0"/>
    </xf>
    <xf numFmtId="2" fontId="0" fillId="0" borderId="3" xfId="0" applyNumberFormat="1" applyFill="1" applyBorder="1" applyAlignment="1" applyProtection="1">
      <alignment horizontal="center" vertical="center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2" fontId="0" fillId="0" borderId="19" xfId="0" applyNumberFormat="1" applyFill="1" applyBorder="1" applyAlignment="1" applyProtection="1">
      <alignment horizontal="center" vertical="center" wrapText="1"/>
      <protection locked="0"/>
    </xf>
    <xf numFmtId="2" fontId="0" fillId="0" borderId="3" xfId="0" applyNumberFormat="1" applyFill="1" applyBorder="1" applyAlignment="1" applyProtection="1">
      <alignment horizontal="center" vertical="center" wrapText="1"/>
      <protection locked="0"/>
    </xf>
    <xf numFmtId="2" fontId="0" fillId="0" borderId="5" xfId="0" applyNumberFormat="1" applyFill="1" applyBorder="1" applyAlignment="1" applyProtection="1">
      <alignment horizontal="center" vertical="center" wrapText="1"/>
      <protection locked="0"/>
    </xf>
    <xf numFmtId="2" fontId="0" fillId="0" borderId="19" xfId="0" applyNumberFormat="1" applyBorder="1" applyAlignment="1" applyProtection="1">
      <alignment horizontal="center" vertical="center"/>
    </xf>
    <xf numFmtId="2" fontId="0" fillId="0" borderId="25" xfId="0" applyNumberFormat="1" applyFill="1" applyBorder="1" applyAlignment="1" applyProtection="1">
      <alignment horizontal="center" vertical="center"/>
    </xf>
    <xf numFmtId="2" fontId="0" fillId="0" borderId="49" xfId="0" applyNumberFormat="1" applyFill="1" applyBorder="1" applyAlignment="1" applyProtection="1">
      <alignment horizontal="center" vertical="center"/>
    </xf>
    <xf numFmtId="0" fontId="2" fillId="5" borderId="69" xfId="0" applyFont="1" applyFill="1" applyBorder="1" applyAlignment="1" applyProtection="1">
      <alignment horizontal="center" vertical="center"/>
    </xf>
    <xf numFmtId="2" fontId="0" fillId="0" borderId="19" xfId="0" applyNumberFormat="1" applyBorder="1"/>
    <xf numFmtId="2" fontId="0" fillId="0" borderId="70" xfId="0" applyNumberFormat="1" applyBorder="1" applyAlignment="1" applyProtection="1">
      <alignment horizontal="center" vertical="center"/>
    </xf>
    <xf numFmtId="2" fontId="0" fillId="3" borderId="3" xfId="0" applyNumberFormat="1" applyFill="1" applyBorder="1" applyAlignment="1" applyProtection="1">
      <alignment horizontal="center" vertical="center"/>
    </xf>
    <xf numFmtId="2" fontId="0" fillId="3" borderId="19" xfId="0" applyNumberFormat="1" applyFill="1" applyBorder="1"/>
    <xf numFmtId="2" fontId="0" fillId="0" borderId="70" xfId="0" applyNumberFormat="1" applyBorder="1"/>
    <xf numFmtId="0" fontId="0" fillId="0" borderId="37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164" fontId="0" fillId="2" borderId="31" xfId="0" applyNumberFormat="1" applyFill="1" applyBorder="1" applyAlignment="1" applyProtection="1">
      <alignment horizontal="center" vertical="center"/>
      <protection locked="0"/>
    </xf>
    <xf numFmtId="0" fontId="0" fillId="0" borderId="71" xfId="0" applyBorder="1" applyAlignment="1" applyProtection="1">
      <alignment horizontal="center" vertical="center"/>
    </xf>
    <xf numFmtId="0" fontId="5" fillId="3" borderId="37" xfId="0" applyFont="1" applyFill="1" applyBorder="1" applyAlignment="1" applyProtection="1">
      <alignment horizontal="center" vertical="center"/>
    </xf>
    <xf numFmtId="0" fontId="5" fillId="3" borderId="68" xfId="0" applyFont="1" applyFill="1" applyBorder="1" applyAlignment="1" applyProtection="1">
      <alignment horizontal="center" vertical="center"/>
    </xf>
    <xf numFmtId="164" fontId="5" fillId="3" borderId="31" xfId="0" applyNumberFormat="1" applyFont="1" applyFill="1" applyBorder="1" applyAlignment="1" applyProtection="1">
      <alignment horizontal="center" vertical="center"/>
    </xf>
    <xf numFmtId="2" fontId="0" fillId="3" borderId="24" xfId="0" applyNumberFormat="1" applyFill="1" applyBorder="1" applyAlignment="1" applyProtection="1">
      <alignment horizontal="center" vertical="center"/>
    </xf>
    <xf numFmtId="2" fontId="0" fillId="3" borderId="25" xfId="0" applyNumberFormat="1" applyFill="1" applyBorder="1" applyAlignment="1" applyProtection="1">
      <alignment horizontal="center" vertical="center"/>
    </xf>
    <xf numFmtId="2" fontId="0" fillId="3" borderId="49" xfId="0" applyNumberFormat="1" applyFill="1" applyBorder="1" applyAlignment="1" applyProtection="1">
      <alignment horizontal="center" vertical="center"/>
    </xf>
    <xf numFmtId="16" fontId="0" fillId="0" borderId="3" xfId="0" applyNumberFormat="1" applyBorder="1" applyAlignment="1">
      <alignment horizontal="center" wrapText="1"/>
    </xf>
    <xf numFmtId="2" fontId="0" fillId="3" borderId="19" xfId="0" applyNumberFormat="1" applyFill="1" applyBorder="1" applyAlignment="1" applyProtection="1">
      <alignment horizontal="center" vertical="center"/>
    </xf>
    <xf numFmtId="2" fontId="0" fillId="3" borderId="70" xfId="0" applyNumberFormat="1" applyFill="1" applyBorder="1" applyAlignment="1" applyProtection="1">
      <alignment horizontal="center" vertical="center"/>
    </xf>
    <xf numFmtId="0" fontId="5" fillId="3" borderId="23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34" xfId="0" applyFill="1" applyBorder="1" applyAlignment="1" applyProtection="1">
      <alignment horizontal="center" vertical="center"/>
      <protection locked="0"/>
    </xf>
    <xf numFmtId="0" fontId="0" fillId="2" borderId="51" xfId="0" applyFill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</xf>
    <xf numFmtId="0" fontId="0" fillId="0" borderId="68" xfId="0" applyFont="1" applyBorder="1" applyAlignment="1" applyProtection="1">
      <alignment horizontal="center" vertical="center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9" xfId="0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34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/>
    </xf>
    <xf numFmtId="0" fontId="2" fillId="0" borderId="66" xfId="0" applyFont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26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0" fillId="0" borderId="34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</xf>
    <xf numFmtId="0" fontId="0" fillId="2" borderId="54" xfId="0" applyFill="1" applyBorder="1" applyAlignment="1" applyProtection="1">
      <alignment horizontal="center" vertical="center"/>
      <protection locked="0"/>
    </xf>
    <xf numFmtId="0" fontId="0" fillId="2" borderId="55" xfId="0" applyFill="1" applyBorder="1" applyAlignment="1" applyProtection="1">
      <alignment horizontal="center" vertical="center"/>
      <protection locked="0"/>
    </xf>
    <xf numFmtId="0" fontId="0" fillId="2" borderId="60" xfId="0" applyFill="1" applyBorder="1" applyAlignment="1" applyProtection="1">
      <alignment horizontal="center" vertical="center"/>
      <protection locked="0"/>
    </xf>
    <xf numFmtId="0" fontId="5" fillId="3" borderId="21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9" xfId="0" applyFont="1" applyFill="1" applyBorder="1" applyAlignment="1" applyProtection="1">
      <alignment horizontal="center" vertical="center"/>
    </xf>
    <xf numFmtId="0" fontId="5" fillId="3" borderId="54" xfId="0" applyFont="1" applyFill="1" applyBorder="1" applyAlignment="1" applyProtection="1">
      <alignment horizontal="center" vertical="center"/>
    </xf>
    <xf numFmtId="0" fontId="5" fillId="3" borderId="55" xfId="0" applyFont="1" applyFill="1" applyBorder="1" applyAlignment="1" applyProtection="1">
      <alignment horizontal="center" vertical="center"/>
    </xf>
    <xf numFmtId="0" fontId="5" fillId="3" borderId="60" xfId="0" applyFont="1" applyFill="1" applyBorder="1" applyAlignment="1" applyProtection="1">
      <alignment horizontal="center" vertical="center"/>
    </xf>
    <xf numFmtId="0" fontId="0" fillId="6" borderId="50" xfId="0" applyFill="1" applyBorder="1" applyAlignment="1" applyProtection="1">
      <alignment horizontal="left" vertical="top" wrapText="1"/>
    </xf>
    <xf numFmtId="0" fontId="0" fillId="6" borderId="44" xfId="0" applyFill="1" applyBorder="1" applyAlignment="1" applyProtection="1">
      <alignment horizontal="left" vertical="top" wrapText="1"/>
    </xf>
    <xf numFmtId="0" fontId="0" fillId="6" borderId="56" xfId="0" applyFill="1" applyBorder="1" applyAlignment="1" applyProtection="1">
      <alignment horizontal="left" vertical="top" wrapText="1"/>
    </xf>
    <xf numFmtId="0" fontId="0" fillId="6" borderId="61" xfId="0" applyFill="1" applyBorder="1" applyAlignment="1" applyProtection="1">
      <alignment horizontal="left" vertical="top" wrapText="1"/>
    </xf>
    <xf numFmtId="0" fontId="0" fillId="6" borderId="0" xfId="0" applyFill="1" applyBorder="1" applyAlignment="1" applyProtection="1">
      <alignment horizontal="left" vertical="top" wrapText="1"/>
    </xf>
    <xf numFmtId="0" fontId="0" fillId="6" borderId="62" xfId="0" applyFill="1" applyBorder="1" applyAlignment="1" applyProtection="1">
      <alignment horizontal="left" vertical="top" wrapText="1"/>
    </xf>
    <xf numFmtId="0" fontId="0" fillId="6" borderId="63" xfId="0" applyFill="1" applyBorder="1" applyAlignment="1" applyProtection="1">
      <alignment horizontal="left" vertical="top" wrapText="1"/>
    </xf>
    <xf numFmtId="0" fontId="0" fillId="6" borderId="64" xfId="0" applyFill="1" applyBorder="1" applyAlignment="1" applyProtection="1">
      <alignment horizontal="left" vertical="top" wrapText="1"/>
    </xf>
    <xf numFmtId="0" fontId="0" fillId="6" borderId="65" xfId="0" applyFill="1" applyBorder="1" applyAlignment="1" applyProtection="1">
      <alignment horizontal="left" vertical="top" wrapText="1"/>
    </xf>
    <xf numFmtId="0" fontId="2" fillId="0" borderId="15" xfId="0" applyFont="1" applyBorder="1" applyAlignment="1" applyProtection="1">
      <alignment horizontal="center"/>
    </xf>
    <xf numFmtId="0" fontId="0" fillId="6" borderId="12" xfId="0" applyFill="1" applyBorder="1" applyAlignment="1" applyProtection="1">
      <alignment horizontal="center"/>
    </xf>
    <xf numFmtId="0" fontId="0" fillId="6" borderId="13" xfId="0" applyFill="1" applyBorder="1" applyAlignment="1" applyProtection="1">
      <alignment horizontal="center"/>
    </xf>
    <xf numFmtId="0" fontId="0" fillId="6" borderId="14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0" fillId="6" borderId="9" xfId="0" applyFill="1" applyBorder="1" applyAlignment="1" applyProtection="1">
      <alignment horizontal="center"/>
    </xf>
    <xf numFmtId="0" fontId="0" fillId="6" borderId="7" xfId="0" applyFill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5" fillId="0" borderId="16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5" fillId="0" borderId="24" xfId="0" applyFont="1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2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D108"/>
  <sheetViews>
    <sheetView workbookViewId="0">
      <pane ySplit="11" topLeftCell="A12" activePane="bottomLeft" state="frozen"/>
      <selection pane="bottomLeft" activeCell="L3" sqref="L3"/>
    </sheetView>
  </sheetViews>
  <sheetFormatPr baseColWidth="10" defaultColWidth="11.5703125" defaultRowHeight="12.75"/>
  <cols>
    <col min="1" max="1" width="13" style="15" customWidth="1"/>
    <col min="2" max="2" width="11.5703125" style="14"/>
    <col min="3" max="3" width="21.7109375" style="14" customWidth="1"/>
    <col min="4" max="4" width="16" style="77" customWidth="1"/>
    <col min="5" max="5" width="8.7109375" style="14" bestFit="1" customWidth="1"/>
    <col min="6" max="6" width="11.5703125" style="14" customWidth="1"/>
    <col min="7" max="7" width="12" style="14" customWidth="1"/>
    <col min="8" max="8" width="12.5703125" style="14" customWidth="1"/>
    <col min="9" max="9" width="11.5703125" style="15" customWidth="1"/>
    <col min="10" max="11" width="11.5703125" style="14"/>
    <col min="12" max="12" width="13.42578125" style="14" customWidth="1"/>
    <col min="13" max="13" width="12.140625" style="15" customWidth="1"/>
    <col min="14" max="14" width="9.42578125" style="15" customWidth="1"/>
    <col min="15" max="15" width="12.5703125" style="19" customWidth="1"/>
    <col min="16" max="16" width="11.5703125" style="14"/>
    <col min="17" max="18" width="10.140625" style="14" customWidth="1"/>
    <col min="19" max="19" width="9.85546875" style="14" customWidth="1"/>
    <col min="20" max="21" width="11.5703125" style="14"/>
    <col min="22" max="22" width="12.28515625" style="14" customWidth="1"/>
    <col min="23" max="23" width="12.5703125" style="14" customWidth="1"/>
    <col min="24" max="29" width="11.5703125" style="14"/>
    <col min="30" max="30" width="35.5703125" style="14" customWidth="1"/>
    <col min="31" max="16384" width="11.5703125" style="14"/>
  </cols>
  <sheetData>
    <row r="1" spans="1:30" ht="18.75" thickBot="1">
      <c r="A1" s="187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9"/>
    </row>
    <row r="2" spans="1:30" ht="12.75" customHeight="1">
      <c r="D2" s="16"/>
      <c r="X2" s="17"/>
      <c r="Y2" s="17"/>
      <c r="Z2" s="17"/>
      <c r="AA2" s="17"/>
      <c r="AB2" s="17"/>
      <c r="AC2" s="17"/>
      <c r="AD2" s="17"/>
    </row>
    <row r="3" spans="1:30" ht="68.25" customHeight="1">
      <c r="A3" s="171" t="s">
        <v>85</v>
      </c>
      <c r="B3" s="172"/>
      <c r="C3" s="172"/>
      <c r="D3" s="172"/>
      <c r="E3" s="172"/>
      <c r="F3" s="172"/>
      <c r="G3" s="172"/>
      <c r="H3" s="172"/>
      <c r="I3" s="172"/>
      <c r="J3" s="173"/>
      <c r="K3" s="18"/>
      <c r="L3" s="18"/>
      <c r="M3" s="18"/>
      <c r="N3" s="18"/>
      <c r="O3" s="18"/>
      <c r="P3" s="18"/>
      <c r="Q3" s="18"/>
      <c r="R3" s="18"/>
      <c r="W3" s="18"/>
      <c r="X3" s="17"/>
      <c r="Y3" s="17"/>
      <c r="Z3" s="17"/>
      <c r="AA3" s="17"/>
      <c r="AB3" s="17"/>
      <c r="AC3" s="17"/>
      <c r="AD3" s="17"/>
    </row>
    <row r="4" spans="1:30">
      <c r="A4" s="174"/>
      <c r="B4" s="175"/>
      <c r="C4" s="175"/>
      <c r="D4" s="175"/>
      <c r="E4" s="175"/>
      <c r="F4" s="175"/>
      <c r="G4" s="175"/>
      <c r="H4" s="175"/>
      <c r="I4" s="175"/>
      <c r="J4" s="176"/>
      <c r="K4" s="18"/>
      <c r="L4" s="18"/>
      <c r="M4" s="18"/>
      <c r="N4" s="18"/>
      <c r="O4" s="18"/>
      <c r="P4" s="18"/>
      <c r="Q4" s="18"/>
      <c r="R4" s="18"/>
      <c r="W4" s="18"/>
      <c r="X4" s="17"/>
      <c r="Y4" s="17"/>
      <c r="Z4" s="17"/>
      <c r="AA4" s="17"/>
      <c r="AB4" s="17"/>
      <c r="AC4" s="17"/>
      <c r="AD4" s="17"/>
    </row>
    <row r="5" spans="1:30">
      <c r="A5" s="174"/>
      <c r="B5" s="175"/>
      <c r="C5" s="175"/>
      <c r="D5" s="175"/>
      <c r="E5" s="175"/>
      <c r="F5" s="175"/>
      <c r="G5" s="175"/>
      <c r="H5" s="175"/>
      <c r="I5" s="175"/>
      <c r="J5" s="176"/>
      <c r="K5" s="18"/>
      <c r="L5" s="18"/>
      <c r="M5" s="18"/>
      <c r="N5" s="18"/>
      <c r="O5" s="18"/>
      <c r="P5" s="18"/>
      <c r="Q5" s="18"/>
      <c r="R5" s="18"/>
      <c r="W5" s="18"/>
      <c r="X5" s="17"/>
      <c r="Y5" s="17"/>
      <c r="Z5" s="17"/>
      <c r="AA5" s="17"/>
      <c r="AB5" s="17"/>
      <c r="AC5" s="17"/>
      <c r="AD5" s="17"/>
    </row>
    <row r="6" spans="1:30">
      <c r="A6" s="177"/>
      <c r="B6" s="178"/>
      <c r="C6" s="178"/>
      <c r="D6" s="178"/>
      <c r="E6" s="178"/>
      <c r="F6" s="178"/>
      <c r="G6" s="178"/>
      <c r="H6" s="178"/>
      <c r="I6" s="178"/>
      <c r="J6" s="179"/>
      <c r="K6" s="18"/>
      <c r="L6" s="18"/>
      <c r="M6" s="18"/>
      <c r="N6" s="18"/>
      <c r="O6" s="18"/>
      <c r="P6" s="18"/>
      <c r="Q6" s="18"/>
      <c r="R6" s="18"/>
      <c r="W6" s="18"/>
      <c r="X6" s="17"/>
      <c r="Y6" s="17"/>
      <c r="Z6" s="17"/>
      <c r="AA6" s="17"/>
      <c r="AB6" s="17"/>
      <c r="AC6" s="17"/>
      <c r="AD6" s="17"/>
    </row>
    <row r="7" spans="1:30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W7" s="18"/>
      <c r="X7" s="17"/>
      <c r="Y7" s="17"/>
      <c r="Z7" s="17"/>
      <c r="AA7" s="17"/>
      <c r="AB7" s="17"/>
      <c r="AC7" s="17"/>
      <c r="AD7" s="17"/>
    </row>
    <row r="8" spans="1:30" ht="13.5" thickBot="1">
      <c r="D8" s="16"/>
      <c r="W8" s="17"/>
      <c r="X8" s="17"/>
      <c r="Y8" s="17"/>
      <c r="Z8" s="17"/>
      <c r="AA8" s="17"/>
      <c r="AB8" s="17"/>
      <c r="AC8" s="17"/>
      <c r="AD8" s="17"/>
    </row>
    <row r="9" spans="1:30" ht="13.5" thickBot="1">
      <c r="A9" s="190" t="s">
        <v>84</v>
      </c>
      <c r="B9" s="190"/>
      <c r="C9" s="191"/>
      <c r="D9" s="181" t="s">
        <v>14</v>
      </c>
      <c r="E9" s="182"/>
      <c r="F9" s="182"/>
      <c r="G9" s="182"/>
      <c r="H9" s="183"/>
      <c r="I9" s="184" t="s">
        <v>0</v>
      </c>
      <c r="J9" s="185"/>
      <c r="K9" s="185"/>
      <c r="L9" s="186"/>
      <c r="M9" s="181" t="s">
        <v>15</v>
      </c>
      <c r="N9" s="182"/>
      <c r="O9" s="182"/>
      <c r="P9" s="182"/>
      <c r="Q9" s="182"/>
      <c r="R9" s="182"/>
      <c r="S9" s="182"/>
      <c r="T9" s="182"/>
      <c r="U9" s="182"/>
      <c r="V9" s="182"/>
      <c r="W9" s="183"/>
      <c r="X9" s="17"/>
      <c r="Y9" s="17"/>
      <c r="Z9" s="17"/>
      <c r="AA9" s="17"/>
      <c r="AB9" s="17"/>
      <c r="AC9" s="17"/>
      <c r="AD9" s="17"/>
    </row>
    <row r="10" spans="1:30" ht="13.5" thickBot="1">
      <c r="D10" s="20" t="s">
        <v>3</v>
      </c>
      <c r="E10" s="21" t="s">
        <v>80</v>
      </c>
      <c r="F10" s="22" t="s">
        <v>24</v>
      </c>
      <c r="G10" s="22" t="s">
        <v>25</v>
      </c>
      <c r="H10" s="23" t="s">
        <v>26</v>
      </c>
      <c r="I10" s="24" t="s">
        <v>4</v>
      </c>
      <c r="J10" s="25" t="s">
        <v>6</v>
      </c>
      <c r="K10" s="21" t="s">
        <v>7</v>
      </c>
      <c r="L10" s="26" t="s">
        <v>17</v>
      </c>
      <c r="M10" s="180" t="s">
        <v>27</v>
      </c>
      <c r="N10" s="153"/>
      <c r="O10" s="27" t="s">
        <v>82</v>
      </c>
      <c r="P10" s="153" t="s">
        <v>5</v>
      </c>
      <c r="Q10" s="153"/>
      <c r="R10" s="27" t="s">
        <v>82</v>
      </c>
      <c r="S10" s="153" t="s">
        <v>28</v>
      </c>
      <c r="T10" s="154"/>
      <c r="U10" s="28" t="s">
        <v>82</v>
      </c>
      <c r="V10" s="192" t="s">
        <v>29</v>
      </c>
      <c r="W10" s="193"/>
      <c r="X10" s="17"/>
      <c r="Y10" s="17"/>
      <c r="Z10" s="17"/>
      <c r="AA10" s="17"/>
      <c r="AB10" s="17"/>
      <c r="AC10" s="17"/>
      <c r="AD10" s="17"/>
    </row>
    <row r="11" spans="1:30" s="40" customFormat="1">
      <c r="A11" s="29" t="s">
        <v>1</v>
      </c>
      <c r="B11" s="30" t="s">
        <v>18</v>
      </c>
      <c r="C11" s="31" t="s">
        <v>2</v>
      </c>
      <c r="D11" s="32"/>
      <c r="E11" s="33"/>
      <c r="F11" s="33" t="s">
        <v>8</v>
      </c>
      <c r="G11" s="33" t="s">
        <v>9</v>
      </c>
      <c r="H11" s="34" t="s">
        <v>10</v>
      </c>
      <c r="I11" s="35" t="s">
        <v>22</v>
      </c>
      <c r="J11" s="33" t="s">
        <v>23</v>
      </c>
      <c r="K11" s="36" t="s">
        <v>79</v>
      </c>
      <c r="L11" s="37" t="s">
        <v>79</v>
      </c>
      <c r="M11" s="150" t="s">
        <v>19</v>
      </c>
      <c r="N11" s="151"/>
      <c r="O11" s="38"/>
      <c r="P11" s="151" t="s">
        <v>20</v>
      </c>
      <c r="Q11" s="151"/>
      <c r="R11" s="38"/>
      <c r="S11" s="151" t="s">
        <v>21</v>
      </c>
      <c r="T11" s="152"/>
      <c r="U11" s="39"/>
      <c r="V11" s="194" t="s">
        <v>30</v>
      </c>
      <c r="W11" s="195"/>
      <c r="X11" s="17"/>
      <c r="Y11" s="17"/>
      <c r="Z11" s="17"/>
      <c r="AA11" s="17"/>
      <c r="AB11" s="17"/>
      <c r="AC11" s="17"/>
      <c r="AD11" s="17"/>
    </row>
    <row r="12" spans="1:30" s="40" customFormat="1" ht="13.5" thickBot="1">
      <c r="A12" s="41"/>
      <c r="B12" s="42"/>
      <c r="C12" s="43"/>
      <c r="D12" s="101"/>
      <c r="E12" s="100"/>
      <c r="F12" s="100"/>
      <c r="G12" s="100"/>
      <c r="H12" s="102"/>
      <c r="I12" s="44"/>
      <c r="J12" s="45"/>
      <c r="K12" s="45"/>
      <c r="L12" s="46"/>
      <c r="M12" s="47" t="s">
        <v>12</v>
      </c>
      <c r="N12" s="48" t="s">
        <v>13</v>
      </c>
      <c r="O12" s="48"/>
      <c r="P12" s="48" t="s">
        <v>12</v>
      </c>
      <c r="Q12" s="48" t="s">
        <v>13</v>
      </c>
      <c r="R12" s="48"/>
      <c r="S12" s="48" t="s">
        <v>12</v>
      </c>
      <c r="T12" s="49" t="s">
        <v>13</v>
      </c>
      <c r="U12" s="49"/>
      <c r="V12" s="48" t="s">
        <v>12</v>
      </c>
      <c r="W12" s="50" t="s">
        <v>13</v>
      </c>
      <c r="X12" s="17"/>
      <c r="Y12" s="17"/>
      <c r="Z12" s="17"/>
      <c r="AA12" s="17"/>
      <c r="AB12" s="17"/>
      <c r="AC12" s="17"/>
      <c r="AD12" s="17"/>
    </row>
    <row r="13" spans="1:30" s="53" customFormat="1" ht="23.25" customHeight="1">
      <c r="A13" s="51">
        <v>9</v>
      </c>
      <c r="B13" s="158"/>
      <c r="C13" s="141"/>
      <c r="D13" s="98"/>
      <c r="E13" s="117">
        <f>ROUND(D13*96,0)/96*24+(O13+R13+U13)*7</f>
        <v>0</v>
      </c>
      <c r="F13" s="113" t="str">
        <f t="shared" ref="F13:F76" si="0">IF(AND(R13+U13&gt;0,E13&gt;35),(R13+U13)*7,"0,00")</f>
        <v>0,00</v>
      </c>
      <c r="G13" s="52" t="str">
        <f t="shared" ref="G13:G15" si="1">IF(AND(E13&lt;35,O13+R13+U13=0),"0,00",IF(E13-35-F13&gt;8,8,E13-35-F13))</f>
        <v>0,00</v>
      </c>
      <c r="H13" s="114" t="str">
        <f t="shared" ref="H13:H75" si="2">IF(E13-35-F13&gt;8,E13-35-F13-G13,"0,00")</f>
        <v>0,00</v>
      </c>
      <c r="I13" s="79"/>
      <c r="J13" s="137"/>
      <c r="K13" s="137"/>
      <c r="L13" s="139"/>
      <c r="M13" s="86"/>
      <c r="N13" s="87"/>
      <c r="O13" s="107">
        <f>NETWORKDAYS(M13,N13,'Liste du personnel'!A22:A31)</f>
        <v>0</v>
      </c>
      <c r="P13" s="106"/>
      <c r="Q13" s="106"/>
      <c r="R13" s="110">
        <f>NETWORKDAYS(P13,Q13,'Liste du personnel'!$A$22:$A$31)</f>
        <v>0</v>
      </c>
      <c r="S13" s="88"/>
      <c r="T13" s="89"/>
      <c r="U13" s="110">
        <f>NETWORKDAYS(S13,T13,'Liste du personnel'!$A$22:$A$31)</f>
        <v>0</v>
      </c>
      <c r="V13" s="88"/>
      <c r="W13" s="90"/>
    </row>
    <row r="14" spans="1:30" s="53" customFormat="1" ht="24.95" customHeight="1">
      <c r="A14" s="54">
        <v>10</v>
      </c>
      <c r="B14" s="159"/>
      <c r="C14" s="142"/>
      <c r="D14" s="78"/>
      <c r="E14" s="99">
        <f>ROUND(D14*96,0)/96*24+(O14+R14+U14)*7</f>
        <v>0</v>
      </c>
      <c r="F14" s="55" t="str">
        <f t="shared" si="0"/>
        <v>0,00</v>
      </c>
      <c r="G14" s="55" t="str">
        <f t="shared" si="1"/>
        <v>0,00</v>
      </c>
      <c r="H14" s="115" t="str">
        <f t="shared" si="2"/>
        <v>0,00</v>
      </c>
      <c r="I14" s="80"/>
      <c r="J14" s="138"/>
      <c r="K14" s="138"/>
      <c r="L14" s="140"/>
      <c r="M14" s="91"/>
      <c r="N14" s="92"/>
      <c r="O14" s="108">
        <f>NETWORKDAYS(M14,N14,'Liste du personnel'!A22:A31)</f>
        <v>0</v>
      </c>
      <c r="P14" s="93"/>
      <c r="Q14" s="93"/>
      <c r="R14" s="111">
        <f>NETWORKDAYS(P14,Q14,'Liste du personnel'!$A$22:$A$31)</f>
        <v>0</v>
      </c>
      <c r="S14" s="93"/>
      <c r="T14" s="94"/>
      <c r="U14" s="111">
        <f>NETWORKDAYS(S14,T14,'Liste du personnel'!$A$22:$A$31)</f>
        <v>0</v>
      </c>
      <c r="V14" s="93"/>
      <c r="W14" s="95"/>
    </row>
    <row r="15" spans="1:30" s="53" customFormat="1" ht="24.95" customHeight="1">
      <c r="A15" s="54">
        <v>11</v>
      </c>
      <c r="B15" s="159"/>
      <c r="C15" s="142"/>
      <c r="D15" s="78"/>
      <c r="E15" s="99">
        <f>ROUND(D15*96,0)/96*24+(O15+R15+U15)*7</f>
        <v>0</v>
      </c>
      <c r="F15" s="55" t="str">
        <f t="shared" si="0"/>
        <v>0,00</v>
      </c>
      <c r="G15" s="55" t="str">
        <f t="shared" si="1"/>
        <v>0,00</v>
      </c>
      <c r="H15" s="115" t="str">
        <f t="shared" si="2"/>
        <v>0,00</v>
      </c>
      <c r="I15" s="80"/>
      <c r="J15" s="138"/>
      <c r="K15" s="138"/>
      <c r="L15" s="140"/>
      <c r="M15" s="96"/>
      <c r="N15" s="97"/>
      <c r="O15" s="108">
        <f>NETWORKDAYS(M15,N15,'Liste du personnel'!A22:A31)</f>
        <v>0</v>
      </c>
      <c r="P15" s="93"/>
      <c r="Q15" s="93"/>
      <c r="R15" s="111">
        <f>NETWORKDAYS(P15,Q15,'Liste du personnel'!$A$22:$A$31)</f>
        <v>0</v>
      </c>
      <c r="S15" s="93"/>
      <c r="T15" s="94"/>
      <c r="U15" s="111">
        <f>NETWORKDAYS(S15,T15,'Liste du personnel'!$A$22:$A$31)</f>
        <v>0</v>
      </c>
      <c r="V15" s="93"/>
      <c r="W15" s="95"/>
    </row>
    <row r="16" spans="1:30" s="53" customFormat="1" ht="24.95" customHeight="1">
      <c r="A16" s="54">
        <v>12</v>
      </c>
      <c r="B16" s="159"/>
      <c r="C16" s="142"/>
      <c r="D16" s="78"/>
      <c r="E16" s="99">
        <f t="shared" ref="E16:E17" si="3">ROUND(D16*96,0)/96*24</f>
        <v>0</v>
      </c>
      <c r="F16" s="55" t="str">
        <f t="shared" si="0"/>
        <v>0,00</v>
      </c>
      <c r="G16" s="55" t="str">
        <f>IF(AND(E16&lt;35,O16+R16+U16=0),"0,00",IF(E16-35-F16&gt;8,8,E16-35-F16))</f>
        <v>0,00</v>
      </c>
      <c r="H16" s="115" t="str">
        <f>IF(E16-35-F16&gt;8,E16-35-F16-G16,"0,00")</f>
        <v>0,00</v>
      </c>
      <c r="I16" s="80"/>
      <c r="J16" s="138"/>
      <c r="K16" s="138"/>
      <c r="L16" s="140"/>
      <c r="M16" s="96"/>
      <c r="N16" s="97"/>
      <c r="O16" s="108">
        <f>NETWORKDAYS(M16,N16,'Liste du personnel'!A22:A31)</f>
        <v>0</v>
      </c>
      <c r="P16" s="93"/>
      <c r="Q16" s="93"/>
      <c r="R16" s="111">
        <f>NETWORKDAYS(P16,Q16,'Liste du personnel'!$A$22:$A$31)</f>
        <v>0</v>
      </c>
      <c r="S16" s="93"/>
      <c r="T16" s="94"/>
      <c r="U16" s="111">
        <f>NETWORKDAYS(S16,T16,'Liste du personnel'!$A$22:$A$31)</f>
        <v>0</v>
      </c>
      <c r="V16" s="93"/>
      <c r="W16" s="95"/>
    </row>
    <row r="17" spans="1:24" s="53" customFormat="1" ht="24.95" customHeight="1">
      <c r="A17" s="54"/>
      <c r="B17" s="159"/>
      <c r="C17" s="142"/>
      <c r="D17" s="78"/>
      <c r="E17" s="99">
        <f t="shared" si="3"/>
        <v>0</v>
      </c>
      <c r="F17" s="118" t="str">
        <f t="shared" si="0"/>
        <v>0,00</v>
      </c>
      <c r="G17" s="55" t="str">
        <f>IF(AND(E17&lt;35,O17+R17+U17=0),"0,00",IF(E17-35-F17&gt;8,8,E17-35-F17))</f>
        <v>0,00</v>
      </c>
      <c r="H17" s="115" t="str">
        <f t="shared" si="2"/>
        <v>0,00</v>
      </c>
      <c r="I17" s="80"/>
      <c r="J17" s="138"/>
      <c r="K17" s="138"/>
      <c r="L17" s="140"/>
      <c r="M17" s="96"/>
      <c r="N17" s="97"/>
      <c r="O17" s="109">
        <f>NETWORKDAYS(M17,N17,'Liste du personnel'!A22:A31)</f>
        <v>0</v>
      </c>
      <c r="P17" s="104"/>
      <c r="Q17" s="104"/>
      <c r="R17" s="112">
        <f>NETWORKDAYS(P17,Q17,'Liste du personnel'!$A$22:$A$31)</f>
        <v>0</v>
      </c>
      <c r="S17" s="93"/>
      <c r="T17" s="94"/>
      <c r="U17" s="112">
        <f>NETWORKDAYS(S17,T17,'Liste du personnel'!$A$22:$A$31)</f>
        <v>0</v>
      </c>
      <c r="V17" s="93"/>
      <c r="W17" s="95"/>
    </row>
    <row r="18" spans="1:24" s="63" customFormat="1" ht="24.95" customHeight="1" thickBot="1">
      <c r="A18" s="56"/>
      <c r="B18" s="58">
        <v>10001376</v>
      </c>
      <c r="C18" s="116">
        <f>C13</f>
        <v>0</v>
      </c>
      <c r="D18" s="59" t="s">
        <v>16</v>
      </c>
      <c r="E18" s="60">
        <f>SUM(E13:E17)</f>
        <v>0</v>
      </c>
      <c r="F18" s="60">
        <f t="shared" ref="F18:H18" si="4">SUM(F13:F17)</f>
        <v>0</v>
      </c>
      <c r="G18" s="60">
        <f t="shared" si="4"/>
        <v>0</v>
      </c>
      <c r="H18" s="61">
        <f t="shared" si="4"/>
        <v>0</v>
      </c>
      <c r="I18" s="62">
        <f>SUM(I13:I17)*15.5</f>
        <v>0</v>
      </c>
      <c r="J18" s="57">
        <f>J13*5</f>
        <v>0</v>
      </c>
      <c r="K18" s="57">
        <f>K13</f>
        <v>0</v>
      </c>
      <c r="L18" s="58">
        <f>L13</f>
        <v>0</v>
      </c>
      <c r="M18" s="155"/>
      <c r="N18" s="156"/>
      <c r="O18" s="156"/>
      <c r="P18" s="156"/>
      <c r="Q18" s="156"/>
      <c r="R18" s="156"/>
      <c r="S18" s="156"/>
      <c r="T18" s="156"/>
      <c r="U18" s="156"/>
      <c r="V18" s="156"/>
      <c r="W18" s="157"/>
    </row>
    <row r="19" spans="1:24" s="53" customFormat="1" ht="24.95" customHeight="1">
      <c r="A19" s="51">
        <v>9</v>
      </c>
      <c r="B19" s="125"/>
      <c r="C19" s="145"/>
      <c r="D19" s="124"/>
      <c r="E19" s="117">
        <f>ROUND(D19*96,0)/96*24+(O19+R19+U19)*7</f>
        <v>0</v>
      </c>
      <c r="F19" s="113" t="str">
        <f t="shared" si="0"/>
        <v>0,00</v>
      </c>
      <c r="G19" s="52" t="str">
        <f t="shared" ref="G19:G21" si="5">IF(AND(E19&lt;35,O19+R19+U19=0),"0,00",IF(E19-35-F19&gt;8,8,E19-35-F19))</f>
        <v>0,00</v>
      </c>
      <c r="H19" s="114" t="str">
        <f t="shared" si="2"/>
        <v>0,00</v>
      </c>
      <c r="I19" s="84"/>
      <c r="J19" s="143"/>
      <c r="K19" s="147"/>
      <c r="L19" s="162"/>
      <c r="M19" s="86"/>
      <c r="N19" s="87"/>
      <c r="O19" s="110">
        <f>NETWORKDAYS(M19,N19,'Liste du personnel'!$A$22:$A$31)</f>
        <v>0</v>
      </c>
      <c r="P19" s="88"/>
      <c r="Q19" s="88"/>
      <c r="R19" s="110">
        <f>NETWORKDAYS(P19,Q19,'Liste du personnel'!$A$22:$A$31)</f>
        <v>0</v>
      </c>
      <c r="S19" s="88"/>
      <c r="T19" s="89"/>
      <c r="U19" s="110">
        <f>NETWORKDAYS(S19,T19,'Liste du personnel'!$A$22:$A$31)</f>
        <v>0</v>
      </c>
      <c r="V19" s="88"/>
      <c r="W19" s="90"/>
      <c r="X19" s="64"/>
    </row>
    <row r="20" spans="1:24" s="53" customFormat="1" ht="24.95" customHeight="1">
      <c r="A20" s="54">
        <v>10</v>
      </c>
      <c r="B20" s="123"/>
      <c r="C20" s="146"/>
      <c r="D20" s="78"/>
      <c r="E20" s="99">
        <f>ROUND(D20*96,0)/96*24+(O20+R20+U20)*7</f>
        <v>0</v>
      </c>
      <c r="F20" s="55" t="str">
        <f t="shared" si="0"/>
        <v>0,00</v>
      </c>
      <c r="G20" s="55" t="str">
        <f t="shared" si="5"/>
        <v>0,00</v>
      </c>
      <c r="H20" s="115" t="str">
        <f t="shared" si="2"/>
        <v>0,00</v>
      </c>
      <c r="I20" s="82"/>
      <c r="J20" s="144"/>
      <c r="K20" s="148"/>
      <c r="L20" s="163"/>
      <c r="M20" s="91"/>
      <c r="N20" s="92"/>
      <c r="O20" s="111">
        <f>NETWORKDAYS(M20,N20,'Liste du personnel'!$A$22:$A$31)</f>
        <v>0</v>
      </c>
      <c r="P20" s="93"/>
      <c r="Q20" s="93"/>
      <c r="R20" s="111">
        <f>NETWORKDAYS(P20,Q20,'Liste du personnel'!$A$22:$A$31)</f>
        <v>0</v>
      </c>
      <c r="S20" s="93"/>
      <c r="T20" s="94"/>
      <c r="U20" s="111">
        <f>NETWORKDAYS(S20,T20,'Liste du personnel'!$A$22:$A$31)</f>
        <v>0</v>
      </c>
      <c r="V20" s="93"/>
      <c r="W20" s="95"/>
    </row>
    <row r="21" spans="1:24" s="53" customFormat="1" ht="24.95" customHeight="1">
      <c r="A21" s="54">
        <v>11</v>
      </c>
      <c r="B21" s="123"/>
      <c r="C21" s="146"/>
      <c r="D21" s="78"/>
      <c r="E21" s="99">
        <f>ROUND(D21*96,0)/96*24+(O21+R21+U21)*7</f>
        <v>0</v>
      </c>
      <c r="F21" s="55" t="str">
        <f t="shared" si="0"/>
        <v>0,00</v>
      </c>
      <c r="G21" s="55" t="str">
        <f t="shared" si="5"/>
        <v>0,00</v>
      </c>
      <c r="H21" s="115" t="str">
        <f t="shared" si="2"/>
        <v>0,00</v>
      </c>
      <c r="I21" s="82"/>
      <c r="J21" s="144"/>
      <c r="K21" s="148"/>
      <c r="L21" s="163"/>
      <c r="M21" s="96"/>
      <c r="N21" s="97"/>
      <c r="O21" s="111">
        <f>NETWORKDAYS(M21,N21,'Liste du personnel'!$A$22:$A$31)</f>
        <v>0</v>
      </c>
      <c r="P21" s="93"/>
      <c r="Q21" s="93"/>
      <c r="R21" s="111">
        <f>NETWORKDAYS(P21,Q21,'Liste du personnel'!$A$22:$A$31)</f>
        <v>0</v>
      </c>
      <c r="S21" s="93"/>
      <c r="T21" s="94"/>
      <c r="U21" s="111">
        <f>NETWORKDAYS(S21,T21,'Liste du personnel'!$A$22:$A$31)</f>
        <v>0</v>
      </c>
      <c r="V21" s="93"/>
      <c r="W21" s="95"/>
    </row>
    <row r="22" spans="1:24" s="53" customFormat="1" ht="24.95" customHeight="1">
      <c r="A22" s="54">
        <v>12</v>
      </c>
      <c r="B22" s="123"/>
      <c r="C22" s="146"/>
      <c r="D22" s="78"/>
      <c r="E22" s="99">
        <f t="shared" ref="E22:E23" si="6">ROUND(D22*96,0)/96*24</f>
        <v>0</v>
      </c>
      <c r="F22" s="55" t="str">
        <f t="shared" si="0"/>
        <v>0,00</v>
      </c>
      <c r="G22" s="55" t="str">
        <f>IF(AND(E22&lt;35,O22+R22+U22=0),"0,00",IF(E22-35-F22&gt;8,8,E22-35-F22))</f>
        <v>0,00</v>
      </c>
      <c r="H22" s="115" t="str">
        <f>IF(E22-35-F22&gt;8,E22-35-F22-G22,"0,00")</f>
        <v>0,00</v>
      </c>
      <c r="I22" s="82"/>
      <c r="J22" s="144"/>
      <c r="K22" s="148"/>
      <c r="L22" s="163"/>
      <c r="M22" s="96"/>
      <c r="N22" s="97"/>
      <c r="O22" s="111">
        <f>NETWORKDAYS(M22,N22,'Liste du personnel'!$A$22:$A$31)</f>
        <v>0</v>
      </c>
      <c r="P22" s="93"/>
      <c r="Q22" s="93"/>
      <c r="R22" s="111">
        <f>NETWORKDAYS(P22,Q22,'Liste du personnel'!$A$22:$A$31)</f>
        <v>0</v>
      </c>
      <c r="S22" s="93"/>
      <c r="T22" s="94"/>
      <c r="U22" s="111">
        <f>NETWORKDAYS(S22,T22,'Liste du personnel'!$A$22:$A$31)</f>
        <v>0</v>
      </c>
      <c r="V22" s="93"/>
      <c r="W22" s="95"/>
    </row>
    <row r="23" spans="1:24" s="53" customFormat="1" ht="24.95" customHeight="1">
      <c r="A23" s="65"/>
      <c r="B23" s="123"/>
      <c r="C23" s="146"/>
      <c r="D23" s="78"/>
      <c r="E23" s="99">
        <f t="shared" si="6"/>
        <v>0</v>
      </c>
      <c r="F23" s="118" t="str">
        <f t="shared" si="0"/>
        <v>0,00</v>
      </c>
      <c r="G23" s="55" t="str">
        <f>IF(AND(E23&lt;35,O23+R23+U23=0),"0,00",IF(E23-35-F23&gt;8,8,E23-35-F23))</f>
        <v>0,00</v>
      </c>
      <c r="H23" s="115" t="str">
        <f t="shared" si="2"/>
        <v>0,00</v>
      </c>
      <c r="I23" s="83"/>
      <c r="J23" s="144"/>
      <c r="K23" s="149"/>
      <c r="L23" s="164"/>
      <c r="M23" s="96"/>
      <c r="N23" s="97"/>
      <c r="O23" s="112">
        <f>NETWORKDAYS(M23,N23,'Liste du personnel'!$A$22:$A$31)</f>
        <v>0</v>
      </c>
      <c r="P23" s="93"/>
      <c r="Q23" s="93"/>
      <c r="R23" s="112">
        <f>NETWORKDAYS(P23,Q23,'Liste du personnel'!$A$22:$A$31)</f>
        <v>0</v>
      </c>
      <c r="S23" s="93"/>
      <c r="T23" s="94"/>
      <c r="U23" s="112">
        <f>NETWORKDAYS(S23,T23,'Liste du personnel'!$A$22:$A$31)</f>
        <v>0</v>
      </c>
      <c r="V23" s="93"/>
      <c r="W23" s="95"/>
    </row>
    <row r="24" spans="1:24" s="63" customFormat="1" ht="24.95" customHeight="1" thickBot="1">
      <c r="A24" s="56"/>
      <c r="B24" s="58">
        <v>10001394</v>
      </c>
      <c r="C24" s="116">
        <f>C19</f>
        <v>0</v>
      </c>
      <c r="D24" s="59" t="s">
        <v>16</v>
      </c>
      <c r="E24" s="60">
        <f>SUM(E19:E23)</f>
        <v>0</v>
      </c>
      <c r="F24" s="60">
        <f t="shared" ref="F24" si="7">SUM(F19:F23)</f>
        <v>0</v>
      </c>
      <c r="G24" s="60">
        <f t="shared" ref="G24:H24" si="8">SUM(G19:G23)</f>
        <v>0</v>
      </c>
      <c r="H24" s="61">
        <f t="shared" si="8"/>
        <v>0</v>
      </c>
      <c r="I24" s="62">
        <f>SUM(I19:I23)*15.5</f>
        <v>0</v>
      </c>
      <c r="J24" s="57">
        <f>J19*5</f>
        <v>0</v>
      </c>
      <c r="K24" s="57">
        <f>K19</f>
        <v>0</v>
      </c>
      <c r="L24" s="58">
        <f>L19</f>
        <v>0</v>
      </c>
      <c r="M24" s="155"/>
      <c r="N24" s="156"/>
      <c r="O24" s="156"/>
      <c r="P24" s="156"/>
      <c r="Q24" s="156"/>
      <c r="R24" s="156"/>
      <c r="S24" s="156"/>
      <c r="T24" s="156"/>
      <c r="U24" s="156"/>
      <c r="V24" s="156"/>
      <c r="W24" s="157"/>
    </row>
    <row r="25" spans="1:24" s="53" customFormat="1" ht="24.95" customHeight="1">
      <c r="A25" s="51">
        <v>9</v>
      </c>
      <c r="B25" s="122"/>
      <c r="C25" s="145"/>
      <c r="D25" s="124"/>
      <c r="E25" s="117">
        <f>ROUND(D25*96,0)/96*24+(O25+R25+U25)*7</f>
        <v>0</v>
      </c>
      <c r="F25" s="113" t="str">
        <f t="shared" si="0"/>
        <v>0,00</v>
      </c>
      <c r="G25" s="52" t="str">
        <f t="shared" ref="G25:G27" si="9">IF(AND(E25&lt;35,O25+R25+U25=0),"0,00",IF(E25-35-F25&gt;8,8,E25-35-F25))</f>
        <v>0,00</v>
      </c>
      <c r="H25" s="114" t="str">
        <f t="shared" si="2"/>
        <v>0,00</v>
      </c>
      <c r="I25" s="84"/>
      <c r="J25" s="143"/>
      <c r="K25" s="147"/>
      <c r="L25" s="162"/>
      <c r="M25" s="86"/>
      <c r="N25" s="87"/>
      <c r="O25" s="110">
        <f>NETWORKDAYS(M25,N25,'Liste du personnel'!$A$22:$A$31)</f>
        <v>0</v>
      </c>
      <c r="P25" s="88"/>
      <c r="Q25" s="88"/>
      <c r="R25" s="110">
        <f>NETWORKDAYS(P25,Q25,'Liste du personnel'!$A$22:$A$31)</f>
        <v>0</v>
      </c>
      <c r="S25" s="88"/>
      <c r="T25" s="89"/>
      <c r="U25" s="110">
        <f>NETWORKDAYS(S25,T25,'Liste du personnel'!$A$22:$A$31)</f>
        <v>0</v>
      </c>
      <c r="V25" s="88"/>
      <c r="W25" s="90"/>
      <c r="X25" s="64"/>
    </row>
    <row r="26" spans="1:24" s="53" customFormat="1" ht="24.95" customHeight="1">
      <c r="A26" s="54">
        <v>10</v>
      </c>
      <c r="B26" s="123"/>
      <c r="C26" s="146"/>
      <c r="D26" s="78"/>
      <c r="E26" s="99">
        <f>ROUND(D26*96,0)/96*24+(O26+R26+U26)*7</f>
        <v>0</v>
      </c>
      <c r="F26" s="55" t="str">
        <f t="shared" si="0"/>
        <v>0,00</v>
      </c>
      <c r="G26" s="55" t="str">
        <f t="shared" si="9"/>
        <v>0,00</v>
      </c>
      <c r="H26" s="115" t="str">
        <f t="shared" si="2"/>
        <v>0,00</v>
      </c>
      <c r="I26" s="82"/>
      <c r="J26" s="144"/>
      <c r="K26" s="148"/>
      <c r="L26" s="163"/>
      <c r="M26" s="91"/>
      <c r="N26" s="92"/>
      <c r="O26" s="111">
        <f>NETWORKDAYS(M26,N26,'Liste du personnel'!$A$22:$A$31)</f>
        <v>0</v>
      </c>
      <c r="P26" s="93"/>
      <c r="Q26" s="93"/>
      <c r="R26" s="111">
        <f>NETWORKDAYS(P26,Q26,'Liste du personnel'!$A$22:$A$31)</f>
        <v>0</v>
      </c>
      <c r="S26" s="93"/>
      <c r="T26" s="94"/>
      <c r="U26" s="111">
        <f>NETWORKDAYS(S26,T26,'Liste du personnel'!$A$22:$A$31)</f>
        <v>0</v>
      </c>
      <c r="V26" s="93"/>
      <c r="W26" s="95"/>
    </row>
    <row r="27" spans="1:24" s="53" customFormat="1" ht="24.95" customHeight="1">
      <c r="A27" s="54">
        <v>11</v>
      </c>
      <c r="B27" s="123"/>
      <c r="C27" s="146"/>
      <c r="D27" s="78"/>
      <c r="E27" s="99">
        <f t="shared" ref="E27:E28" si="10">ROUND(D27*96,0)/96*24+(O27+R27+U27)*7</f>
        <v>0</v>
      </c>
      <c r="F27" s="55" t="str">
        <f t="shared" si="0"/>
        <v>0,00</v>
      </c>
      <c r="G27" s="55" t="str">
        <f t="shared" si="9"/>
        <v>0,00</v>
      </c>
      <c r="H27" s="115" t="str">
        <f t="shared" si="2"/>
        <v>0,00</v>
      </c>
      <c r="I27" s="82"/>
      <c r="J27" s="144"/>
      <c r="K27" s="148"/>
      <c r="L27" s="163"/>
      <c r="M27" s="96"/>
      <c r="N27" s="97"/>
      <c r="O27" s="111">
        <f>NETWORKDAYS(M27,N27,'Liste du personnel'!$A$22:$A$31)</f>
        <v>0</v>
      </c>
      <c r="P27" s="93"/>
      <c r="Q27" s="93"/>
      <c r="R27" s="111">
        <f>NETWORKDAYS(P27,Q27,'Liste du personnel'!$A$22:$A$31)</f>
        <v>0</v>
      </c>
      <c r="S27" s="93"/>
      <c r="T27" s="94"/>
      <c r="U27" s="111">
        <f>NETWORKDAYS(S27,T27,'Liste du personnel'!$A$22:$A$31)</f>
        <v>0</v>
      </c>
      <c r="V27" s="93"/>
      <c r="W27" s="95"/>
    </row>
    <row r="28" spans="1:24" s="53" customFormat="1" ht="24.95" customHeight="1">
      <c r="A28" s="54">
        <v>12</v>
      </c>
      <c r="B28" s="123"/>
      <c r="C28" s="146"/>
      <c r="D28" s="78"/>
      <c r="E28" s="99">
        <f t="shared" si="10"/>
        <v>0</v>
      </c>
      <c r="F28" s="55" t="str">
        <f t="shared" si="0"/>
        <v>0,00</v>
      </c>
      <c r="G28" s="55" t="str">
        <f>IF(AND(E28&lt;35,O28+R28+U28=0),"0,00",IF(E28-35-F28&gt;8,8,E28-35-F28))</f>
        <v>0,00</v>
      </c>
      <c r="H28" s="115" t="str">
        <f>IF(E28-35-F28&gt;8,E28-35-F28-G28,"0,00")</f>
        <v>0,00</v>
      </c>
      <c r="I28" s="82"/>
      <c r="J28" s="144"/>
      <c r="K28" s="148"/>
      <c r="L28" s="163"/>
      <c r="M28" s="96"/>
      <c r="N28" s="97"/>
      <c r="O28" s="111">
        <f>NETWORKDAYS(M28,N28,'Liste du personnel'!$A$22:$A$31)</f>
        <v>0</v>
      </c>
      <c r="P28" s="93"/>
      <c r="Q28" s="93"/>
      <c r="R28" s="111">
        <f>NETWORKDAYS(P28,Q28,'Liste du personnel'!$A$22:$A$31)</f>
        <v>0</v>
      </c>
      <c r="S28" s="93"/>
      <c r="T28" s="94"/>
      <c r="U28" s="111">
        <f>NETWORKDAYS(S28,T28,'Liste du personnel'!$A$22:$A$31)</f>
        <v>0</v>
      </c>
      <c r="V28" s="93"/>
      <c r="W28" s="95"/>
    </row>
    <row r="29" spans="1:24" s="53" customFormat="1" ht="24.95" customHeight="1">
      <c r="A29" s="65"/>
      <c r="B29" s="123"/>
      <c r="C29" s="146"/>
      <c r="D29" s="78"/>
      <c r="E29" s="99">
        <f t="shared" ref="E29" si="11">ROUND(D29*96,0)/96*24</f>
        <v>0</v>
      </c>
      <c r="F29" s="118" t="str">
        <f t="shared" si="0"/>
        <v>0,00</v>
      </c>
      <c r="G29" s="55" t="str">
        <f>IF(AND(E29&lt;35,O29+R29+U29=0),"0,00",IF(E29-35-F29&gt;8,8,E29-35-F29))</f>
        <v>0,00</v>
      </c>
      <c r="H29" s="115" t="str">
        <f t="shared" si="2"/>
        <v>0,00</v>
      </c>
      <c r="I29" s="83"/>
      <c r="J29" s="144"/>
      <c r="K29" s="149"/>
      <c r="L29" s="164"/>
      <c r="M29" s="96"/>
      <c r="N29" s="97"/>
      <c r="O29" s="112">
        <f>NETWORKDAYS(M29,N29,'Liste du personnel'!$A$22:$A$31)</f>
        <v>0</v>
      </c>
      <c r="P29" s="93"/>
      <c r="Q29" s="93"/>
      <c r="R29" s="112">
        <f>NETWORKDAYS(P29,Q29,'Liste du personnel'!$A$22:$A$31)</f>
        <v>0</v>
      </c>
      <c r="S29" s="93"/>
      <c r="T29" s="94"/>
      <c r="U29" s="112">
        <f>NETWORKDAYS(S29,T29,'Liste du personnel'!$A$22:$A$31)</f>
        <v>0</v>
      </c>
      <c r="V29" s="93"/>
      <c r="W29" s="95"/>
    </row>
    <row r="30" spans="1:24" s="63" customFormat="1" ht="24.95" customHeight="1" thickBot="1">
      <c r="A30" s="56"/>
      <c r="B30" s="58">
        <v>10001753</v>
      </c>
      <c r="C30" s="116">
        <f>C25</f>
        <v>0</v>
      </c>
      <c r="D30" s="59" t="s">
        <v>16</v>
      </c>
      <c r="E30" s="60">
        <f>SUM(E25:E29)</f>
        <v>0</v>
      </c>
      <c r="F30" s="60">
        <f t="shared" ref="F30" si="12">SUM(F25:F29)</f>
        <v>0</v>
      </c>
      <c r="G30" s="60">
        <f t="shared" ref="G30:H30" si="13">SUM(G25:G29)</f>
        <v>0</v>
      </c>
      <c r="H30" s="61">
        <f t="shared" si="13"/>
        <v>0</v>
      </c>
      <c r="I30" s="62">
        <f>SUM(I25:I29)*15.5</f>
        <v>0</v>
      </c>
      <c r="J30" s="57">
        <f>J25*5</f>
        <v>0</v>
      </c>
      <c r="K30" s="57">
        <f>K25</f>
        <v>0</v>
      </c>
      <c r="L30" s="58">
        <f>L25</f>
        <v>0</v>
      </c>
      <c r="M30" s="155"/>
      <c r="N30" s="156"/>
      <c r="O30" s="156"/>
      <c r="P30" s="156"/>
      <c r="Q30" s="156"/>
      <c r="R30" s="156"/>
      <c r="S30" s="156"/>
      <c r="T30" s="156"/>
      <c r="U30" s="156"/>
      <c r="V30" s="156"/>
      <c r="W30" s="157"/>
    </row>
    <row r="31" spans="1:24" s="53" customFormat="1" ht="24.95" customHeight="1">
      <c r="A31" s="51">
        <v>9</v>
      </c>
      <c r="B31" s="122"/>
      <c r="C31" s="145"/>
      <c r="D31" s="124"/>
      <c r="E31" s="117">
        <f>ROUND(D31*96,0)/96*24+(O31+R31+U31)*7</f>
        <v>0</v>
      </c>
      <c r="F31" s="113" t="str">
        <f t="shared" si="0"/>
        <v>0,00</v>
      </c>
      <c r="G31" s="52" t="str">
        <f t="shared" ref="G31:G33" si="14">IF(AND(E31&lt;35,O31+R31+U31=0),"0,00",IF(E31-35-F31&gt;8,8,E31-35-F31))</f>
        <v>0,00</v>
      </c>
      <c r="H31" s="114" t="str">
        <f t="shared" si="2"/>
        <v>0,00</v>
      </c>
      <c r="I31" s="84"/>
      <c r="J31" s="143"/>
      <c r="K31" s="147"/>
      <c r="L31" s="162"/>
      <c r="M31" s="86"/>
      <c r="N31" s="87"/>
      <c r="O31" s="110">
        <f>NETWORKDAYS(M31,N31,'Liste du personnel'!$A$22:$A$31)</f>
        <v>0</v>
      </c>
      <c r="P31" s="88"/>
      <c r="Q31" s="88"/>
      <c r="R31" s="110">
        <f>NETWORKDAYS(P31,Q31,'Liste du personnel'!$A$22:$A$31)</f>
        <v>0</v>
      </c>
      <c r="S31" s="88"/>
      <c r="T31" s="89"/>
      <c r="U31" s="110">
        <f>NETWORKDAYS(S31,T31,'Liste du personnel'!$A$22:$A$31)</f>
        <v>0</v>
      </c>
      <c r="V31" s="88"/>
      <c r="W31" s="90"/>
      <c r="X31" s="64"/>
    </row>
    <row r="32" spans="1:24" s="53" customFormat="1" ht="24.95" customHeight="1">
      <c r="A32" s="54">
        <v>10</v>
      </c>
      <c r="B32" s="123"/>
      <c r="C32" s="146"/>
      <c r="D32" s="78"/>
      <c r="E32" s="99">
        <f>ROUND(D32*96,0)/96*24+(O32+R32+U32)*7</f>
        <v>0</v>
      </c>
      <c r="F32" s="55" t="str">
        <f t="shared" si="0"/>
        <v>0,00</v>
      </c>
      <c r="G32" s="55" t="str">
        <f t="shared" si="14"/>
        <v>0,00</v>
      </c>
      <c r="H32" s="115" t="str">
        <f t="shared" si="2"/>
        <v>0,00</v>
      </c>
      <c r="I32" s="82"/>
      <c r="J32" s="144"/>
      <c r="K32" s="148"/>
      <c r="L32" s="163"/>
      <c r="M32" s="91"/>
      <c r="N32" s="92"/>
      <c r="O32" s="111">
        <f>NETWORKDAYS(M32,N32,'Liste du personnel'!$A$22:$A$31)</f>
        <v>0</v>
      </c>
      <c r="P32" s="93"/>
      <c r="Q32" s="93"/>
      <c r="R32" s="111">
        <f>NETWORKDAYS(P32,Q32,'Liste du personnel'!$A$22:$A$31)</f>
        <v>0</v>
      </c>
      <c r="S32" s="93"/>
      <c r="T32" s="94"/>
      <c r="U32" s="111">
        <f>NETWORKDAYS(S32,T32,'Liste du personnel'!$A$22:$A$31)</f>
        <v>0</v>
      </c>
      <c r="V32" s="93"/>
      <c r="W32" s="95"/>
    </row>
    <row r="33" spans="1:24" s="53" customFormat="1" ht="24.95" customHeight="1">
      <c r="A33" s="54">
        <v>11</v>
      </c>
      <c r="B33" s="123"/>
      <c r="C33" s="146"/>
      <c r="D33" s="78"/>
      <c r="E33" s="99">
        <f t="shared" ref="E33:E34" si="15">ROUND(D33*96,0)/96*24+(O33+R33+U33)*7</f>
        <v>0</v>
      </c>
      <c r="F33" s="55" t="str">
        <f t="shared" si="0"/>
        <v>0,00</v>
      </c>
      <c r="G33" s="55" t="str">
        <f t="shared" si="14"/>
        <v>0,00</v>
      </c>
      <c r="H33" s="115" t="str">
        <f t="shared" si="2"/>
        <v>0,00</v>
      </c>
      <c r="I33" s="82"/>
      <c r="J33" s="144"/>
      <c r="K33" s="148"/>
      <c r="L33" s="163"/>
      <c r="M33" s="96"/>
      <c r="N33" s="97"/>
      <c r="O33" s="111">
        <f>NETWORKDAYS(M33,N33,'Liste du personnel'!$A$22:$A$31)</f>
        <v>0</v>
      </c>
      <c r="P33" s="93"/>
      <c r="Q33" s="93"/>
      <c r="R33" s="111">
        <f>NETWORKDAYS(P33,Q33,'Liste du personnel'!$A$22:$A$31)</f>
        <v>0</v>
      </c>
      <c r="S33" s="93"/>
      <c r="T33" s="94"/>
      <c r="U33" s="111">
        <f>NETWORKDAYS(S33,T33,'Liste du personnel'!$A$22:$A$31)</f>
        <v>0</v>
      </c>
      <c r="V33" s="93"/>
      <c r="W33" s="95"/>
    </row>
    <row r="34" spans="1:24" s="53" customFormat="1" ht="24.95" customHeight="1">
      <c r="A34" s="54">
        <v>12</v>
      </c>
      <c r="B34" s="123"/>
      <c r="C34" s="146"/>
      <c r="D34" s="78"/>
      <c r="E34" s="99">
        <f t="shared" si="15"/>
        <v>0</v>
      </c>
      <c r="F34" s="55" t="str">
        <f t="shared" si="0"/>
        <v>0,00</v>
      </c>
      <c r="G34" s="55" t="str">
        <f>IF(AND(E34&lt;35,O34+R34+U34=0),"0,00",IF(E34-35-F34&gt;8,8,E34-35-F34))</f>
        <v>0,00</v>
      </c>
      <c r="H34" s="115" t="str">
        <f>IF(E34-35-F34&gt;8,E34-35-F34-G34,"0,00")</f>
        <v>0,00</v>
      </c>
      <c r="I34" s="82"/>
      <c r="J34" s="144"/>
      <c r="K34" s="148"/>
      <c r="L34" s="163"/>
      <c r="M34" s="96"/>
      <c r="N34" s="97"/>
      <c r="O34" s="111">
        <f>NETWORKDAYS(M34,N34,'Liste du personnel'!$A$22:$A$31)</f>
        <v>0</v>
      </c>
      <c r="P34" s="93"/>
      <c r="Q34" s="93"/>
      <c r="R34" s="111">
        <f>NETWORKDAYS(P34,Q34,'Liste du personnel'!$A$22:$A$31)</f>
        <v>0</v>
      </c>
      <c r="S34" s="93"/>
      <c r="T34" s="94"/>
      <c r="U34" s="111">
        <f>NETWORKDAYS(S34,T34,'Liste du personnel'!$A$22:$A$31)</f>
        <v>0</v>
      </c>
      <c r="V34" s="93"/>
      <c r="W34" s="95"/>
    </row>
    <row r="35" spans="1:24" s="53" customFormat="1" ht="24.95" customHeight="1">
      <c r="A35" s="65"/>
      <c r="B35" s="123"/>
      <c r="C35" s="146"/>
      <c r="D35" s="78"/>
      <c r="E35" s="99">
        <f t="shared" ref="E35" si="16">ROUND(D35*96,0)/96*24</f>
        <v>0</v>
      </c>
      <c r="F35" s="118" t="str">
        <f t="shared" si="0"/>
        <v>0,00</v>
      </c>
      <c r="G35" s="55" t="str">
        <f>IF(AND(E35&lt;35,O35+R35+U35=0),"0,00",IF(E35-35-F35&gt;8,8,E35-35-F35))</f>
        <v>0,00</v>
      </c>
      <c r="H35" s="115" t="str">
        <f t="shared" si="2"/>
        <v>0,00</v>
      </c>
      <c r="I35" s="83"/>
      <c r="J35" s="144"/>
      <c r="K35" s="149"/>
      <c r="L35" s="164"/>
      <c r="M35" s="96"/>
      <c r="N35" s="97"/>
      <c r="O35" s="112">
        <f>NETWORKDAYS(M35,N35,'Liste du personnel'!$A$22:$A$31)</f>
        <v>0</v>
      </c>
      <c r="P35" s="93"/>
      <c r="Q35" s="93"/>
      <c r="R35" s="112">
        <f>NETWORKDAYS(P35,Q35,'Liste du personnel'!$A$22:$A$31)</f>
        <v>0</v>
      </c>
      <c r="S35" s="93"/>
      <c r="T35" s="94"/>
      <c r="U35" s="112">
        <f>NETWORKDAYS(S35,T35,'Liste du personnel'!$A$22:$A$31)</f>
        <v>0</v>
      </c>
      <c r="V35" s="93"/>
      <c r="W35" s="95"/>
    </row>
    <row r="36" spans="1:24" s="63" customFormat="1" ht="24.95" customHeight="1" thickBot="1">
      <c r="A36" s="56"/>
      <c r="B36" s="58">
        <v>10001906</v>
      </c>
      <c r="C36" s="116">
        <f>C31</f>
        <v>0</v>
      </c>
      <c r="D36" s="59" t="s">
        <v>16</v>
      </c>
      <c r="E36" s="60">
        <f>SUM(E31:E35)</f>
        <v>0</v>
      </c>
      <c r="F36" s="60">
        <f t="shared" ref="F36" si="17">SUM(F31:F35)</f>
        <v>0</v>
      </c>
      <c r="G36" s="60">
        <f t="shared" ref="G36:H36" si="18">SUM(G31:G35)</f>
        <v>0</v>
      </c>
      <c r="H36" s="61">
        <f t="shared" si="18"/>
        <v>0</v>
      </c>
      <c r="I36" s="62">
        <f>SUM(I31:I35)*15.5</f>
        <v>0</v>
      </c>
      <c r="J36" s="57">
        <f>J31*5</f>
        <v>0</v>
      </c>
      <c r="K36" s="57">
        <f>K31</f>
        <v>0</v>
      </c>
      <c r="L36" s="58">
        <f>L31</f>
        <v>0</v>
      </c>
      <c r="M36" s="155"/>
      <c r="N36" s="156"/>
      <c r="O36" s="156"/>
      <c r="P36" s="156"/>
      <c r="Q36" s="156"/>
      <c r="R36" s="156"/>
      <c r="S36" s="156"/>
      <c r="T36" s="156"/>
      <c r="U36" s="156"/>
      <c r="V36" s="156"/>
      <c r="W36" s="157"/>
    </row>
    <row r="37" spans="1:24" s="53" customFormat="1" ht="24.95" customHeight="1">
      <c r="A37" s="51">
        <v>9</v>
      </c>
      <c r="B37" s="122"/>
      <c r="C37" s="145"/>
      <c r="D37" s="124"/>
      <c r="E37" s="117">
        <f>ROUND(D37*96,0)/96*24+(O37+R37+U37)*7</f>
        <v>0</v>
      </c>
      <c r="F37" s="113" t="str">
        <f t="shared" si="0"/>
        <v>0,00</v>
      </c>
      <c r="G37" s="52" t="str">
        <f t="shared" ref="G37:G39" si="19">IF(AND(E37&lt;35,O37+R37+U37=0),"0,00",IF(E37-35-F37&gt;8,8,E37-35-F37))</f>
        <v>0,00</v>
      </c>
      <c r="H37" s="114" t="str">
        <f t="shared" si="2"/>
        <v>0,00</v>
      </c>
      <c r="I37" s="84"/>
      <c r="J37" s="143"/>
      <c r="K37" s="147"/>
      <c r="L37" s="162"/>
      <c r="M37" s="86"/>
      <c r="N37" s="87"/>
      <c r="O37" s="110">
        <f>NETWORKDAYS(M37,N37,'Liste du personnel'!$A$22:$A$31)</f>
        <v>0</v>
      </c>
      <c r="P37" s="88"/>
      <c r="Q37" s="88"/>
      <c r="R37" s="110">
        <f>NETWORKDAYS(P37,Q37,'Liste du personnel'!$A$22:$A$31)</f>
        <v>0</v>
      </c>
      <c r="S37" s="88"/>
      <c r="T37" s="89"/>
      <c r="U37" s="110">
        <f>NETWORKDAYS(S37,T37,'Liste du personnel'!$A$22:$A$31)</f>
        <v>0</v>
      </c>
      <c r="V37" s="88"/>
      <c r="W37" s="90"/>
      <c r="X37" s="64"/>
    </row>
    <row r="38" spans="1:24" s="53" customFormat="1" ht="24.95" customHeight="1">
      <c r="A38" s="54">
        <v>10</v>
      </c>
      <c r="B38" s="123"/>
      <c r="C38" s="146"/>
      <c r="D38" s="78"/>
      <c r="E38" s="99">
        <f>ROUND(D38*96,0)/96*24+(O38+R38+U38)*7</f>
        <v>0</v>
      </c>
      <c r="F38" s="55" t="str">
        <f t="shared" si="0"/>
        <v>0,00</v>
      </c>
      <c r="G38" s="55" t="str">
        <f t="shared" si="19"/>
        <v>0,00</v>
      </c>
      <c r="H38" s="115" t="str">
        <f t="shared" si="2"/>
        <v>0,00</v>
      </c>
      <c r="I38" s="82"/>
      <c r="J38" s="144"/>
      <c r="K38" s="148"/>
      <c r="L38" s="163"/>
      <c r="M38" s="91"/>
      <c r="N38" s="92"/>
      <c r="O38" s="111">
        <f>NETWORKDAYS(M38,N38,'Liste du personnel'!$A$22:$A$31)</f>
        <v>0</v>
      </c>
      <c r="P38" s="93"/>
      <c r="Q38" s="93"/>
      <c r="R38" s="111">
        <f>NETWORKDAYS(P38,Q38,'Liste du personnel'!$A$22:$A$31)</f>
        <v>0</v>
      </c>
      <c r="S38" s="93"/>
      <c r="T38" s="94"/>
      <c r="U38" s="111">
        <f>NETWORKDAYS(S38,T38,'Liste du personnel'!$A$22:$A$31)</f>
        <v>0</v>
      </c>
      <c r="V38" s="93"/>
      <c r="W38" s="95"/>
    </row>
    <row r="39" spans="1:24" s="53" customFormat="1" ht="24.95" customHeight="1">
      <c r="A39" s="54">
        <v>11</v>
      </c>
      <c r="B39" s="123"/>
      <c r="C39" s="146"/>
      <c r="D39" s="78"/>
      <c r="E39" s="99">
        <f t="shared" ref="E39:E40" si="20">ROUND(D39*96,0)/96*24+(O39+R39+U39)*7</f>
        <v>0</v>
      </c>
      <c r="F39" s="55" t="str">
        <f t="shared" si="0"/>
        <v>0,00</v>
      </c>
      <c r="G39" s="55" t="str">
        <f t="shared" si="19"/>
        <v>0,00</v>
      </c>
      <c r="H39" s="115" t="str">
        <f t="shared" si="2"/>
        <v>0,00</v>
      </c>
      <c r="I39" s="82"/>
      <c r="J39" s="144"/>
      <c r="K39" s="148"/>
      <c r="L39" s="163"/>
      <c r="M39" s="96"/>
      <c r="N39" s="97"/>
      <c r="O39" s="111">
        <f>NETWORKDAYS(M39,N39,'Liste du personnel'!$A$22:$A$31)</f>
        <v>0</v>
      </c>
      <c r="P39" s="93"/>
      <c r="Q39" s="93"/>
      <c r="R39" s="111">
        <f>NETWORKDAYS(P39,Q39,'Liste du personnel'!$A$22:$A$31)</f>
        <v>0</v>
      </c>
      <c r="S39" s="93"/>
      <c r="T39" s="94"/>
      <c r="U39" s="111">
        <f>NETWORKDAYS(S39,T39,'Liste du personnel'!$A$22:$A$31)</f>
        <v>0</v>
      </c>
      <c r="V39" s="93"/>
      <c r="W39" s="95"/>
    </row>
    <row r="40" spans="1:24" s="53" customFormat="1" ht="24.95" customHeight="1">
      <c r="A40" s="54">
        <v>12</v>
      </c>
      <c r="B40" s="123"/>
      <c r="C40" s="146"/>
      <c r="D40" s="78"/>
      <c r="E40" s="99">
        <f t="shared" si="20"/>
        <v>0</v>
      </c>
      <c r="F40" s="55" t="str">
        <f t="shared" si="0"/>
        <v>0,00</v>
      </c>
      <c r="G40" s="55" t="str">
        <f>IF(AND(E40&lt;35,O40+R40+U40=0),"0,00",IF(E40-35-F40&gt;8,8,E40-35-F40))</f>
        <v>0,00</v>
      </c>
      <c r="H40" s="115" t="str">
        <f>IF(E40-35-F40&gt;8,E40-35-F40-G40,"0,00")</f>
        <v>0,00</v>
      </c>
      <c r="I40" s="82"/>
      <c r="J40" s="144"/>
      <c r="K40" s="148"/>
      <c r="L40" s="163"/>
      <c r="M40" s="96"/>
      <c r="N40" s="97"/>
      <c r="O40" s="111">
        <f>NETWORKDAYS(M40,N40,'Liste du personnel'!$A$22:$A$31)</f>
        <v>0</v>
      </c>
      <c r="P40" s="93"/>
      <c r="Q40" s="93"/>
      <c r="R40" s="111">
        <f>NETWORKDAYS(P40,Q40,'Liste du personnel'!$A$22:$A$31)</f>
        <v>0</v>
      </c>
      <c r="S40" s="93"/>
      <c r="T40" s="94"/>
      <c r="U40" s="111">
        <f>NETWORKDAYS(S40,T40,'Liste du personnel'!$A$22:$A$31)</f>
        <v>0</v>
      </c>
      <c r="V40" s="93"/>
      <c r="W40" s="95"/>
    </row>
    <row r="41" spans="1:24" s="53" customFormat="1" ht="24.95" customHeight="1">
      <c r="A41" s="65"/>
      <c r="B41" s="123"/>
      <c r="C41" s="146"/>
      <c r="D41" s="78"/>
      <c r="E41" s="99">
        <f t="shared" ref="E41" si="21">ROUND(D41*96,0)/96*24</f>
        <v>0</v>
      </c>
      <c r="F41" s="118" t="str">
        <f t="shared" si="0"/>
        <v>0,00</v>
      </c>
      <c r="G41" s="55" t="str">
        <f>IF(AND(E41&lt;35,O41+R41+U41=0),"0,00",IF(E41-35-F41&gt;8,8,E41-35-F41))</f>
        <v>0,00</v>
      </c>
      <c r="H41" s="115" t="str">
        <f t="shared" si="2"/>
        <v>0,00</v>
      </c>
      <c r="I41" s="83"/>
      <c r="J41" s="144"/>
      <c r="K41" s="149"/>
      <c r="L41" s="164"/>
      <c r="M41" s="96"/>
      <c r="N41" s="97"/>
      <c r="O41" s="112">
        <f>NETWORKDAYS(M41,N41,'Liste du personnel'!$A$22:$A$31)</f>
        <v>0</v>
      </c>
      <c r="P41" s="93"/>
      <c r="Q41" s="93"/>
      <c r="R41" s="112">
        <f>NETWORKDAYS(P41,Q41,'Liste du personnel'!$A$22:$A$31)</f>
        <v>0</v>
      </c>
      <c r="S41" s="93"/>
      <c r="T41" s="94"/>
      <c r="U41" s="112">
        <f>NETWORKDAYS(S41,T41,'Liste du personnel'!$A$22:$A$31)</f>
        <v>0</v>
      </c>
      <c r="V41" s="93"/>
      <c r="W41" s="95"/>
    </row>
    <row r="42" spans="1:24" s="63" customFormat="1" ht="24.95" customHeight="1" thickBot="1">
      <c r="A42" s="56"/>
      <c r="B42" s="58">
        <v>10002173</v>
      </c>
      <c r="C42" s="116">
        <f>C37</f>
        <v>0</v>
      </c>
      <c r="D42" s="59" t="s">
        <v>16</v>
      </c>
      <c r="E42" s="60">
        <f>SUM(E37:E41)</f>
        <v>0</v>
      </c>
      <c r="F42" s="60">
        <f t="shared" ref="F42" si="22">SUM(F37:F41)</f>
        <v>0</v>
      </c>
      <c r="G42" s="60">
        <f t="shared" ref="G42:H42" si="23">SUM(G37:G41)</f>
        <v>0</v>
      </c>
      <c r="H42" s="61">
        <f t="shared" si="23"/>
        <v>0</v>
      </c>
      <c r="I42" s="62">
        <f>SUM(I37:I41)*15.5</f>
        <v>0</v>
      </c>
      <c r="J42" s="57">
        <f>J37*5</f>
        <v>0</v>
      </c>
      <c r="K42" s="57">
        <f>K37</f>
        <v>0</v>
      </c>
      <c r="L42" s="58">
        <f>L37</f>
        <v>0</v>
      </c>
      <c r="M42" s="155"/>
      <c r="N42" s="156"/>
      <c r="O42" s="156"/>
      <c r="P42" s="156"/>
      <c r="Q42" s="156"/>
      <c r="R42" s="156"/>
      <c r="S42" s="156"/>
      <c r="T42" s="156"/>
      <c r="U42" s="156"/>
      <c r="V42" s="156"/>
      <c r="W42" s="157"/>
    </row>
    <row r="43" spans="1:24" s="53" customFormat="1" ht="24.95" customHeight="1">
      <c r="A43" s="51">
        <v>9</v>
      </c>
      <c r="B43" s="122"/>
      <c r="C43" s="145"/>
      <c r="D43" s="124"/>
      <c r="E43" s="117">
        <f>ROUND(D43*96,0)/96*24+(O43+R43+U43)*7</f>
        <v>0</v>
      </c>
      <c r="F43" s="113" t="str">
        <f t="shared" si="0"/>
        <v>0,00</v>
      </c>
      <c r="G43" s="52" t="str">
        <f t="shared" ref="G43:G45" si="24">IF(AND(E43&lt;35,O43+R43+U43=0),"0,00",IF(E43-35-F43&gt;8,8,E43-35-F43))</f>
        <v>0,00</v>
      </c>
      <c r="H43" s="114" t="str">
        <f t="shared" si="2"/>
        <v>0,00</v>
      </c>
      <c r="I43" s="84"/>
      <c r="J43" s="143"/>
      <c r="K43" s="147"/>
      <c r="L43" s="162"/>
      <c r="M43" s="86"/>
      <c r="N43" s="87"/>
      <c r="O43" s="110">
        <f>NETWORKDAYS(M43,N43,'Liste du personnel'!$A$22:$A$31)</f>
        <v>0</v>
      </c>
      <c r="P43" s="88"/>
      <c r="Q43" s="88"/>
      <c r="R43" s="110">
        <f>NETWORKDAYS(P43,Q43,'Liste du personnel'!$A$22:$A$31)</f>
        <v>0</v>
      </c>
      <c r="S43" s="88"/>
      <c r="T43" s="89"/>
      <c r="U43" s="110">
        <f>NETWORKDAYS(S43,T43,'Liste du personnel'!$A$22:$A$31)</f>
        <v>0</v>
      </c>
      <c r="V43" s="88"/>
      <c r="W43" s="90"/>
      <c r="X43" s="64"/>
    </row>
    <row r="44" spans="1:24" s="53" customFormat="1" ht="24.95" customHeight="1">
      <c r="A44" s="54">
        <v>10</v>
      </c>
      <c r="B44" s="123"/>
      <c r="C44" s="146"/>
      <c r="D44" s="78"/>
      <c r="E44" s="99">
        <f>ROUND(D44*96,0)/96*24+(O44+R44+U44)*7</f>
        <v>0</v>
      </c>
      <c r="F44" s="55" t="str">
        <f t="shared" si="0"/>
        <v>0,00</v>
      </c>
      <c r="G44" s="55" t="str">
        <f t="shared" si="24"/>
        <v>0,00</v>
      </c>
      <c r="H44" s="115" t="str">
        <f t="shared" si="2"/>
        <v>0,00</v>
      </c>
      <c r="I44" s="82"/>
      <c r="J44" s="144"/>
      <c r="K44" s="148"/>
      <c r="L44" s="163"/>
      <c r="M44" s="91"/>
      <c r="N44" s="92"/>
      <c r="O44" s="111">
        <f>NETWORKDAYS(M44,N44,'Liste du personnel'!$A$22:$A$31)</f>
        <v>0</v>
      </c>
      <c r="P44" s="93"/>
      <c r="Q44" s="93"/>
      <c r="R44" s="111">
        <f>NETWORKDAYS(P44,Q44,'Liste du personnel'!$A$22:$A$31)</f>
        <v>0</v>
      </c>
      <c r="S44" s="93"/>
      <c r="T44" s="94"/>
      <c r="U44" s="111">
        <f>NETWORKDAYS(S44,T44,'Liste du personnel'!$A$22:$A$31)</f>
        <v>0</v>
      </c>
      <c r="V44" s="93"/>
      <c r="W44" s="95"/>
    </row>
    <row r="45" spans="1:24" s="53" customFormat="1" ht="24.95" customHeight="1">
      <c r="A45" s="54">
        <v>11</v>
      </c>
      <c r="B45" s="123"/>
      <c r="C45" s="146"/>
      <c r="D45" s="78"/>
      <c r="E45" s="99">
        <f t="shared" ref="E45:E47" si="25">ROUND(D45*96,0)/96*24+(O45+R45+U45)*7</f>
        <v>0</v>
      </c>
      <c r="F45" s="55" t="str">
        <f t="shared" si="0"/>
        <v>0,00</v>
      </c>
      <c r="G45" s="55" t="str">
        <f t="shared" si="24"/>
        <v>0,00</v>
      </c>
      <c r="H45" s="115" t="str">
        <f t="shared" si="2"/>
        <v>0,00</v>
      </c>
      <c r="I45" s="82"/>
      <c r="J45" s="144"/>
      <c r="K45" s="148"/>
      <c r="L45" s="163"/>
      <c r="M45" s="96"/>
      <c r="N45" s="97"/>
      <c r="O45" s="111">
        <f>NETWORKDAYS(M45,N45,'Liste du personnel'!$A$22:$A$31)</f>
        <v>0</v>
      </c>
      <c r="P45" s="93"/>
      <c r="Q45" s="93"/>
      <c r="R45" s="111">
        <f>NETWORKDAYS(P45,Q45,'Liste du personnel'!$A$22:$A$31)</f>
        <v>0</v>
      </c>
      <c r="S45" s="93"/>
      <c r="T45" s="94"/>
      <c r="U45" s="111">
        <f>NETWORKDAYS(S45,T45,'Liste du personnel'!$A$22:$A$31)</f>
        <v>0</v>
      </c>
      <c r="V45" s="93"/>
      <c r="W45" s="95"/>
    </row>
    <row r="46" spans="1:24" s="53" customFormat="1" ht="24.95" customHeight="1">
      <c r="A46" s="54">
        <v>12</v>
      </c>
      <c r="B46" s="123"/>
      <c r="C46" s="146"/>
      <c r="D46" s="78"/>
      <c r="E46" s="99">
        <f t="shared" si="25"/>
        <v>0</v>
      </c>
      <c r="F46" s="55" t="str">
        <f t="shared" si="0"/>
        <v>0,00</v>
      </c>
      <c r="G46" s="55" t="str">
        <f>IF(AND(E46&lt;35,O46+R46+U46=0),"0,00",IF(E46-35-F46&gt;8,8,E46-35-F46))</f>
        <v>0,00</v>
      </c>
      <c r="H46" s="115" t="str">
        <f>IF(E46-35-F46&gt;8,E46-35-F46-G46,"0,00")</f>
        <v>0,00</v>
      </c>
      <c r="I46" s="82"/>
      <c r="J46" s="144"/>
      <c r="K46" s="148"/>
      <c r="L46" s="163"/>
      <c r="M46" s="96"/>
      <c r="N46" s="97"/>
      <c r="O46" s="111">
        <f>NETWORKDAYS(M46,N46,'Liste du personnel'!$A$22:$A$31)</f>
        <v>0</v>
      </c>
      <c r="P46" s="93"/>
      <c r="Q46" s="93"/>
      <c r="R46" s="111">
        <f>NETWORKDAYS(P46,Q46,'Liste du personnel'!$A$22:$A$31)</f>
        <v>0</v>
      </c>
      <c r="S46" s="93"/>
      <c r="T46" s="94"/>
      <c r="U46" s="111">
        <f>NETWORKDAYS(S46,T46,'Liste du personnel'!$A$22:$A$31)</f>
        <v>0</v>
      </c>
      <c r="V46" s="93"/>
      <c r="W46" s="95"/>
    </row>
    <row r="47" spans="1:24" s="53" customFormat="1" ht="24.95" customHeight="1">
      <c r="A47" s="65"/>
      <c r="B47" s="123"/>
      <c r="C47" s="146"/>
      <c r="D47" s="78"/>
      <c r="E47" s="99">
        <f t="shared" si="25"/>
        <v>0</v>
      </c>
      <c r="F47" s="118" t="str">
        <f t="shared" si="0"/>
        <v>0,00</v>
      </c>
      <c r="G47" s="55" t="str">
        <f>IF(AND(E47&lt;35,O47+R47+U47=0),"0,00",IF(E47-35-F47&gt;8,8,E47-35-F47))</f>
        <v>0,00</v>
      </c>
      <c r="H47" s="115" t="str">
        <f t="shared" si="2"/>
        <v>0,00</v>
      </c>
      <c r="I47" s="83"/>
      <c r="J47" s="144"/>
      <c r="K47" s="149"/>
      <c r="L47" s="164"/>
      <c r="M47" s="96"/>
      <c r="N47" s="97"/>
      <c r="O47" s="112">
        <f>NETWORKDAYS(M47,N47,'Liste du personnel'!$A$22:$A$31)</f>
        <v>0</v>
      </c>
      <c r="P47" s="93"/>
      <c r="Q47" s="93"/>
      <c r="R47" s="112">
        <f>NETWORKDAYS(P47,Q47,'Liste du personnel'!$A$22:$A$31)</f>
        <v>0</v>
      </c>
      <c r="S47" s="93"/>
      <c r="T47" s="94"/>
      <c r="U47" s="112">
        <f>NETWORKDAYS(S47,T47,'Liste du personnel'!$A$22:$A$31)</f>
        <v>0</v>
      </c>
      <c r="V47" s="93"/>
      <c r="W47" s="95"/>
    </row>
    <row r="48" spans="1:24" s="63" customFormat="1" ht="24.95" customHeight="1" thickBot="1">
      <c r="A48" s="56"/>
      <c r="B48" s="58">
        <v>10002441</v>
      </c>
      <c r="C48" s="116">
        <f>C43</f>
        <v>0</v>
      </c>
      <c r="D48" s="59" t="s">
        <v>16</v>
      </c>
      <c r="E48" s="60">
        <f>SUM(E43:E47)</f>
        <v>0</v>
      </c>
      <c r="F48" s="60">
        <f t="shared" ref="F48" si="26">SUM(F43:F47)</f>
        <v>0</v>
      </c>
      <c r="G48" s="60">
        <f t="shared" ref="G48:H48" si="27">SUM(G43:G47)</f>
        <v>0</v>
      </c>
      <c r="H48" s="61">
        <f t="shared" si="27"/>
        <v>0</v>
      </c>
      <c r="I48" s="62">
        <f>SUM(I43:I47)*15.5</f>
        <v>0</v>
      </c>
      <c r="J48" s="57">
        <f>J43*5</f>
        <v>0</v>
      </c>
      <c r="K48" s="57">
        <f>K43</f>
        <v>0</v>
      </c>
      <c r="L48" s="58">
        <f>L43</f>
        <v>0</v>
      </c>
      <c r="M48" s="155"/>
      <c r="N48" s="156"/>
      <c r="O48" s="156"/>
      <c r="P48" s="156"/>
      <c r="Q48" s="156"/>
      <c r="R48" s="156"/>
      <c r="S48" s="156"/>
      <c r="T48" s="156"/>
      <c r="U48" s="156"/>
      <c r="V48" s="156"/>
      <c r="W48" s="157"/>
    </row>
    <row r="49" spans="1:24" s="53" customFormat="1" ht="24.95" customHeight="1">
      <c r="A49" s="51">
        <v>9</v>
      </c>
      <c r="B49" s="122"/>
      <c r="C49" s="145"/>
      <c r="D49" s="124"/>
      <c r="E49" s="117">
        <f>ROUND(D49*96,0)/96*24+(O49+R49+U49)*7</f>
        <v>0</v>
      </c>
      <c r="F49" s="113" t="str">
        <f t="shared" si="0"/>
        <v>0,00</v>
      </c>
      <c r="G49" s="52" t="str">
        <f t="shared" ref="G49:G51" si="28">IF(AND(E49&lt;35,O49+R49+U49=0),"0,00",IF(E49-35-F49&gt;8,8,E49-35-F49))</f>
        <v>0,00</v>
      </c>
      <c r="H49" s="114" t="str">
        <f t="shared" si="2"/>
        <v>0,00</v>
      </c>
      <c r="I49" s="84"/>
      <c r="J49" s="143"/>
      <c r="K49" s="147"/>
      <c r="L49" s="162"/>
      <c r="M49" s="86"/>
      <c r="N49" s="87"/>
      <c r="O49" s="110">
        <f>NETWORKDAYS(M49,N49,'Liste du personnel'!$A$22:$A$31)</f>
        <v>0</v>
      </c>
      <c r="P49" s="88"/>
      <c r="Q49" s="88"/>
      <c r="R49" s="110">
        <f>NETWORKDAYS(P49,Q49,'Liste du personnel'!$A$22:$A$31)</f>
        <v>0</v>
      </c>
      <c r="S49" s="88"/>
      <c r="T49" s="89"/>
      <c r="U49" s="110">
        <f>NETWORKDAYS(S49,T49,'Liste du personnel'!$A$22:$A$31)</f>
        <v>0</v>
      </c>
      <c r="V49" s="88"/>
      <c r="W49" s="90"/>
      <c r="X49" s="64"/>
    </row>
    <row r="50" spans="1:24" s="53" customFormat="1" ht="24.95" customHeight="1">
      <c r="A50" s="54">
        <v>10</v>
      </c>
      <c r="B50" s="123"/>
      <c r="C50" s="146"/>
      <c r="D50" s="78"/>
      <c r="E50" s="99">
        <f t="shared" ref="E50:E53" si="29">ROUND(D50*96,0)/96*24+(O50+R50+U50)*7</f>
        <v>0</v>
      </c>
      <c r="F50" s="55" t="str">
        <f t="shared" si="0"/>
        <v>0,00</v>
      </c>
      <c r="G50" s="55" t="str">
        <f t="shared" si="28"/>
        <v>0,00</v>
      </c>
      <c r="H50" s="115" t="str">
        <f t="shared" si="2"/>
        <v>0,00</v>
      </c>
      <c r="I50" s="82"/>
      <c r="J50" s="144"/>
      <c r="K50" s="148"/>
      <c r="L50" s="163"/>
      <c r="M50" s="91"/>
      <c r="N50" s="92"/>
      <c r="O50" s="111">
        <f>NETWORKDAYS(M50,N50,'Liste du personnel'!$A$22:$A$31)</f>
        <v>0</v>
      </c>
      <c r="P50" s="93"/>
      <c r="Q50" s="93"/>
      <c r="R50" s="111">
        <f>NETWORKDAYS(P50,Q50,'Liste du personnel'!$A$22:$A$31)</f>
        <v>0</v>
      </c>
      <c r="S50" s="93"/>
      <c r="T50" s="94"/>
      <c r="U50" s="111">
        <f>NETWORKDAYS(S50,T50,'Liste du personnel'!$A$22:$A$31)</f>
        <v>0</v>
      </c>
      <c r="V50" s="93"/>
      <c r="W50" s="95"/>
    </row>
    <row r="51" spans="1:24" s="53" customFormat="1" ht="24.95" customHeight="1">
      <c r="A51" s="54">
        <v>11</v>
      </c>
      <c r="B51" s="123"/>
      <c r="C51" s="146"/>
      <c r="D51" s="78"/>
      <c r="E51" s="99">
        <f t="shared" si="29"/>
        <v>0</v>
      </c>
      <c r="F51" s="55" t="str">
        <f t="shared" si="0"/>
        <v>0,00</v>
      </c>
      <c r="G51" s="55" t="str">
        <f t="shared" si="28"/>
        <v>0,00</v>
      </c>
      <c r="H51" s="115" t="str">
        <f t="shared" si="2"/>
        <v>0,00</v>
      </c>
      <c r="I51" s="82"/>
      <c r="J51" s="144"/>
      <c r="K51" s="148"/>
      <c r="L51" s="163"/>
      <c r="M51" s="96"/>
      <c r="N51" s="97"/>
      <c r="O51" s="111">
        <f>NETWORKDAYS(M51,N51,'Liste du personnel'!$A$22:$A$31)</f>
        <v>0</v>
      </c>
      <c r="P51" s="93"/>
      <c r="Q51" s="93"/>
      <c r="R51" s="111">
        <f>NETWORKDAYS(P51,Q51,'Liste du personnel'!$A$22:$A$31)</f>
        <v>0</v>
      </c>
      <c r="S51" s="93"/>
      <c r="T51" s="94"/>
      <c r="U51" s="111">
        <f>NETWORKDAYS(S51,T51,'Liste du personnel'!$A$22:$A$31)</f>
        <v>0</v>
      </c>
      <c r="V51" s="93"/>
      <c r="W51" s="95"/>
    </row>
    <row r="52" spans="1:24" s="53" customFormat="1" ht="24.95" customHeight="1">
      <c r="A52" s="54">
        <v>12</v>
      </c>
      <c r="B52" s="123"/>
      <c r="C52" s="146"/>
      <c r="D52" s="78"/>
      <c r="E52" s="99">
        <f t="shared" si="29"/>
        <v>0</v>
      </c>
      <c r="F52" s="55" t="str">
        <f t="shared" si="0"/>
        <v>0,00</v>
      </c>
      <c r="G52" s="55" t="str">
        <f>IF(AND(E52&lt;35,O52+R52+U52=0),"0,00",IF(E52-35-F52&gt;8,8,E52-35-F52))</f>
        <v>0,00</v>
      </c>
      <c r="H52" s="115" t="str">
        <f>IF(E52-35-F52&gt;8,E52-35-F52-G52,"0,00")</f>
        <v>0,00</v>
      </c>
      <c r="I52" s="82"/>
      <c r="J52" s="144"/>
      <c r="K52" s="148"/>
      <c r="L52" s="163"/>
      <c r="M52" s="96"/>
      <c r="N52" s="97"/>
      <c r="O52" s="111">
        <f>NETWORKDAYS(M52,N52,'Liste du personnel'!$A$22:$A$31)</f>
        <v>0</v>
      </c>
      <c r="P52" s="93"/>
      <c r="Q52" s="93"/>
      <c r="R52" s="111">
        <f>NETWORKDAYS(P52,Q52,'Liste du personnel'!$A$22:$A$31)</f>
        <v>0</v>
      </c>
      <c r="S52" s="93"/>
      <c r="T52" s="94"/>
      <c r="U52" s="111">
        <f>NETWORKDAYS(S52,T52,'Liste du personnel'!$A$22:$A$31)</f>
        <v>0</v>
      </c>
      <c r="V52" s="93"/>
      <c r="W52" s="95"/>
    </row>
    <row r="53" spans="1:24" s="53" customFormat="1" ht="24.95" customHeight="1">
      <c r="A53" s="65"/>
      <c r="B53" s="123"/>
      <c r="C53" s="146"/>
      <c r="D53" s="78"/>
      <c r="E53" s="121">
        <f t="shared" si="29"/>
        <v>0</v>
      </c>
      <c r="F53" s="118" t="str">
        <f t="shared" si="0"/>
        <v>0,00</v>
      </c>
      <c r="G53" s="55" t="str">
        <f>IF(AND(E53&lt;35,O53+R53+U53=0),"0,00",IF(E53-35-F53&gt;8,8,E53-35-F53))</f>
        <v>0,00</v>
      </c>
      <c r="H53" s="115" t="str">
        <f t="shared" si="2"/>
        <v>0,00</v>
      </c>
      <c r="I53" s="83"/>
      <c r="J53" s="144"/>
      <c r="K53" s="149"/>
      <c r="L53" s="164"/>
      <c r="M53" s="96"/>
      <c r="N53" s="97"/>
      <c r="O53" s="112">
        <f>NETWORKDAYS(M53,N53,'Liste du personnel'!$A$22:$A$31)</f>
        <v>0</v>
      </c>
      <c r="P53" s="93"/>
      <c r="Q53" s="93"/>
      <c r="R53" s="112">
        <f>NETWORKDAYS(P53,Q53,'Liste du personnel'!$A$22:$A$31)</f>
        <v>0</v>
      </c>
      <c r="S53" s="93"/>
      <c r="T53" s="94"/>
      <c r="U53" s="112">
        <f>NETWORKDAYS(S53,T53,'Liste du personnel'!$A$22:$A$31)</f>
        <v>0</v>
      </c>
      <c r="V53" s="93"/>
      <c r="W53" s="95"/>
    </row>
    <row r="54" spans="1:24" s="63" customFormat="1" ht="24.95" customHeight="1" thickBot="1">
      <c r="A54" s="56"/>
      <c r="B54" s="58">
        <v>10002686</v>
      </c>
      <c r="C54" s="116">
        <f>C49</f>
        <v>0</v>
      </c>
      <c r="D54" s="59" t="s">
        <v>16</v>
      </c>
      <c r="E54" s="60">
        <f>SUM(E49:E53)</f>
        <v>0</v>
      </c>
      <c r="F54" s="60">
        <f t="shared" ref="F54" si="30">SUM(F49:F53)</f>
        <v>0</v>
      </c>
      <c r="G54" s="60">
        <f t="shared" ref="G54:H54" si="31">SUM(G49:G53)</f>
        <v>0</v>
      </c>
      <c r="H54" s="61">
        <f t="shared" si="31"/>
        <v>0</v>
      </c>
      <c r="I54" s="62">
        <f>SUM(I49:I53)*15.5</f>
        <v>0</v>
      </c>
      <c r="J54" s="57">
        <f>J49*5</f>
        <v>0</v>
      </c>
      <c r="K54" s="57">
        <f>K49</f>
        <v>0</v>
      </c>
      <c r="L54" s="58">
        <f>L49</f>
        <v>0</v>
      </c>
      <c r="M54" s="155"/>
      <c r="N54" s="156"/>
      <c r="O54" s="156"/>
      <c r="P54" s="156"/>
      <c r="Q54" s="156"/>
      <c r="R54" s="156"/>
      <c r="S54" s="156"/>
      <c r="T54" s="156"/>
      <c r="U54" s="156"/>
      <c r="V54" s="156"/>
      <c r="W54" s="157"/>
    </row>
    <row r="55" spans="1:24" s="53" customFormat="1" ht="24.95" customHeight="1">
      <c r="A55" s="51">
        <v>9</v>
      </c>
      <c r="B55" s="122"/>
      <c r="C55" s="145"/>
      <c r="D55" s="124"/>
      <c r="E55" s="117">
        <f>ROUND(D55*96,0)/96*24+(O55+R55+U55)*7</f>
        <v>0</v>
      </c>
      <c r="F55" s="113" t="str">
        <f t="shared" si="0"/>
        <v>0,00</v>
      </c>
      <c r="G55" s="52" t="str">
        <f t="shared" ref="G55:G57" si="32">IF(AND(E55&lt;35,O55+R55+U55=0),"0,00",IF(E55-35-F55&gt;8,8,E55-35-F55))</f>
        <v>0,00</v>
      </c>
      <c r="H55" s="114" t="str">
        <f t="shared" si="2"/>
        <v>0,00</v>
      </c>
      <c r="I55" s="84"/>
      <c r="J55" s="143"/>
      <c r="K55" s="147"/>
      <c r="L55" s="162"/>
      <c r="M55" s="88"/>
      <c r="N55" s="88"/>
      <c r="O55" s="110">
        <f>NETWORKDAYS(M55,N55,'Liste du personnel'!$A$22:$A$31)</f>
        <v>0</v>
      </c>
      <c r="P55" s="88"/>
      <c r="Q55" s="88"/>
      <c r="R55" s="110">
        <f>NETWORKDAYS(P55,Q55,'Liste du personnel'!$A$22:$A$31)</f>
        <v>0</v>
      </c>
      <c r="S55" s="88"/>
      <c r="T55" s="88"/>
      <c r="U55" s="110">
        <f>NETWORKDAYS(S55,T55,'Liste du personnel'!$A$22:$A$31)</f>
        <v>0</v>
      </c>
      <c r="V55" s="88"/>
      <c r="W55" s="90"/>
      <c r="X55" s="64"/>
    </row>
    <row r="56" spans="1:24" s="53" customFormat="1" ht="24.95" customHeight="1">
      <c r="A56" s="54">
        <v>10</v>
      </c>
      <c r="B56" s="123"/>
      <c r="C56" s="146"/>
      <c r="D56" s="78"/>
      <c r="E56" s="99">
        <f t="shared" ref="E56:E59" si="33">ROUND(D56*96,0)/96*24+(O56+R56+U56)*7</f>
        <v>0</v>
      </c>
      <c r="F56" s="55" t="str">
        <f t="shared" si="0"/>
        <v>0,00</v>
      </c>
      <c r="G56" s="55" t="str">
        <f t="shared" si="32"/>
        <v>0,00</v>
      </c>
      <c r="H56" s="115" t="str">
        <f t="shared" si="2"/>
        <v>0,00</v>
      </c>
      <c r="I56" s="82"/>
      <c r="J56" s="144"/>
      <c r="K56" s="148"/>
      <c r="L56" s="163"/>
      <c r="M56" s="93"/>
      <c r="N56" s="93"/>
      <c r="O56" s="111">
        <f>NETWORKDAYS(M56,N56,'Liste du personnel'!$A$22:$A$31)</f>
        <v>0</v>
      </c>
      <c r="P56" s="93"/>
      <c r="Q56" s="93"/>
      <c r="R56" s="111">
        <f>NETWORKDAYS(P56,Q56,'Liste du personnel'!$A$22:$A$31)</f>
        <v>0</v>
      </c>
      <c r="S56" s="93"/>
      <c r="T56" s="93"/>
      <c r="U56" s="111">
        <f>NETWORKDAYS(S56,T56,'Liste du personnel'!$A$22:$A$31)</f>
        <v>0</v>
      </c>
      <c r="V56" s="93"/>
      <c r="W56" s="95"/>
    </row>
    <row r="57" spans="1:24" s="53" customFormat="1" ht="24.95" customHeight="1">
      <c r="A57" s="54">
        <v>11</v>
      </c>
      <c r="B57" s="123"/>
      <c r="C57" s="146"/>
      <c r="D57" s="78"/>
      <c r="E57" s="99">
        <f t="shared" si="33"/>
        <v>0</v>
      </c>
      <c r="F57" s="55" t="str">
        <f t="shared" si="0"/>
        <v>0,00</v>
      </c>
      <c r="G57" s="55" t="str">
        <f t="shared" si="32"/>
        <v>0,00</v>
      </c>
      <c r="H57" s="115" t="str">
        <f t="shared" si="2"/>
        <v>0,00</v>
      </c>
      <c r="I57" s="82"/>
      <c r="J57" s="144"/>
      <c r="K57" s="148"/>
      <c r="L57" s="163"/>
      <c r="M57" s="93"/>
      <c r="N57" s="93"/>
      <c r="O57" s="111">
        <f>NETWORKDAYS(M57,N57,'Liste du personnel'!$A$22:$A$31)</f>
        <v>0</v>
      </c>
      <c r="P57" s="93"/>
      <c r="Q57" s="93"/>
      <c r="R57" s="111">
        <f>NETWORKDAYS(P57,Q57,'Liste du personnel'!$A$22:$A$31)</f>
        <v>0</v>
      </c>
      <c r="S57" s="93"/>
      <c r="T57" s="93"/>
      <c r="U57" s="111">
        <f>NETWORKDAYS(S57,T57,'Liste du personnel'!$A$22:$A$31)</f>
        <v>0</v>
      </c>
      <c r="V57" s="93"/>
      <c r="W57" s="95"/>
    </row>
    <row r="58" spans="1:24" s="53" customFormat="1" ht="24.95" customHeight="1">
      <c r="A58" s="54">
        <v>12</v>
      </c>
      <c r="B58" s="123"/>
      <c r="C58" s="146"/>
      <c r="D58" s="78"/>
      <c r="E58" s="99">
        <f t="shared" si="33"/>
        <v>0</v>
      </c>
      <c r="F58" s="55" t="str">
        <f t="shared" si="0"/>
        <v>0,00</v>
      </c>
      <c r="G58" s="55" t="str">
        <f>IF(AND(E58&lt;35,O58+R58+U58=0),"0,00",IF(E58-35-F58&gt;8,8,E58-35-F58))</f>
        <v>0,00</v>
      </c>
      <c r="H58" s="115" t="str">
        <f>IF(E58-35-F58&gt;8,E58-35-F58-G58,"0,00")</f>
        <v>0,00</v>
      </c>
      <c r="I58" s="82"/>
      <c r="J58" s="144"/>
      <c r="K58" s="148"/>
      <c r="L58" s="163"/>
      <c r="M58" s="93"/>
      <c r="N58" s="93"/>
      <c r="O58" s="111">
        <f>NETWORKDAYS(M58,N58,'Liste du personnel'!$A$22:$A$31)</f>
        <v>0</v>
      </c>
      <c r="P58" s="93"/>
      <c r="Q58" s="93"/>
      <c r="R58" s="111">
        <f>NETWORKDAYS(P58,Q58,'Liste du personnel'!$A$22:$A$31)</f>
        <v>0</v>
      </c>
      <c r="S58" s="93"/>
      <c r="T58" s="93"/>
      <c r="U58" s="111">
        <f>NETWORKDAYS(S58,T58,'Liste du personnel'!$A$22:$A$31)</f>
        <v>0</v>
      </c>
      <c r="V58" s="93"/>
      <c r="W58" s="95"/>
    </row>
    <row r="59" spans="1:24" s="53" customFormat="1" ht="24.95" customHeight="1">
      <c r="A59" s="65"/>
      <c r="B59" s="123"/>
      <c r="C59" s="146"/>
      <c r="D59" s="78"/>
      <c r="E59" s="121">
        <f t="shared" si="33"/>
        <v>0</v>
      </c>
      <c r="F59" s="118" t="str">
        <f t="shared" si="0"/>
        <v>0,00</v>
      </c>
      <c r="G59" s="55" t="str">
        <f>IF(AND(E59&lt;35,O59+R59+U59=0),"0,00",IF(E59-35-F59&gt;8,8,E59-35-F59))</f>
        <v>0,00</v>
      </c>
      <c r="H59" s="115" t="str">
        <f t="shared" si="2"/>
        <v>0,00</v>
      </c>
      <c r="I59" s="83"/>
      <c r="J59" s="144"/>
      <c r="K59" s="149"/>
      <c r="L59" s="164"/>
      <c r="M59" s="93"/>
      <c r="N59" s="93"/>
      <c r="O59" s="112">
        <f>NETWORKDAYS(M59,N59,'Liste du personnel'!$A$22:$A$31)</f>
        <v>0</v>
      </c>
      <c r="P59" s="93"/>
      <c r="Q59" s="93"/>
      <c r="R59" s="112">
        <f>NETWORKDAYS(P59,Q59,'Liste du personnel'!$A$22:$A$31)</f>
        <v>0</v>
      </c>
      <c r="S59" s="93"/>
      <c r="T59" s="93"/>
      <c r="U59" s="112">
        <f>NETWORKDAYS(S59,T59,'Liste du personnel'!$A$22:$A$31)</f>
        <v>0</v>
      </c>
      <c r="V59" s="93"/>
      <c r="W59" s="95"/>
    </row>
    <row r="60" spans="1:24" s="63" customFormat="1" ht="24.95" customHeight="1" thickBot="1">
      <c r="A60" s="56"/>
      <c r="B60" s="58">
        <v>10002694</v>
      </c>
      <c r="C60" s="116">
        <f>C55</f>
        <v>0</v>
      </c>
      <c r="D60" s="59" t="s">
        <v>16</v>
      </c>
      <c r="E60" s="60">
        <f>SUM(E55:E59)</f>
        <v>0</v>
      </c>
      <c r="F60" s="60">
        <f t="shared" ref="F60" si="34">SUM(F55:F59)</f>
        <v>0</v>
      </c>
      <c r="G60" s="60">
        <f t="shared" ref="G60:H60" si="35">SUM(G55:G59)</f>
        <v>0</v>
      </c>
      <c r="H60" s="61">
        <f t="shared" si="35"/>
        <v>0</v>
      </c>
      <c r="I60" s="62">
        <f>SUM(I55:I59)*15.5</f>
        <v>0</v>
      </c>
      <c r="J60" s="57">
        <f>J55*5</f>
        <v>0</v>
      </c>
      <c r="K60" s="57">
        <f>K55</f>
        <v>0</v>
      </c>
      <c r="L60" s="58">
        <f>L55</f>
        <v>0</v>
      </c>
      <c r="M60" s="155"/>
      <c r="N60" s="156"/>
      <c r="O60" s="156"/>
      <c r="P60" s="156"/>
      <c r="Q60" s="156"/>
      <c r="R60" s="156"/>
      <c r="S60" s="156"/>
      <c r="T60" s="156"/>
      <c r="U60" s="156"/>
      <c r="V60" s="156"/>
      <c r="W60" s="157"/>
    </row>
    <row r="61" spans="1:24" s="53" customFormat="1" ht="24.95" customHeight="1">
      <c r="A61" s="51">
        <v>9</v>
      </c>
      <c r="B61" s="122"/>
      <c r="C61" s="199"/>
      <c r="D61" s="124"/>
      <c r="E61" s="117">
        <f>ROUND(D61*96,0)/96*24+(O61+R61+U61)*7</f>
        <v>0</v>
      </c>
      <c r="F61" s="113" t="str">
        <f t="shared" si="0"/>
        <v>0,00</v>
      </c>
      <c r="G61" s="52" t="str">
        <f t="shared" ref="G61:G63" si="36">IF(AND(E61&lt;35,O61+R61+U61=0),"0,00",IF(E61-35-F61&gt;8,8,E61-35-F61))</f>
        <v>0,00</v>
      </c>
      <c r="H61" s="114" t="str">
        <f t="shared" si="2"/>
        <v>0,00</v>
      </c>
      <c r="I61" s="84"/>
      <c r="J61" s="143"/>
      <c r="K61" s="147"/>
      <c r="L61" s="162"/>
      <c r="M61" s="88"/>
      <c r="N61" s="88"/>
      <c r="O61" s="110">
        <f>NETWORKDAYS(M61,N61,'Liste du personnel'!$A$22:$A$31)</f>
        <v>0</v>
      </c>
      <c r="P61" s="88"/>
      <c r="Q61" s="88"/>
      <c r="R61" s="110">
        <f>NETWORKDAYS(P61,Q61,'Liste du personnel'!$A$22:$A$31)</f>
        <v>0</v>
      </c>
      <c r="S61" s="88"/>
      <c r="T61" s="88"/>
      <c r="U61" s="110">
        <f>NETWORKDAYS(S61,T61,'Liste du personnel'!$A$22:$A$31)</f>
        <v>0</v>
      </c>
      <c r="V61" s="88"/>
      <c r="W61" s="90"/>
      <c r="X61" s="64"/>
    </row>
    <row r="62" spans="1:24" s="53" customFormat="1" ht="24.95" customHeight="1">
      <c r="A62" s="54">
        <v>10</v>
      </c>
      <c r="B62" s="123"/>
      <c r="C62" s="146"/>
      <c r="D62" s="78"/>
      <c r="E62" s="99">
        <f t="shared" ref="E62:E65" si="37">ROUND(D62*96,0)/96*24+(O62+R62+U62)*7</f>
        <v>0</v>
      </c>
      <c r="F62" s="55" t="str">
        <f t="shared" si="0"/>
        <v>0,00</v>
      </c>
      <c r="G62" s="55" t="str">
        <f t="shared" si="36"/>
        <v>0,00</v>
      </c>
      <c r="H62" s="115" t="str">
        <f t="shared" si="2"/>
        <v>0,00</v>
      </c>
      <c r="I62" s="82"/>
      <c r="J62" s="144"/>
      <c r="K62" s="148"/>
      <c r="L62" s="163"/>
      <c r="M62" s="93"/>
      <c r="N62" s="93"/>
      <c r="O62" s="111">
        <f>NETWORKDAYS(M62,N62,'Liste du personnel'!$A$22:$A$31)</f>
        <v>0</v>
      </c>
      <c r="P62" s="93"/>
      <c r="Q62" s="93"/>
      <c r="R62" s="111">
        <f>NETWORKDAYS(P62,Q62,'Liste du personnel'!$A$22:$A$31)</f>
        <v>0</v>
      </c>
      <c r="S62" s="93"/>
      <c r="T62" s="93"/>
      <c r="U62" s="111">
        <f>NETWORKDAYS(S62,T62,'Liste du personnel'!$A$22:$A$31)</f>
        <v>0</v>
      </c>
      <c r="V62" s="93"/>
      <c r="W62" s="95"/>
    </row>
    <row r="63" spans="1:24" s="53" customFormat="1" ht="24.95" customHeight="1">
      <c r="A63" s="54">
        <v>11</v>
      </c>
      <c r="B63" s="123"/>
      <c r="C63" s="146"/>
      <c r="D63" s="78"/>
      <c r="E63" s="99">
        <f t="shared" si="37"/>
        <v>0</v>
      </c>
      <c r="F63" s="55" t="str">
        <f t="shared" si="0"/>
        <v>0,00</v>
      </c>
      <c r="G63" s="55" t="str">
        <f t="shared" si="36"/>
        <v>0,00</v>
      </c>
      <c r="H63" s="115" t="str">
        <f t="shared" si="2"/>
        <v>0,00</v>
      </c>
      <c r="I63" s="82"/>
      <c r="J63" s="144"/>
      <c r="K63" s="148"/>
      <c r="L63" s="163"/>
      <c r="M63" s="93"/>
      <c r="N63" s="93"/>
      <c r="O63" s="111">
        <f>NETWORKDAYS(M63,N63,'Liste du personnel'!$A$22:$A$31)</f>
        <v>0</v>
      </c>
      <c r="P63" s="93"/>
      <c r="Q63" s="93"/>
      <c r="R63" s="111">
        <f>NETWORKDAYS(P63,Q63,'Liste du personnel'!$A$22:$A$31)</f>
        <v>0</v>
      </c>
      <c r="S63" s="93"/>
      <c r="T63" s="93"/>
      <c r="U63" s="111">
        <f>NETWORKDAYS(S63,T63,'Liste du personnel'!$A$22:$A$31)</f>
        <v>0</v>
      </c>
      <c r="V63" s="93"/>
      <c r="W63" s="95"/>
    </row>
    <row r="64" spans="1:24" s="53" customFormat="1" ht="24.95" customHeight="1">
      <c r="A64" s="54">
        <v>12</v>
      </c>
      <c r="B64" s="123"/>
      <c r="C64" s="146"/>
      <c r="D64" s="78"/>
      <c r="E64" s="99">
        <f t="shared" si="37"/>
        <v>0</v>
      </c>
      <c r="F64" s="55" t="str">
        <f t="shared" si="0"/>
        <v>0,00</v>
      </c>
      <c r="G64" s="55" t="str">
        <f>IF(AND(E64&lt;35,O64+R64+U64=0),"0,00",IF(E64-35-F64&gt;8,8,E64-35-F64))</f>
        <v>0,00</v>
      </c>
      <c r="H64" s="115" t="str">
        <f>IF(E64-35-F64&gt;8,E64-35-F64-G64,"0,00")</f>
        <v>0,00</v>
      </c>
      <c r="I64" s="82"/>
      <c r="J64" s="144"/>
      <c r="K64" s="148"/>
      <c r="L64" s="163"/>
      <c r="M64" s="93"/>
      <c r="N64" s="93"/>
      <c r="O64" s="111">
        <f>NETWORKDAYS(M64,N64,'Liste du personnel'!$A$22:$A$31)</f>
        <v>0</v>
      </c>
      <c r="P64" s="93"/>
      <c r="Q64" s="93"/>
      <c r="R64" s="111">
        <f>NETWORKDAYS(P64,Q64,'Liste du personnel'!$A$22:$A$31)</f>
        <v>0</v>
      </c>
      <c r="S64" s="93"/>
      <c r="T64" s="93"/>
      <c r="U64" s="111">
        <f>NETWORKDAYS(S64,T64,'Liste du personnel'!$A$22:$A$31)</f>
        <v>0</v>
      </c>
      <c r="V64" s="93"/>
      <c r="W64" s="95"/>
    </row>
    <row r="65" spans="1:24" s="53" customFormat="1" ht="24.95" customHeight="1">
      <c r="A65" s="65"/>
      <c r="B65" s="123"/>
      <c r="C65" s="146"/>
      <c r="D65" s="78"/>
      <c r="E65" s="121">
        <f t="shared" si="37"/>
        <v>0</v>
      </c>
      <c r="F65" s="118" t="str">
        <f t="shared" si="0"/>
        <v>0,00</v>
      </c>
      <c r="G65" s="55" t="str">
        <f>IF(AND(E65&lt;35,O65+R65+U65=0),"0,00",IF(E65-35-F65&gt;8,8,E65-35-F65))</f>
        <v>0,00</v>
      </c>
      <c r="H65" s="115" t="str">
        <f t="shared" si="2"/>
        <v>0,00</v>
      </c>
      <c r="I65" s="83"/>
      <c r="J65" s="144"/>
      <c r="K65" s="149"/>
      <c r="L65" s="164"/>
      <c r="M65" s="93"/>
      <c r="N65" s="93"/>
      <c r="O65" s="112">
        <f>NETWORKDAYS(M65,N65,'Liste du personnel'!$A$22:$A$31)</f>
        <v>0</v>
      </c>
      <c r="P65" s="93"/>
      <c r="Q65" s="93"/>
      <c r="R65" s="112">
        <f>NETWORKDAYS(P65,Q65,'Liste du personnel'!$A$22:$A$31)</f>
        <v>0</v>
      </c>
      <c r="S65" s="93"/>
      <c r="T65" s="93"/>
      <c r="U65" s="112">
        <f>NETWORKDAYS(S65,T65,'Liste du personnel'!$A$22:$A$31)</f>
        <v>0</v>
      </c>
      <c r="V65" s="93"/>
      <c r="W65" s="95"/>
    </row>
    <row r="66" spans="1:24" s="63" customFormat="1" ht="24.95" customHeight="1" thickBot="1">
      <c r="A66" s="56"/>
      <c r="B66" s="58">
        <v>10002711</v>
      </c>
      <c r="C66" s="116">
        <f>C61</f>
        <v>0</v>
      </c>
      <c r="D66" s="59" t="s">
        <v>16</v>
      </c>
      <c r="E66" s="60">
        <f>SUM(E61:E65)</f>
        <v>0</v>
      </c>
      <c r="F66" s="60">
        <f t="shared" ref="F66" si="38">SUM(F61:F65)</f>
        <v>0</v>
      </c>
      <c r="G66" s="60">
        <f t="shared" ref="G66:H66" si="39">SUM(G61:G65)</f>
        <v>0</v>
      </c>
      <c r="H66" s="61">
        <f t="shared" si="39"/>
        <v>0</v>
      </c>
      <c r="I66" s="62">
        <f>SUM(I61:I65)*15.5</f>
        <v>0</v>
      </c>
      <c r="J66" s="57">
        <f>J61*5</f>
        <v>0</v>
      </c>
      <c r="K66" s="57">
        <f>K61</f>
        <v>0</v>
      </c>
      <c r="L66" s="58">
        <f>L61</f>
        <v>0</v>
      </c>
      <c r="M66" s="155"/>
      <c r="N66" s="156"/>
      <c r="O66" s="156"/>
      <c r="P66" s="156"/>
      <c r="Q66" s="156"/>
      <c r="R66" s="156"/>
      <c r="S66" s="156"/>
      <c r="T66" s="156"/>
      <c r="U66" s="156"/>
      <c r="V66" s="156"/>
      <c r="W66" s="157"/>
    </row>
    <row r="67" spans="1:24" s="53" customFormat="1" ht="24.95" customHeight="1">
      <c r="A67" s="51">
        <v>9</v>
      </c>
      <c r="B67" s="122"/>
      <c r="C67" s="145"/>
      <c r="D67" s="124"/>
      <c r="E67" s="117">
        <f>ROUND(D67*96,0)/96*24+(O67+R67+U67)*7</f>
        <v>0</v>
      </c>
      <c r="F67" s="113" t="str">
        <f t="shared" si="0"/>
        <v>0,00</v>
      </c>
      <c r="G67" s="52" t="str">
        <f t="shared" ref="G67:G69" si="40">IF(AND(E67&lt;35,O67+R67+U67=0),"0,00",IF(E67-35-F67&gt;8,8,E67-35-F67))</f>
        <v>0,00</v>
      </c>
      <c r="H67" s="114" t="str">
        <f t="shared" si="2"/>
        <v>0,00</v>
      </c>
      <c r="I67" s="84"/>
      <c r="J67" s="143"/>
      <c r="K67" s="147"/>
      <c r="L67" s="162"/>
      <c r="M67" s="88"/>
      <c r="N67" s="88"/>
      <c r="O67" s="110">
        <f>NETWORKDAYS(M67,N67,'Liste du personnel'!$A$22:$A$31)</f>
        <v>0</v>
      </c>
      <c r="P67" s="88"/>
      <c r="Q67" s="88"/>
      <c r="R67" s="110">
        <f>NETWORKDAYS(P67,Q67,'Liste du personnel'!$A$22:$A$31)</f>
        <v>0</v>
      </c>
      <c r="S67" s="88"/>
      <c r="T67" s="88"/>
      <c r="U67" s="110">
        <f>NETWORKDAYS(S67,T67,'Liste du personnel'!$A$22:$A$31)</f>
        <v>0</v>
      </c>
      <c r="V67" s="88"/>
      <c r="W67" s="90"/>
      <c r="X67" s="64"/>
    </row>
    <row r="68" spans="1:24" s="53" customFormat="1" ht="24.95" customHeight="1">
      <c r="A68" s="54">
        <v>10</v>
      </c>
      <c r="B68" s="123"/>
      <c r="C68" s="146"/>
      <c r="D68" s="78"/>
      <c r="E68" s="99">
        <f t="shared" ref="E68:E71" si="41">ROUND(D68*96,0)/96*24+(O68+R68+U68)*7</f>
        <v>0</v>
      </c>
      <c r="F68" s="55" t="str">
        <f t="shared" si="0"/>
        <v>0,00</v>
      </c>
      <c r="G68" s="55" t="str">
        <f t="shared" si="40"/>
        <v>0,00</v>
      </c>
      <c r="H68" s="115" t="str">
        <f t="shared" si="2"/>
        <v>0,00</v>
      </c>
      <c r="I68" s="82"/>
      <c r="J68" s="144"/>
      <c r="K68" s="148"/>
      <c r="L68" s="163"/>
      <c r="M68" s="93"/>
      <c r="N68" s="93"/>
      <c r="O68" s="111">
        <f>NETWORKDAYS(M68,N68,'Liste du personnel'!$A$22:$A$31)</f>
        <v>0</v>
      </c>
      <c r="P68" s="93"/>
      <c r="Q68" s="93"/>
      <c r="R68" s="111">
        <f>NETWORKDAYS(P68,Q68,'Liste du personnel'!$A$22:$A$31)</f>
        <v>0</v>
      </c>
      <c r="S68" s="93"/>
      <c r="T68" s="93"/>
      <c r="U68" s="111">
        <f>NETWORKDAYS(S68,T68,'Liste du personnel'!$A$22:$A$31)</f>
        <v>0</v>
      </c>
      <c r="V68" s="93"/>
      <c r="W68" s="95"/>
    </row>
    <row r="69" spans="1:24" s="53" customFormat="1" ht="24.95" customHeight="1">
      <c r="A69" s="54">
        <v>11</v>
      </c>
      <c r="B69" s="123"/>
      <c r="C69" s="146"/>
      <c r="D69" s="78"/>
      <c r="E69" s="99">
        <f t="shared" si="41"/>
        <v>0</v>
      </c>
      <c r="F69" s="55" t="str">
        <f t="shared" si="0"/>
        <v>0,00</v>
      </c>
      <c r="G69" s="55" t="str">
        <f t="shared" si="40"/>
        <v>0,00</v>
      </c>
      <c r="H69" s="115" t="str">
        <f t="shared" si="2"/>
        <v>0,00</v>
      </c>
      <c r="I69" s="82"/>
      <c r="J69" s="144"/>
      <c r="K69" s="148"/>
      <c r="L69" s="163"/>
      <c r="M69" s="93"/>
      <c r="N69" s="93"/>
      <c r="O69" s="111">
        <f>NETWORKDAYS(M69,N69,'Liste du personnel'!$A$22:$A$31)</f>
        <v>0</v>
      </c>
      <c r="P69" s="93"/>
      <c r="Q69" s="93"/>
      <c r="R69" s="111">
        <f>NETWORKDAYS(P69,Q69,'Liste du personnel'!$A$22:$A$31)</f>
        <v>0</v>
      </c>
      <c r="S69" s="93"/>
      <c r="T69" s="93"/>
      <c r="U69" s="111">
        <f>NETWORKDAYS(S69,T69,'Liste du personnel'!$A$22:$A$31)</f>
        <v>0</v>
      </c>
      <c r="V69" s="93"/>
      <c r="W69" s="95"/>
    </row>
    <row r="70" spans="1:24" s="53" customFormat="1" ht="24.95" customHeight="1">
      <c r="A70" s="54">
        <v>12</v>
      </c>
      <c r="B70" s="123"/>
      <c r="C70" s="146"/>
      <c r="D70" s="78"/>
      <c r="E70" s="99">
        <f t="shared" si="41"/>
        <v>0</v>
      </c>
      <c r="F70" s="55" t="str">
        <f t="shared" si="0"/>
        <v>0,00</v>
      </c>
      <c r="G70" s="55" t="str">
        <f>IF(AND(E70&lt;35,O70+R70+U70=0),"0,00",IF(E70-35-F70&gt;8,8,E70-35-F70))</f>
        <v>0,00</v>
      </c>
      <c r="H70" s="115" t="str">
        <f>IF(E70-35-F70&gt;8,E70-35-F70-G70,"0,00")</f>
        <v>0,00</v>
      </c>
      <c r="I70" s="82"/>
      <c r="J70" s="144"/>
      <c r="K70" s="148"/>
      <c r="L70" s="163"/>
      <c r="M70" s="93"/>
      <c r="N70" s="93"/>
      <c r="O70" s="111">
        <f>NETWORKDAYS(M70,N70,'Liste du personnel'!$A$22:$A$31)</f>
        <v>0</v>
      </c>
      <c r="P70" s="93"/>
      <c r="Q70" s="93"/>
      <c r="R70" s="111">
        <f>NETWORKDAYS(P70,Q70,'Liste du personnel'!$A$22:$A$31)</f>
        <v>0</v>
      </c>
      <c r="S70" s="93"/>
      <c r="T70" s="93"/>
      <c r="U70" s="111">
        <f>NETWORKDAYS(S70,T70,'Liste du personnel'!$A$22:$A$31)</f>
        <v>0</v>
      </c>
      <c r="V70" s="93"/>
      <c r="W70" s="95"/>
    </row>
    <row r="71" spans="1:24" s="53" customFormat="1" ht="24.95" customHeight="1">
      <c r="A71" s="65"/>
      <c r="B71" s="123"/>
      <c r="C71" s="146"/>
      <c r="D71" s="78"/>
      <c r="E71" s="121">
        <f t="shared" si="41"/>
        <v>0</v>
      </c>
      <c r="F71" s="118" t="str">
        <f t="shared" si="0"/>
        <v>0,00</v>
      </c>
      <c r="G71" s="55" t="str">
        <f>IF(AND(E71&lt;35,O71+R71+U71=0),"0,00",IF(E71-35-F71&gt;8,8,E71-35-F71))</f>
        <v>0,00</v>
      </c>
      <c r="H71" s="115" t="str">
        <f t="shared" si="2"/>
        <v>0,00</v>
      </c>
      <c r="I71" s="83"/>
      <c r="J71" s="144"/>
      <c r="K71" s="149"/>
      <c r="L71" s="164"/>
      <c r="M71" s="93"/>
      <c r="N71" s="93"/>
      <c r="O71" s="112">
        <f>NETWORKDAYS(M71,N71,'Liste du personnel'!$A$22:$A$31)</f>
        <v>0</v>
      </c>
      <c r="P71" s="93"/>
      <c r="Q71" s="93"/>
      <c r="R71" s="112">
        <f>NETWORKDAYS(P71,Q71,'Liste du personnel'!$A$22:$A$31)</f>
        <v>0</v>
      </c>
      <c r="S71" s="93"/>
      <c r="T71" s="93"/>
      <c r="U71" s="112">
        <f>NETWORKDAYS(S71,T71,'Liste du personnel'!$A$22:$A$31)</f>
        <v>0</v>
      </c>
      <c r="V71" s="93"/>
      <c r="W71" s="95"/>
    </row>
    <row r="72" spans="1:24" s="63" customFormat="1" ht="24.95" customHeight="1" thickBot="1">
      <c r="A72" s="56"/>
      <c r="B72" s="58">
        <v>10002723</v>
      </c>
      <c r="C72" s="116">
        <f>C67</f>
        <v>0</v>
      </c>
      <c r="D72" s="59" t="s">
        <v>16</v>
      </c>
      <c r="E72" s="60">
        <f>SUM(E67:E71)</f>
        <v>0</v>
      </c>
      <c r="F72" s="60">
        <f t="shared" ref="F72" si="42">SUM(F67:F71)</f>
        <v>0</v>
      </c>
      <c r="G72" s="60">
        <f t="shared" ref="G72:H72" si="43">SUM(G67:G71)</f>
        <v>0</v>
      </c>
      <c r="H72" s="61">
        <f t="shared" si="43"/>
        <v>0</v>
      </c>
      <c r="I72" s="62">
        <f>SUM(I67:I71)*15.5</f>
        <v>0</v>
      </c>
      <c r="J72" s="57">
        <f>J67*5</f>
        <v>0</v>
      </c>
      <c r="K72" s="57">
        <f>K67</f>
        <v>0</v>
      </c>
      <c r="L72" s="58">
        <f>L67</f>
        <v>0</v>
      </c>
      <c r="M72" s="155"/>
      <c r="N72" s="156"/>
      <c r="O72" s="156"/>
      <c r="P72" s="156"/>
      <c r="Q72" s="156"/>
      <c r="R72" s="156"/>
      <c r="S72" s="156"/>
      <c r="T72" s="156"/>
      <c r="U72" s="156"/>
      <c r="V72" s="156"/>
      <c r="W72" s="157"/>
    </row>
    <row r="73" spans="1:24" s="53" customFormat="1" ht="24.95" customHeight="1">
      <c r="A73" s="51">
        <v>9</v>
      </c>
      <c r="B73" s="122"/>
      <c r="C73" s="145"/>
      <c r="D73" s="124"/>
      <c r="E73" s="117">
        <f>ROUND(D73*96,0)/96*24+(O73+R73+U73)*7</f>
        <v>0</v>
      </c>
      <c r="F73" s="113" t="str">
        <f t="shared" si="0"/>
        <v>0,00</v>
      </c>
      <c r="G73" s="52" t="str">
        <f t="shared" ref="G73:G75" si="44">IF(AND(E73&lt;35,O73+R73+U73=0),"0,00",IF(E73-35-F73&gt;8,8,E73-35-F73))</f>
        <v>0,00</v>
      </c>
      <c r="H73" s="114" t="str">
        <f t="shared" si="2"/>
        <v>0,00</v>
      </c>
      <c r="I73" s="84"/>
      <c r="J73" s="143"/>
      <c r="K73" s="147"/>
      <c r="L73" s="162"/>
      <c r="M73" s="88"/>
      <c r="N73" s="88"/>
      <c r="O73" s="110">
        <f>NETWORKDAYS(M73,N73,'Liste du personnel'!$A$22:$A$31)</f>
        <v>0</v>
      </c>
      <c r="P73" s="88"/>
      <c r="Q73" s="88"/>
      <c r="R73" s="110">
        <f>NETWORKDAYS(P73,Q73,'Liste du personnel'!$A$22:$A$31)</f>
        <v>0</v>
      </c>
      <c r="S73" s="88"/>
      <c r="T73" s="88"/>
      <c r="U73" s="110">
        <f>NETWORKDAYS(S73,T73,'Liste du personnel'!$A$22:$A$31)</f>
        <v>0</v>
      </c>
      <c r="V73" s="88"/>
      <c r="W73" s="90"/>
      <c r="X73" s="64"/>
    </row>
    <row r="74" spans="1:24" s="53" customFormat="1" ht="24.95" customHeight="1">
      <c r="A74" s="54">
        <v>10</v>
      </c>
      <c r="B74" s="123"/>
      <c r="C74" s="146"/>
      <c r="D74" s="78"/>
      <c r="E74" s="99">
        <f t="shared" ref="E74:E77" si="45">ROUND(D74*96,0)/96*24+(O74+R74+U74)*7</f>
        <v>0</v>
      </c>
      <c r="F74" s="55" t="str">
        <f t="shared" si="0"/>
        <v>0,00</v>
      </c>
      <c r="G74" s="55" t="str">
        <f t="shared" si="44"/>
        <v>0,00</v>
      </c>
      <c r="H74" s="115" t="str">
        <f t="shared" si="2"/>
        <v>0,00</v>
      </c>
      <c r="I74" s="82"/>
      <c r="J74" s="144"/>
      <c r="K74" s="148"/>
      <c r="L74" s="163"/>
      <c r="M74" s="93"/>
      <c r="N74" s="93"/>
      <c r="O74" s="111">
        <f>NETWORKDAYS(M74,N74,'Liste du personnel'!$A$22:$A$31)</f>
        <v>0</v>
      </c>
      <c r="P74" s="93"/>
      <c r="Q74" s="93"/>
      <c r="R74" s="111">
        <f>NETWORKDAYS(P74,Q74,'Liste du personnel'!$A$22:$A$31)</f>
        <v>0</v>
      </c>
      <c r="S74" s="93"/>
      <c r="T74" s="93"/>
      <c r="U74" s="111">
        <f>NETWORKDAYS(S74,T74,'Liste du personnel'!$A$22:$A$31)</f>
        <v>0</v>
      </c>
      <c r="V74" s="93"/>
      <c r="W74" s="95"/>
    </row>
    <row r="75" spans="1:24" s="53" customFormat="1" ht="24.95" customHeight="1">
      <c r="A75" s="54">
        <v>11</v>
      </c>
      <c r="B75" s="123"/>
      <c r="C75" s="146"/>
      <c r="D75" s="78"/>
      <c r="E75" s="99">
        <f t="shared" si="45"/>
        <v>0</v>
      </c>
      <c r="F75" s="55" t="str">
        <f t="shared" si="0"/>
        <v>0,00</v>
      </c>
      <c r="G75" s="55" t="str">
        <f t="shared" si="44"/>
        <v>0,00</v>
      </c>
      <c r="H75" s="115" t="str">
        <f t="shared" si="2"/>
        <v>0,00</v>
      </c>
      <c r="I75" s="82"/>
      <c r="J75" s="144"/>
      <c r="K75" s="148"/>
      <c r="L75" s="163"/>
      <c r="M75" s="93"/>
      <c r="N75" s="93"/>
      <c r="O75" s="111">
        <f>NETWORKDAYS(M75,N75,'Liste du personnel'!$A$22:$A$31)</f>
        <v>0</v>
      </c>
      <c r="P75" s="93"/>
      <c r="Q75" s="93"/>
      <c r="R75" s="111">
        <f>NETWORKDAYS(P75,Q75,'Liste du personnel'!$A$22:$A$31)</f>
        <v>0</v>
      </c>
      <c r="S75" s="93"/>
      <c r="T75" s="93"/>
      <c r="U75" s="111">
        <f>NETWORKDAYS(S75,T75,'Liste du personnel'!$A$22:$A$31)</f>
        <v>0</v>
      </c>
      <c r="V75" s="93"/>
      <c r="W75" s="95"/>
    </row>
    <row r="76" spans="1:24" s="53" customFormat="1" ht="24.95" customHeight="1">
      <c r="A76" s="54">
        <v>12</v>
      </c>
      <c r="B76" s="123"/>
      <c r="C76" s="146"/>
      <c r="D76" s="78"/>
      <c r="E76" s="99">
        <f t="shared" si="45"/>
        <v>0</v>
      </c>
      <c r="F76" s="55" t="str">
        <f t="shared" si="0"/>
        <v>0,00</v>
      </c>
      <c r="G76" s="55" t="str">
        <f>IF(AND(E76&lt;35,O76+R76+U76=0),"0,00",IF(E76-35-F76&gt;8,8,E76-35-F76))</f>
        <v>0,00</v>
      </c>
      <c r="H76" s="115" t="str">
        <f>IF(E76-35-F76&gt;8,E76-35-F76-G76,"0,00")</f>
        <v>0,00</v>
      </c>
      <c r="I76" s="82"/>
      <c r="J76" s="144"/>
      <c r="K76" s="148"/>
      <c r="L76" s="163"/>
      <c r="M76" s="93"/>
      <c r="N76" s="93"/>
      <c r="O76" s="111">
        <f>NETWORKDAYS(M76,N76,'Liste du personnel'!$A$22:$A$31)</f>
        <v>0</v>
      </c>
      <c r="P76" s="93"/>
      <c r="Q76" s="93"/>
      <c r="R76" s="111">
        <f>NETWORKDAYS(P76,Q76,'Liste du personnel'!$A$22:$A$31)</f>
        <v>0</v>
      </c>
      <c r="S76" s="93"/>
      <c r="T76" s="93"/>
      <c r="U76" s="111">
        <f>NETWORKDAYS(S76,T76,'Liste du personnel'!$A$22:$A$31)</f>
        <v>0</v>
      </c>
      <c r="V76" s="93"/>
      <c r="W76" s="95"/>
    </row>
    <row r="77" spans="1:24" s="53" customFormat="1" ht="24.95" customHeight="1">
      <c r="A77" s="65"/>
      <c r="B77" s="123"/>
      <c r="C77" s="146"/>
      <c r="D77" s="78"/>
      <c r="E77" s="121">
        <f t="shared" si="45"/>
        <v>0</v>
      </c>
      <c r="F77" s="118" t="str">
        <f t="shared" ref="F77" si="46">IF(AND(R77+U77&gt;0,E77&gt;35),(R77+U77)*7,"0,00")</f>
        <v>0,00</v>
      </c>
      <c r="G77" s="55" t="str">
        <f>IF(AND(E77&lt;35,O77+R77+U77=0),"0,00",IF(E77-35-F77&gt;8,8,E77-35-F77))</f>
        <v>0,00</v>
      </c>
      <c r="H77" s="115" t="str">
        <f t="shared" ref="H77" si="47">IF(E77-35-F77&gt;8,E77-35-F77-G77,"0,00")</f>
        <v>0,00</v>
      </c>
      <c r="I77" s="83"/>
      <c r="J77" s="144"/>
      <c r="K77" s="149"/>
      <c r="L77" s="164"/>
      <c r="M77" s="93"/>
      <c r="N77" s="93"/>
      <c r="O77" s="112">
        <f>NETWORKDAYS(M77,N77,'Liste du personnel'!$A$22:$A$31)</f>
        <v>0</v>
      </c>
      <c r="P77" s="93"/>
      <c r="Q77" s="93"/>
      <c r="R77" s="112">
        <f>NETWORKDAYS(P77,Q77,'Liste du personnel'!$A$22:$A$31)</f>
        <v>0</v>
      </c>
      <c r="S77" s="93"/>
      <c r="T77" s="93"/>
      <c r="U77" s="112">
        <f>NETWORKDAYS(S77,T77,'Liste du personnel'!$A$22:$A$31)</f>
        <v>0</v>
      </c>
      <c r="V77" s="93"/>
      <c r="W77" s="95"/>
    </row>
    <row r="78" spans="1:24" s="63" customFormat="1" ht="24.95" customHeight="1" thickBot="1">
      <c r="A78" s="56"/>
      <c r="B78" s="58">
        <v>10002728</v>
      </c>
      <c r="C78" s="116">
        <f>C73</f>
        <v>0</v>
      </c>
      <c r="D78" s="59" t="s">
        <v>16</v>
      </c>
      <c r="E78" s="60">
        <f>SUM(E73:E77)</f>
        <v>0</v>
      </c>
      <c r="F78" s="60">
        <f t="shared" ref="F78" si="48">SUM(F73:F77)</f>
        <v>0</v>
      </c>
      <c r="G78" s="60">
        <f t="shared" ref="G78:H78" si="49">SUM(G73:G77)</f>
        <v>0</v>
      </c>
      <c r="H78" s="61">
        <f t="shared" si="49"/>
        <v>0</v>
      </c>
      <c r="I78" s="62">
        <f>SUM(I73:I77)*15.5</f>
        <v>0</v>
      </c>
      <c r="J78" s="57">
        <f>J73*5</f>
        <v>0</v>
      </c>
      <c r="K78" s="57">
        <f>K73</f>
        <v>0</v>
      </c>
      <c r="L78" s="58">
        <f>L73</f>
        <v>0</v>
      </c>
      <c r="M78" s="155"/>
      <c r="N78" s="156"/>
      <c r="O78" s="156"/>
      <c r="P78" s="156"/>
      <c r="Q78" s="156"/>
      <c r="R78" s="156"/>
      <c r="S78" s="156"/>
      <c r="T78" s="156"/>
      <c r="U78" s="156"/>
      <c r="V78" s="156"/>
      <c r="W78" s="157"/>
    </row>
    <row r="79" spans="1:24" s="53" customFormat="1" ht="24.95" customHeight="1">
      <c r="A79" s="51">
        <v>9</v>
      </c>
      <c r="B79" s="122"/>
      <c r="C79" s="145"/>
      <c r="D79" s="124"/>
      <c r="E79" s="117">
        <f>ROUND(D79*96,0)/96*24+(O79+R79+U79)*7</f>
        <v>0</v>
      </c>
      <c r="F79" s="113" t="str">
        <f t="shared" ref="F79:F83" si="50">IF(AND(R79+U79&gt;0,E79&gt;35),(R79+U79)*7,"0,00")</f>
        <v>0,00</v>
      </c>
      <c r="G79" s="52" t="str">
        <f t="shared" ref="G79:G81" si="51">IF(AND(E79&lt;35,O79+R79+U79=0),"0,00",IF(E79-35-F79&gt;8,8,E79-35-F79))</f>
        <v>0,00</v>
      </c>
      <c r="H79" s="114" t="str">
        <f t="shared" ref="H79:H83" si="52">IF(E79-35-F79&gt;8,E79-35-F79-G79,"0,00")</f>
        <v>0,00</v>
      </c>
      <c r="I79" s="84"/>
      <c r="J79" s="143"/>
      <c r="K79" s="147"/>
      <c r="L79" s="162"/>
      <c r="M79" s="88"/>
      <c r="N79" s="88"/>
      <c r="O79" s="110">
        <f>NETWORKDAYS(M79,N79,'Liste du personnel'!$A$22:$A$31)</f>
        <v>0</v>
      </c>
      <c r="P79" s="88"/>
      <c r="Q79" s="88"/>
      <c r="R79" s="110">
        <f>NETWORKDAYS(P79,Q79,'Liste du personnel'!$A$22:$A$31)</f>
        <v>0</v>
      </c>
      <c r="S79" s="88"/>
      <c r="T79" s="88"/>
      <c r="U79" s="110">
        <f>NETWORKDAYS(S79,T79,'Liste du personnel'!$A$22:$A$31)</f>
        <v>0</v>
      </c>
      <c r="V79" s="88"/>
      <c r="W79" s="90"/>
      <c r="X79" s="64"/>
    </row>
    <row r="80" spans="1:24" s="53" customFormat="1" ht="24.95" customHeight="1">
      <c r="A80" s="54">
        <v>10</v>
      </c>
      <c r="B80" s="123"/>
      <c r="C80" s="146"/>
      <c r="D80" s="78"/>
      <c r="E80" s="99">
        <f t="shared" ref="E80:E83" si="53">ROUND(D80*96,0)/96*24+(O80+R80+U80)*7</f>
        <v>0</v>
      </c>
      <c r="F80" s="55" t="str">
        <f t="shared" si="50"/>
        <v>0,00</v>
      </c>
      <c r="G80" s="55" t="str">
        <f t="shared" si="51"/>
        <v>0,00</v>
      </c>
      <c r="H80" s="115" t="str">
        <f t="shared" si="52"/>
        <v>0,00</v>
      </c>
      <c r="I80" s="82"/>
      <c r="J80" s="144"/>
      <c r="K80" s="148"/>
      <c r="L80" s="163"/>
      <c r="M80" s="93"/>
      <c r="N80" s="93"/>
      <c r="O80" s="111">
        <f>NETWORKDAYS(M80,N80,'Liste du personnel'!$A$22:$A$31)</f>
        <v>0</v>
      </c>
      <c r="P80" s="93"/>
      <c r="Q80" s="93"/>
      <c r="R80" s="111">
        <f>NETWORKDAYS(P80,Q80,'Liste du personnel'!$A$22:$A$31)</f>
        <v>0</v>
      </c>
      <c r="S80" s="93"/>
      <c r="T80" s="93"/>
      <c r="U80" s="111">
        <f>NETWORKDAYS(S80,T80,'Liste du personnel'!$A$22:$A$31)</f>
        <v>0</v>
      </c>
      <c r="V80" s="93"/>
      <c r="W80" s="95"/>
    </row>
    <row r="81" spans="1:24" s="53" customFormat="1" ht="24.95" customHeight="1">
      <c r="A81" s="54">
        <v>11</v>
      </c>
      <c r="B81" s="123"/>
      <c r="C81" s="146"/>
      <c r="D81" s="78"/>
      <c r="E81" s="99">
        <f t="shared" si="53"/>
        <v>0</v>
      </c>
      <c r="F81" s="55" t="str">
        <f t="shared" si="50"/>
        <v>0,00</v>
      </c>
      <c r="G81" s="55" t="str">
        <f t="shared" si="51"/>
        <v>0,00</v>
      </c>
      <c r="H81" s="115" t="str">
        <f t="shared" si="52"/>
        <v>0,00</v>
      </c>
      <c r="I81" s="82"/>
      <c r="J81" s="144"/>
      <c r="K81" s="148"/>
      <c r="L81" s="163"/>
      <c r="M81" s="93"/>
      <c r="N81" s="93"/>
      <c r="O81" s="111">
        <f>NETWORKDAYS(M81,N81,'Liste du personnel'!$A$22:$A$31)</f>
        <v>0</v>
      </c>
      <c r="P81" s="93"/>
      <c r="Q81" s="93"/>
      <c r="R81" s="111">
        <f>NETWORKDAYS(P81,Q81,'Liste du personnel'!$A$22:$A$31)</f>
        <v>0</v>
      </c>
      <c r="S81" s="93"/>
      <c r="T81" s="93"/>
      <c r="U81" s="111">
        <f>NETWORKDAYS(S81,T81,'Liste du personnel'!$A$22:$A$31)</f>
        <v>0</v>
      </c>
      <c r="V81" s="93"/>
      <c r="W81" s="95"/>
    </row>
    <row r="82" spans="1:24" s="53" customFormat="1" ht="24.95" customHeight="1">
      <c r="A82" s="54">
        <v>12</v>
      </c>
      <c r="B82" s="123"/>
      <c r="C82" s="146"/>
      <c r="D82" s="78"/>
      <c r="E82" s="99">
        <f t="shared" si="53"/>
        <v>0</v>
      </c>
      <c r="F82" s="55" t="str">
        <f t="shared" si="50"/>
        <v>0,00</v>
      </c>
      <c r="G82" s="55" t="str">
        <f>IF(AND(E82&lt;35,O82+R82+U82=0),"0,00",IF(E82-35-F82&gt;8,8,E82-35-F82))</f>
        <v>0,00</v>
      </c>
      <c r="H82" s="115" t="str">
        <f>IF(E82-35-F82&gt;8,E82-35-F82-G82,"0,00")</f>
        <v>0,00</v>
      </c>
      <c r="I82" s="82"/>
      <c r="J82" s="144"/>
      <c r="K82" s="148"/>
      <c r="L82" s="163"/>
      <c r="M82" s="93"/>
      <c r="N82" s="93"/>
      <c r="O82" s="111">
        <f>NETWORKDAYS(M82,N82,'Liste du personnel'!$A$22:$A$31)</f>
        <v>0</v>
      </c>
      <c r="P82" s="93"/>
      <c r="Q82" s="93"/>
      <c r="R82" s="111">
        <f>NETWORKDAYS(P82,Q82,'Liste du personnel'!$A$22:$A$31)</f>
        <v>0</v>
      </c>
      <c r="S82" s="93"/>
      <c r="T82" s="93"/>
      <c r="U82" s="111">
        <f>NETWORKDAYS(S82,T82,'Liste du personnel'!$A$22:$A$31)</f>
        <v>0</v>
      </c>
      <c r="V82" s="93"/>
      <c r="W82" s="95"/>
    </row>
    <row r="83" spans="1:24" s="53" customFormat="1" ht="24.95" customHeight="1">
      <c r="A83" s="65"/>
      <c r="B83" s="123"/>
      <c r="C83" s="146"/>
      <c r="D83" s="78"/>
      <c r="E83" s="121">
        <f t="shared" si="53"/>
        <v>0</v>
      </c>
      <c r="F83" s="118" t="str">
        <f t="shared" si="50"/>
        <v>0,00</v>
      </c>
      <c r="G83" s="55" t="str">
        <f>IF(AND(E83&lt;35,O83+R83+U83=0),"0,00",IF(E83-35-F83&gt;8,8,E83-35-F83))</f>
        <v>0,00</v>
      </c>
      <c r="H83" s="115" t="str">
        <f t="shared" si="52"/>
        <v>0,00</v>
      </c>
      <c r="I83" s="83"/>
      <c r="J83" s="144"/>
      <c r="K83" s="149"/>
      <c r="L83" s="164"/>
      <c r="M83" s="93"/>
      <c r="N83" s="93"/>
      <c r="O83" s="112">
        <f>NETWORKDAYS(M83,N83,'Liste du personnel'!$A$22:$A$31)</f>
        <v>0</v>
      </c>
      <c r="P83" s="93"/>
      <c r="Q83" s="93"/>
      <c r="R83" s="112">
        <f>NETWORKDAYS(P83,Q83,'Liste du personnel'!$A$22:$A$31)</f>
        <v>0</v>
      </c>
      <c r="S83" s="93"/>
      <c r="T83" s="93"/>
      <c r="U83" s="112">
        <f>NETWORKDAYS(S83,T83,'Liste du personnel'!$A$22:$A$31)</f>
        <v>0</v>
      </c>
      <c r="V83" s="93"/>
      <c r="W83" s="95"/>
    </row>
    <row r="84" spans="1:24" s="63" customFormat="1" ht="24.95" customHeight="1" thickBot="1">
      <c r="A84" s="56"/>
      <c r="B84" s="58">
        <v>10002983</v>
      </c>
      <c r="C84" s="116">
        <f>C79</f>
        <v>0</v>
      </c>
      <c r="D84" s="59" t="s">
        <v>16</v>
      </c>
      <c r="E84" s="60">
        <f>SUM(E79:E83)</f>
        <v>0</v>
      </c>
      <c r="F84" s="60">
        <f t="shared" ref="F84" si="54">SUM(F79:F83)</f>
        <v>0</v>
      </c>
      <c r="G84" s="60">
        <f t="shared" ref="G84:H84" si="55">SUM(G79:G83)</f>
        <v>0</v>
      </c>
      <c r="H84" s="61">
        <f t="shared" si="55"/>
        <v>0</v>
      </c>
      <c r="I84" s="62">
        <f>SUM(I79:I83)*15.5</f>
        <v>0</v>
      </c>
      <c r="J84" s="57">
        <f>J79*5</f>
        <v>0</v>
      </c>
      <c r="K84" s="57">
        <f>K79</f>
        <v>0</v>
      </c>
      <c r="L84" s="58">
        <f>L79</f>
        <v>0</v>
      </c>
      <c r="M84" s="155"/>
      <c r="N84" s="156"/>
      <c r="O84" s="156"/>
      <c r="P84" s="156"/>
      <c r="Q84" s="156"/>
      <c r="R84" s="156"/>
      <c r="S84" s="156"/>
      <c r="T84" s="156"/>
      <c r="U84" s="156"/>
      <c r="V84" s="156"/>
      <c r="W84" s="157"/>
    </row>
    <row r="85" spans="1:24" s="53" customFormat="1" ht="24.95" customHeight="1">
      <c r="A85" s="51">
        <v>9</v>
      </c>
      <c r="B85" s="122"/>
      <c r="C85" s="145"/>
      <c r="D85" s="124"/>
      <c r="E85" s="117">
        <f>ROUND(D85*96,0)/96*24+(O85+R85+U85)*7</f>
        <v>0</v>
      </c>
      <c r="F85" s="113" t="str">
        <f t="shared" ref="F85:F89" si="56">IF(AND(R85+U85&gt;0,E85&gt;35),(R85+U85)*7,"0,00")</f>
        <v>0,00</v>
      </c>
      <c r="G85" s="52" t="str">
        <f t="shared" ref="G85:G87" si="57">IF(AND(E85&lt;35,O85+R85+U85=0),"0,00",IF(E85-35-F85&gt;8,8,E85-35-F85))</f>
        <v>0,00</v>
      </c>
      <c r="H85" s="114" t="str">
        <f t="shared" ref="H85:H89" si="58">IF(E85-35-F85&gt;8,E85-35-F85-G85,"0,00")</f>
        <v>0,00</v>
      </c>
      <c r="I85" s="84"/>
      <c r="J85" s="143"/>
      <c r="K85" s="147"/>
      <c r="L85" s="162"/>
      <c r="M85" s="88"/>
      <c r="N85" s="88"/>
      <c r="O85" s="110">
        <f>NETWORKDAYS(M85,N85,'Liste du personnel'!$A$22:$A$31)</f>
        <v>0</v>
      </c>
      <c r="P85" s="88"/>
      <c r="Q85" s="88"/>
      <c r="R85" s="110">
        <f>NETWORKDAYS(P85,Q85,'Liste du personnel'!$A$22:$A$31)</f>
        <v>0</v>
      </c>
      <c r="S85" s="88"/>
      <c r="T85" s="88"/>
      <c r="U85" s="110">
        <f>NETWORKDAYS(S85,T85,'Liste du personnel'!$A$22:$A$31)</f>
        <v>0</v>
      </c>
      <c r="V85" s="88"/>
      <c r="W85" s="90"/>
      <c r="X85" s="64"/>
    </row>
    <row r="86" spans="1:24" s="53" customFormat="1" ht="24.95" customHeight="1">
      <c r="A86" s="54">
        <v>10</v>
      </c>
      <c r="B86" s="123"/>
      <c r="C86" s="146"/>
      <c r="D86" s="78"/>
      <c r="E86" s="99">
        <f t="shared" ref="E86:E89" si="59">ROUND(D86*96,0)/96*24+(O86+R86+U86)*7</f>
        <v>0</v>
      </c>
      <c r="F86" s="55" t="str">
        <f t="shared" si="56"/>
        <v>0,00</v>
      </c>
      <c r="G86" s="55" t="str">
        <f t="shared" si="57"/>
        <v>0,00</v>
      </c>
      <c r="H86" s="115" t="str">
        <f t="shared" si="58"/>
        <v>0,00</v>
      </c>
      <c r="I86" s="82"/>
      <c r="J86" s="144"/>
      <c r="K86" s="148"/>
      <c r="L86" s="163"/>
      <c r="M86" s="93"/>
      <c r="N86" s="93"/>
      <c r="O86" s="111">
        <f>NETWORKDAYS(M86,N86,'Liste du personnel'!$A$22:$A$31)</f>
        <v>0</v>
      </c>
      <c r="P86" s="93"/>
      <c r="Q86" s="93"/>
      <c r="R86" s="111">
        <f>NETWORKDAYS(P86,Q86,'Liste du personnel'!$A$22:$A$31)</f>
        <v>0</v>
      </c>
      <c r="S86" s="93"/>
      <c r="T86" s="93"/>
      <c r="U86" s="111">
        <f>NETWORKDAYS(S86,T86,'Liste du personnel'!$A$22:$A$31)</f>
        <v>0</v>
      </c>
      <c r="V86" s="93"/>
      <c r="W86" s="95"/>
    </row>
    <row r="87" spans="1:24" s="53" customFormat="1" ht="24.95" customHeight="1">
      <c r="A87" s="54">
        <v>11</v>
      </c>
      <c r="B87" s="123"/>
      <c r="C87" s="146"/>
      <c r="D87" s="78"/>
      <c r="E87" s="99">
        <f t="shared" si="59"/>
        <v>0</v>
      </c>
      <c r="F87" s="55" t="str">
        <f t="shared" si="56"/>
        <v>0,00</v>
      </c>
      <c r="G87" s="55" t="str">
        <f t="shared" si="57"/>
        <v>0,00</v>
      </c>
      <c r="H87" s="115" t="str">
        <f t="shared" si="58"/>
        <v>0,00</v>
      </c>
      <c r="I87" s="82"/>
      <c r="J87" s="144"/>
      <c r="K87" s="148"/>
      <c r="L87" s="163"/>
      <c r="M87" s="93"/>
      <c r="N87" s="93"/>
      <c r="O87" s="111">
        <f>NETWORKDAYS(M87,N87,'Liste du personnel'!$A$22:$A$31)</f>
        <v>0</v>
      </c>
      <c r="P87" s="93"/>
      <c r="Q87" s="93"/>
      <c r="R87" s="111">
        <f>NETWORKDAYS(P87,Q87,'Liste du personnel'!$A$22:$A$31)</f>
        <v>0</v>
      </c>
      <c r="S87" s="93"/>
      <c r="T87" s="93"/>
      <c r="U87" s="111">
        <f>NETWORKDAYS(S87,T87,'Liste du personnel'!$A$22:$A$31)</f>
        <v>0</v>
      </c>
      <c r="V87" s="93"/>
      <c r="W87" s="95"/>
    </row>
    <row r="88" spans="1:24" s="53" customFormat="1" ht="24.95" customHeight="1">
      <c r="A88" s="54">
        <v>12</v>
      </c>
      <c r="B88" s="123"/>
      <c r="C88" s="146"/>
      <c r="D88" s="78"/>
      <c r="E88" s="99">
        <f t="shared" si="59"/>
        <v>0</v>
      </c>
      <c r="F88" s="55" t="str">
        <f t="shared" si="56"/>
        <v>0,00</v>
      </c>
      <c r="G88" s="55" t="str">
        <f>IF(AND(E88&lt;35,O88+R88+U88=0),"0,00",IF(E88-35-F88&gt;8,8,E88-35-F88))</f>
        <v>0,00</v>
      </c>
      <c r="H88" s="115" t="str">
        <f>IF(E88-35-F88&gt;8,E88-35-F88-G88,"0,00")</f>
        <v>0,00</v>
      </c>
      <c r="I88" s="82"/>
      <c r="J88" s="144"/>
      <c r="K88" s="148"/>
      <c r="L88" s="163"/>
      <c r="M88" s="93"/>
      <c r="N88" s="93"/>
      <c r="O88" s="111">
        <f>NETWORKDAYS(M88,N88,'Liste du personnel'!$A$22:$A$31)</f>
        <v>0</v>
      </c>
      <c r="P88" s="93"/>
      <c r="Q88" s="93"/>
      <c r="R88" s="111">
        <f>NETWORKDAYS(P88,Q88,'Liste du personnel'!$A$22:$A$31)</f>
        <v>0</v>
      </c>
      <c r="S88" s="93"/>
      <c r="T88" s="93"/>
      <c r="U88" s="111">
        <f>NETWORKDAYS(S88,T88,'Liste du personnel'!$A$22:$A$31)</f>
        <v>0</v>
      </c>
      <c r="V88" s="93"/>
      <c r="W88" s="95"/>
    </row>
    <row r="89" spans="1:24" s="53" customFormat="1" ht="24.95" customHeight="1">
      <c r="A89" s="65"/>
      <c r="B89" s="123"/>
      <c r="C89" s="146"/>
      <c r="D89" s="78"/>
      <c r="E89" s="121">
        <f t="shared" si="59"/>
        <v>0</v>
      </c>
      <c r="F89" s="118" t="str">
        <f t="shared" si="56"/>
        <v>0,00</v>
      </c>
      <c r="G89" s="55" t="str">
        <f>IF(AND(E89&lt;35,O89+R89+U89=0),"0,00",IF(E89-35-F89&gt;8,8,E89-35-F89))</f>
        <v>0,00</v>
      </c>
      <c r="H89" s="115" t="str">
        <f t="shared" si="58"/>
        <v>0,00</v>
      </c>
      <c r="I89" s="83"/>
      <c r="J89" s="144"/>
      <c r="K89" s="149"/>
      <c r="L89" s="164"/>
      <c r="M89" s="93"/>
      <c r="N89" s="93"/>
      <c r="O89" s="112">
        <f>NETWORKDAYS(M89,N89,'Liste du personnel'!$A$22:$A$31)</f>
        <v>0</v>
      </c>
      <c r="P89" s="93"/>
      <c r="Q89" s="93"/>
      <c r="R89" s="112">
        <f>NETWORKDAYS(P89,Q89,'Liste du personnel'!$A$22:$A$31)</f>
        <v>0</v>
      </c>
      <c r="S89" s="93"/>
      <c r="T89" s="93"/>
      <c r="U89" s="112">
        <f>NETWORKDAYS(S89,T89,'Liste du personnel'!$A$22:$A$31)</f>
        <v>0</v>
      </c>
      <c r="V89" s="93"/>
      <c r="W89" s="95"/>
    </row>
    <row r="90" spans="1:24" s="63" customFormat="1" ht="24.95" customHeight="1" thickBot="1">
      <c r="A90" s="56"/>
      <c r="B90" s="58">
        <v>10003025</v>
      </c>
      <c r="C90" s="116">
        <f>C85</f>
        <v>0</v>
      </c>
      <c r="D90" s="59" t="s">
        <v>16</v>
      </c>
      <c r="E90" s="60">
        <f>SUM(E85:E89)</f>
        <v>0</v>
      </c>
      <c r="F90" s="60">
        <f t="shared" ref="F90" si="60">SUM(F85:F89)</f>
        <v>0</v>
      </c>
      <c r="G90" s="60">
        <f t="shared" ref="G90:H90" si="61">SUM(G85:G89)</f>
        <v>0</v>
      </c>
      <c r="H90" s="61">
        <f t="shared" si="61"/>
        <v>0</v>
      </c>
      <c r="I90" s="62">
        <f>SUM(I85:I89)*15.5</f>
        <v>0</v>
      </c>
      <c r="J90" s="57">
        <f>J85*5</f>
        <v>0</v>
      </c>
      <c r="K90" s="57">
        <f>K85</f>
        <v>0</v>
      </c>
      <c r="L90" s="58">
        <f>L85</f>
        <v>0</v>
      </c>
      <c r="M90" s="155"/>
      <c r="N90" s="156"/>
      <c r="O90" s="156"/>
      <c r="P90" s="156"/>
      <c r="Q90" s="156"/>
      <c r="R90" s="156"/>
      <c r="S90" s="156"/>
      <c r="T90" s="156"/>
      <c r="U90" s="156"/>
      <c r="V90" s="156"/>
      <c r="W90" s="157"/>
    </row>
    <row r="91" spans="1:24" s="53" customFormat="1" ht="24.95" customHeight="1">
      <c r="A91" s="51">
        <v>9</v>
      </c>
      <c r="B91" s="122"/>
      <c r="C91" s="145"/>
      <c r="D91" s="124"/>
      <c r="E91" s="117">
        <f>ROUND(D91*96,0)/96*24+(O91+R91+U91)*7</f>
        <v>0</v>
      </c>
      <c r="F91" s="113" t="str">
        <f t="shared" ref="F91:F95" si="62">IF(AND(R91+U91&gt;0,E91&gt;35),(R91+U91)*7,"0,00")</f>
        <v>0,00</v>
      </c>
      <c r="G91" s="52" t="str">
        <f t="shared" ref="G91:G93" si="63">IF(AND(E91&lt;35,O91+R91+U91=0),"0,00",IF(E91-35-F91&gt;8,8,E91-35-F91))</f>
        <v>0,00</v>
      </c>
      <c r="H91" s="114" t="str">
        <f t="shared" ref="H91:H95" si="64">IF(E91-35-F91&gt;8,E91-35-F91-G91,"0,00")</f>
        <v>0,00</v>
      </c>
      <c r="I91" s="84"/>
      <c r="J91" s="143"/>
      <c r="K91" s="147"/>
      <c r="L91" s="162"/>
      <c r="M91" s="88"/>
      <c r="N91" s="88"/>
      <c r="O91" s="110">
        <f>NETWORKDAYS(M91,N91,'Liste du personnel'!$A$22:$A$31)</f>
        <v>0</v>
      </c>
      <c r="P91" s="88"/>
      <c r="Q91" s="88"/>
      <c r="R91" s="110">
        <f>NETWORKDAYS(P91,Q91,'Liste du personnel'!$A$22:$A$31)</f>
        <v>0</v>
      </c>
      <c r="S91" s="88"/>
      <c r="T91" s="88"/>
      <c r="U91" s="110">
        <f>NETWORKDAYS(S91,T91,'Liste du personnel'!$A$22:$A$31)</f>
        <v>0</v>
      </c>
      <c r="V91" s="88"/>
      <c r="W91" s="90"/>
      <c r="X91" s="64"/>
    </row>
    <row r="92" spans="1:24" s="53" customFormat="1" ht="24.95" customHeight="1">
      <c r="A92" s="54">
        <v>10</v>
      </c>
      <c r="B92" s="123"/>
      <c r="C92" s="146"/>
      <c r="D92" s="78"/>
      <c r="E92" s="99">
        <f t="shared" ref="E92:E95" si="65">ROUND(D92*96,0)/96*24+(O92+R92+U92)*7</f>
        <v>0</v>
      </c>
      <c r="F92" s="55" t="str">
        <f t="shared" si="62"/>
        <v>0,00</v>
      </c>
      <c r="G92" s="55" t="str">
        <f t="shared" si="63"/>
        <v>0,00</v>
      </c>
      <c r="H92" s="115" t="str">
        <f t="shared" si="64"/>
        <v>0,00</v>
      </c>
      <c r="I92" s="82"/>
      <c r="J92" s="144"/>
      <c r="K92" s="148"/>
      <c r="L92" s="163"/>
      <c r="M92" s="93"/>
      <c r="N92" s="93"/>
      <c r="O92" s="111">
        <f>NETWORKDAYS(M92,N92,'Liste du personnel'!$A$22:$A$31)</f>
        <v>0</v>
      </c>
      <c r="P92" s="93"/>
      <c r="Q92" s="93"/>
      <c r="R92" s="111">
        <f>NETWORKDAYS(P92,Q92,'Liste du personnel'!$A$22:$A$31)</f>
        <v>0</v>
      </c>
      <c r="S92" s="93"/>
      <c r="T92" s="93"/>
      <c r="U92" s="111">
        <f>NETWORKDAYS(S92,T92,'Liste du personnel'!$A$22:$A$31)</f>
        <v>0</v>
      </c>
      <c r="V92" s="93"/>
      <c r="W92" s="95"/>
    </row>
    <row r="93" spans="1:24" s="53" customFormat="1" ht="24.95" customHeight="1">
      <c r="A93" s="54">
        <v>11</v>
      </c>
      <c r="B93" s="123"/>
      <c r="C93" s="146"/>
      <c r="D93" s="78"/>
      <c r="E93" s="99">
        <f t="shared" si="65"/>
        <v>0</v>
      </c>
      <c r="F93" s="55" t="str">
        <f t="shared" si="62"/>
        <v>0,00</v>
      </c>
      <c r="G93" s="55" t="str">
        <f t="shared" si="63"/>
        <v>0,00</v>
      </c>
      <c r="H93" s="115" t="str">
        <f t="shared" si="64"/>
        <v>0,00</v>
      </c>
      <c r="I93" s="82"/>
      <c r="J93" s="144"/>
      <c r="K93" s="148"/>
      <c r="L93" s="163"/>
      <c r="M93" s="93"/>
      <c r="N93" s="93"/>
      <c r="O93" s="111">
        <f>NETWORKDAYS(M93,N93,'Liste du personnel'!$A$22:$A$31)</f>
        <v>0</v>
      </c>
      <c r="P93" s="93"/>
      <c r="Q93" s="93"/>
      <c r="R93" s="111">
        <f>NETWORKDAYS(P93,Q93,'Liste du personnel'!$A$22:$A$31)</f>
        <v>0</v>
      </c>
      <c r="S93" s="93"/>
      <c r="T93" s="93"/>
      <c r="U93" s="111">
        <f>NETWORKDAYS(S93,T93,'Liste du personnel'!$A$22:$A$31)</f>
        <v>0</v>
      </c>
      <c r="V93" s="93"/>
      <c r="W93" s="95"/>
    </row>
    <row r="94" spans="1:24" s="53" customFormat="1" ht="24.95" customHeight="1">
      <c r="A94" s="54">
        <v>12</v>
      </c>
      <c r="B94" s="123"/>
      <c r="C94" s="146"/>
      <c r="D94" s="78"/>
      <c r="E94" s="99">
        <f t="shared" si="65"/>
        <v>0</v>
      </c>
      <c r="F94" s="55" t="str">
        <f t="shared" si="62"/>
        <v>0,00</v>
      </c>
      <c r="G94" s="55" t="str">
        <f>IF(AND(E94&lt;35,O94+R94+U94=0),"0,00",IF(E94-35-F94&gt;8,8,E94-35-F94))</f>
        <v>0,00</v>
      </c>
      <c r="H94" s="115" t="str">
        <f>IF(E94-35-F94&gt;8,E94-35-F94-G94,"0,00")</f>
        <v>0,00</v>
      </c>
      <c r="I94" s="82"/>
      <c r="J94" s="144"/>
      <c r="K94" s="148"/>
      <c r="L94" s="163"/>
      <c r="M94" s="93"/>
      <c r="N94" s="93"/>
      <c r="O94" s="111">
        <f>NETWORKDAYS(M94,N94,'Liste du personnel'!$A$22:$A$31)</f>
        <v>0</v>
      </c>
      <c r="P94" s="93"/>
      <c r="Q94" s="93"/>
      <c r="R94" s="111">
        <f>NETWORKDAYS(P94,Q94,'Liste du personnel'!$A$22:$A$31)</f>
        <v>0</v>
      </c>
      <c r="S94" s="93"/>
      <c r="T94" s="93"/>
      <c r="U94" s="111">
        <f>NETWORKDAYS(S94,T94,'Liste du personnel'!$A$22:$A$31)</f>
        <v>0</v>
      </c>
      <c r="V94" s="93"/>
      <c r="W94" s="95"/>
    </row>
    <row r="95" spans="1:24" s="53" customFormat="1" ht="24.95" customHeight="1">
      <c r="A95" s="65"/>
      <c r="B95" s="123"/>
      <c r="C95" s="146"/>
      <c r="D95" s="78"/>
      <c r="E95" s="121">
        <f t="shared" si="65"/>
        <v>0</v>
      </c>
      <c r="F95" s="118" t="str">
        <f t="shared" si="62"/>
        <v>0,00</v>
      </c>
      <c r="G95" s="55" t="str">
        <f>IF(AND(E95&lt;35,O95+R95+U95=0),"0,00",IF(E95-35-F95&gt;8,8,E95-35-F95))</f>
        <v>0,00</v>
      </c>
      <c r="H95" s="115" t="str">
        <f t="shared" si="64"/>
        <v>0,00</v>
      </c>
      <c r="I95" s="83"/>
      <c r="J95" s="144"/>
      <c r="K95" s="149"/>
      <c r="L95" s="164"/>
      <c r="M95" s="93"/>
      <c r="N95" s="93"/>
      <c r="O95" s="112">
        <f>NETWORKDAYS(M95,N95,'Liste du personnel'!$A$22:$A$31)</f>
        <v>0</v>
      </c>
      <c r="P95" s="93"/>
      <c r="Q95" s="93"/>
      <c r="R95" s="112">
        <f>NETWORKDAYS(P95,Q95,'Liste du personnel'!$A$22:$A$31)</f>
        <v>0</v>
      </c>
      <c r="S95" s="93"/>
      <c r="T95" s="93"/>
      <c r="U95" s="112">
        <f>NETWORKDAYS(S95,T95,'Liste du personnel'!$A$22:$A$31)</f>
        <v>0</v>
      </c>
      <c r="V95" s="93"/>
      <c r="W95" s="95"/>
    </row>
    <row r="96" spans="1:24" s="63" customFormat="1" ht="24.95" customHeight="1" thickBot="1">
      <c r="A96" s="56"/>
      <c r="B96" s="58">
        <v>10003026</v>
      </c>
      <c r="C96" s="116">
        <f>C91</f>
        <v>0</v>
      </c>
      <c r="D96" s="59" t="s">
        <v>16</v>
      </c>
      <c r="E96" s="60">
        <f>SUM(E91:E95)</f>
        <v>0</v>
      </c>
      <c r="F96" s="60">
        <f t="shared" ref="F96" si="66">SUM(F91:F95)</f>
        <v>0</v>
      </c>
      <c r="G96" s="60">
        <f t="shared" ref="G96:H96" si="67">SUM(G91:G95)</f>
        <v>0</v>
      </c>
      <c r="H96" s="61">
        <f t="shared" si="67"/>
        <v>0</v>
      </c>
      <c r="I96" s="62">
        <f>SUM(I91:I95)*15.5</f>
        <v>0</v>
      </c>
      <c r="J96" s="57">
        <f>J91*5</f>
        <v>0</v>
      </c>
      <c r="K96" s="57">
        <f>K91</f>
        <v>0</v>
      </c>
      <c r="L96" s="58">
        <f>L91</f>
        <v>0</v>
      </c>
      <c r="M96" s="155"/>
      <c r="N96" s="156"/>
      <c r="O96" s="156"/>
      <c r="P96" s="156"/>
      <c r="Q96" s="156"/>
      <c r="R96" s="156"/>
      <c r="S96" s="156"/>
      <c r="T96" s="156"/>
      <c r="U96" s="156"/>
      <c r="V96" s="156"/>
      <c r="W96" s="157"/>
    </row>
    <row r="97" spans="1:24" s="53" customFormat="1" ht="24.95" customHeight="1">
      <c r="A97" s="51">
        <v>9</v>
      </c>
      <c r="B97" s="122"/>
      <c r="C97" s="145"/>
      <c r="D97" s="124"/>
      <c r="E97" s="117">
        <f>ROUND(D97*96,0)/96*24+(O97+R97+U97)*7</f>
        <v>0</v>
      </c>
      <c r="F97" s="113" t="str">
        <f t="shared" ref="F97:F101" si="68">IF(AND(R97+U97&gt;0,E97&gt;35),(R97+U97)*7,"0,00")</f>
        <v>0,00</v>
      </c>
      <c r="G97" s="52" t="str">
        <f t="shared" ref="G97:G99" si="69">IF(AND(E97&lt;35,O97+R97+U97=0),"0,00",IF(E97-35-F97&gt;8,8,E97-35-F97))</f>
        <v>0,00</v>
      </c>
      <c r="H97" s="114" t="str">
        <f t="shared" ref="H97:H101" si="70">IF(E97-35-F97&gt;8,E97-35-F97-G97,"0,00")</f>
        <v>0,00</v>
      </c>
      <c r="I97" s="85"/>
      <c r="J97" s="143"/>
      <c r="K97" s="147"/>
      <c r="L97" s="162"/>
      <c r="M97" s="88"/>
      <c r="N97" s="88"/>
      <c r="O97" s="110">
        <f>NETWORKDAYS(M97,N97,'Liste du personnel'!$A$22:$A$31)</f>
        <v>0</v>
      </c>
      <c r="P97" s="88"/>
      <c r="Q97" s="88"/>
      <c r="R97" s="110">
        <f>NETWORKDAYS(P97,Q97,'Liste du personnel'!$A$22:$A$31)</f>
        <v>0</v>
      </c>
      <c r="S97" s="88"/>
      <c r="T97" s="88"/>
      <c r="U97" s="110">
        <f>NETWORKDAYS(S97,T97,'Liste du personnel'!$A$22:$A$31)</f>
        <v>0</v>
      </c>
      <c r="V97" s="88"/>
      <c r="W97" s="90"/>
      <c r="X97" s="64"/>
    </row>
    <row r="98" spans="1:24" s="53" customFormat="1" ht="24.95" customHeight="1">
      <c r="A98" s="54">
        <v>10</v>
      </c>
      <c r="B98" s="123"/>
      <c r="C98" s="146"/>
      <c r="D98" s="78"/>
      <c r="E98" s="99">
        <f t="shared" ref="E98:E101" si="71">ROUND(D98*96,0)/96*24+(O98+R98+U98)*7</f>
        <v>0</v>
      </c>
      <c r="F98" s="55" t="str">
        <f t="shared" si="68"/>
        <v>0,00</v>
      </c>
      <c r="G98" s="55" t="str">
        <f t="shared" si="69"/>
        <v>0,00</v>
      </c>
      <c r="H98" s="115" t="str">
        <f t="shared" si="70"/>
        <v>0,00</v>
      </c>
      <c r="I98" s="80"/>
      <c r="J98" s="144"/>
      <c r="K98" s="148"/>
      <c r="L98" s="163"/>
      <c r="M98" s="93"/>
      <c r="N98" s="93"/>
      <c r="O98" s="111">
        <f>NETWORKDAYS(M98,N98,'Liste du personnel'!$A$22:$A$31)</f>
        <v>0</v>
      </c>
      <c r="P98" s="93"/>
      <c r="Q98" s="93"/>
      <c r="R98" s="111">
        <f>NETWORKDAYS(P98,Q98,'Liste du personnel'!$A$22:$A$31)</f>
        <v>0</v>
      </c>
      <c r="S98" s="93"/>
      <c r="T98" s="93"/>
      <c r="U98" s="111">
        <f>NETWORKDAYS(S98,T98,'Liste du personnel'!$A$22:$A$31)</f>
        <v>0</v>
      </c>
      <c r="V98" s="93"/>
      <c r="W98" s="95"/>
    </row>
    <row r="99" spans="1:24" s="53" customFormat="1" ht="24.95" customHeight="1">
      <c r="A99" s="54">
        <v>11</v>
      </c>
      <c r="B99" s="123"/>
      <c r="C99" s="146"/>
      <c r="D99" s="78"/>
      <c r="E99" s="99">
        <f t="shared" si="71"/>
        <v>0</v>
      </c>
      <c r="F99" s="55" t="str">
        <f t="shared" si="68"/>
        <v>0,00</v>
      </c>
      <c r="G99" s="55" t="str">
        <f t="shared" si="69"/>
        <v>0,00</v>
      </c>
      <c r="H99" s="115" t="str">
        <f t="shared" si="70"/>
        <v>0,00</v>
      </c>
      <c r="I99" s="81"/>
      <c r="J99" s="144"/>
      <c r="K99" s="148"/>
      <c r="L99" s="163"/>
      <c r="M99" s="93"/>
      <c r="N99" s="93"/>
      <c r="O99" s="111">
        <f>NETWORKDAYS(M99,N99,'Liste du personnel'!$A$22:$A$31)</f>
        <v>0</v>
      </c>
      <c r="P99" s="93"/>
      <c r="Q99" s="93"/>
      <c r="R99" s="111">
        <f>NETWORKDAYS(P99,Q99,'Liste du personnel'!$A$22:$A$31)</f>
        <v>0</v>
      </c>
      <c r="S99" s="93"/>
      <c r="T99" s="93"/>
      <c r="U99" s="111">
        <f>NETWORKDAYS(S99,T99,'Liste du personnel'!$A$22:$A$31)</f>
        <v>0</v>
      </c>
      <c r="V99" s="93"/>
      <c r="W99" s="95"/>
    </row>
    <row r="100" spans="1:24" s="53" customFormat="1" ht="24.95" customHeight="1">
      <c r="A100" s="54">
        <v>12</v>
      </c>
      <c r="B100" s="123"/>
      <c r="C100" s="146"/>
      <c r="D100" s="78"/>
      <c r="E100" s="99">
        <f t="shared" si="71"/>
        <v>0</v>
      </c>
      <c r="F100" s="55" t="str">
        <f t="shared" si="68"/>
        <v>0,00</v>
      </c>
      <c r="G100" s="55" t="str">
        <f>IF(AND(E100&lt;35,O100+R100+U100=0),"0,00",IF(E100-35-F100&gt;8,8,E100-35-F100))</f>
        <v>0,00</v>
      </c>
      <c r="H100" s="115" t="str">
        <f>IF(E100-35-F100&gt;8,E100-35-F100-G100,"0,00")</f>
        <v>0,00</v>
      </c>
      <c r="I100" s="82"/>
      <c r="J100" s="144"/>
      <c r="K100" s="148"/>
      <c r="L100" s="163"/>
      <c r="M100" s="93"/>
      <c r="N100" s="93"/>
      <c r="O100" s="111">
        <f>NETWORKDAYS(M100,N100,'Liste du personnel'!$A$22:$A$31)</f>
        <v>0</v>
      </c>
      <c r="P100" s="93"/>
      <c r="Q100" s="93"/>
      <c r="R100" s="111">
        <f>NETWORKDAYS(P100,Q100,'Liste du personnel'!$A$22:$A$31)</f>
        <v>0</v>
      </c>
      <c r="S100" s="93"/>
      <c r="T100" s="93"/>
      <c r="U100" s="111">
        <f>NETWORKDAYS(S100,T100,'Liste du personnel'!$A$22:$A$31)</f>
        <v>0</v>
      </c>
      <c r="V100" s="93"/>
      <c r="W100" s="95"/>
    </row>
    <row r="101" spans="1:24" s="53" customFormat="1" ht="24.95" customHeight="1">
      <c r="A101" s="65"/>
      <c r="B101" s="123"/>
      <c r="C101" s="146"/>
      <c r="D101" s="78"/>
      <c r="E101" s="121">
        <f t="shared" si="71"/>
        <v>0</v>
      </c>
      <c r="F101" s="118" t="str">
        <f t="shared" si="68"/>
        <v>0,00</v>
      </c>
      <c r="G101" s="55" t="str">
        <f>IF(AND(E101&lt;35,O101+R101+U101=0),"0,00",IF(E101-35-F101&gt;8,8,E101-35-F101))</f>
        <v>0,00</v>
      </c>
      <c r="H101" s="115" t="str">
        <f t="shared" si="70"/>
        <v>0,00</v>
      </c>
      <c r="I101" s="83"/>
      <c r="J101" s="144"/>
      <c r="K101" s="149"/>
      <c r="L101" s="164"/>
      <c r="M101" s="93"/>
      <c r="N101" s="93"/>
      <c r="O101" s="112">
        <f>NETWORKDAYS(M101,N101,'Liste du personnel'!$A$22:$A$31)</f>
        <v>0</v>
      </c>
      <c r="P101" s="93"/>
      <c r="Q101" s="93"/>
      <c r="R101" s="112">
        <f>NETWORKDAYS(P101,Q101,'Liste du personnel'!$A$22:$A$31)</f>
        <v>0</v>
      </c>
      <c r="S101" s="93"/>
      <c r="T101" s="93"/>
      <c r="U101" s="112">
        <f>NETWORKDAYS(S101,T101,'Liste du personnel'!$A$22:$A$31)</f>
        <v>0</v>
      </c>
      <c r="V101" s="93"/>
      <c r="W101" s="95"/>
    </row>
    <row r="102" spans="1:24" s="63" customFormat="1" ht="24.95" customHeight="1" thickBot="1">
      <c r="A102" s="56"/>
      <c r="B102" s="58">
        <v>10003145</v>
      </c>
      <c r="C102" s="116">
        <f>C97</f>
        <v>0</v>
      </c>
      <c r="D102" s="59" t="s">
        <v>16</v>
      </c>
      <c r="E102" s="60">
        <f>SUM(E97:E101)</f>
        <v>0</v>
      </c>
      <c r="F102" s="60">
        <f t="shared" ref="F102" si="72">SUM(F97:F101)</f>
        <v>0</v>
      </c>
      <c r="G102" s="60">
        <f t="shared" ref="G102:H102" si="73">SUM(G97:G101)</f>
        <v>0</v>
      </c>
      <c r="H102" s="61">
        <f t="shared" si="73"/>
        <v>0</v>
      </c>
      <c r="I102" s="62">
        <f>SUM(I97:I101)*15.5</f>
        <v>0</v>
      </c>
      <c r="J102" s="57">
        <f>J97*5</f>
        <v>0</v>
      </c>
      <c r="K102" s="57">
        <f>K97</f>
        <v>0</v>
      </c>
      <c r="L102" s="58">
        <f>L97</f>
        <v>0</v>
      </c>
      <c r="M102" s="155"/>
      <c r="N102" s="156"/>
      <c r="O102" s="156"/>
      <c r="P102" s="156"/>
      <c r="Q102" s="156"/>
      <c r="R102" s="156"/>
      <c r="S102" s="156"/>
      <c r="T102" s="156"/>
      <c r="U102" s="156"/>
      <c r="V102" s="156"/>
      <c r="W102" s="157"/>
    </row>
    <row r="103" spans="1:24" s="70" customFormat="1" ht="24.95" customHeight="1">
      <c r="A103" s="66"/>
      <c r="B103" s="126"/>
      <c r="C103" s="160" t="s">
        <v>11</v>
      </c>
      <c r="D103" s="128"/>
      <c r="E103" s="120">
        <f>ROUND(D103*96,0)/96*24+(O103+R103+U103)*7</f>
        <v>0</v>
      </c>
      <c r="F103" s="133" t="str">
        <f t="shared" ref="F103:F107" si="74">IF(AND(R103+U103&gt;0,E103&gt;35),(R103+U103)*7,"0,00")</f>
        <v>0,00</v>
      </c>
      <c r="G103" s="129" t="str">
        <f t="shared" ref="G103:G105" si="75">IF(AND(E103&lt;35,O103+R103+U103=0),"0,00",IF(E103-35-F103&gt;8,8,E103-35-F103))</f>
        <v>0,00</v>
      </c>
      <c r="H103" s="130" t="str">
        <f t="shared" ref="H103:H107" si="76">IF(E103-35-F103&gt;8,E103-35-F103-G103,"0,00")</f>
        <v>0,00</v>
      </c>
      <c r="I103" s="68"/>
      <c r="J103" s="135"/>
      <c r="K103" s="165"/>
      <c r="L103" s="168"/>
      <c r="M103" s="88"/>
      <c r="N103" s="88"/>
      <c r="O103" s="110">
        <f>NETWORKDAYS(M103,N103,'Liste du personnel'!$A$22:$A$31)</f>
        <v>0</v>
      </c>
      <c r="P103" s="88"/>
      <c r="Q103" s="88"/>
      <c r="R103" s="110">
        <f>NETWORKDAYS(P103,Q103,'Liste du personnel'!$A$22:$A$31)</f>
        <v>0</v>
      </c>
      <c r="S103" s="88"/>
      <c r="T103" s="88"/>
      <c r="U103" s="110">
        <f>NETWORKDAYS(S103,T103,'Liste du personnel'!$A$22:$A$31)</f>
        <v>0</v>
      </c>
      <c r="V103" s="88"/>
      <c r="W103" s="90"/>
      <c r="X103" s="69"/>
    </row>
    <row r="104" spans="1:24" s="70" customFormat="1" ht="24.95" customHeight="1">
      <c r="A104" s="71"/>
      <c r="B104" s="127"/>
      <c r="C104" s="161"/>
      <c r="D104" s="67"/>
      <c r="E104" s="103">
        <f>ROUND(D104*96,0)/96*24+(O104+R104+U104)*7</f>
        <v>0</v>
      </c>
      <c r="F104" s="119" t="str">
        <f t="shared" si="74"/>
        <v>0,00</v>
      </c>
      <c r="G104" s="119" t="str">
        <f t="shared" si="75"/>
        <v>0,00</v>
      </c>
      <c r="H104" s="131" t="str">
        <f t="shared" si="76"/>
        <v>0,00</v>
      </c>
      <c r="I104" s="72"/>
      <c r="J104" s="136"/>
      <c r="K104" s="166"/>
      <c r="L104" s="169"/>
      <c r="M104" s="93"/>
      <c r="N104" s="93"/>
      <c r="O104" s="111">
        <f>NETWORKDAYS(M104,N104,'Liste du personnel'!$A$22:$A$31)</f>
        <v>0</v>
      </c>
      <c r="P104" s="93"/>
      <c r="Q104" s="93"/>
      <c r="R104" s="111">
        <f>NETWORKDAYS(P104,Q104,'Liste du personnel'!$A$22:$A$31)</f>
        <v>0</v>
      </c>
      <c r="S104" s="93"/>
      <c r="T104" s="93"/>
      <c r="U104" s="111">
        <f>NETWORKDAYS(S104,T104,'Liste du personnel'!$A$22:$A$31)</f>
        <v>0</v>
      </c>
      <c r="V104" s="93"/>
      <c r="W104" s="95"/>
    </row>
    <row r="105" spans="1:24" s="70" customFormat="1" ht="24.95" customHeight="1">
      <c r="A105" s="71"/>
      <c r="B105" s="127"/>
      <c r="C105" s="161"/>
      <c r="D105" s="67"/>
      <c r="E105" s="103">
        <f>ROUND(D105*96,0)/96*24+(O105+R105+U105)*7</f>
        <v>0</v>
      </c>
      <c r="F105" s="119" t="str">
        <f t="shared" si="74"/>
        <v>0,00</v>
      </c>
      <c r="G105" s="119" t="str">
        <f t="shared" si="75"/>
        <v>0,00</v>
      </c>
      <c r="H105" s="131" t="str">
        <f t="shared" si="76"/>
        <v>0,00</v>
      </c>
      <c r="I105" s="73"/>
      <c r="J105" s="136"/>
      <c r="K105" s="166"/>
      <c r="L105" s="169"/>
      <c r="M105" s="93"/>
      <c r="N105" s="93"/>
      <c r="O105" s="111">
        <f>NETWORKDAYS(M105,N105,'Liste du personnel'!$A$22:$A$31)</f>
        <v>0</v>
      </c>
      <c r="P105" s="93"/>
      <c r="Q105" s="93"/>
      <c r="R105" s="111">
        <f>NETWORKDAYS(P105,Q105,'Liste du personnel'!$A$22:$A$31)</f>
        <v>0</v>
      </c>
      <c r="S105" s="93"/>
      <c r="T105" s="93"/>
      <c r="U105" s="111">
        <f>NETWORKDAYS(S105,T105,'Liste du personnel'!$A$22:$A$31)</f>
        <v>0</v>
      </c>
      <c r="V105" s="93"/>
      <c r="W105" s="95"/>
    </row>
    <row r="106" spans="1:24" s="70" customFormat="1" ht="24.95" customHeight="1">
      <c r="A106" s="71"/>
      <c r="B106" s="127"/>
      <c r="C106" s="161"/>
      <c r="D106" s="67"/>
      <c r="E106" s="103">
        <f t="shared" ref="E106:E107" si="77">ROUND(D106*96,0)/96*24</f>
        <v>0</v>
      </c>
      <c r="F106" s="119" t="str">
        <f t="shared" si="74"/>
        <v>0,00</v>
      </c>
      <c r="G106" s="119" t="str">
        <f>IF(AND(E106&lt;35,O106+R106+U106=0),"0,00",IF(E106-35-F106&gt;8,8,E106-35-F106))</f>
        <v>0,00</v>
      </c>
      <c r="H106" s="131" t="str">
        <f>IF(E106-35-F106&gt;8,E106-35-F106-G106,"0,00")</f>
        <v>0,00</v>
      </c>
      <c r="I106" s="74"/>
      <c r="J106" s="136"/>
      <c r="K106" s="166"/>
      <c r="L106" s="169"/>
      <c r="M106" s="93"/>
      <c r="N106" s="93"/>
      <c r="O106" s="111">
        <f>NETWORKDAYS(M106,N106,'Liste du personnel'!$A$22:$A$31)</f>
        <v>0</v>
      </c>
      <c r="P106" s="93"/>
      <c r="Q106" s="93"/>
      <c r="R106" s="111">
        <f>NETWORKDAYS(P106,Q106,'Liste du personnel'!$A$22:$A$31)</f>
        <v>0</v>
      </c>
      <c r="S106" s="93"/>
      <c r="T106" s="93"/>
      <c r="U106" s="111">
        <f>NETWORKDAYS(S106,T106,'Liste du personnel'!$A$22:$A$31)</f>
        <v>0</v>
      </c>
      <c r="V106" s="93"/>
      <c r="W106" s="95"/>
    </row>
    <row r="107" spans="1:24" s="70" customFormat="1" ht="24.95" customHeight="1">
      <c r="A107" s="75"/>
      <c r="B107" s="127"/>
      <c r="C107" s="161"/>
      <c r="D107" s="67"/>
      <c r="E107" s="103">
        <f t="shared" si="77"/>
        <v>0</v>
      </c>
      <c r="F107" s="134" t="str">
        <f t="shared" si="74"/>
        <v>0,00</v>
      </c>
      <c r="G107" s="119" t="str">
        <f>IF(AND(E107&lt;35,O107+R107+U107=0),"0,00",IF(E107-35-F107&gt;8,8,E107-35-F107))</f>
        <v>0,00</v>
      </c>
      <c r="H107" s="131" t="str">
        <f t="shared" si="76"/>
        <v>0,00</v>
      </c>
      <c r="I107" s="76"/>
      <c r="J107" s="136"/>
      <c r="K107" s="167"/>
      <c r="L107" s="170"/>
      <c r="M107" s="93"/>
      <c r="N107" s="93"/>
      <c r="O107" s="112">
        <f>NETWORKDAYS(M107,N107,'Liste du personnel'!$A$22:$A$31)</f>
        <v>0</v>
      </c>
      <c r="P107" s="93"/>
      <c r="Q107" s="93"/>
      <c r="R107" s="112">
        <f>NETWORKDAYS(P107,Q107,'Liste du personnel'!$A$22:$A$31)</f>
        <v>0</v>
      </c>
      <c r="S107" s="93"/>
      <c r="T107" s="93"/>
      <c r="U107" s="112">
        <f>NETWORKDAYS(S107,T107,'Liste du personnel'!$A$22:$A$31)</f>
        <v>0</v>
      </c>
      <c r="V107" s="93"/>
      <c r="W107" s="95"/>
    </row>
    <row r="108" spans="1:24" s="63" customFormat="1" ht="24.95" customHeight="1" thickBot="1">
      <c r="A108" s="56"/>
      <c r="B108" s="58"/>
      <c r="C108" s="116" t="str">
        <f>C103</f>
        <v>Nouveau Collaborateur</v>
      </c>
      <c r="D108" s="59" t="s">
        <v>16</v>
      </c>
      <c r="E108" s="60">
        <f>SUM(E103:E107)</f>
        <v>0</v>
      </c>
      <c r="F108" s="60">
        <f t="shared" ref="F108" si="78">SUM(F103:F107)</f>
        <v>0</v>
      </c>
      <c r="G108" s="60">
        <f t="shared" ref="G108:H108" si="79">SUM(G103:G107)</f>
        <v>0</v>
      </c>
      <c r="H108" s="61">
        <f t="shared" si="79"/>
        <v>0</v>
      </c>
      <c r="I108" s="62">
        <f>SUM(I103:I107)*15.5</f>
        <v>0</v>
      </c>
      <c r="J108" s="57">
        <f>J103*5</f>
        <v>0</v>
      </c>
      <c r="K108" s="57">
        <f>K103</f>
        <v>0</v>
      </c>
      <c r="L108" s="58">
        <f>L103</f>
        <v>0</v>
      </c>
      <c r="M108" s="155"/>
      <c r="N108" s="156"/>
      <c r="O108" s="156"/>
      <c r="P108" s="156"/>
      <c r="Q108" s="156"/>
      <c r="R108" s="156"/>
      <c r="S108" s="156"/>
      <c r="T108" s="156"/>
      <c r="U108" s="156"/>
      <c r="V108" s="156"/>
      <c r="W108" s="157"/>
    </row>
  </sheetData>
  <autoFilter ref="A11:AD108">
    <filterColumn colId="1"/>
    <filterColumn colId="12" showButton="0"/>
    <filterColumn colId="14"/>
    <filterColumn colId="15" showButton="0"/>
    <filterColumn colId="17"/>
    <filterColumn colId="18" showButton="0"/>
    <filterColumn colId="20"/>
    <filterColumn colId="21" showButton="0"/>
  </autoFilter>
  <mergeCells count="95">
    <mergeCell ref="M84:W84"/>
    <mergeCell ref="M90:W90"/>
    <mergeCell ref="M96:W96"/>
    <mergeCell ref="M102:W102"/>
    <mergeCell ref="M108:W108"/>
    <mergeCell ref="A1:W1"/>
    <mergeCell ref="A9:C9"/>
    <mergeCell ref="M9:W9"/>
    <mergeCell ref="V10:W10"/>
    <mergeCell ref="V11:W11"/>
    <mergeCell ref="M72:W72"/>
    <mergeCell ref="M78:W78"/>
    <mergeCell ref="M36:W36"/>
    <mergeCell ref="M42:W42"/>
    <mergeCell ref="M48:W48"/>
    <mergeCell ref="M54:W54"/>
    <mergeCell ref="M60:W60"/>
    <mergeCell ref="M66:W66"/>
    <mergeCell ref="K103:K107"/>
    <mergeCell ref="L103:L107"/>
    <mergeCell ref="A3:J6"/>
    <mergeCell ref="M10:N10"/>
    <mergeCell ref="D9:H9"/>
    <mergeCell ref="I9:L9"/>
    <mergeCell ref="K85:K89"/>
    <mergeCell ref="L85:L89"/>
    <mergeCell ref="K91:K95"/>
    <mergeCell ref="L91:L95"/>
    <mergeCell ref="K97:K101"/>
    <mergeCell ref="L97:L101"/>
    <mergeCell ref="L61:L65"/>
    <mergeCell ref="K67:K71"/>
    <mergeCell ref="L67:L71"/>
    <mergeCell ref="K73:K77"/>
    <mergeCell ref="L73:L77"/>
    <mergeCell ref="K79:K83"/>
    <mergeCell ref="L79:L83"/>
    <mergeCell ref="L37:L41"/>
    <mergeCell ref="K43:K47"/>
    <mergeCell ref="L43:L47"/>
    <mergeCell ref="K49:K53"/>
    <mergeCell ref="L49:L53"/>
    <mergeCell ref="K55:K59"/>
    <mergeCell ref="L55:L59"/>
    <mergeCell ref="C91:C95"/>
    <mergeCell ref="C97:C101"/>
    <mergeCell ref="C103:C107"/>
    <mergeCell ref="K19:K23"/>
    <mergeCell ref="L19:L23"/>
    <mergeCell ref="K25:K29"/>
    <mergeCell ref="L25:L29"/>
    <mergeCell ref="K31:K35"/>
    <mergeCell ref="L31:L35"/>
    <mergeCell ref="K37:K41"/>
    <mergeCell ref="C49:C53"/>
    <mergeCell ref="C55:C59"/>
    <mergeCell ref="C61:C65"/>
    <mergeCell ref="C67:C71"/>
    <mergeCell ref="C73:C77"/>
    <mergeCell ref="C79:C83"/>
    <mergeCell ref="B13:B17"/>
    <mergeCell ref="C19:C23"/>
    <mergeCell ref="C25:C29"/>
    <mergeCell ref="C31:C35"/>
    <mergeCell ref="C37:C41"/>
    <mergeCell ref="C43:C47"/>
    <mergeCell ref="M11:N11"/>
    <mergeCell ref="P11:Q11"/>
    <mergeCell ref="S11:T11"/>
    <mergeCell ref="P10:Q10"/>
    <mergeCell ref="S10:T10"/>
    <mergeCell ref="J19:J23"/>
    <mergeCell ref="J13:J17"/>
    <mergeCell ref="J37:J41"/>
    <mergeCell ref="J31:J35"/>
    <mergeCell ref="J25:J29"/>
    <mergeCell ref="M18:W18"/>
    <mergeCell ref="M24:W24"/>
    <mergeCell ref="M30:W30"/>
    <mergeCell ref="J103:J107"/>
    <mergeCell ref="K13:K17"/>
    <mergeCell ref="L13:L17"/>
    <mergeCell ref="C13:C17"/>
    <mergeCell ref="J97:J101"/>
    <mergeCell ref="J91:J95"/>
    <mergeCell ref="J85:J89"/>
    <mergeCell ref="J79:J83"/>
    <mergeCell ref="J73:J77"/>
    <mergeCell ref="J67:J71"/>
    <mergeCell ref="C85:C89"/>
    <mergeCell ref="J61:J65"/>
    <mergeCell ref="K61:K65"/>
    <mergeCell ref="J55:J59"/>
    <mergeCell ref="J49:J53"/>
    <mergeCell ref="J43:J47"/>
  </mergeCells>
  <phoneticPr fontId="0" type="noConversion"/>
  <pageMargins left="0.78740157480314965" right="0.78740157480314965" top="0.43307086614173229" bottom="0.39370078740157483" header="0.15748031496062992" footer="0.11811023622047245"/>
  <pageSetup paperSize="9" scale="60" orientation="landscape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"/>
  <dimension ref="A1:F32"/>
  <sheetViews>
    <sheetView workbookViewId="0">
      <selection activeCell="J23" sqref="J23"/>
    </sheetView>
  </sheetViews>
  <sheetFormatPr baseColWidth="10" defaultColWidth="11.5703125" defaultRowHeight="12.75"/>
  <cols>
    <col min="1" max="1" width="42.5703125" bestFit="1" customWidth="1"/>
    <col min="3" max="4" width="11" bestFit="1" customWidth="1"/>
    <col min="5" max="5" width="25.140625" bestFit="1" customWidth="1"/>
    <col min="6" max="6" width="20.85546875" bestFit="1" customWidth="1"/>
  </cols>
  <sheetData>
    <row r="1" spans="1:6">
      <c r="A1" t="s">
        <v>37</v>
      </c>
    </row>
    <row r="3" spans="1:6">
      <c r="A3" s="2" t="s">
        <v>31</v>
      </c>
      <c r="B3" s="2" t="s">
        <v>18</v>
      </c>
      <c r="C3" s="2" t="s">
        <v>32</v>
      </c>
      <c r="D3" s="2" t="s">
        <v>33</v>
      </c>
      <c r="E3" s="2" t="s">
        <v>34</v>
      </c>
      <c r="F3" s="2" t="s">
        <v>35</v>
      </c>
    </row>
    <row r="21" spans="1:4">
      <c r="A21" s="198" t="s">
        <v>81</v>
      </c>
      <c r="B21" s="198"/>
      <c r="C21" s="198"/>
      <c r="D21" s="198"/>
    </row>
    <row r="22" spans="1:4">
      <c r="A22" s="132">
        <v>42842</v>
      </c>
      <c r="B22" s="196" t="s">
        <v>83</v>
      </c>
      <c r="C22" s="197"/>
      <c r="D22" s="197"/>
    </row>
    <row r="23" spans="1:4">
      <c r="A23" s="132">
        <v>42856</v>
      </c>
      <c r="B23" s="197"/>
      <c r="C23" s="197"/>
      <c r="D23" s="197"/>
    </row>
    <row r="24" spans="1:4">
      <c r="A24" s="132">
        <v>42863</v>
      </c>
      <c r="B24" s="197"/>
      <c r="C24" s="197"/>
      <c r="D24" s="197"/>
    </row>
    <row r="25" spans="1:4">
      <c r="A25" s="132">
        <v>42880</v>
      </c>
      <c r="B25" s="197"/>
      <c r="C25" s="197"/>
      <c r="D25" s="197"/>
    </row>
    <row r="26" spans="1:4">
      <c r="A26" s="132">
        <v>42891</v>
      </c>
      <c r="B26" s="197"/>
      <c r="C26" s="197"/>
      <c r="D26" s="197"/>
    </row>
    <row r="27" spans="1:4">
      <c r="A27" s="132">
        <v>42930</v>
      </c>
      <c r="B27" s="197"/>
      <c r="C27" s="197"/>
      <c r="D27" s="197"/>
    </row>
    <row r="28" spans="1:4">
      <c r="A28" s="132">
        <v>42962</v>
      </c>
      <c r="B28" s="197"/>
      <c r="C28" s="197"/>
      <c r="D28" s="197"/>
    </row>
    <row r="29" spans="1:4">
      <c r="A29" s="132">
        <v>43040</v>
      </c>
      <c r="B29" s="197"/>
      <c r="C29" s="197"/>
      <c r="D29" s="197"/>
    </row>
    <row r="30" spans="1:4">
      <c r="A30" s="132">
        <v>43050</v>
      </c>
      <c r="B30" s="197"/>
      <c r="C30" s="197"/>
      <c r="D30" s="197"/>
    </row>
    <row r="31" spans="1:4">
      <c r="A31" s="132">
        <v>43094</v>
      </c>
      <c r="B31" s="197"/>
      <c r="C31" s="197"/>
      <c r="D31" s="197"/>
    </row>
    <row r="32" spans="1:4">
      <c r="A32" s="105"/>
    </row>
  </sheetData>
  <mergeCells count="2">
    <mergeCell ref="B22:D31"/>
    <mergeCell ref="A21:D21"/>
  </mergeCells>
  <phoneticPr fontId="0" type="noConversion"/>
  <pageMargins left="0.78749999999999998" right="0.78749999999999998" top="0.41666666666666663" bottom="0.40208333333333335" header="0.15138888888888888" footer="0.13680555555555557"/>
  <pageSetup paperSize="9" firstPageNumber="0" orientation="landscape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tabSelected="1" workbookViewId="0">
      <selection activeCell="C10" sqref="C10"/>
    </sheetView>
  </sheetViews>
  <sheetFormatPr baseColWidth="10" defaultRowHeight="12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3"/>
  <dimension ref="A1:U122"/>
  <sheetViews>
    <sheetView workbookViewId="0">
      <selection activeCell="P33" sqref="P33"/>
    </sheetView>
  </sheetViews>
  <sheetFormatPr baseColWidth="10" defaultColWidth="9.140625" defaultRowHeight="12.75"/>
  <cols>
    <col min="1" max="1" width="6.85546875" bestFit="1" customWidth="1"/>
    <col min="2" max="2" width="9.5703125" style="13" bestFit="1" customWidth="1"/>
    <col min="3" max="3" width="13.140625" bestFit="1" customWidth="1"/>
    <col min="4" max="4" width="7.28515625" bestFit="1" customWidth="1"/>
    <col min="5" max="5" width="10.7109375" bestFit="1" customWidth="1"/>
    <col min="6" max="6" width="9" bestFit="1" customWidth="1"/>
    <col min="7" max="7" width="21" bestFit="1" customWidth="1"/>
    <col min="8" max="8" width="14.5703125" customWidth="1"/>
    <col min="9" max="9" width="9.28515625" bestFit="1" customWidth="1"/>
    <col min="10" max="10" width="8.140625" bestFit="1" customWidth="1"/>
    <col min="11" max="11" width="9.42578125" customWidth="1"/>
    <col min="12" max="12" width="8.28515625" bestFit="1" customWidth="1"/>
    <col min="13" max="13" width="5.85546875" bestFit="1" customWidth="1"/>
    <col min="14" max="14" width="10.85546875" bestFit="1" customWidth="1"/>
    <col min="15" max="15" width="10.7109375" bestFit="1" customWidth="1"/>
    <col min="16" max="16" width="13.5703125" bestFit="1" customWidth="1"/>
    <col min="18" max="19" width="15.42578125" bestFit="1" customWidth="1"/>
    <col min="20" max="20" width="11.42578125" bestFit="1" customWidth="1"/>
    <col min="21" max="21" width="9.5703125" bestFit="1" customWidth="1"/>
  </cols>
  <sheetData>
    <row r="1" spans="1:21" ht="15">
      <c r="A1" s="3" t="s">
        <v>38</v>
      </c>
      <c r="B1" s="10" t="s">
        <v>18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36</v>
      </c>
      <c r="I1" s="3" t="s">
        <v>44</v>
      </c>
      <c r="J1" s="3" t="s">
        <v>45</v>
      </c>
      <c r="K1" s="3" t="s">
        <v>46</v>
      </c>
      <c r="L1" s="3" t="s">
        <v>47</v>
      </c>
      <c r="M1" s="3" t="s">
        <v>48</v>
      </c>
      <c r="N1" s="3" t="s">
        <v>49</v>
      </c>
      <c r="O1" s="3" t="s">
        <v>50</v>
      </c>
      <c r="P1" s="3" t="s">
        <v>51</v>
      </c>
      <c r="Q1" s="3" t="s">
        <v>52</v>
      </c>
      <c r="R1" s="3" t="s">
        <v>53</v>
      </c>
      <c r="S1" s="3" t="s">
        <v>54</v>
      </c>
      <c r="T1" s="3" t="s">
        <v>55</v>
      </c>
      <c r="U1" s="3" t="s">
        <v>56</v>
      </c>
    </row>
    <row r="2" spans="1:21" ht="15">
      <c r="A2" s="3" t="s">
        <v>57</v>
      </c>
      <c r="B2" s="10" t="s">
        <v>58</v>
      </c>
      <c r="C2" s="3" t="s">
        <v>59</v>
      </c>
      <c r="D2" s="3" t="s">
        <v>60</v>
      </c>
      <c r="E2" s="3" t="s">
        <v>61</v>
      </c>
      <c r="F2" s="3" t="s">
        <v>62</v>
      </c>
      <c r="G2" s="3" t="s">
        <v>63</v>
      </c>
      <c r="H2" s="3" t="s">
        <v>64</v>
      </c>
      <c r="I2" s="3" t="s">
        <v>65</v>
      </c>
      <c r="J2" s="3" t="s">
        <v>66</v>
      </c>
      <c r="K2" s="3" t="s">
        <v>67</v>
      </c>
      <c r="L2" s="3" t="s">
        <v>68</v>
      </c>
      <c r="M2" s="3" t="s">
        <v>69</v>
      </c>
      <c r="N2" s="3" t="s">
        <v>70</v>
      </c>
      <c r="O2" s="3" t="s">
        <v>71</v>
      </c>
      <c r="P2" s="3" t="s">
        <v>72</v>
      </c>
      <c r="Q2" s="3" t="s">
        <v>73</v>
      </c>
      <c r="R2" s="3" t="s">
        <v>74</v>
      </c>
      <c r="S2" s="3" t="s">
        <v>75</v>
      </c>
      <c r="T2" s="3" t="s">
        <v>76</v>
      </c>
      <c r="U2" s="3" t="s">
        <v>77</v>
      </c>
    </row>
    <row r="3" spans="1:21">
      <c r="A3" s="1" t="s">
        <v>78</v>
      </c>
      <c r="B3" s="11">
        <v>10001376</v>
      </c>
      <c r="C3" s="1"/>
      <c r="D3" s="1"/>
      <c r="E3" s="1"/>
      <c r="F3" s="4" t="s">
        <v>8</v>
      </c>
      <c r="G3" s="1"/>
      <c r="H3" s="1"/>
      <c r="I3" s="5">
        <f>avril!F18</f>
        <v>0</v>
      </c>
      <c r="J3" s="1"/>
      <c r="K3" s="1"/>
      <c r="L3" s="1"/>
      <c r="M3" s="1"/>
      <c r="N3" s="6"/>
      <c r="O3" s="6"/>
    </row>
    <row r="4" spans="1:21">
      <c r="A4" s="1" t="s">
        <v>78</v>
      </c>
      <c r="B4" s="11">
        <v>10001376</v>
      </c>
      <c r="C4" s="1"/>
      <c r="D4" s="1"/>
      <c r="E4" s="1"/>
      <c r="F4" s="7" t="s">
        <v>9</v>
      </c>
      <c r="G4" s="1"/>
      <c r="H4" s="1"/>
      <c r="I4" s="5">
        <f>avril!G18</f>
        <v>0</v>
      </c>
      <c r="J4" s="1"/>
      <c r="K4" s="1"/>
      <c r="L4" s="1"/>
      <c r="M4" s="1"/>
      <c r="N4" s="6"/>
      <c r="O4" s="6"/>
    </row>
    <row r="5" spans="1:21">
      <c r="A5" s="1" t="s">
        <v>78</v>
      </c>
      <c r="B5" s="11">
        <v>10001376</v>
      </c>
      <c r="C5" s="1"/>
      <c r="D5" s="1"/>
      <c r="E5" s="1"/>
      <c r="F5" s="4" t="s">
        <v>10</v>
      </c>
      <c r="G5" s="1"/>
      <c r="H5" s="1"/>
      <c r="I5" s="5">
        <f>avril!H18</f>
        <v>0</v>
      </c>
      <c r="J5" s="1"/>
      <c r="K5" s="1"/>
      <c r="L5" s="1"/>
      <c r="M5" s="1"/>
      <c r="N5" s="6"/>
      <c r="O5" s="6"/>
    </row>
    <row r="6" spans="1:21">
      <c r="A6" s="1" t="s">
        <v>78</v>
      </c>
      <c r="B6" s="11">
        <v>10001376</v>
      </c>
      <c r="C6" s="1"/>
      <c r="D6" s="1"/>
      <c r="E6" s="1"/>
      <c r="F6" s="7" t="s">
        <v>22</v>
      </c>
      <c r="K6">
        <f>avril!I18</f>
        <v>0</v>
      </c>
    </row>
    <row r="7" spans="1:21">
      <c r="A7" s="1" t="s">
        <v>78</v>
      </c>
      <c r="B7" s="11">
        <v>10001376</v>
      </c>
      <c r="C7" s="1"/>
      <c r="D7" s="1"/>
      <c r="E7" s="1"/>
      <c r="F7" s="4" t="s">
        <v>23</v>
      </c>
      <c r="K7">
        <f>avril!J18</f>
        <v>0</v>
      </c>
    </row>
    <row r="8" spans="1:21">
      <c r="A8" s="1" t="s">
        <v>78</v>
      </c>
      <c r="B8" s="11">
        <v>10001376</v>
      </c>
      <c r="C8" s="1"/>
      <c r="D8" s="1"/>
      <c r="E8" s="1"/>
      <c r="F8" s="7" t="s">
        <v>79</v>
      </c>
      <c r="K8">
        <f>avril!K18</f>
        <v>0</v>
      </c>
    </row>
    <row r="9" spans="1:21">
      <c r="A9" s="1" t="s">
        <v>78</v>
      </c>
      <c r="B9" s="11">
        <v>10001376</v>
      </c>
      <c r="C9" s="1"/>
      <c r="D9" s="1"/>
      <c r="E9" s="1"/>
      <c r="F9" s="7" t="s">
        <v>79</v>
      </c>
      <c r="K9">
        <f>avril!L18</f>
        <v>0</v>
      </c>
    </row>
    <row r="10" spans="1:21">
      <c r="A10" s="8" t="s">
        <v>78</v>
      </c>
      <c r="B10" s="11">
        <v>10001394</v>
      </c>
      <c r="C10" s="1"/>
      <c r="D10" s="1"/>
      <c r="E10" s="1"/>
      <c r="F10" s="9" t="s">
        <v>8</v>
      </c>
      <c r="I10" s="5">
        <f>avril!F24</f>
        <v>0</v>
      </c>
    </row>
    <row r="11" spans="1:21">
      <c r="A11" s="1" t="s">
        <v>78</v>
      </c>
      <c r="B11" s="11">
        <v>10001394</v>
      </c>
      <c r="C11" s="1"/>
      <c r="D11" s="1"/>
      <c r="E11" s="1"/>
      <c r="F11" s="7" t="s">
        <v>9</v>
      </c>
      <c r="I11" s="5">
        <f>avril!G24</f>
        <v>0</v>
      </c>
    </row>
    <row r="12" spans="1:21">
      <c r="A12" s="1" t="s">
        <v>78</v>
      </c>
      <c r="B12" s="11">
        <v>10001394</v>
      </c>
      <c r="C12" s="1"/>
      <c r="D12" s="1"/>
      <c r="E12" s="1"/>
      <c r="F12" s="4" t="s">
        <v>10</v>
      </c>
      <c r="I12" s="5">
        <f>avril!H24</f>
        <v>0</v>
      </c>
    </row>
    <row r="13" spans="1:21">
      <c r="A13" s="8" t="s">
        <v>78</v>
      </c>
      <c r="B13" s="11">
        <v>10001394</v>
      </c>
      <c r="C13" s="1"/>
      <c r="D13" s="1"/>
      <c r="E13" s="1"/>
      <c r="F13" s="7" t="s">
        <v>22</v>
      </c>
      <c r="K13" s="5">
        <f>avril!I24</f>
        <v>0</v>
      </c>
    </row>
    <row r="14" spans="1:21">
      <c r="A14" s="1" t="s">
        <v>78</v>
      </c>
      <c r="B14" s="11">
        <v>10001394</v>
      </c>
      <c r="C14" s="1"/>
      <c r="D14" s="1"/>
      <c r="E14" s="1"/>
      <c r="F14" s="4" t="s">
        <v>23</v>
      </c>
      <c r="K14" s="5">
        <f>avril!J24</f>
        <v>0</v>
      </c>
    </row>
    <row r="15" spans="1:21">
      <c r="A15" s="1" t="s">
        <v>78</v>
      </c>
      <c r="B15" s="11">
        <v>10001394</v>
      </c>
      <c r="C15" s="1"/>
      <c r="D15" s="1"/>
      <c r="E15" s="1"/>
      <c r="F15" s="7" t="s">
        <v>79</v>
      </c>
      <c r="K15" s="5">
        <f>avril!K24</f>
        <v>0</v>
      </c>
    </row>
    <row r="16" spans="1:21">
      <c r="A16" s="8" t="s">
        <v>78</v>
      </c>
      <c r="B16" s="11">
        <v>10001394</v>
      </c>
      <c r="C16" s="1"/>
      <c r="D16" s="1"/>
      <c r="E16" s="1"/>
      <c r="F16" s="7" t="s">
        <v>79</v>
      </c>
      <c r="K16" s="5">
        <f>avril!L24</f>
        <v>0</v>
      </c>
    </row>
    <row r="17" spans="1:11">
      <c r="A17" s="1" t="s">
        <v>78</v>
      </c>
      <c r="B17" s="12">
        <v>10001753</v>
      </c>
      <c r="C17" s="1"/>
      <c r="D17" s="1"/>
      <c r="E17" s="1"/>
      <c r="F17" s="9" t="s">
        <v>8</v>
      </c>
      <c r="I17" s="5">
        <f>avril!F30</f>
        <v>0</v>
      </c>
      <c r="J17" s="1"/>
      <c r="K17" s="1"/>
    </row>
    <row r="18" spans="1:11">
      <c r="A18" s="1" t="s">
        <v>78</v>
      </c>
      <c r="B18" s="12">
        <v>10001753</v>
      </c>
      <c r="C18" s="1"/>
      <c r="D18" s="1"/>
      <c r="E18" s="1"/>
      <c r="F18" s="7" t="s">
        <v>9</v>
      </c>
      <c r="I18" s="5">
        <f>avril!G30</f>
        <v>0</v>
      </c>
      <c r="J18" s="1"/>
      <c r="K18" s="1"/>
    </row>
    <row r="19" spans="1:11">
      <c r="A19" s="1" t="s">
        <v>78</v>
      </c>
      <c r="B19" s="12">
        <v>10001753</v>
      </c>
      <c r="C19" s="1"/>
      <c r="D19" s="1"/>
      <c r="E19" s="1"/>
      <c r="F19" s="9" t="s">
        <v>10</v>
      </c>
      <c r="I19" s="5">
        <f>avril!H30</f>
        <v>0</v>
      </c>
      <c r="J19" s="1"/>
      <c r="K19" s="1"/>
    </row>
    <row r="20" spans="1:11">
      <c r="A20" s="1" t="s">
        <v>78</v>
      </c>
      <c r="B20" s="12">
        <v>10001753</v>
      </c>
      <c r="C20" s="1"/>
      <c r="D20" s="1"/>
      <c r="E20" s="1"/>
      <c r="F20" s="7" t="s">
        <v>22</v>
      </c>
      <c r="K20">
        <f>avril!I30</f>
        <v>0</v>
      </c>
    </row>
    <row r="21" spans="1:11">
      <c r="A21" s="1" t="s">
        <v>78</v>
      </c>
      <c r="B21" s="12">
        <v>10001753</v>
      </c>
      <c r="C21" s="1"/>
      <c r="D21" s="1"/>
      <c r="E21" s="1"/>
      <c r="F21" s="9" t="s">
        <v>23</v>
      </c>
      <c r="K21">
        <f>avril!J30</f>
        <v>0</v>
      </c>
    </row>
    <row r="22" spans="1:11">
      <c r="A22" s="1" t="s">
        <v>78</v>
      </c>
      <c r="B22" s="12">
        <v>10001753</v>
      </c>
      <c r="C22" s="1"/>
      <c r="D22" s="1"/>
      <c r="E22" s="1"/>
      <c r="F22" s="7" t="s">
        <v>79</v>
      </c>
      <c r="K22">
        <f>avril!K30</f>
        <v>0</v>
      </c>
    </row>
    <row r="23" spans="1:11">
      <c r="A23" s="1" t="s">
        <v>78</v>
      </c>
      <c r="B23" s="12">
        <v>10001753</v>
      </c>
      <c r="C23" s="1"/>
      <c r="D23" s="1"/>
      <c r="E23" s="1"/>
      <c r="F23" s="9" t="s">
        <v>79</v>
      </c>
      <c r="K23">
        <f>avril!L30</f>
        <v>0</v>
      </c>
    </row>
    <row r="24" spans="1:11">
      <c r="A24" s="8" t="s">
        <v>78</v>
      </c>
      <c r="B24" s="11">
        <v>10001906</v>
      </c>
      <c r="C24" s="1"/>
      <c r="D24" s="1"/>
      <c r="E24" s="1"/>
      <c r="F24" s="7" t="s">
        <v>8</v>
      </c>
      <c r="I24" s="5">
        <f>avril!F36</f>
        <v>0</v>
      </c>
    </row>
    <row r="25" spans="1:11">
      <c r="A25" s="1" t="s">
        <v>78</v>
      </c>
      <c r="B25" s="11">
        <v>10001906</v>
      </c>
      <c r="C25" s="1"/>
      <c r="D25" s="1"/>
      <c r="E25" s="1"/>
      <c r="F25" s="9" t="s">
        <v>9</v>
      </c>
      <c r="I25" s="5">
        <f>avril!G36</f>
        <v>0</v>
      </c>
    </row>
    <row r="26" spans="1:11">
      <c r="A26" s="1" t="s">
        <v>78</v>
      </c>
      <c r="B26" s="11">
        <v>10001906</v>
      </c>
      <c r="C26" s="1"/>
      <c r="D26" s="1"/>
      <c r="E26" s="1"/>
      <c r="F26" s="7" t="s">
        <v>10</v>
      </c>
      <c r="I26" s="5">
        <f>avril!H36</f>
        <v>0</v>
      </c>
    </row>
    <row r="27" spans="1:11">
      <c r="A27" s="8" t="s">
        <v>78</v>
      </c>
      <c r="B27" s="11">
        <v>10001906</v>
      </c>
      <c r="C27" s="1"/>
      <c r="D27" s="1"/>
      <c r="E27" s="1"/>
      <c r="F27" s="9" t="s">
        <v>22</v>
      </c>
      <c r="K27" s="5">
        <f>avril!I36</f>
        <v>0</v>
      </c>
    </row>
    <row r="28" spans="1:11">
      <c r="A28" s="1" t="s">
        <v>78</v>
      </c>
      <c r="B28" s="11">
        <v>10001906</v>
      </c>
      <c r="C28" s="1"/>
      <c r="D28" s="1"/>
      <c r="E28" s="1"/>
      <c r="F28" s="7" t="s">
        <v>23</v>
      </c>
      <c r="K28" s="5">
        <f>avril!J36</f>
        <v>0</v>
      </c>
    </row>
    <row r="29" spans="1:11">
      <c r="A29" s="1" t="s">
        <v>78</v>
      </c>
      <c r="B29" s="11">
        <v>10001906</v>
      </c>
      <c r="C29" s="1"/>
      <c r="D29" s="1"/>
      <c r="E29" s="1"/>
      <c r="F29" s="9" t="s">
        <v>79</v>
      </c>
      <c r="K29" s="5">
        <f>avril!K36</f>
        <v>0</v>
      </c>
    </row>
    <row r="30" spans="1:11">
      <c r="A30" s="8" t="s">
        <v>78</v>
      </c>
      <c r="B30" s="11">
        <v>10001906</v>
      </c>
      <c r="C30" s="1"/>
      <c r="D30" s="1"/>
      <c r="E30" s="1"/>
      <c r="F30" s="7" t="s">
        <v>79</v>
      </c>
      <c r="K30" s="5">
        <f>avril!L36</f>
        <v>0</v>
      </c>
    </row>
    <row r="31" spans="1:11">
      <c r="A31" s="1" t="s">
        <v>78</v>
      </c>
      <c r="B31" s="11">
        <v>10002173</v>
      </c>
      <c r="C31" s="1"/>
      <c r="D31" s="1"/>
      <c r="E31" s="1"/>
      <c r="F31" s="7" t="s">
        <v>8</v>
      </c>
      <c r="I31" s="5">
        <f>avril!F42</f>
        <v>0</v>
      </c>
      <c r="J31" s="1"/>
      <c r="K31" s="1"/>
    </row>
    <row r="32" spans="1:11">
      <c r="A32" s="1" t="s">
        <v>78</v>
      </c>
      <c r="B32" s="11">
        <v>10002173</v>
      </c>
      <c r="C32" s="1"/>
      <c r="D32" s="1"/>
      <c r="E32" s="1"/>
      <c r="F32" s="9" t="s">
        <v>9</v>
      </c>
      <c r="I32" s="5">
        <f>avril!G42</f>
        <v>0</v>
      </c>
      <c r="J32" s="1"/>
      <c r="K32" s="1"/>
    </row>
    <row r="33" spans="1:11">
      <c r="A33" s="1" t="s">
        <v>78</v>
      </c>
      <c r="B33" s="11">
        <v>10002173</v>
      </c>
      <c r="C33" s="1"/>
      <c r="D33" s="1"/>
      <c r="E33" s="1"/>
      <c r="F33" s="7" t="s">
        <v>10</v>
      </c>
      <c r="I33" s="5">
        <f>avril!H42</f>
        <v>0</v>
      </c>
      <c r="J33" s="1"/>
      <c r="K33" s="1"/>
    </row>
    <row r="34" spans="1:11">
      <c r="A34" s="1" t="s">
        <v>78</v>
      </c>
      <c r="B34" s="11">
        <v>10002173</v>
      </c>
      <c r="C34" s="1"/>
      <c r="D34" s="1"/>
      <c r="E34" s="1"/>
      <c r="F34" s="9" t="s">
        <v>22</v>
      </c>
      <c r="K34">
        <f>avril!I42</f>
        <v>0</v>
      </c>
    </row>
    <row r="35" spans="1:11">
      <c r="A35" s="1" t="s">
        <v>78</v>
      </c>
      <c r="B35" s="11">
        <v>10002173</v>
      </c>
      <c r="C35" s="1"/>
      <c r="D35" s="1"/>
      <c r="E35" s="1"/>
      <c r="F35" s="7" t="s">
        <v>23</v>
      </c>
      <c r="K35">
        <f>avril!J42</f>
        <v>0</v>
      </c>
    </row>
    <row r="36" spans="1:11">
      <c r="A36" s="1" t="s">
        <v>78</v>
      </c>
      <c r="B36" s="11">
        <v>10002173</v>
      </c>
      <c r="C36" s="1"/>
      <c r="D36" s="1"/>
      <c r="E36" s="1"/>
      <c r="F36" s="9" t="s">
        <v>79</v>
      </c>
      <c r="K36">
        <f>avril!K42</f>
        <v>0</v>
      </c>
    </row>
    <row r="37" spans="1:11">
      <c r="A37" s="1" t="s">
        <v>78</v>
      </c>
      <c r="B37" s="11">
        <v>10002173</v>
      </c>
      <c r="C37" s="1"/>
      <c r="D37" s="1"/>
      <c r="E37" s="1"/>
      <c r="F37" s="7" t="s">
        <v>79</v>
      </c>
      <c r="K37">
        <f>avril!L42</f>
        <v>0</v>
      </c>
    </row>
    <row r="38" spans="1:11">
      <c r="A38" s="8" t="s">
        <v>78</v>
      </c>
      <c r="B38" s="11">
        <v>10002441</v>
      </c>
      <c r="C38" s="1"/>
      <c r="D38" s="1"/>
      <c r="E38" s="1"/>
      <c r="F38" s="7" t="s">
        <v>8</v>
      </c>
      <c r="I38" s="5">
        <f>avril!F48</f>
        <v>0</v>
      </c>
    </row>
    <row r="39" spans="1:11">
      <c r="A39" s="8" t="s">
        <v>78</v>
      </c>
      <c r="B39" s="11">
        <v>10002441</v>
      </c>
      <c r="C39" s="1"/>
      <c r="D39" s="1"/>
      <c r="E39" s="1"/>
      <c r="F39" s="9" t="s">
        <v>9</v>
      </c>
      <c r="I39" s="5">
        <f>avril!G48</f>
        <v>0</v>
      </c>
    </row>
    <row r="40" spans="1:11">
      <c r="A40" s="8" t="s">
        <v>78</v>
      </c>
      <c r="B40" s="11">
        <v>10002441</v>
      </c>
      <c r="C40" s="1"/>
      <c r="D40" s="1"/>
      <c r="E40" s="1"/>
      <c r="F40" s="7" t="s">
        <v>10</v>
      </c>
      <c r="I40" s="5">
        <f>avril!H48</f>
        <v>0</v>
      </c>
    </row>
    <row r="41" spans="1:11">
      <c r="A41" s="8" t="s">
        <v>78</v>
      </c>
      <c r="B41" s="11">
        <v>10002441</v>
      </c>
      <c r="C41" s="1"/>
      <c r="D41" s="1"/>
      <c r="E41" s="1"/>
      <c r="F41" s="9" t="s">
        <v>22</v>
      </c>
      <c r="K41" s="5">
        <f>avril!I48</f>
        <v>0</v>
      </c>
    </row>
    <row r="42" spans="1:11">
      <c r="A42" s="8" t="s">
        <v>78</v>
      </c>
      <c r="B42" s="11">
        <v>10002441</v>
      </c>
      <c r="C42" s="1"/>
      <c r="D42" s="1"/>
      <c r="E42" s="1"/>
      <c r="F42" s="7" t="s">
        <v>23</v>
      </c>
      <c r="K42" s="5">
        <f>avril!J48</f>
        <v>0</v>
      </c>
    </row>
    <row r="43" spans="1:11">
      <c r="A43" s="8" t="s">
        <v>78</v>
      </c>
      <c r="B43" s="11">
        <v>10002441</v>
      </c>
      <c r="C43" s="1"/>
      <c r="D43" s="1"/>
      <c r="E43" s="1"/>
      <c r="F43" s="9" t="s">
        <v>79</v>
      </c>
      <c r="K43" s="5">
        <f>avril!K48</f>
        <v>0</v>
      </c>
    </row>
    <row r="44" spans="1:11">
      <c r="A44" s="8" t="s">
        <v>78</v>
      </c>
      <c r="B44" s="11">
        <v>10002441</v>
      </c>
      <c r="C44" s="1"/>
      <c r="D44" s="1"/>
      <c r="E44" s="1"/>
      <c r="F44" s="7" t="s">
        <v>79</v>
      </c>
      <c r="K44" s="5">
        <f>avril!L48</f>
        <v>0</v>
      </c>
    </row>
    <row r="45" spans="1:11">
      <c r="A45" s="1" t="s">
        <v>78</v>
      </c>
      <c r="B45" s="11">
        <v>10002686</v>
      </c>
      <c r="C45" s="1"/>
      <c r="D45" s="1"/>
      <c r="E45" s="1"/>
      <c r="F45" s="7" t="s">
        <v>8</v>
      </c>
      <c r="I45" s="5" t="str">
        <f>avril!F56</f>
        <v>0,00</v>
      </c>
      <c r="J45" s="1"/>
      <c r="K45" s="1"/>
    </row>
    <row r="46" spans="1:11">
      <c r="A46" s="8" t="s">
        <v>78</v>
      </c>
      <c r="B46" s="11">
        <v>10002686</v>
      </c>
      <c r="C46" s="1"/>
      <c r="D46" s="1"/>
      <c r="E46" s="1"/>
      <c r="F46" s="9" t="s">
        <v>9</v>
      </c>
      <c r="I46" s="5" t="str">
        <f>avril!G56</f>
        <v>0,00</v>
      </c>
      <c r="J46" s="1"/>
      <c r="K46" s="1"/>
    </row>
    <row r="47" spans="1:11">
      <c r="A47" s="8" t="s">
        <v>78</v>
      </c>
      <c r="B47" s="11">
        <v>10002686</v>
      </c>
      <c r="C47" s="1"/>
      <c r="D47" s="1"/>
      <c r="E47" s="1"/>
      <c r="F47" s="7" t="s">
        <v>10</v>
      </c>
      <c r="I47" s="5" t="str">
        <f>avril!H56</f>
        <v>0,00</v>
      </c>
      <c r="J47" s="1"/>
      <c r="K47" s="1"/>
    </row>
    <row r="48" spans="1:11">
      <c r="A48" s="1" t="s">
        <v>78</v>
      </c>
      <c r="B48" s="11">
        <v>10002686</v>
      </c>
      <c r="C48" s="1"/>
      <c r="D48" s="1"/>
      <c r="E48" s="1"/>
      <c r="F48" s="9" t="s">
        <v>22</v>
      </c>
      <c r="K48">
        <f>avril!I56</f>
        <v>0</v>
      </c>
    </row>
    <row r="49" spans="1:11">
      <c r="A49" s="8" t="s">
        <v>78</v>
      </c>
      <c r="B49" s="11">
        <v>10002686</v>
      </c>
      <c r="C49" s="1"/>
      <c r="D49" s="1"/>
      <c r="E49" s="1"/>
      <c r="F49" s="7" t="s">
        <v>23</v>
      </c>
      <c r="K49">
        <f>avril!J56</f>
        <v>0</v>
      </c>
    </row>
    <row r="50" spans="1:11">
      <c r="A50" s="8" t="s">
        <v>78</v>
      </c>
      <c r="B50" s="11">
        <v>10002686</v>
      </c>
      <c r="C50" s="1"/>
      <c r="D50" s="1"/>
      <c r="E50" s="1"/>
      <c r="F50" s="9" t="s">
        <v>79</v>
      </c>
      <c r="K50">
        <f>avril!K56</f>
        <v>0</v>
      </c>
    </row>
    <row r="51" spans="1:11">
      <c r="A51" s="1" t="s">
        <v>78</v>
      </c>
      <c r="B51" s="11">
        <v>10002686</v>
      </c>
      <c r="C51" s="1"/>
      <c r="D51" s="1"/>
      <c r="E51" s="1"/>
      <c r="F51" s="7" t="s">
        <v>79</v>
      </c>
      <c r="K51">
        <f>avril!L56</f>
        <v>0</v>
      </c>
    </row>
    <row r="52" spans="1:11">
      <c r="A52" s="1" t="s">
        <v>78</v>
      </c>
      <c r="B52" s="11">
        <v>10002694</v>
      </c>
      <c r="C52" s="1"/>
      <c r="D52" s="1"/>
      <c r="E52" s="1"/>
      <c r="F52" s="7" t="s">
        <v>8</v>
      </c>
      <c r="I52" s="5">
        <f>avril!F60</f>
        <v>0</v>
      </c>
    </row>
    <row r="53" spans="1:11">
      <c r="A53" s="1" t="s">
        <v>78</v>
      </c>
      <c r="B53" s="11">
        <v>10002694</v>
      </c>
      <c r="C53" s="1"/>
      <c r="D53" s="1"/>
      <c r="E53" s="1"/>
      <c r="F53" s="9" t="s">
        <v>9</v>
      </c>
      <c r="I53" s="5">
        <f>avril!G60</f>
        <v>0</v>
      </c>
    </row>
    <row r="54" spans="1:11">
      <c r="A54" s="1" t="s">
        <v>78</v>
      </c>
      <c r="B54" s="11">
        <v>10002694</v>
      </c>
      <c r="C54" s="1"/>
      <c r="D54" s="1"/>
      <c r="E54" s="1"/>
      <c r="F54" s="7" t="s">
        <v>10</v>
      </c>
      <c r="I54" s="5">
        <f>avril!H60</f>
        <v>0</v>
      </c>
    </row>
    <row r="55" spans="1:11">
      <c r="A55" s="1" t="s">
        <v>78</v>
      </c>
      <c r="B55" s="11">
        <v>10002694</v>
      </c>
      <c r="C55" s="1"/>
      <c r="D55" s="1"/>
      <c r="E55" s="1"/>
      <c r="F55" s="9" t="s">
        <v>22</v>
      </c>
      <c r="K55" s="5">
        <f>avril!I60</f>
        <v>0</v>
      </c>
    </row>
    <row r="56" spans="1:11">
      <c r="A56" s="1" t="s">
        <v>78</v>
      </c>
      <c r="B56" s="11">
        <v>10002694</v>
      </c>
      <c r="C56" s="1"/>
      <c r="D56" s="1"/>
      <c r="E56" s="1"/>
      <c r="F56" s="7" t="s">
        <v>23</v>
      </c>
      <c r="K56" s="5">
        <f>avril!J60</f>
        <v>0</v>
      </c>
    </row>
    <row r="57" spans="1:11">
      <c r="A57" s="1" t="s">
        <v>78</v>
      </c>
      <c r="B57" s="11">
        <v>10002694</v>
      </c>
      <c r="C57" s="1"/>
      <c r="D57" s="1"/>
      <c r="E57" s="1"/>
      <c r="F57" s="9" t="s">
        <v>79</v>
      </c>
      <c r="K57" s="5">
        <f>avril!K60</f>
        <v>0</v>
      </c>
    </row>
    <row r="58" spans="1:11">
      <c r="A58" s="1" t="s">
        <v>78</v>
      </c>
      <c r="B58" s="11">
        <v>10002694</v>
      </c>
      <c r="C58" s="1"/>
      <c r="D58" s="1"/>
      <c r="E58" s="1"/>
      <c r="F58" s="7" t="s">
        <v>79</v>
      </c>
      <c r="K58" s="5">
        <f>avril!L60</f>
        <v>0</v>
      </c>
    </row>
    <row r="59" spans="1:11">
      <c r="A59" s="8" t="s">
        <v>78</v>
      </c>
      <c r="B59" s="13">
        <v>10002711</v>
      </c>
      <c r="F59" s="7" t="s">
        <v>8</v>
      </c>
      <c r="I59" s="5">
        <f>avril!F66</f>
        <v>0</v>
      </c>
      <c r="J59" s="1"/>
      <c r="K59" s="1"/>
    </row>
    <row r="60" spans="1:11">
      <c r="A60" s="1" t="s">
        <v>78</v>
      </c>
      <c r="B60" s="11">
        <v>10002711</v>
      </c>
      <c r="C60" s="1"/>
      <c r="D60" s="1"/>
      <c r="E60" s="1"/>
      <c r="F60" s="9" t="s">
        <v>9</v>
      </c>
      <c r="I60" s="5">
        <f>avril!G66</f>
        <v>0</v>
      </c>
      <c r="J60" s="1"/>
      <c r="K60" s="1"/>
    </row>
    <row r="61" spans="1:11">
      <c r="A61" s="1" t="s">
        <v>78</v>
      </c>
      <c r="B61" s="13">
        <v>10002711</v>
      </c>
      <c r="C61" s="1"/>
      <c r="D61" s="1"/>
      <c r="E61" s="1"/>
      <c r="F61" s="7" t="s">
        <v>10</v>
      </c>
      <c r="I61" s="5">
        <f>avril!H66</f>
        <v>0</v>
      </c>
      <c r="J61" s="1"/>
      <c r="K61" s="1"/>
    </row>
    <row r="62" spans="1:11">
      <c r="A62" s="8" t="s">
        <v>78</v>
      </c>
      <c r="B62" s="11">
        <v>10002711</v>
      </c>
      <c r="C62" s="1"/>
      <c r="D62" s="1"/>
      <c r="E62" s="1"/>
      <c r="F62" s="9" t="s">
        <v>22</v>
      </c>
      <c r="K62">
        <f>avril!I66</f>
        <v>0</v>
      </c>
    </row>
    <row r="63" spans="1:11">
      <c r="A63" s="1" t="s">
        <v>78</v>
      </c>
      <c r="B63" s="13">
        <v>10002711</v>
      </c>
      <c r="C63" s="1"/>
      <c r="D63" s="1"/>
      <c r="E63" s="1"/>
      <c r="F63" s="7" t="s">
        <v>23</v>
      </c>
      <c r="K63">
        <f>avril!J66</f>
        <v>0</v>
      </c>
    </row>
    <row r="64" spans="1:11">
      <c r="A64" s="1" t="s">
        <v>78</v>
      </c>
      <c r="B64" s="11">
        <v>10002711</v>
      </c>
      <c r="C64" s="1"/>
      <c r="D64" s="1"/>
      <c r="E64" s="1"/>
      <c r="F64" s="9" t="s">
        <v>79</v>
      </c>
      <c r="K64">
        <f>avril!K66</f>
        <v>0</v>
      </c>
    </row>
    <row r="65" spans="1:11">
      <c r="A65" s="8" t="s">
        <v>78</v>
      </c>
      <c r="B65" s="13">
        <v>10002711</v>
      </c>
      <c r="C65" s="1"/>
      <c r="D65" s="1"/>
      <c r="E65" s="1"/>
      <c r="F65" s="7" t="s">
        <v>79</v>
      </c>
      <c r="K65">
        <f>avril!L66</f>
        <v>0</v>
      </c>
    </row>
    <row r="66" spans="1:11">
      <c r="A66" s="1" t="s">
        <v>78</v>
      </c>
      <c r="B66" s="13">
        <v>10002723</v>
      </c>
      <c r="F66" s="7" t="s">
        <v>8</v>
      </c>
      <c r="I66" s="5">
        <f>avril!F72</f>
        <v>0</v>
      </c>
    </row>
    <row r="67" spans="1:11">
      <c r="A67" s="1" t="s">
        <v>78</v>
      </c>
      <c r="B67" s="13">
        <v>10002723</v>
      </c>
      <c r="F67" s="9" t="s">
        <v>9</v>
      </c>
      <c r="I67" s="5">
        <f>avril!G72</f>
        <v>0</v>
      </c>
    </row>
    <row r="68" spans="1:11">
      <c r="A68" s="8" t="s">
        <v>78</v>
      </c>
      <c r="B68" s="13">
        <v>10002723</v>
      </c>
      <c r="F68" s="7" t="s">
        <v>10</v>
      </c>
      <c r="I68" s="5">
        <f>avril!H72</f>
        <v>0</v>
      </c>
    </row>
    <row r="69" spans="1:11">
      <c r="A69" s="1" t="s">
        <v>78</v>
      </c>
      <c r="B69" s="13">
        <v>10002723</v>
      </c>
      <c r="F69" s="9" t="s">
        <v>22</v>
      </c>
      <c r="K69" s="5">
        <f>avril!I72</f>
        <v>0</v>
      </c>
    </row>
    <row r="70" spans="1:11">
      <c r="A70" s="1" t="s">
        <v>78</v>
      </c>
      <c r="B70" s="13">
        <v>10002723</v>
      </c>
      <c r="F70" s="7" t="s">
        <v>23</v>
      </c>
      <c r="K70" s="5">
        <f>avril!J72</f>
        <v>0</v>
      </c>
    </row>
    <row r="71" spans="1:11">
      <c r="A71" s="8" t="s">
        <v>78</v>
      </c>
      <c r="B71" s="13">
        <v>10002723</v>
      </c>
      <c r="F71" s="9" t="s">
        <v>79</v>
      </c>
      <c r="K71" s="5">
        <f>avril!K72</f>
        <v>0</v>
      </c>
    </row>
    <row r="72" spans="1:11">
      <c r="A72" s="1" t="s">
        <v>78</v>
      </c>
      <c r="B72" s="13">
        <v>10002723</v>
      </c>
      <c r="F72" s="7" t="s">
        <v>79</v>
      </c>
      <c r="K72" s="5">
        <f>avril!L72</f>
        <v>0</v>
      </c>
    </row>
    <row r="73" spans="1:11">
      <c r="A73" s="1" t="s">
        <v>78</v>
      </c>
      <c r="B73" s="13">
        <v>10002728</v>
      </c>
      <c r="F73" s="7" t="s">
        <v>8</v>
      </c>
      <c r="I73" s="5">
        <f>avril!F78</f>
        <v>0</v>
      </c>
      <c r="J73" s="1"/>
      <c r="K73" s="1"/>
    </row>
    <row r="74" spans="1:11">
      <c r="A74" s="1" t="s">
        <v>78</v>
      </c>
      <c r="B74" s="13">
        <v>10002728</v>
      </c>
      <c r="F74" s="9" t="s">
        <v>9</v>
      </c>
      <c r="I74" s="5">
        <f>avril!G78</f>
        <v>0</v>
      </c>
      <c r="J74" s="1"/>
      <c r="K74" s="1"/>
    </row>
    <row r="75" spans="1:11">
      <c r="A75" s="1" t="s">
        <v>78</v>
      </c>
      <c r="B75" s="13">
        <v>10002728</v>
      </c>
      <c r="F75" s="7" t="s">
        <v>10</v>
      </c>
      <c r="I75" s="5">
        <f>avril!H78</f>
        <v>0</v>
      </c>
      <c r="J75" s="1"/>
      <c r="K75" s="1"/>
    </row>
    <row r="76" spans="1:11">
      <c r="A76" s="1" t="s">
        <v>78</v>
      </c>
      <c r="B76" s="13">
        <v>10002728</v>
      </c>
      <c r="F76" s="9" t="s">
        <v>22</v>
      </c>
      <c r="K76">
        <f>avril!I78</f>
        <v>0</v>
      </c>
    </row>
    <row r="77" spans="1:11">
      <c r="A77" s="1" t="s">
        <v>78</v>
      </c>
      <c r="B77" s="13">
        <v>10002728</v>
      </c>
      <c r="F77" s="7" t="s">
        <v>23</v>
      </c>
      <c r="K77">
        <f>avril!J78</f>
        <v>0</v>
      </c>
    </row>
    <row r="78" spans="1:11">
      <c r="A78" s="1" t="s">
        <v>78</v>
      </c>
      <c r="B78" s="13">
        <v>10002728</v>
      </c>
      <c r="F78" s="9" t="s">
        <v>79</v>
      </c>
      <c r="K78">
        <f>avril!K78</f>
        <v>0</v>
      </c>
    </row>
    <row r="79" spans="1:11">
      <c r="A79" s="1" t="s">
        <v>78</v>
      </c>
      <c r="B79" s="13">
        <v>10002728</v>
      </c>
      <c r="F79" s="7" t="s">
        <v>79</v>
      </c>
      <c r="K79">
        <f>avril!L78</f>
        <v>0</v>
      </c>
    </row>
    <row r="80" spans="1:11">
      <c r="A80" s="1" t="s">
        <v>78</v>
      </c>
      <c r="B80" s="13">
        <v>10002983</v>
      </c>
      <c r="F80" s="7" t="s">
        <v>8</v>
      </c>
      <c r="I80" s="5">
        <f>avril!F84</f>
        <v>0</v>
      </c>
    </row>
    <row r="81" spans="1:11">
      <c r="A81" s="1" t="s">
        <v>78</v>
      </c>
      <c r="B81" s="13">
        <v>10002983</v>
      </c>
      <c r="F81" s="9" t="s">
        <v>9</v>
      </c>
      <c r="I81" s="5">
        <f>avril!G84</f>
        <v>0</v>
      </c>
    </row>
    <row r="82" spans="1:11">
      <c r="A82" s="1" t="s">
        <v>78</v>
      </c>
      <c r="B82" s="13">
        <v>10002983</v>
      </c>
      <c r="F82" s="7" t="s">
        <v>10</v>
      </c>
      <c r="I82" s="5">
        <f>avril!H84</f>
        <v>0</v>
      </c>
    </row>
    <row r="83" spans="1:11">
      <c r="A83" s="1" t="s">
        <v>78</v>
      </c>
      <c r="B83" s="13">
        <v>10002983</v>
      </c>
      <c r="F83" s="9" t="s">
        <v>22</v>
      </c>
      <c r="K83" s="5">
        <f>avril!I84</f>
        <v>0</v>
      </c>
    </row>
    <row r="84" spans="1:11">
      <c r="A84" s="1" t="s">
        <v>78</v>
      </c>
      <c r="B84" s="13">
        <v>10002983</v>
      </c>
      <c r="F84" s="7" t="s">
        <v>23</v>
      </c>
      <c r="K84" s="5">
        <f>avril!J84</f>
        <v>0</v>
      </c>
    </row>
    <row r="85" spans="1:11">
      <c r="A85" s="1" t="s">
        <v>78</v>
      </c>
      <c r="B85" s="13">
        <v>10002983</v>
      </c>
      <c r="F85" s="9" t="s">
        <v>79</v>
      </c>
      <c r="K85" s="5">
        <f>avril!K84</f>
        <v>0</v>
      </c>
    </row>
    <row r="86" spans="1:11">
      <c r="A86" s="1" t="s">
        <v>78</v>
      </c>
      <c r="B86" s="13">
        <v>10002983</v>
      </c>
      <c r="F86" s="7" t="s">
        <v>79</v>
      </c>
      <c r="K86" s="5">
        <f>avril!L84</f>
        <v>0</v>
      </c>
    </row>
    <row r="87" spans="1:11">
      <c r="A87" s="1" t="s">
        <v>78</v>
      </c>
      <c r="B87" s="13">
        <v>10003025</v>
      </c>
      <c r="F87" s="7" t="s">
        <v>8</v>
      </c>
      <c r="I87" s="5">
        <f>avril!F90</f>
        <v>0</v>
      </c>
      <c r="J87" s="1"/>
      <c r="K87" s="1"/>
    </row>
    <row r="88" spans="1:11">
      <c r="A88" s="1" t="s">
        <v>78</v>
      </c>
      <c r="B88" s="13">
        <v>10003025</v>
      </c>
      <c r="F88" s="9" t="s">
        <v>9</v>
      </c>
      <c r="I88" s="5">
        <f>avril!G90</f>
        <v>0</v>
      </c>
      <c r="J88" s="1"/>
      <c r="K88" s="1"/>
    </row>
    <row r="89" spans="1:11">
      <c r="A89" s="1" t="s">
        <v>78</v>
      </c>
      <c r="B89" s="13">
        <v>10003025</v>
      </c>
      <c r="F89" s="7" t="s">
        <v>10</v>
      </c>
      <c r="I89" s="5">
        <f>avril!H90</f>
        <v>0</v>
      </c>
      <c r="J89" s="1"/>
      <c r="K89" s="1"/>
    </row>
    <row r="90" spans="1:11">
      <c r="A90" s="1" t="s">
        <v>78</v>
      </c>
      <c r="B90" s="13">
        <v>10003025</v>
      </c>
      <c r="F90" s="9" t="s">
        <v>22</v>
      </c>
      <c r="K90">
        <f>avril!I90</f>
        <v>0</v>
      </c>
    </row>
    <row r="91" spans="1:11">
      <c r="A91" s="1" t="s">
        <v>78</v>
      </c>
      <c r="B91" s="13">
        <v>10003025</v>
      </c>
      <c r="F91" s="7" t="s">
        <v>23</v>
      </c>
      <c r="K91">
        <f>avril!J90</f>
        <v>0</v>
      </c>
    </row>
    <row r="92" spans="1:11">
      <c r="A92" s="1" t="s">
        <v>78</v>
      </c>
      <c r="B92" s="13">
        <v>10003025</v>
      </c>
      <c r="F92" s="9" t="s">
        <v>79</v>
      </c>
      <c r="K92">
        <f>avril!K90</f>
        <v>0</v>
      </c>
    </row>
    <row r="93" spans="1:11">
      <c r="A93" s="1" t="s">
        <v>78</v>
      </c>
      <c r="B93" s="13">
        <v>10003025</v>
      </c>
      <c r="F93" s="7" t="s">
        <v>79</v>
      </c>
      <c r="K93">
        <f>avril!L90</f>
        <v>0</v>
      </c>
    </row>
    <row r="94" spans="1:11">
      <c r="A94" s="1" t="s">
        <v>78</v>
      </c>
      <c r="B94" s="13">
        <v>10003026</v>
      </c>
      <c r="F94" s="7" t="s">
        <v>8</v>
      </c>
      <c r="I94" s="5">
        <f>avril!F96</f>
        <v>0</v>
      </c>
    </row>
    <row r="95" spans="1:11">
      <c r="A95" s="1" t="s">
        <v>78</v>
      </c>
      <c r="B95" s="13">
        <v>10003026</v>
      </c>
      <c r="F95" s="9" t="s">
        <v>9</v>
      </c>
      <c r="I95" s="5">
        <f>avril!G96</f>
        <v>0</v>
      </c>
    </row>
    <row r="96" spans="1:11">
      <c r="A96" s="1" t="s">
        <v>78</v>
      </c>
      <c r="B96" s="13">
        <v>10003026</v>
      </c>
      <c r="F96" s="7" t="s">
        <v>10</v>
      </c>
      <c r="I96" s="5">
        <f>avril!H96</f>
        <v>0</v>
      </c>
    </row>
    <row r="97" spans="1:11">
      <c r="A97" s="1" t="s">
        <v>78</v>
      </c>
      <c r="B97" s="13">
        <v>10003026</v>
      </c>
      <c r="F97" s="9" t="s">
        <v>22</v>
      </c>
      <c r="K97" s="5">
        <f>avril!I96</f>
        <v>0</v>
      </c>
    </row>
    <row r="98" spans="1:11">
      <c r="A98" s="1" t="s">
        <v>78</v>
      </c>
      <c r="B98" s="13">
        <v>10003026</v>
      </c>
      <c r="F98" s="7" t="s">
        <v>23</v>
      </c>
      <c r="K98" s="5">
        <f>avril!J96</f>
        <v>0</v>
      </c>
    </row>
    <row r="99" spans="1:11">
      <c r="A99" s="1" t="s">
        <v>78</v>
      </c>
      <c r="B99" s="13">
        <v>10003026</v>
      </c>
      <c r="F99" s="9" t="s">
        <v>79</v>
      </c>
      <c r="K99" s="5">
        <f>avril!K96</f>
        <v>0</v>
      </c>
    </row>
    <row r="100" spans="1:11">
      <c r="A100" s="1" t="s">
        <v>78</v>
      </c>
      <c r="B100" s="13">
        <v>10003026</v>
      </c>
      <c r="F100" s="7" t="s">
        <v>79</v>
      </c>
      <c r="K100" s="5">
        <f>avril!L96</f>
        <v>0</v>
      </c>
    </row>
    <row r="101" spans="1:11">
      <c r="A101" s="1" t="s">
        <v>78</v>
      </c>
      <c r="B101" s="13">
        <v>10003145</v>
      </c>
      <c r="F101" s="7" t="s">
        <v>8</v>
      </c>
      <c r="I101" s="5">
        <f>avril!F102</f>
        <v>0</v>
      </c>
    </row>
    <row r="102" spans="1:11">
      <c r="A102" s="1" t="s">
        <v>78</v>
      </c>
      <c r="B102" s="13">
        <v>10003145</v>
      </c>
      <c r="F102" s="9" t="s">
        <v>9</v>
      </c>
      <c r="I102" s="5">
        <f>avril!G102</f>
        <v>0</v>
      </c>
    </row>
    <row r="103" spans="1:11">
      <c r="A103" s="1" t="s">
        <v>78</v>
      </c>
      <c r="B103" s="13">
        <v>10003145</v>
      </c>
      <c r="F103" s="7" t="s">
        <v>10</v>
      </c>
      <c r="I103" s="5">
        <f>avril!H102</f>
        <v>0</v>
      </c>
    </row>
    <row r="104" spans="1:11">
      <c r="A104" s="1" t="s">
        <v>78</v>
      </c>
      <c r="B104" s="13">
        <v>10003145</v>
      </c>
      <c r="F104" s="9" t="s">
        <v>22</v>
      </c>
      <c r="K104" s="5">
        <f>avril!I102</f>
        <v>0</v>
      </c>
    </row>
    <row r="105" spans="1:11">
      <c r="A105" s="1" t="s">
        <v>78</v>
      </c>
      <c r="B105" s="13">
        <v>10003145</v>
      </c>
      <c r="F105" s="7" t="s">
        <v>23</v>
      </c>
      <c r="K105" s="5">
        <f>avril!J102</f>
        <v>0</v>
      </c>
    </row>
    <row r="106" spans="1:11">
      <c r="A106" s="8" t="s">
        <v>78</v>
      </c>
      <c r="B106" s="13">
        <v>10003145</v>
      </c>
      <c r="F106" s="9" t="s">
        <v>79</v>
      </c>
      <c r="K106" s="5">
        <f>avril!K102</f>
        <v>0</v>
      </c>
    </row>
    <row r="107" spans="1:11">
      <c r="A107" s="1" t="s">
        <v>78</v>
      </c>
      <c r="B107" s="13">
        <v>10003145</v>
      </c>
      <c r="F107" s="7" t="s">
        <v>79</v>
      </c>
      <c r="K107" s="5">
        <f>avril!L102</f>
        <v>0</v>
      </c>
    </row>
    <row r="108" spans="1:11">
      <c r="A108" s="1"/>
    </row>
    <row r="109" spans="1:11">
      <c r="A109" s="8"/>
    </row>
    <row r="110" spans="1:11">
      <c r="A110" s="1"/>
    </row>
    <row r="111" spans="1:11">
      <c r="A111" s="1"/>
    </row>
    <row r="112" spans="1:11">
      <c r="A112" s="8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8"/>
    </row>
    <row r="121" spans="1:1">
      <c r="A121" s="1"/>
    </row>
    <row r="122" spans="1:1">
      <c r="A122" s="1"/>
    </row>
  </sheetData>
  <dataValidations count="2">
    <dataValidation type="list" allowBlank="1" showInputMessage="1" showErrorMessage="1" sqref="R3:R65590">
      <formula1>"$std,$complement"</formula1>
    </dataValidation>
    <dataValidation type="list" allowBlank="1" showInputMessage="1" showErrorMessage="1" sqref="Q3:Q65590">
      <formula1>"$unit,$recur"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Liste du personnel</vt:lpstr>
      <vt:lpstr>test import</vt:lpstr>
      <vt:lpstr>import</vt:lpstr>
      <vt:lpstr>avril!Impression_des_titres</vt:lpstr>
      <vt:lpstr>avril!Zone_d_impression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MAZUEL GAELLE</dc:creator>
  <cp:lastModifiedBy>Camille.blanc</cp:lastModifiedBy>
  <cp:lastPrinted>2017-03-13T08:36:57Z</cp:lastPrinted>
  <dcterms:created xsi:type="dcterms:W3CDTF">2017-03-07T16:39:52Z</dcterms:created>
  <dcterms:modified xsi:type="dcterms:W3CDTF">2017-03-28T10:50:02Z</dcterms:modified>
</cp:coreProperties>
</file>