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codeName="ThisWorkbook" hidePivotFieldList="1" autoCompressPictures="0"/>
  <bookViews>
    <workbookView xWindow="0" yWindow="0" windowWidth="25600" windowHeight="15480" tabRatio="699"/>
  </bookViews>
  <sheets>
    <sheet name="IDENTITE" sheetId="10" r:id="rId1"/>
    <sheet name="DOCS" sheetId="17" r:id="rId2"/>
    <sheet name="Matériel de bord" sheetId="16" r:id="rId3"/>
    <sheet name="CONSO CARBU" sheetId="19" r:id="rId4"/>
    <sheet name="ANALYSE" sheetId="22" r:id="rId5"/>
    <sheet name="SERVICES" sheetId="9" r:id="rId6"/>
    <sheet name="Rapport hebdo" sheetId="8" r:id="rId7"/>
    <sheet name="Estimation" sheetId="12" r:id="rId8"/>
  </sheets>
  <definedNames>
    <definedName name="Carbu">'CONSO CARBU'!$A$1:$K$220</definedName>
    <definedName name="heures">SERVICES!$G$2</definedName>
    <definedName name="km">SERVICES!$G$1</definedName>
    <definedName name="Services">SERVICES!$1:$1048576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itr" localSheetId="3" hidden="1">2147483647</definedName>
    <definedName name="solver_lin" localSheetId="3" hidden="1">2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0</definedName>
    <definedName name="solver_opt" localSheetId="3" hidden="1">'CONSO CARBU'!$B$1</definedName>
    <definedName name="solver_pre" localSheetId="3" hidden="1">0.000001</definedName>
    <definedName name="solver_rbv" localSheetId="3" hidden="1">1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val" localSheetId="3" hidden="1">0</definedName>
    <definedName name="solver_ver" localSheetId="3" hidden="1">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2" l="1"/>
  <c r="B3" i="22"/>
  <c r="C2" i="22"/>
  <c r="B2" i="22"/>
  <c r="I2" i="19"/>
  <c r="I3" i="19"/>
  <c r="I4" i="19"/>
  <c r="G6" i="19"/>
  <c r="I6" i="19"/>
  <c r="G7" i="19"/>
  <c r="I7" i="19"/>
  <c r="I8" i="19"/>
  <c r="G10" i="19"/>
  <c r="I10" i="19"/>
  <c r="G11" i="19"/>
  <c r="I11" i="19"/>
  <c r="I12" i="19"/>
  <c r="I14" i="19"/>
  <c r="I15" i="19"/>
  <c r="I16" i="19"/>
  <c r="I18" i="19"/>
  <c r="I19" i="19"/>
  <c r="I20" i="19"/>
  <c r="I21" i="19"/>
  <c r="I201" i="19"/>
  <c r="I200" i="19"/>
  <c r="I197" i="19"/>
  <c r="I196" i="19"/>
  <c r="I193" i="19"/>
  <c r="I192" i="19"/>
  <c r="I189" i="19"/>
  <c r="I188" i="19"/>
  <c r="I184" i="19"/>
  <c r="I183" i="19"/>
  <c r="I180" i="19"/>
  <c r="I179" i="19"/>
  <c r="I176" i="19"/>
  <c r="I175" i="19"/>
  <c r="I172" i="19"/>
  <c r="I171" i="19"/>
  <c r="I168" i="19"/>
  <c r="I167" i="19"/>
  <c r="I163" i="19"/>
  <c r="I162" i="19"/>
  <c r="I159" i="19"/>
  <c r="I158" i="19"/>
  <c r="I155" i="19"/>
  <c r="I154" i="19"/>
  <c r="I151" i="19"/>
  <c r="I150" i="19"/>
  <c r="I146" i="19"/>
  <c r="I145" i="19"/>
  <c r="I142" i="19"/>
  <c r="I141" i="19"/>
  <c r="I138" i="19"/>
  <c r="I137" i="19"/>
  <c r="I134" i="19"/>
  <c r="I133" i="19"/>
  <c r="I130" i="19"/>
  <c r="I129" i="19"/>
  <c r="I125" i="19"/>
  <c r="I124" i="19"/>
  <c r="I121" i="19"/>
  <c r="I120" i="19"/>
  <c r="I117" i="19"/>
  <c r="I116" i="19"/>
  <c r="I113" i="19"/>
  <c r="I112" i="19"/>
  <c r="I108" i="19"/>
  <c r="I107" i="19"/>
  <c r="I104" i="19"/>
  <c r="I103" i="19"/>
  <c r="I100" i="19"/>
  <c r="I99" i="19"/>
  <c r="I96" i="19"/>
  <c r="I95" i="19"/>
  <c r="I91" i="19"/>
  <c r="I90" i="19"/>
  <c r="I87" i="19"/>
  <c r="I86" i="19"/>
  <c r="I83" i="19"/>
  <c r="I82" i="19"/>
  <c r="I79" i="19"/>
  <c r="I78" i="19"/>
  <c r="I75" i="19"/>
  <c r="I74" i="19"/>
  <c r="I70" i="19"/>
  <c r="I69" i="19"/>
  <c r="I66" i="19"/>
  <c r="I65" i="19"/>
  <c r="I62" i="19"/>
  <c r="I61" i="19"/>
  <c r="I58" i="19"/>
  <c r="I57" i="19"/>
  <c r="I52" i="19"/>
  <c r="I53" i="19"/>
  <c r="I49" i="19"/>
  <c r="I48" i="19"/>
  <c r="I45" i="19"/>
  <c r="I44" i="19"/>
  <c r="I41" i="19"/>
  <c r="I40" i="19"/>
  <c r="I36" i="19"/>
  <c r="I35" i="19"/>
  <c r="I32" i="19"/>
  <c r="I31" i="19"/>
  <c r="I28" i="19"/>
  <c r="I27" i="19"/>
  <c r="I24" i="19"/>
  <c r="I23" i="19"/>
  <c r="G218" i="19"/>
  <c r="G217" i="19"/>
  <c r="G214" i="19"/>
  <c r="G213" i="19"/>
  <c r="G210" i="19"/>
  <c r="G209" i="19"/>
  <c r="G206" i="19"/>
  <c r="G205" i="19"/>
  <c r="G201" i="19"/>
  <c r="G200" i="19"/>
  <c r="G197" i="19"/>
  <c r="G196" i="19"/>
  <c r="G193" i="19"/>
  <c r="G192" i="19"/>
  <c r="G189" i="19"/>
  <c r="G188" i="19"/>
  <c r="G184" i="19"/>
  <c r="G183" i="19"/>
  <c r="G180" i="19"/>
  <c r="G179" i="19"/>
  <c r="G176" i="19"/>
  <c r="G175" i="19"/>
  <c r="G172" i="19"/>
  <c r="G171" i="19"/>
  <c r="G168" i="19"/>
  <c r="G167" i="19"/>
  <c r="G155" i="19"/>
  <c r="G154" i="19"/>
  <c r="G151" i="19"/>
  <c r="G150" i="19"/>
  <c r="G146" i="19"/>
  <c r="G145" i="19"/>
  <c r="G142" i="19"/>
  <c r="G141" i="19"/>
  <c r="G138" i="19"/>
  <c r="G137" i="19"/>
  <c r="G134" i="19"/>
  <c r="G133" i="19"/>
  <c r="G130" i="19"/>
  <c r="G129" i="19"/>
  <c r="G125" i="19"/>
  <c r="G124" i="19"/>
  <c r="G121" i="19"/>
  <c r="G120" i="19"/>
  <c r="G117" i="19"/>
  <c r="G116" i="19"/>
  <c r="G113" i="19"/>
  <c r="G112" i="19"/>
  <c r="G108" i="19"/>
  <c r="G107" i="19"/>
  <c r="G104" i="19"/>
  <c r="G103" i="19"/>
  <c r="G100" i="19"/>
  <c r="G99" i="19"/>
  <c r="G96" i="19"/>
  <c r="G95" i="19"/>
  <c r="G91" i="19"/>
  <c r="G90" i="19"/>
  <c r="G87" i="19"/>
  <c r="G86" i="19"/>
  <c r="G83" i="19"/>
  <c r="G82" i="19"/>
  <c r="G79" i="19"/>
  <c r="G78" i="19"/>
  <c r="G75" i="19"/>
  <c r="G74" i="19"/>
  <c r="G70" i="19"/>
  <c r="G69" i="19"/>
  <c r="G66" i="19"/>
  <c r="G65" i="19"/>
  <c r="G62" i="19"/>
  <c r="G61" i="19"/>
  <c r="G58" i="19"/>
  <c r="G57" i="19"/>
  <c r="G53" i="19"/>
  <c r="G52" i="19"/>
  <c r="G49" i="19"/>
  <c r="G48" i="19"/>
  <c r="G45" i="19"/>
  <c r="G44" i="19"/>
  <c r="G41" i="19"/>
  <c r="G40" i="19"/>
  <c r="G36" i="19"/>
  <c r="G35" i="19"/>
  <c r="G32" i="19"/>
  <c r="G31" i="19"/>
  <c r="G28" i="19"/>
  <c r="G27" i="19"/>
  <c r="G24" i="19"/>
  <c r="G23" i="19"/>
  <c r="G19" i="19"/>
  <c r="G18" i="19"/>
  <c r="G15" i="19"/>
  <c r="G14" i="19"/>
  <c r="E12" i="19"/>
  <c r="F11" i="19"/>
  <c r="E8" i="19"/>
  <c r="F7" i="19"/>
  <c r="E4" i="19"/>
  <c r="F3" i="19"/>
  <c r="I42" i="19"/>
  <c r="I46" i="19"/>
  <c r="I50" i="19"/>
  <c r="I54" i="19"/>
  <c r="I55" i="19"/>
  <c r="E42" i="19"/>
  <c r="E46" i="19"/>
  <c r="E50" i="19"/>
  <c r="E54" i="19"/>
  <c r="E55" i="19"/>
  <c r="C4" i="22"/>
  <c r="D3" i="22"/>
  <c r="D4" i="22"/>
  <c r="E59" i="19"/>
  <c r="E63" i="19"/>
  <c r="E67" i="19"/>
  <c r="E71" i="19"/>
  <c r="E72" i="19"/>
  <c r="E3" i="22"/>
  <c r="E4" i="22"/>
  <c r="E76" i="19"/>
  <c r="E80" i="19"/>
  <c r="E84" i="19"/>
  <c r="E88" i="19"/>
  <c r="E92" i="19"/>
  <c r="E93" i="19"/>
  <c r="F3" i="22"/>
  <c r="F4" i="22"/>
  <c r="E97" i="19"/>
  <c r="E101" i="19"/>
  <c r="E105" i="19"/>
  <c r="E109" i="19"/>
  <c r="E110" i="19"/>
  <c r="G3" i="22"/>
  <c r="G4" i="22"/>
  <c r="E114" i="19"/>
  <c r="E118" i="19"/>
  <c r="E122" i="19"/>
  <c r="E126" i="19"/>
  <c r="E127" i="19"/>
  <c r="H3" i="22"/>
  <c r="H4" i="22"/>
  <c r="E131" i="19"/>
  <c r="E135" i="19"/>
  <c r="E139" i="19"/>
  <c r="E143" i="19"/>
  <c r="E147" i="19"/>
  <c r="E148" i="19"/>
  <c r="I3" i="22"/>
  <c r="I4" i="22"/>
  <c r="E152" i="19"/>
  <c r="E156" i="19"/>
  <c r="E160" i="19"/>
  <c r="E164" i="19"/>
  <c r="E165" i="19"/>
  <c r="J3" i="22"/>
  <c r="J4" i="22"/>
  <c r="E169" i="19"/>
  <c r="E173" i="19"/>
  <c r="E177" i="19"/>
  <c r="E181" i="19"/>
  <c r="E185" i="19"/>
  <c r="E186" i="19"/>
  <c r="K3" i="22"/>
  <c r="K4" i="22"/>
  <c r="E190" i="19"/>
  <c r="E194" i="19"/>
  <c r="E198" i="19"/>
  <c r="E202" i="19"/>
  <c r="E203" i="19"/>
  <c r="L3" i="22"/>
  <c r="L4" i="22"/>
  <c r="E207" i="19"/>
  <c r="E211" i="19"/>
  <c r="E215" i="19"/>
  <c r="E219" i="19"/>
  <c r="E220" i="19"/>
  <c r="M3" i="22"/>
  <c r="M4" i="22"/>
  <c r="B4" i="22"/>
  <c r="F7" i="9"/>
  <c r="B2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B87" i="9"/>
  <c r="B86" i="9"/>
  <c r="B85" i="9"/>
  <c r="B84" i="9"/>
  <c r="B83" i="9"/>
  <c r="B82" i="9"/>
  <c r="B81" i="9"/>
  <c r="B80" i="9"/>
  <c r="B79" i="9"/>
  <c r="B78" i="9"/>
  <c r="B77" i="9"/>
  <c r="B76" i="9"/>
  <c r="B75" i="9"/>
  <c r="B74" i="9"/>
  <c r="B73" i="9"/>
  <c r="B72" i="9"/>
  <c r="B71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B66" i="9"/>
  <c r="B65" i="9"/>
  <c r="B64" i="9"/>
  <c r="B63" i="9"/>
  <c r="B62" i="9"/>
  <c r="B61" i="9"/>
  <c r="B60" i="9"/>
  <c r="B59" i="9"/>
  <c r="B58" i="9"/>
  <c r="B57" i="9"/>
  <c r="B56" i="9"/>
  <c r="B55" i="9"/>
  <c r="B54" i="9"/>
  <c r="B53" i="9"/>
  <c r="B52" i="9"/>
  <c r="B51" i="9"/>
  <c r="B50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B7" i="9"/>
  <c r="B8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9" i="9"/>
  <c r="I207" i="19"/>
  <c r="I211" i="19"/>
  <c r="I215" i="19"/>
  <c r="I219" i="19"/>
  <c r="I220" i="19"/>
  <c r="M2" i="22"/>
  <c r="I190" i="19"/>
  <c r="I194" i="19"/>
  <c r="I198" i="19"/>
  <c r="I202" i="19"/>
  <c r="I203" i="19"/>
  <c r="L2" i="22"/>
  <c r="I169" i="19"/>
  <c r="I173" i="19"/>
  <c r="I177" i="19"/>
  <c r="I181" i="19"/>
  <c r="I185" i="19"/>
  <c r="I186" i="19"/>
  <c r="K2" i="22"/>
  <c r="I152" i="19"/>
  <c r="I156" i="19"/>
  <c r="I160" i="19"/>
  <c r="I164" i="19"/>
  <c r="I165" i="19"/>
  <c r="J2" i="22"/>
  <c r="I131" i="19"/>
  <c r="I135" i="19"/>
  <c r="I139" i="19"/>
  <c r="I143" i="19"/>
  <c r="I147" i="19"/>
  <c r="I148" i="19"/>
  <c r="I2" i="22"/>
  <c r="I114" i="19"/>
  <c r="I118" i="19"/>
  <c r="I122" i="19"/>
  <c r="I126" i="19"/>
  <c r="I127" i="19"/>
  <c r="H2" i="22"/>
  <c r="I97" i="19"/>
  <c r="I101" i="19"/>
  <c r="I105" i="19"/>
  <c r="I109" i="19"/>
  <c r="I110" i="19"/>
  <c r="G2" i="22"/>
  <c r="I76" i="19"/>
  <c r="I80" i="19"/>
  <c r="I84" i="19"/>
  <c r="I88" i="19"/>
  <c r="I92" i="19"/>
  <c r="I93" i="19"/>
  <c r="F2" i="22"/>
  <c r="I59" i="19"/>
  <c r="I63" i="19"/>
  <c r="I67" i="19"/>
  <c r="I71" i="19"/>
  <c r="I72" i="19"/>
  <c r="E2" i="22"/>
  <c r="D2" i="22"/>
  <c r="J220" i="19"/>
  <c r="J203" i="19"/>
  <c r="J186" i="19"/>
  <c r="J165" i="19"/>
  <c r="J148" i="19"/>
  <c r="J127" i="19"/>
  <c r="J110" i="19"/>
  <c r="J93" i="19"/>
  <c r="J72" i="19"/>
  <c r="J55" i="19"/>
  <c r="I25" i="19"/>
  <c r="I29" i="19"/>
  <c r="I33" i="19"/>
  <c r="I37" i="19"/>
  <c r="I38" i="19"/>
  <c r="J38" i="19"/>
  <c r="E16" i="19"/>
  <c r="E20" i="19"/>
  <c r="E21" i="19"/>
  <c r="J21" i="19"/>
  <c r="E25" i="19"/>
  <c r="E29" i="19"/>
  <c r="E33" i="19"/>
  <c r="E37" i="19"/>
  <c r="E38" i="19"/>
  <c r="F6" i="19"/>
  <c r="J6" i="19"/>
  <c r="J7" i="19"/>
  <c r="F8" i="19"/>
  <c r="J8" i="19"/>
  <c r="F10" i="19"/>
  <c r="J10" i="19"/>
  <c r="J11" i="19"/>
  <c r="F12" i="19"/>
  <c r="J12" i="19"/>
  <c r="F14" i="19"/>
  <c r="J14" i="19"/>
  <c r="F15" i="19"/>
  <c r="J15" i="19"/>
  <c r="F16" i="19"/>
  <c r="J16" i="19"/>
  <c r="F18" i="19"/>
  <c r="J18" i="19"/>
  <c r="F19" i="19"/>
  <c r="J19" i="19"/>
  <c r="F20" i="19"/>
  <c r="J20" i="19"/>
  <c r="F23" i="19"/>
  <c r="J23" i="19"/>
  <c r="F24" i="19"/>
  <c r="J24" i="19"/>
  <c r="F25" i="19"/>
  <c r="J25" i="19"/>
  <c r="F27" i="19"/>
  <c r="J27" i="19"/>
  <c r="F28" i="19"/>
  <c r="J28" i="19"/>
  <c r="F29" i="19"/>
  <c r="J29" i="19"/>
  <c r="F31" i="19"/>
  <c r="J31" i="19"/>
  <c r="F32" i="19"/>
  <c r="J32" i="19"/>
  <c r="F33" i="19"/>
  <c r="J33" i="19"/>
  <c r="F35" i="19"/>
  <c r="J35" i="19"/>
  <c r="F36" i="19"/>
  <c r="J36" i="19"/>
  <c r="F37" i="19"/>
  <c r="J37" i="19"/>
  <c r="F40" i="19"/>
  <c r="J40" i="19"/>
  <c r="F41" i="19"/>
  <c r="J41" i="19"/>
  <c r="F42" i="19"/>
  <c r="J42" i="19"/>
  <c r="F44" i="19"/>
  <c r="J44" i="19"/>
  <c r="F45" i="19"/>
  <c r="J45" i="19"/>
  <c r="F46" i="19"/>
  <c r="J46" i="19"/>
  <c r="F48" i="19"/>
  <c r="J48" i="19"/>
  <c r="F49" i="19"/>
  <c r="J49" i="19"/>
  <c r="F50" i="19"/>
  <c r="J50" i="19"/>
  <c r="F52" i="19"/>
  <c r="J52" i="19"/>
  <c r="F53" i="19"/>
  <c r="J53" i="19"/>
  <c r="F54" i="19"/>
  <c r="J54" i="19"/>
  <c r="F57" i="19"/>
  <c r="J57" i="19"/>
  <c r="F58" i="19"/>
  <c r="J58" i="19"/>
  <c r="F59" i="19"/>
  <c r="J59" i="19"/>
  <c r="F61" i="19"/>
  <c r="J61" i="19"/>
  <c r="F62" i="19"/>
  <c r="J62" i="19"/>
  <c r="F63" i="19"/>
  <c r="J63" i="19"/>
  <c r="F65" i="19"/>
  <c r="J65" i="19"/>
  <c r="F66" i="19"/>
  <c r="J66" i="19"/>
  <c r="F67" i="19"/>
  <c r="J67" i="19"/>
  <c r="F69" i="19"/>
  <c r="J69" i="19"/>
  <c r="F70" i="19"/>
  <c r="J70" i="19"/>
  <c r="F71" i="19"/>
  <c r="J71" i="19"/>
  <c r="F74" i="19"/>
  <c r="J74" i="19"/>
  <c r="F75" i="19"/>
  <c r="J75" i="19"/>
  <c r="F76" i="19"/>
  <c r="J76" i="19"/>
  <c r="F78" i="19"/>
  <c r="J78" i="19"/>
  <c r="F79" i="19"/>
  <c r="J79" i="19"/>
  <c r="F80" i="19"/>
  <c r="J80" i="19"/>
  <c r="F82" i="19"/>
  <c r="J82" i="19"/>
  <c r="F83" i="19"/>
  <c r="J83" i="19"/>
  <c r="F84" i="19"/>
  <c r="J84" i="19"/>
  <c r="F86" i="19"/>
  <c r="J86" i="19"/>
  <c r="F87" i="19"/>
  <c r="J87" i="19"/>
  <c r="F88" i="19"/>
  <c r="J88" i="19"/>
  <c r="F90" i="19"/>
  <c r="J90" i="19"/>
  <c r="F91" i="19"/>
  <c r="J91" i="19"/>
  <c r="F92" i="19"/>
  <c r="J92" i="19"/>
  <c r="F95" i="19"/>
  <c r="J95" i="19"/>
  <c r="F96" i="19"/>
  <c r="J96" i="19"/>
  <c r="F97" i="19"/>
  <c r="J97" i="19"/>
  <c r="F99" i="19"/>
  <c r="J99" i="19"/>
  <c r="F100" i="19"/>
  <c r="J100" i="19"/>
  <c r="F101" i="19"/>
  <c r="J101" i="19"/>
  <c r="F103" i="19"/>
  <c r="J103" i="19"/>
  <c r="F104" i="19"/>
  <c r="J104" i="19"/>
  <c r="F105" i="19"/>
  <c r="J105" i="19"/>
  <c r="F107" i="19"/>
  <c r="J107" i="19"/>
  <c r="F108" i="19"/>
  <c r="J108" i="19"/>
  <c r="F109" i="19"/>
  <c r="J109" i="19"/>
  <c r="F112" i="19"/>
  <c r="J112" i="19"/>
  <c r="F113" i="19"/>
  <c r="J113" i="19"/>
  <c r="F114" i="19"/>
  <c r="J114" i="19"/>
  <c r="F116" i="19"/>
  <c r="J116" i="19"/>
  <c r="F117" i="19"/>
  <c r="J117" i="19"/>
  <c r="F118" i="19"/>
  <c r="J118" i="19"/>
  <c r="F120" i="19"/>
  <c r="J120" i="19"/>
  <c r="F121" i="19"/>
  <c r="J121" i="19"/>
  <c r="F122" i="19"/>
  <c r="J122" i="19"/>
  <c r="F124" i="19"/>
  <c r="J124" i="19"/>
  <c r="F125" i="19"/>
  <c r="J125" i="19"/>
  <c r="F126" i="19"/>
  <c r="J126" i="19"/>
  <c r="F129" i="19"/>
  <c r="J129" i="19"/>
  <c r="F130" i="19"/>
  <c r="J130" i="19"/>
  <c r="F131" i="19"/>
  <c r="J131" i="19"/>
  <c r="F133" i="19"/>
  <c r="J133" i="19"/>
  <c r="F134" i="19"/>
  <c r="J134" i="19"/>
  <c r="F135" i="19"/>
  <c r="J135" i="19"/>
  <c r="F137" i="19"/>
  <c r="J137" i="19"/>
  <c r="F138" i="19"/>
  <c r="J138" i="19"/>
  <c r="F139" i="19"/>
  <c r="J139" i="19"/>
  <c r="F141" i="19"/>
  <c r="J141" i="19"/>
  <c r="F142" i="19"/>
  <c r="J142" i="19"/>
  <c r="F143" i="19"/>
  <c r="J143" i="19"/>
  <c r="F145" i="19"/>
  <c r="J145" i="19"/>
  <c r="F146" i="19"/>
  <c r="J146" i="19"/>
  <c r="F147" i="19"/>
  <c r="J147" i="19"/>
  <c r="F150" i="19"/>
  <c r="J150" i="19"/>
  <c r="F151" i="19"/>
  <c r="J151" i="19"/>
  <c r="F152" i="19"/>
  <c r="J152" i="19"/>
  <c r="F154" i="19"/>
  <c r="J154" i="19"/>
  <c r="F155" i="19"/>
  <c r="J155" i="19"/>
  <c r="F156" i="19"/>
  <c r="J156" i="19"/>
  <c r="F158" i="19"/>
  <c r="J158" i="19"/>
  <c r="F159" i="19"/>
  <c r="J159" i="19"/>
  <c r="F160" i="19"/>
  <c r="J160" i="19"/>
  <c r="F162" i="19"/>
  <c r="J162" i="19"/>
  <c r="F163" i="19"/>
  <c r="J163" i="19"/>
  <c r="F164" i="19"/>
  <c r="J164" i="19"/>
  <c r="F167" i="19"/>
  <c r="J167" i="19"/>
  <c r="F168" i="19"/>
  <c r="J168" i="19"/>
  <c r="F169" i="19"/>
  <c r="J169" i="19"/>
  <c r="F171" i="19"/>
  <c r="J171" i="19"/>
  <c r="F172" i="19"/>
  <c r="J172" i="19"/>
  <c r="F173" i="19"/>
  <c r="J173" i="19"/>
  <c r="F175" i="19"/>
  <c r="J175" i="19"/>
  <c r="F176" i="19"/>
  <c r="J176" i="19"/>
  <c r="F177" i="19"/>
  <c r="J177" i="19"/>
  <c r="F179" i="19"/>
  <c r="J179" i="19"/>
  <c r="F180" i="19"/>
  <c r="J180" i="19"/>
  <c r="F181" i="19"/>
  <c r="J181" i="19"/>
  <c r="F183" i="19"/>
  <c r="J183" i="19"/>
  <c r="F184" i="19"/>
  <c r="J184" i="19"/>
  <c r="F185" i="19"/>
  <c r="J185" i="19"/>
  <c r="F188" i="19"/>
  <c r="J188" i="19"/>
  <c r="F189" i="19"/>
  <c r="J189" i="19"/>
  <c r="F190" i="19"/>
  <c r="J190" i="19"/>
  <c r="F192" i="19"/>
  <c r="J192" i="19"/>
  <c r="F193" i="19"/>
  <c r="J193" i="19"/>
  <c r="F194" i="19"/>
  <c r="J194" i="19"/>
  <c r="F196" i="19"/>
  <c r="J196" i="19"/>
  <c r="F197" i="19"/>
  <c r="J197" i="19"/>
  <c r="F198" i="19"/>
  <c r="J198" i="19"/>
  <c r="F200" i="19"/>
  <c r="J200" i="19"/>
  <c r="F201" i="19"/>
  <c r="J201" i="19"/>
  <c r="F202" i="19"/>
  <c r="J202" i="19"/>
  <c r="F205" i="19"/>
  <c r="J205" i="19"/>
  <c r="F206" i="19"/>
  <c r="J206" i="19"/>
  <c r="F207" i="19"/>
  <c r="J207" i="19"/>
  <c r="F209" i="19"/>
  <c r="J209" i="19"/>
  <c r="F210" i="19"/>
  <c r="J210" i="19"/>
  <c r="F211" i="19"/>
  <c r="J211" i="19"/>
  <c r="F213" i="19"/>
  <c r="J213" i="19"/>
  <c r="F214" i="19"/>
  <c r="J214" i="19"/>
  <c r="F215" i="19"/>
  <c r="J215" i="19"/>
  <c r="F217" i="19"/>
  <c r="J217" i="19"/>
  <c r="F218" i="19"/>
  <c r="J218" i="19"/>
  <c r="F219" i="19"/>
  <c r="J219" i="19"/>
  <c r="J4" i="19"/>
  <c r="J3" i="19"/>
  <c r="J2" i="19"/>
  <c r="F2" i="19"/>
  <c r="F4" i="19"/>
  <c r="J6" i="12"/>
  <c r="H11" i="12"/>
  <c r="K6" i="12"/>
  <c r="L6" i="12"/>
  <c r="G6" i="12"/>
  <c r="J8" i="12"/>
  <c r="J9" i="12"/>
  <c r="J11" i="12"/>
  <c r="L9" i="12"/>
  <c r="G9" i="12"/>
  <c r="G8" i="12"/>
  <c r="K9" i="12"/>
  <c r="K8" i="12"/>
  <c r="K11" i="12"/>
  <c r="L8" i="12"/>
  <c r="L11" i="12"/>
</calcChain>
</file>

<file path=xl/sharedStrings.xml><?xml version="1.0" encoding="utf-8"?>
<sst xmlns="http://schemas.openxmlformats.org/spreadsheetml/2006/main" count="1262" uniqueCount="329">
  <si>
    <t>Bureau</t>
  </si>
  <si>
    <t>Wilson</t>
  </si>
  <si>
    <t>Hopital</t>
  </si>
  <si>
    <t>Mob 31</t>
  </si>
  <si>
    <t>Mob 32</t>
  </si>
  <si>
    <t>conso litres</t>
  </si>
  <si>
    <t>TOTAL</t>
  </si>
  <si>
    <t>Véhicules</t>
  </si>
  <si>
    <t>Type</t>
  </si>
  <si>
    <t>Date</t>
  </si>
  <si>
    <t>Mocaf 32</t>
  </si>
  <si>
    <t>Mocaf 31</t>
  </si>
  <si>
    <t>Sem 48</t>
  </si>
  <si>
    <t>Sem 44</t>
  </si>
  <si>
    <t>Sem 45</t>
  </si>
  <si>
    <t>Sem 46</t>
  </si>
  <si>
    <t>Sem 47</t>
  </si>
  <si>
    <t>SDMO</t>
  </si>
  <si>
    <t>Sem 49</t>
  </si>
  <si>
    <t>Sem 50</t>
  </si>
  <si>
    <t>Sem 51</t>
  </si>
  <si>
    <t>Sem 52</t>
  </si>
  <si>
    <t>Novembre</t>
  </si>
  <si>
    <t>Décembre</t>
  </si>
  <si>
    <t>Octobre</t>
  </si>
  <si>
    <t>Rapport mécanique hebdomadaire</t>
  </si>
  <si>
    <t>Date :</t>
  </si>
  <si>
    <t xml:space="preserve"> </t>
  </si>
  <si>
    <t>Nom :</t>
  </si>
  <si>
    <t>1. Livraison de carburant</t>
  </si>
  <si>
    <t>A. Hopital :</t>
  </si>
  <si>
    <t xml:space="preserve">Heure Wilson 11KvA : </t>
  </si>
  <si>
    <t>Heure SMDO :</t>
  </si>
  <si>
    <t>B. Bureau :</t>
  </si>
  <si>
    <t xml:space="preserve">Heure Wilson 14KvA : </t>
  </si>
  <si>
    <t>Heure PRAMAC :</t>
  </si>
  <si>
    <t>C. Base vie :</t>
  </si>
  <si>
    <t>D. Mocaf 31 :</t>
  </si>
  <si>
    <t>Kilométrage :</t>
  </si>
  <si>
    <t>E. Mocaf 32 :</t>
  </si>
  <si>
    <t>TOTAL LIVRE :</t>
  </si>
  <si>
    <t>…………….</t>
  </si>
  <si>
    <t>litres</t>
  </si>
  <si>
    <t>STOCK RESTANT :</t>
  </si>
  <si>
    <t xml:space="preserve">     Nécessité de remplir une cuve</t>
  </si>
  <si>
    <t>2. Maintenance et services effectués :</t>
  </si>
  <si>
    <t>a. Générateur Wilson 11KvA</t>
  </si>
  <si>
    <t xml:space="preserve">     Service A</t>
  </si>
  <si>
    <t xml:space="preserve">     Service B</t>
  </si>
  <si>
    <t xml:space="preserve">     Service C</t>
  </si>
  <si>
    <t xml:space="preserve">     Maintenance hors services</t>
  </si>
  <si>
    <t>Heures au compteur :</t>
  </si>
  <si>
    <t>Quantité d'huile utilisée :</t>
  </si>
  <si>
    <t>Commentaire (pièces changées ou nettoyées) :</t>
  </si>
  <si>
    <t>b. Générateur SDMO</t>
  </si>
  <si>
    <t>c. Motopompe LOMBARDINI</t>
  </si>
  <si>
    <t>heures</t>
  </si>
  <si>
    <t>a. Générateur Wilson 14KvA</t>
  </si>
  <si>
    <t>b. Générateur PRAMAC</t>
  </si>
  <si>
    <t>a. Générateur Pramac</t>
  </si>
  <si>
    <t>b. Motopompe</t>
  </si>
  <si>
    <t xml:space="preserve">     Service Hebdo</t>
  </si>
  <si>
    <t>kilométrage :</t>
  </si>
  <si>
    <t>Planning de maintenance / entretiens / checks semaine suivante</t>
  </si>
  <si>
    <t>Lundi</t>
  </si>
  <si>
    <t>Mardi</t>
  </si>
  <si>
    <t>Mercredi</t>
  </si>
  <si>
    <t>Jeudi</t>
  </si>
  <si>
    <t>Vendredi</t>
  </si>
  <si>
    <t>Matinée</t>
  </si>
  <si>
    <t>Heure :</t>
  </si>
  <si>
    <t>Désignation</t>
  </si>
  <si>
    <t>Maintenance prévue</t>
  </si>
  <si>
    <t>Après-midi</t>
  </si>
  <si>
    <t>Signature :</t>
  </si>
  <si>
    <t>Service</t>
  </si>
  <si>
    <t>Km prévu</t>
  </si>
  <si>
    <t>Km réalisé</t>
  </si>
  <si>
    <t>Date réalisé</t>
  </si>
  <si>
    <t>B</t>
  </si>
  <si>
    <t>A</t>
  </si>
  <si>
    <t>C</t>
  </si>
  <si>
    <t>Motopompe GENELEC Hopital</t>
  </si>
  <si>
    <t>MOTOPOMPE LOMBARDINI Maison</t>
  </si>
  <si>
    <t>H prévu</t>
  </si>
  <si>
    <t>H réalisé</t>
  </si>
  <si>
    <t>18.12.2013</t>
  </si>
  <si>
    <t>Pramac P600S Maison</t>
  </si>
  <si>
    <t>SDMO 6KvA Hopital</t>
  </si>
  <si>
    <t>FG Wilson 11KvA Hopital</t>
  </si>
  <si>
    <t>06.11.2013</t>
  </si>
  <si>
    <t>04.11.2013</t>
  </si>
  <si>
    <t>08.11.2013</t>
  </si>
  <si>
    <t>14.11.2013</t>
  </si>
  <si>
    <t>29.11.2013</t>
  </si>
  <si>
    <t>30.12.2013</t>
  </si>
  <si>
    <t>FG Wilson 14 KvA Bureau</t>
  </si>
  <si>
    <t>Pramac P600S Bureau</t>
  </si>
  <si>
    <t>MOB 31 - Hardtop</t>
  </si>
  <si>
    <t>MOB 32 - Pickup</t>
  </si>
  <si>
    <t>Immatriculation / SN</t>
  </si>
  <si>
    <t>WW-667-RY (33)</t>
  </si>
  <si>
    <t>WW-668-RY (33)</t>
  </si>
  <si>
    <t>Date de 1ère mise en circulation</t>
  </si>
  <si>
    <t>Type de véhicule</t>
  </si>
  <si>
    <t>HZJ78L</t>
  </si>
  <si>
    <t>HZJ79L - TJMRS</t>
  </si>
  <si>
    <t>N° chassis</t>
  </si>
  <si>
    <t>JTERB71J100065632</t>
  </si>
  <si>
    <t>JTERB71J407102296</t>
  </si>
  <si>
    <t>Puissance administrative</t>
  </si>
  <si>
    <t>17CV</t>
  </si>
  <si>
    <t>Nombre de places</t>
  </si>
  <si>
    <t>Poids à vide</t>
  </si>
  <si>
    <t>1980 kg</t>
  </si>
  <si>
    <t>1960 kg</t>
  </si>
  <si>
    <t>Charge utile</t>
  </si>
  <si>
    <t>1220 kg</t>
  </si>
  <si>
    <t>1240 kg</t>
  </si>
  <si>
    <t>Fiche de déclaration de mise en circulation d'un véhicule</t>
  </si>
  <si>
    <t>Certificat provisoire d'immatriculation N° d'ordre 10063778113</t>
  </si>
  <si>
    <t>Série d'immatriculation</t>
  </si>
  <si>
    <t>TC-030-BG</t>
  </si>
  <si>
    <t>Kit HF NGTVR2011</t>
  </si>
  <si>
    <t>Kit outillage chauffeur</t>
  </si>
  <si>
    <t>Carnet d'appro en carburant</t>
  </si>
  <si>
    <t>Carnet de bord</t>
  </si>
  <si>
    <t>Sangle d'arrimage 2000Kg 35mmx5m, tendeur + crochets</t>
  </si>
  <si>
    <t>Sangle d'arrimage 5000Kg 50mmx9m, tendeur + crochets</t>
  </si>
  <si>
    <t>Module maintenance 10 services</t>
  </si>
  <si>
    <t>Kit VHF Icom ICF5061</t>
  </si>
  <si>
    <t>Kit préfiltre à carburant</t>
  </si>
  <si>
    <t>2eme roue de secours</t>
  </si>
  <si>
    <t>Km parcourus</t>
  </si>
  <si>
    <t>Litres consommés</t>
  </si>
  <si>
    <t>Estimation des consommation</t>
  </si>
  <si>
    <t>Maison</t>
  </si>
  <si>
    <t>PRAMAC</t>
  </si>
  <si>
    <t>horaires</t>
  </si>
  <si>
    <t>Nb d'heures/jour</t>
  </si>
  <si>
    <t>Conso moyenne</t>
  </si>
  <si>
    <t>Conso théorique/jour</t>
  </si>
  <si>
    <t>/semaine</t>
  </si>
  <si>
    <t>/mois</t>
  </si>
  <si>
    <t>début</t>
  </si>
  <si>
    <t>fin</t>
  </si>
  <si>
    <t>&lt;</t>
  </si>
  <si>
    <t>Q</t>
  </si>
  <si>
    <t>Fin de Validité</t>
  </si>
  <si>
    <t>Carte Grise</t>
  </si>
  <si>
    <t>Assurance</t>
  </si>
  <si>
    <t>Véhicule</t>
  </si>
  <si>
    <t>Hardtop</t>
  </si>
  <si>
    <t>Pickup</t>
  </si>
  <si>
    <t>nbre km fait</t>
  </si>
  <si>
    <t>l/100km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</si>
  <si>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</si>
  <si>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</si>
  <si>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</si>
  <si>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</si>
  <si>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</si>
  <si>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</si>
  <si>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</si>
  <si>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</si>
  <si>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</si>
  <si>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</si>
  <si>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</si>
  <si>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</si>
  <si>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Mob 33</t>
  </si>
  <si>
    <t>Mob 34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</si>
  <si>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</si>
  <si>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</si>
  <si>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</si>
  <si>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</si>
  <si>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</si>
  <si>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</si>
  <si>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</si>
  <si>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</si>
  <si>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</si>
  <si>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</si>
  <si>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</si>
  <si>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</si>
  <si>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Mob 35</t>
  </si>
  <si>
    <t>Mob 36</t>
  </si>
  <si>
    <t>Sem 25</t>
  </si>
  <si>
    <t>Mob 37</t>
  </si>
  <si>
    <t>Mob 38</t>
  </si>
  <si>
    <t>Sem 26</t>
  </si>
  <si>
    <t>Mob 39</t>
  </si>
  <si>
    <t>Mob 40</t>
  </si>
  <si>
    <t>Sem 27</t>
  </si>
  <si>
    <t>Mob 41</t>
  </si>
  <si>
    <t>Mob 42</t>
  </si>
  <si>
    <t>Sem 28</t>
  </si>
  <si>
    <t>Sem 29</t>
  </si>
  <si>
    <t>Sem 30</t>
  </si>
  <si>
    <t>Sem 31</t>
  </si>
  <si>
    <t>Sem 32</t>
  </si>
  <si>
    <t>Mob 43</t>
  </si>
  <si>
    <t>Mob 44</t>
  </si>
  <si>
    <t>Sem 33</t>
  </si>
  <si>
    <t>Mob 45</t>
  </si>
  <si>
    <t>Mob 46</t>
  </si>
  <si>
    <t>Sem 34</t>
  </si>
  <si>
    <t>Mob 47</t>
  </si>
  <si>
    <t>Mob 48</t>
  </si>
  <si>
    <t>Sem 35</t>
  </si>
  <si>
    <t>Mob 49</t>
  </si>
  <si>
    <t>Mob 50</t>
  </si>
  <si>
    <t>Sem 36</t>
  </si>
  <si>
    <t>Mob 51</t>
  </si>
  <si>
    <t>Mob 52</t>
  </si>
  <si>
    <t>Sem 37</t>
  </si>
  <si>
    <t>Mob 53</t>
  </si>
  <si>
    <t>Mob 54</t>
  </si>
  <si>
    <t>Sem 38</t>
  </si>
  <si>
    <t>Sem 39</t>
  </si>
  <si>
    <t>Sem 40</t>
  </si>
  <si>
    <t>Sem 41</t>
  </si>
  <si>
    <t>Sem 42</t>
  </si>
  <si>
    <t>Sem 43</t>
  </si>
  <si>
    <t>Mob 55</t>
  </si>
  <si>
    <t>Mob 56</t>
  </si>
  <si>
    <t>Mob 57</t>
  </si>
  <si>
    <t>Mob 58</t>
  </si>
  <si>
    <t>Mob 59</t>
  </si>
  <si>
    <t>Mob 60</t>
  </si>
  <si>
    <t>Mob 61</t>
  </si>
  <si>
    <t>Mob 62</t>
  </si>
  <si>
    <t>Mob 63</t>
  </si>
  <si>
    <t>Mob 64</t>
  </si>
  <si>
    <t>Mob 65</t>
  </si>
  <si>
    <t>Mob 66</t>
  </si>
  <si>
    <t>Mob 67</t>
  </si>
  <si>
    <t>Mob 68</t>
  </si>
  <si>
    <t>Mob 69</t>
  </si>
  <si>
    <t>Mob 70</t>
  </si>
  <si>
    <t>Km avant</t>
  </si>
  <si>
    <t>Mob 71</t>
  </si>
  <si>
    <t>Mob 72</t>
  </si>
  <si>
    <t>Mob 73</t>
  </si>
  <si>
    <t>Mob 74</t>
  </si>
  <si>
    <t>Mob 75</t>
  </si>
  <si>
    <t>Mob 76</t>
  </si>
  <si>
    <t>Mob 77</t>
  </si>
  <si>
    <t>Mob 78</t>
  </si>
  <si>
    <t>Mob 79</t>
  </si>
  <si>
    <t>Mob 80</t>
  </si>
  <si>
    <t>Mob 81</t>
  </si>
  <si>
    <t>Mob 82</t>
  </si>
  <si>
    <t>Mob 83</t>
  </si>
  <si>
    <t>Mob 84</t>
  </si>
  <si>
    <t>Mob 85</t>
  </si>
  <si>
    <t>Mob 86</t>
  </si>
  <si>
    <t>Mob 87</t>
  </si>
  <si>
    <t>Mob 88</t>
  </si>
  <si>
    <t>Mob 89</t>
  </si>
  <si>
    <t>Mob 90</t>
  </si>
  <si>
    <t>Mob 91</t>
  </si>
  <si>
    <t>Mob 92</t>
  </si>
  <si>
    <t>Mob 93</t>
  </si>
  <si>
    <t>Mob 94</t>
  </si>
  <si>
    <t>Mob 95</t>
  </si>
  <si>
    <t>Mob 96</t>
  </si>
  <si>
    <t>Mob 97</t>
  </si>
  <si>
    <t>Mob 98</t>
  </si>
  <si>
    <t>Mob 99</t>
  </si>
  <si>
    <t>Mob 100</t>
  </si>
  <si>
    <t>Mob 101</t>
  </si>
  <si>
    <t>Mob 102</t>
  </si>
  <si>
    <t>Mob 103</t>
  </si>
  <si>
    <t>Mob 104</t>
  </si>
  <si>
    <t>Mob 105</t>
  </si>
  <si>
    <t>Mob 106</t>
  </si>
  <si>
    <t>Mob 107</t>
  </si>
  <si>
    <t>Mob 108</t>
  </si>
  <si>
    <t>Mob 109</t>
  </si>
  <si>
    <t>Mob 110</t>
  </si>
  <si>
    <t>Mob 111</t>
  </si>
  <si>
    <t>Mob 112</t>
  </si>
  <si>
    <t>Mob 113</t>
  </si>
  <si>
    <t>Mob 114</t>
  </si>
  <si>
    <t>Mob 115</t>
  </si>
  <si>
    <t>Mob 116</t>
  </si>
  <si>
    <t>Mob 117</t>
  </si>
  <si>
    <t>Mob 118</t>
  </si>
  <si>
    <t>Mob 119</t>
  </si>
  <si>
    <t>Mob 120</t>
  </si>
  <si>
    <t>Mob 121</t>
  </si>
  <si>
    <t>Mob 122</t>
  </si>
  <si>
    <t>Mob 123</t>
  </si>
  <si>
    <t>Mob 124</t>
  </si>
  <si>
    <t>Mob 125</t>
  </si>
  <si>
    <t>Mob 126</t>
  </si>
  <si>
    <t>Mob 127</t>
  </si>
  <si>
    <t>Mob 128</t>
  </si>
  <si>
    <t>Mob 129</t>
  </si>
  <si>
    <t>Mob 130</t>
  </si>
  <si>
    <t>Mob 131</t>
  </si>
  <si>
    <t>Mob 132</t>
  </si>
  <si>
    <t>Mob 133</t>
  </si>
  <si>
    <t>Mob 134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</si>
  <si>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</si>
  <si>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</si>
  <si>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</si>
  <si>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</si>
  <si>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</si>
  <si>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</si>
  <si>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</si>
  <si>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</si>
  <si>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</si>
  <si>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10</t>
  </si>
  <si>
    <t>11</t>
  </si>
  <si>
    <t>12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</si>
  <si>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</si>
  <si>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</si>
  <si>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</si>
  <si>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</si>
  <si>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</si>
  <si>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</si>
  <si>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</si>
  <si>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</si>
  <si>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</si>
  <si>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Vérifié le</t>
  </si>
  <si>
    <t>km</t>
  </si>
  <si>
    <t xml:space="preserve">Service véhicules à réaliser tous les : </t>
  </si>
  <si>
    <t xml:space="preserve">Service génés et motopompes à réaliser toutes les : </t>
  </si>
  <si>
    <t>Moyenne L/100 km</t>
  </si>
  <si>
    <t>Km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</si>
</sst>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13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sz val="9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2"/>
      <name val="Arial"/>
    </font>
    <font>
      <b/>
      <sz val="12"/>
      <color indexed="9"/>
      <name val="Arial"/>
    </font>
    <font>
      <b/>
      <sz val="16"/>
      <name val="Arial"/>
    </font>
    <font>
      <sz val="14"/>
      <name val="Arial"/>
    </font>
    <font>
      <b/>
      <sz val="16"/>
      <color theme="0"/>
      <name val="Arial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C0C0C0"/>
        <bgColor rgb="FF000000"/>
      </patternFill>
    </fill>
  </fills>
  <borders count="5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Dashed">
        <color auto="1"/>
      </bottom>
      <diagonal/>
    </border>
    <border>
      <left/>
      <right/>
      <top style="medium">
        <color auto="1"/>
      </top>
      <bottom style="mediumDashed">
        <color auto="1"/>
      </bottom>
      <diagonal/>
    </border>
    <border>
      <left/>
      <right style="medium">
        <color auto="1"/>
      </right>
      <top style="medium">
        <color auto="1"/>
      </top>
      <bottom style="medium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8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3" xfId="0" applyBorder="1"/>
    <xf numFmtId="0" fontId="1" fillId="0" borderId="22" xfId="0" applyFont="1" applyBorder="1"/>
    <xf numFmtId="0" fontId="0" fillId="0" borderId="22" xfId="0" applyBorder="1"/>
    <xf numFmtId="0" fontId="0" fillId="0" borderId="17" xfId="0" applyBorder="1"/>
    <xf numFmtId="0" fontId="2" fillId="0" borderId="0" xfId="0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0" xfId="0" applyBorder="1" applyAlignment="1"/>
    <xf numFmtId="0" fontId="0" fillId="0" borderId="23" xfId="0" applyBorder="1" applyAlignment="1"/>
    <xf numFmtId="0" fontId="0" fillId="0" borderId="23" xfId="0" applyBorder="1" applyAlignment="1">
      <alignment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7" xfId="0" applyBorder="1" applyAlignment="1">
      <alignment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5" fillId="0" borderId="17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5" fillId="0" borderId="13" xfId="0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5" fillId="0" borderId="1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14" fontId="0" fillId="0" borderId="18" xfId="0" applyNumberFormat="1" applyBorder="1"/>
    <xf numFmtId="14" fontId="0" fillId="0" borderId="18" xfId="0" applyNumberFormat="1" applyBorder="1" applyAlignment="1">
      <alignment horizontal="center"/>
    </xf>
    <xf numFmtId="0" fontId="0" fillId="2" borderId="17" xfId="0" applyFill="1" applyBorder="1"/>
    <xf numFmtId="20" fontId="0" fillId="0" borderId="0" xfId="0" applyNumberFormat="1" applyBorder="1"/>
    <xf numFmtId="0" fontId="0" fillId="0" borderId="17" xfId="0" applyNumberFormat="1" applyBorder="1"/>
    <xf numFmtId="0" fontId="0" fillId="0" borderId="31" xfId="0" applyBorder="1"/>
    <xf numFmtId="0" fontId="0" fillId="4" borderId="17" xfId="0" applyFill="1" applyBorder="1"/>
    <xf numFmtId="20" fontId="0" fillId="4" borderId="17" xfId="0" applyNumberFormat="1" applyFill="1" applyBorder="1"/>
    <xf numFmtId="0" fontId="0" fillId="4" borderId="17" xfId="0" applyNumberFormat="1" applyFill="1" applyBorder="1"/>
    <xf numFmtId="0" fontId="0" fillId="4" borderId="31" xfId="0" applyFill="1" applyBorder="1"/>
    <xf numFmtId="0" fontId="0" fillId="6" borderId="17" xfId="0" applyFill="1" applyBorder="1"/>
    <xf numFmtId="20" fontId="0" fillId="6" borderId="17" xfId="0" applyNumberFormat="1" applyFill="1" applyBorder="1"/>
    <xf numFmtId="0" fontId="0" fillId="6" borderId="17" xfId="0" applyNumberFormat="1" applyFill="1" applyBorder="1"/>
    <xf numFmtId="1" fontId="0" fillId="6" borderId="31" xfId="0" applyNumberFormat="1" applyFill="1" applyBorder="1"/>
    <xf numFmtId="0" fontId="0" fillId="7" borderId="17" xfId="0" applyFill="1" applyBorder="1"/>
    <xf numFmtId="20" fontId="0" fillId="7" borderId="17" xfId="0" applyNumberFormat="1" applyFill="1" applyBorder="1"/>
    <xf numFmtId="0" fontId="0" fillId="7" borderId="17" xfId="0" applyNumberFormat="1" applyFill="1" applyBorder="1"/>
    <xf numFmtId="1" fontId="0" fillId="7" borderId="31" xfId="0" applyNumberFormat="1" applyFill="1" applyBorder="1"/>
    <xf numFmtId="0" fontId="0" fillId="2" borderId="31" xfId="0" applyFill="1" applyBorder="1"/>
    <xf numFmtId="0" fontId="1" fillId="6" borderId="17" xfId="0" applyFont="1" applyFill="1" applyBorder="1"/>
    <xf numFmtId="0" fontId="1" fillId="7" borderId="17" xfId="0" applyFont="1" applyFill="1" applyBorder="1"/>
    <xf numFmtId="0" fontId="1" fillId="0" borderId="17" xfId="0" applyFont="1" applyBorder="1"/>
    <xf numFmtId="20" fontId="0" fillId="4" borderId="17" xfId="0" applyNumberFormat="1" applyFill="1" applyBorder="1" applyAlignment="1">
      <alignment horizontal="center"/>
    </xf>
    <xf numFmtId="0" fontId="0" fillId="4" borderId="17" xfId="0" applyNumberFormat="1" applyFill="1" applyBorder="1" applyAlignment="1">
      <alignment horizontal="center"/>
    </xf>
    <xf numFmtId="20" fontId="0" fillId="6" borderId="17" xfId="0" applyNumberFormat="1" applyFill="1" applyBorder="1" applyAlignment="1">
      <alignment horizontal="center"/>
    </xf>
    <xf numFmtId="20" fontId="0" fillId="7" borderId="17" xfId="0" applyNumberForma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7" xfId="0" applyFont="1" applyBorder="1"/>
    <xf numFmtId="0" fontId="8" fillId="0" borderId="0" xfId="0" applyFont="1"/>
    <xf numFmtId="0" fontId="8" fillId="0" borderId="17" xfId="0" applyFont="1" applyBorder="1" applyAlignment="1">
      <alignment horizontal="center" vertical="center"/>
    </xf>
    <xf numFmtId="0" fontId="4" fillId="10" borderId="17" xfId="0" applyFont="1" applyFill="1" applyBorder="1" applyAlignment="1">
      <alignment horizontal="center" vertical="center" wrapText="1"/>
    </xf>
    <xf numFmtId="0" fontId="8" fillId="10" borderId="17" xfId="0" applyFont="1" applyFill="1" applyBorder="1"/>
    <xf numFmtId="0" fontId="8" fillId="10" borderId="17" xfId="0" applyFont="1" applyFill="1" applyBorder="1" applyAlignment="1">
      <alignment horizontal="center" vertical="center" wrapText="1"/>
    </xf>
    <xf numFmtId="14" fontId="8" fillId="10" borderId="17" xfId="0" applyNumberFormat="1" applyFont="1" applyFill="1" applyBorder="1" applyAlignment="1">
      <alignment horizontal="center" vertical="center" wrapText="1"/>
    </xf>
    <xf numFmtId="0" fontId="8" fillId="10" borderId="17" xfId="0" applyNumberFormat="1" applyFont="1" applyFill="1" applyBorder="1" applyAlignment="1">
      <alignment horizontal="center" vertical="center" wrapText="1"/>
    </xf>
    <xf numFmtId="0" fontId="4" fillId="11" borderId="17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14" fontId="8" fillId="11" borderId="17" xfId="0" applyNumberFormat="1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4" fillId="2" borderId="1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2" borderId="17" xfId="0" applyFont="1" applyFill="1" applyBorder="1"/>
    <xf numFmtId="0" fontId="8" fillId="2" borderId="17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8" fillId="2" borderId="10" xfId="0" applyFont="1" applyFill="1" applyBorder="1"/>
    <xf numFmtId="165" fontId="8" fillId="2" borderId="18" xfId="0" applyNumberFormat="1" applyFont="1" applyFill="1" applyBorder="1" applyAlignment="1">
      <alignment horizontal="right"/>
    </xf>
    <xf numFmtId="0" fontId="8" fillId="0" borderId="0" xfId="0" applyFont="1" applyBorder="1"/>
    <xf numFmtId="0" fontId="8" fillId="2" borderId="17" xfId="0" applyFont="1" applyFill="1" applyBorder="1" applyAlignment="1">
      <alignment horizontal="right"/>
    </xf>
    <xf numFmtId="165" fontId="4" fillId="2" borderId="11" xfId="0" applyNumberFormat="1" applyFont="1" applyFill="1" applyBorder="1" applyAlignment="1">
      <alignment horizontal="center"/>
    </xf>
    <xf numFmtId="49" fontId="10" fillId="12" borderId="36" xfId="0" applyNumberFormat="1" applyFont="1" applyFill="1" applyBorder="1" applyAlignment="1">
      <alignment horizontal="center" vertical="center" textRotation="255"/>
    </xf>
    <xf numFmtId="49" fontId="10" fillId="10" borderId="36" xfId="0" applyNumberFormat="1" applyFont="1" applyFill="1" applyBorder="1" applyAlignment="1">
      <alignment horizontal="center" vertical="center" textRotation="255"/>
    </xf>
    <xf numFmtId="49" fontId="10" fillId="11" borderId="36" xfId="0" applyNumberFormat="1" applyFont="1" applyFill="1" applyBorder="1" applyAlignment="1">
      <alignment horizontal="center" vertical="center" textRotation="255"/>
    </xf>
    <xf numFmtId="49" fontId="10" fillId="13" borderId="36" xfId="0" applyNumberFormat="1" applyFont="1" applyFill="1" applyBorder="1" applyAlignment="1">
      <alignment horizontal="center" vertical="center" textRotation="255"/>
    </xf>
    <xf numFmtId="49" fontId="10" fillId="14" borderId="36" xfId="0" applyNumberFormat="1" applyFont="1" applyFill="1" applyBorder="1" applyAlignment="1">
      <alignment horizontal="center" vertical="center" textRotation="255"/>
    </xf>
    <xf numFmtId="49" fontId="10" fillId="8" borderId="36" xfId="0" applyNumberFormat="1" applyFont="1" applyFill="1" applyBorder="1" applyAlignment="1">
      <alignment horizontal="center" vertical="center" textRotation="255"/>
    </xf>
    <xf numFmtId="49" fontId="10" fillId="15" borderId="36" xfId="0" applyNumberFormat="1" applyFont="1" applyFill="1" applyBorder="1" applyAlignment="1">
      <alignment horizontal="center" vertical="center" textRotation="255"/>
    </xf>
    <xf numFmtId="49" fontId="10" fillId="9" borderId="36" xfId="0" applyNumberFormat="1" applyFont="1" applyFill="1" applyBorder="1" applyAlignment="1">
      <alignment horizontal="center" vertical="center" textRotation="255"/>
    </xf>
    <xf numFmtId="0" fontId="8" fillId="20" borderId="17" xfId="0" applyFont="1" applyFill="1" applyBorder="1" applyAlignment="1">
      <alignment horizontal="center"/>
    </xf>
    <xf numFmtId="0" fontId="10" fillId="12" borderId="36" xfId="0" applyNumberFormat="1" applyFont="1" applyFill="1" applyBorder="1" applyAlignment="1">
      <alignment horizontal="center" vertical="center"/>
    </xf>
    <xf numFmtId="0" fontId="11" fillId="0" borderId="19" xfId="0" applyFont="1" applyBorder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left" vertical="center"/>
    </xf>
    <xf numFmtId="0" fontId="12" fillId="19" borderId="36" xfId="0" applyNumberFormat="1" applyFont="1" applyFill="1" applyBorder="1" applyAlignment="1">
      <alignment horizontal="center" vertical="center"/>
    </xf>
    <xf numFmtId="0" fontId="12" fillId="18" borderId="36" xfId="0" applyNumberFormat="1" applyFont="1" applyFill="1" applyBorder="1" applyAlignment="1">
      <alignment horizontal="center" vertical="center"/>
    </xf>
    <xf numFmtId="0" fontId="12" fillId="17" borderId="36" xfId="0" applyNumberFormat="1" applyFont="1" applyFill="1" applyBorder="1" applyAlignment="1">
      <alignment horizontal="center" vertical="center"/>
    </xf>
    <xf numFmtId="49" fontId="12" fillId="16" borderId="36" xfId="0" applyNumberFormat="1" applyFont="1" applyFill="1" applyBorder="1" applyAlignment="1">
      <alignment horizontal="center" vertical="center" textRotation="255"/>
    </xf>
    <xf numFmtId="14" fontId="1" fillId="20" borderId="20" xfId="0" applyNumberFormat="1" applyFont="1" applyFill="1" applyBorder="1" applyAlignment="1">
      <alignment horizontal="center" vertical="center"/>
    </xf>
    <xf numFmtId="0" fontId="1" fillId="20" borderId="17" xfId="0" applyFont="1" applyFill="1" applyBorder="1" applyAlignment="1">
      <alignment horizontal="center" vertical="center"/>
    </xf>
    <xf numFmtId="0" fontId="1" fillId="20" borderId="18" xfId="0" applyFont="1" applyFill="1" applyBorder="1" applyAlignment="1">
      <alignment horizontal="center" vertical="center"/>
    </xf>
    <xf numFmtId="0" fontId="1" fillId="20" borderId="20" xfId="0" applyFont="1" applyFill="1" applyBorder="1" applyAlignment="1">
      <alignment horizontal="center" vertical="center"/>
    </xf>
    <xf numFmtId="0" fontId="1" fillId="20" borderId="21" xfId="0" applyFont="1" applyFill="1" applyBorder="1" applyAlignment="1">
      <alignment horizontal="center" vertical="center"/>
    </xf>
    <xf numFmtId="0" fontId="1" fillId="20" borderId="10" xfId="0" applyFont="1" applyFill="1" applyBorder="1" applyAlignment="1">
      <alignment horizontal="center" vertical="center"/>
    </xf>
    <xf numFmtId="0" fontId="1" fillId="20" borderId="11" xfId="0" applyFont="1" applyFill="1" applyBorder="1" applyAlignment="1">
      <alignment horizontal="center" vertical="center"/>
    </xf>
    <xf numFmtId="0" fontId="4" fillId="20" borderId="17" xfId="0" applyFont="1" applyFill="1" applyBorder="1" applyAlignment="1">
      <alignment horizontal="center" vertical="center"/>
    </xf>
    <xf numFmtId="0" fontId="4" fillId="20" borderId="20" xfId="0" applyFont="1" applyFill="1" applyBorder="1" applyAlignment="1">
      <alignment horizontal="center" vertical="center"/>
    </xf>
    <xf numFmtId="0" fontId="4" fillId="20" borderId="18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14" fontId="8" fillId="0" borderId="51" xfId="0" applyNumberFormat="1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horizontal="center" vertical="center"/>
    </xf>
    <xf numFmtId="14" fontId="8" fillId="0" borderId="48" xfId="0" applyNumberFormat="1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0" fontId="4" fillId="10" borderId="49" xfId="0" applyFont="1" applyFill="1" applyBorder="1" applyAlignment="1">
      <alignment horizontal="center" vertical="center" wrapText="1"/>
    </xf>
    <xf numFmtId="0" fontId="8" fillId="10" borderId="33" xfId="0" applyFont="1" applyFill="1" applyBorder="1"/>
    <xf numFmtId="0" fontId="8" fillId="10" borderId="35" xfId="0" applyFont="1" applyFill="1" applyBorder="1"/>
    <xf numFmtId="0" fontId="8" fillId="10" borderId="50" xfId="0" applyFont="1" applyFill="1" applyBorder="1"/>
    <xf numFmtId="0" fontId="4" fillId="11" borderId="49" xfId="0" applyFont="1" applyFill="1" applyBorder="1" applyAlignment="1">
      <alignment horizontal="center" vertical="center" wrapText="1"/>
    </xf>
    <xf numFmtId="0" fontId="8" fillId="11" borderId="33" xfId="0" applyFont="1" applyFill="1" applyBorder="1" applyAlignment="1">
      <alignment vertical="center" wrapText="1"/>
    </xf>
    <xf numFmtId="0" fontId="8" fillId="11" borderId="35" xfId="0" applyFont="1" applyFill="1" applyBorder="1" applyAlignment="1">
      <alignment vertical="center" wrapText="1"/>
    </xf>
    <xf numFmtId="0" fontId="8" fillId="11" borderId="50" xfId="0" applyFont="1" applyFill="1" applyBorder="1" applyAlignment="1">
      <alignment vertical="center" wrapText="1"/>
    </xf>
    <xf numFmtId="0" fontId="8" fillId="22" borderId="17" xfId="0" applyFont="1" applyFill="1" applyBorder="1" applyAlignment="1">
      <alignment horizontal="center"/>
    </xf>
    <xf numFmtId="0" fontId="8" fillId="22" borderId="2" xfId="0" applyFont="1" applyFill="1" applyBorder="1" applyAlignment="1">
      <alignment horizontal="center"/>
    </xf>
    <xf numFmtId="164" fontId="8" fillId="21" borderId="17" xfId="0" applyNumberFormat="1" applyFont="1" applyFill="1" applyBorder="1" applyAlignment="1">
      <alignment vertical="center"/>
    </xf>
    <xf numFmtId="164" fontId="8" fillId="21" borderId="10" xfId="0" applyNumberFormat="1" applyFont="1" applyFill="1" applyBorder="1" applyAlignment="1">
      <alignment horizontal="right"/>
    </xf>
    <xf numFmtId="0" fontId="8" fillId="23" borderId="17" xfId="0" applyFont="1" applyFill="1" applyBorder="1" applyAlignment="1">
      <alignment horizontal="right"/>
    </xf>
    <xf numFmtId="2" fontId="10" fillId="12" borderId="36" xfId="0" applyNumberFormat="1" applyFont="1" applyFill="1" applyBorder="1" applyAlignment="1">
      <alignment horizontal="center" vertical="center"/>
    </xf>
    <xf numFmtId="49" fontId="10" fillId="10" borderId="36" xfId="0" applyNumberFormat="1" applyFont="1" applyFill="1" applyBorder="1" applyAlignment="1">
      <alignment horizontal="center" vertical="center"/>
    </xf>
    <xf numFmtId="49" fontId="10" fillId="11" borderId="36" xfId="0" applyNumberFormat="1" applyFont="1" applyFill="1" applyBorder="1" applyAlignment="1">
      <alignment horizontal="center" vertical="center"/>
    </xf>
    <xf numFmtId="49" fontId="10" fillId="13" borderId="36" xfId="0" applyNumberFormat="1" applyFont="1" applyFill="1" applyBorder="1" applyAlignment="1">
      <alignment horizontal="center" vertical="center"/>
    </xf>
    <xf numFmtId="49" fontId="10" fillId="14" borderId="36" xfId="0" applyNumberFormat="1" applyFont="1" applyFill="1" applyBorder="1" applyAlignment="1">
      <alignment horizontal="center" vertical="center"/>
    </xf>
    <xf numFmtId="49" fontId="10" fillId="8" borderId="36" xfId="0" applyNumberFormat="1" applyFont="1" applyFill="1" applyBorder="1" applyAlignment="1">
      <alignment horizontal="center" vertical="center"/>
    </xf>
    <xf numFmtId="49" fontId="10" fillId="15" borderId="36" xfId="0" applyNumberFormat="1" applyFont="1" applyFill="1" applyBorder="1" applyAlignment="1">
      <alignment horizontal="center" vertical="center"/>
    </xf>
    <xf numFmtId="49" fontId="10" fillId="9" borderId="36" xfId="0" applyNumberFormat="1" applyFont="1" applyFill="1" applyBorder="1" applyAlignment="1">
      <alignment horizontal="center" vertical="center"/>
    </xf>
    <xf numFmtId="49" fontId="12" fillId="16" borderId="36" xfId="0" applyNumberFormat="1" applyFont="1" applyFill="1" applyBorder="1" applyAlignment="1">
      <alignment horizontal="center" vertical="center"/>
    </xf>
    <xf numFmtId="49" fontId="12" fillId="18" borderId="36" xfId="0" applyNumberFormat="1" applyFont="1" applyFill="1" applyBorder="1" applyAlignment="1">
      <alignment horizontal="center" vertical="center"/>
    </xf>
    <xf numFmtId="165" fontId="10" fillId="12" borderId="36" xfId="0" applyNumberFormat="1" applyFont="1" applyFill="1" applyBorder="1" applyAlignment="1">
      <alignment horizontal="center" vertical="center"/>
    </xf>
    <xf numFmtId="14" fontId="8" fillId="0" borderId="40" xfId="0" applyNumberFormat="1" applyFont="1" applyBorder="1" applyAlignment="1">
      <alignment horizontal="center" vertical="center"/>
    </xf>
    <xf numFmtId="14" fontId="8" fillId="0" borderId="41" xfId="0" applyNumberFormat="1" applyFont="1" applyBorder="1" applyAlignment="1">
      <alignment horizontal="center" vertical="center"/>
    </xf>
    <xf numFmtId="0" fontId="4" fillId="20" borderId="19" xfId="0" applyFont="1" applyFill="1" applyBorder="1" applyAlignment="1">
      <alignment horizontal="center" vertical="center"/>
    </xf>
    <xf numFmtId="0" fontId="4" fillId="20" borderId="8" xfId="0" applyFont="1" applyFill="1" applyBorder="1" applyAlignment="1">
      <alignment horizontal="center" vertical="center"/>
    </xf>
    <xf numFmtId="0" fontId="4" fillId="20" borderId="9" xfId="0" applyFont="1" applyFill="1" applyBorder="1" applyAlignment="1">
      <alignment horizontal="center" vertical="center"/>
    </xf>
    <xf numFmtId="49" fontId="12" fillId="17" borderId="34" xfId="0" applyNumberFormat="1" applyFont="1" applyFill="1" applyBorder="1" applyAlignment="1">
      <alignment horizontal="center" vertical="center" textRotation="255"/>
    </xf>
    <xf numFmtId="49" fontId="12" fillId="17" borderId="35" xfId="0" applyNumberFormat="1" applyFont="1" applyFill="1" applyBorder="1" applyAlignment="1">
      <alignment horizontal="center" vertical="center" textRotation="255"/>
    </xf>
    <xf numFmtId="49" fontId="12" fillId="17" borderId="50" xfId="0" applyNumberFormat="1" applyFont="1" applyFill="1" applyBorder="1" applyAlignment="1">
      <alignment horizontal="center" vertical="center" textRotation="255"/>
    </xf>
    <xf numFmtId="49" fontId="12" fillId="16" borderId="34" xfId="0" applyNumberFormat="1" applyFont="1" applyFill="1" applyBorder="1" applyAlignment="1">
      <alignment horizontal="center" vertical="center" textRotation="255"/>
    </xf>
    <xf numFmtId="49" fontId="12" fillId="16" borderId="35" xfId="0" applyNumberFormat="1" applyFont="1" applyFill="1" applyBorder="1" applyAlignment="1">
      <alignment horizontal="center" vertical="center" textRotation="255"/>
    </xf>
    <xf numFmtId="49" fontId="12" fillId="16" borderId="50" xfId="0" applyNumberFormat="1" applyFont="1" applyFill="1" applyBorder="1" applyAlignment="1">
      <alignment horizontal="center" vertical="center" textRotation="255"/>
    </xf>
    <xf numFmtId="0" fontId="8" fillId="2" borderId="43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49" fontId="10" fillId="9" borderId="34" xfId="0" applyNumberFormat="1" applyFont="1" applyFill="1" applyBorder="1" applyAlignment="1">
      <alignment horizontal="center" vertical="center" textRotation="255"/>
    </xf>
    <xf numFmtId="49" fontId="10" fillId="9" borderId="35" xfId="0" applyNumberFormat="1" applyFont="1" applyFill="1" applyBorder="1" applyAlignment="1">
      <alignment horizontal="center" vertical="center" textRotation="255"/>
    </xf>
    <xf numFmtId="49" fontId="10" fillId="9" borderId="50" xfId="0" applyNumberFormat="1" applyFont="1" applyFill="1" applyBorder="1" applyAlignment="1">
      <alignment horizontal="center" vertical="center" textRotation="255"/>
    </xf>
    <xf numFmtId="49" fontId="10" fillId="8" borderId="34" xfId="0" applyNumberFormat="1" applyFont="1" applyFill="1" applyBorder="1" applyAlignment="1">
      <alignment horizontal="center" vertical="center" textRotation="255"/>
    </xf>
    <xf numFmtId="49" fontId="10" fillId="8" borderId="35" xfId="0" applyNumberFormat="1" applyFont="1" applyFill="1" applyBorder="1" applyAlignment="1">
      <alignment horizontal="center" vertical="center" textRotation="255"/>
    </xf>
    <xf numFmtId="49" fontId="10" fillId="8" borderId="50" xfId="0" applyNumberFormat="1" applyFont="1" applyFill="1" applyBorder="1" applyAlignment="1">
      <alignment horizontal="center" vertical="center" textRotation="255"/>
    </xf>
    <xf numFmtId="49" fontId="10" fillId="15" borderId="34" xfId="0" applyNumberFormat="1" applyFont="1" applyFill="1" applyBorder="1" applyAlignment="1">
      <alignment horizontal="center" vertical="center" textRotation="255"/>
    </xf>
    <xf numFmtId="49" fontId="10" fillId="15" borderId="35" xfId="0" applyNumberFormat="1" applyFont="1" applyFill="1" applyBorder="1" applyAlignment="1">
      <alignment horizontal="center" vertical="center" textRotation="255"/>
    </xf>
    <xf numFmtId="49" fontId="10" fillId="15" borderId="50" xfId="0" applyNumberFormat="1" applyFont="1" applyFill="1" applyBorder="1" applyAlignment="1">
      <alignment horizontal="center" vertical="center" textRotation="255"/>
    </xf>
    <xf numFmtId="49" fontId="12" fillId="18" borderId="34" xfId="0" applyNumberFormat="1" applyFont="1" applyFill="1" applyBorder="1" applyAlignment="1">
      <alignment horizontal="center" vertical="center" textRotation="255"/>
    </xf>
    <xf numFmtId="49" fontId="12" fillId="18" borderId="35" xfId="0" applyNumberFormat="1" applyFont="1" applyFill="1" applyBorder="1" applyAlignment="1">
      <alignment horizontal="center" vertical="center" textRotation="255"/>
    </xf>
    <xf numFmtId="49" fontId="12" fillId="18" borderId="50" xfId="0" applyNumberFormat="1" applyFont="1" applyFill="1" applyBorder="1" applyAlignment="1">
      <alignment horizontal="center" vertical="center" textRotation="255"/>
    </xf>
    <xf numFmtId="49" fontId="12" fillId="19" borderId="34" xfId="0" applyNumberFormat="1" applyFont="1" applyFill="1" applyBorder="1" applyAlignment="1">
      <alignment horizontal="center" vertical="center" textRotation="255"/>
    </xf>
    <xf numFmtId="49" fontId="12" fillId="19" borderId="35" xfId="0" applyNumberFormat="1" applyFont="1" applyFill="1" applyBorder="1" applyAlignment="1">
      <alignment horizontal="center" vertical="center" textRotation="255"/>
    </xf>
    <xf numFmtId="49" fontId="12" fillId="19" borderId="50" xfId="0" applyNumberFormat="1" applyFont="1" applyFill="1" applyBorder="1" applyAlignment="1">
      <alignment horizontal="center" vertical="center" textRotation="255"/>
    </xf>
    <xf numFmtId="49" fontId="10" fillId="12" borderId="34" xfId="0" applyNumberFormat="1" applyFont="1" applyFill="1" applyBorder="1" applyAlignment="1">
      <alignment horizontal="center" vertical="center" textRotation="255"/>
    </xf>
    <xf numFmtId="49" fontId="10" fillId="12" borderId="35" xfId="0" applyNumberFormat="1" applyFont="1" applyFill="1" applyBorder="1" applyAlignment="1">
      <alignment horizontal="center" vertical="center" textRotation="255"/>
    </xf>
    <xf numFmtId="49" fontId="10" fillId="12" borderId="50" xfId="0" applyNumberFormat="1" applyFont="1" applyFill="1" applyBorder="1" applyAlignment="1">
      <alignment horizontal="center" vertical="center" textRotation="255"/>
    </xf>
    <xf numFmtId="49" fontId="10" fillId="10" borderId="34" xfId="0" applyNumberFormat="1" applyFont="1" applyFill="1" applyBorder="1" applyAlignment="1">
      <alignment horizontal="center" vertical="center" textRotation="255"/>
    </xf>
    <xf numFmtId="49" fontId="10" fillId="10" borderId="35" xfId="0" applyNumberFormat="1" applyFont="1" applyFill="1" applyBorder="1" applyAlignment="1">
      <alignment horizontal="center" vertical="center" textRotation="255"/>
    </xf>
    <xf numFmtId="49" fontId="10" fillId="10" borderId="50" xfId="0" applyNumberFormat="1" applyFont="1" applyFill="1" applyBorder="1" applyAlignment="1">
      <alignment horizontal="center" vertical="center" textRotation="255"/>
    </xf>
    <xf numFmtId="49" fontId="10" fillId="11" borderId="34" xfId="0" applyNumberFormat="1" applyFont="1" applyFill="1" applyBorder="1" applyAlignment="1">
      <alignment horizontal="center" vertical="center" textRotation="255"/>
    </xf>
    <xf numFmtId="49" fontId="10" fillId="11" borderId="35" xfId="0" applyNumberFormat="1" applyFont="1" applyFill="1" applyBorder="1" applyAlignment="1">
      <alignment horizontal="center" vertical="center" textRotation="255"/>
    </xf>
    <xf numFmtId="49" fontId="10" fillId="11" borderId="50" xfId="0" applyNumberFormat="1" applyFont="1" applyFill="1" applyBorder="1" applyAlignment="1">
      <alignment horizontal="center" vertical="center" textRotation="255"/>
    </xf>
    <xf numFmtId="49" fontId="10" fillId="13" borderId="34" xfId="0" applyNumberFormat="1" applyFont="1" applyFill="1" applyBorder="1" applyAlignment="1">
      <alignment horizontal="center" vertical="center" textRotation="255"/>
    </xf>
    <xf numFmtId="49" fontId="10" fillId="13" borderId="35" xfId="0" applyNumberFormat="1" applyFont="1" applyFill="1" applyBorder="1" applyAlignment="1">
      <alignment horizontal="center" vertical="center" textRotation="255"/>
    </xf>
    <xf numFmtId="49" fontId="10" fillId="13" borderId="50" xfId="0" applyNumberFormat="1" applyFont="1" applyFill="1" applyBorder="1" applyAlignment="1">
      <alignment horizontal="center" vertical="center" textRotation="255"/>
    </xf>
    <xf numFmtId="49" fontId="10" fillId="14" borderId="34" xfId="0" applyNumberFormat="1" applyFont="1" applyFill="1" applyBorder="1" applyAlignment="1">
      <alignment horizontal="center" vertical="center" textRotation="255"/>
    </xf>
    <xf numFmtId="49" fontId="10" fillId="14" borderId="35" xfId="0" applyNumberFormat="1" applyFont="1" applyFill="1" applyBorder="1" applyAlignment="1">
      <alignment horizontal="center" vertical="center" textRotation="255"/>
    </xf>
    <xf numFmtId="49" fontId="10" fillId="14" borderId="50" xfId="0" applyNumberFormat="1" applyFont="1" applyFill="1" applyBorder="1" applyAlignment="1">
      <alignment horizontal="center" vertical="center" textRotation="255"/>
    </xf>
    <xf numFmtId="0" fontId="0" fillId="21" borderId="0" xfId="0" applyFill="1" applyAlignment="1">
      <alignment horizontal="center" vertical="center"/>
    </xf>
    <xf numFmtId="0" fontId="0" fillId="21" borderId="23" xfId="0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25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27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3" fillId="2" borderId="37" xfId="0" applyFont="1" applyFill="1" applyBorder="1" applyAlignment="1">
      <alignment horizontal="center" vertical="center"/>
    </xf>
    <xf numFmtId="0" fontId="0" fillId="0" borderId="38" xfId="0" applyBorder="1"/>
    <xf numFmtId="0" fontId="0" fillId="0" borderId="39" xfId="0" applyBorder="1"/>
    <xf numFmtId="0" fontId="0" fillId="4" borderId="1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13" xfId="0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0" fontId="1" fillId="4" borderId="13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horizontal="right" vertical="center"/>
    </xf>
    <xf numFmtId="0" fontId="0" fillId="2" borderId="31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8" xfId="0" applyFill="1" applyBorder="1" applyAlignment="1">
      <alignment horizontal="center"/>
    </xf>
  </cellXfs>
  <cellStyles count="18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Normal" xfId="0" builtinId="0"/>
  </cellStyles>
  <dxfs count="4"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  <dxf>
      <font>
        <color auto="1"/>
      </font>
      <fill>
        <patternFill patternType="solid">
          <fgColor indexed="64"/>
          <bgColor theme="9" tint="-0.24997711111789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ANALYSE!$A$2</c:f>
              <c:strCache>
                <c:ptCount val="1"/>
                <c:pt idx="0">
                  <c:v>Km parcourus</c:v>
                </c:pt>
              </c:strCache>
            </c:strRef>
          </c:tx>
          <c:invertIfNegative val="0"/>
          <c:cat>
            <c:strRef>
              <c:f>ANALYSE!$B$1:$M$1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ANALYSE!$B$2:$M$2</c:f>
              <c:numCache>
                <c:formatCode>General</c:formatCode>
                <c:ptCount val="12"/>
                <c:pt idx="0">
                  <c:v>4598.0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</c:ser>
        <c:ser>
          <c:idx val="1"/>
          <c:order val="1"/>
          <c:tx>
            <c:strRef>
              <c:f>ANALYSE!$A$3</c:f>
              <c:strCache>
                <c:ptCount val="1"/>
                <c:pt idx="0">
                  <c:v>Litres consommés</c:v>
                </c:pt>
              </c:strCache>
            </c:strRef>
          </c:tx>
          <c:invertIfNegative val="0"/>
          <c:cat>
            <c:strRef>
              <c:f>ANALYSE!$B$1:$M$1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ANALYSE!$B$3:$M$3</c:f>
              <c:numCache>
                <c:formatCode>General</c:formatCode>
                <c:ptCount val="12"/>
                <c:pt idx="0">
                  <c:v>706.0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6770760"/>
        <c:axId val="2071594312"/>
      </c:barChart>
      <c:catAx>
        <c:axId val="2136770760"/>
        <c:scaling>
          <c:orientation val="minMax"/>
        </c:scaling>
        <c:delete val="0"/>
        <c:axPos val="b"/>
        <c:majorTickMark val="out"/>
        <c:minorTickMark val="none"/>
        <c:tickLblPos val="nextTo"/>
        <c:crossAx val="2071594312"/>
        <c:crosses val="autoZero"/>
        <c:auto val="1"/>
        <c:lblAlgn val="ctr"/>
        <c:lblOffset val="100"/>
        <c:noMultiLvlLbl val="0"/>
      </c:catAx>
      <c:valAx>
        <c:axId val="2071594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67707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ANALYSE!$A$4</c:f>
              <c:strCache>
                <c:ptCount val="1"/>
                <c:pt idx="0">
                  <c:v>Moyenne L/100 km</c:v>
                </c:pt>
              </c:strCache>
            </c:strRef>
          </c:tx>
          <c:invertIfNegative val="0"/>
          <c:cat>
            <c:strRef>
              <c:f>ANALYSE!$B$1:$M$1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ANALYSE!$B$4:$M$4</c:f>
              <c:numCache>
                <c:formatCode>General</c:formatCode>
                <c:ptCount val="12"/>
                <c:pt idx="0">
                  <c:v>15.35450195737277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10170968"/>
        <c:axId val="2112532056"/>
        <c:axId val="0"/>
      </c:bar3DChart>
      <c:catAx>
        <c:axId val="2110170968"/>
        <c:scaling>
          <c:orientation val="minMax"/>
        </c:scaling>
        <c:delete val="0"/>
        <c:axPos val="b"/>
        <c:majorTickMark val="out"/>
        <c:minorTickMark val="none"/>
        <c:tickLblPos val="nextTo"/>
        <c:crossAx val="2112532056"/>
        <c:crosses val="autoZero"/>
        <c:auto val="1"/>
        <c:lblAlgn val="ctr"/>
        <c:lblOffset val="100"/>
        <c:noMultiLvlLbl val="0"/>
      </c:catAx>
      <c:valAx>
        <c:axId val="2112532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0170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4</xdr:row>
      <xdr:rowOff>146050</xdr:rowOff>
    </xdr:from>
    <xdr:to>
      <xdr:col>7</xdr:col>
      <xdr:colOff>0</xdr:colOff>
      <xdr:row>33</xdr:row>
      <xdr:rowOff>12700</xdr:rowOff>
    </xdr:to>
    <xdr:graphicFrame macro="">
      <xdr:nvGraphicFramePr>
        <xdr:cNvPr id="5" name="Graphique 4" title="Consommation Gasoil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165100</xdr:colOff>
      <xdr:row>4</xdr:row>
      <xdr:rowOff>146050</xdr:rowOff>
    </xdr:from>
    <xdr:to>
      <xdr:col>13</xdr:col>
      <xdr:colOff>0</xdr:colOff>
      <xdr:row>32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13</xdr:row>
      <xdr:rowOff>38100</xdr:rowOff>
    </xdr:from>
    <xdr:to>
      <xdr:col>4</xdr:col>
      <xdr:colOff>165100</xdr:colOff>
      <xdr:row>13</xdr:row>
      <xdr:rowOff>114300</xdr:rowOff>
    </xdr:to>
    <xdr:sp macro="" textlink="">
      <xdr:nvSpPr>
        <xdr:cNvPr id="4189" name="Rectangle 1"/>
        <xdr:cNvSpPr>
          <a:spLocks noChangeArrowheads="1"/>
        </xdr:cNvSpPr>
      </xdr:nvSpPr>
      <xdr:spPr bwMode="auto">
        <a:xfrm>
          <a:off x="3556000" y="30607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13</xdr:row>
      <xdr:rowOff>38100</xdr:rowOff>
    </xdr:from>
    <xdr:to>
      <xdr:col>5</xdr:col>
      <xdr:colOff>165100</xdr:colOff>
      <xdr:row>13</xdr:row>
      <xdr:rowOff>114300</xdr:rowOff>
    </xdr:to>
    <xdr:sp macro="" textlink="">
      <xdr:nvSpPr>
        <xdr:cNvPr id="4190" name="Rectangle 2"/>
        <xdr:cNvSpPr>
          <a:spLocks noChangeArrowheads="1"/>
        </xdr:cNvSpPr>
      </xdr:nvSpPr>
      <xdr:spPr bwMode="auto">
        <a:xfrm>
          <a:off x="4457700" y="30607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13</xdr:row>
      <xdr:rowOff>38100</xdr:rowOff>
    </xdr:from>
    <xdr:to>
      <xdr:col>6</xdr:col>
      <xdr:colOff>165100</xdr:colOff>
      <xdr:row>13</xdr:row>
      <xdr:rowOff>114300</xdr:rowOff>
    </xdr:to>
    <xdr:sp macro="" textlink="">
      <xdr:nvSpPr>
        <xdr:cNvPr id="4191" name="Rectangle 3"/>
        <xdr:cNvSpPr>
          <a:spLocks noChangeArrowheads="1"/>
        </xdr:cNvSpPr>
      </xdr:nvSpPr>
      <xdr:spPr bwMode="auto">
        <a:xfrm>
          <a:off x="5473700" y="30607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17</xdr:row>
      <xdr:rowOff>38100</xdr:rowOff>
    </xdr:from>
    <xdr:to>
      <xdr:col>4</xdr:col>
      <xdr:colOff>165100</xdr:colOff>
      <xdr:row>17</xdr:row>
      <xdr:rowOff>114300</xdr:rowOff>
    </xdr:to>
    <xdr:sp macro="" textlink="">
      <xdr:nvSpPr>
        <xdr:cNvPr id="4192" name="Rectangle 4"/>
        <xdr:cNvSpPr>
          <a:spLocks noChangeArrowheads="1"/>
        </xdr:cNvSpPr>
      </xdr:nvSpPr>
      <xdr:spPr bwMode="auto">
        <a:xfrm>
          <a:off x="3556000" y="393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17</xdr:row>
      <xdr:rowOff>38100</xdr:rowOff>
    </xdr:from>
    <xdr:to>
      <xdr:col>5</xdr:col>
      <xdr:colOff>165100</xdr:colOff>
      <xdr:row>17</xdr:row>
      <xdr:rowOff>114300</xdr:rowOff>
    </xdr:to>
    <xdr:sp macro="" textlink="">
      <xdr:nvSpPr>
        <xdr:cNvPr id="4193" name="Rectangle 5"/>
        <xdr:cNvSpPr>
          <a:spLocks noChangeArrowheads="1"/>
        </xdr:cNvSpPr>
      </xdr:nvSpPr>
      <xdr:spPr bwMode="auto">
        <a:xfrm>
          <a:off x="4457700" y="393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17</xdr:row>
      <xdr:rowOff>38100</xdr:rowOff>
    </xdr:from>
    <xdr:to>
      <xdr:col>6</xdr:col>
      <xdr:colOff>165100</xdr:colOff>
      <xdr:row>17</xdr:row>
      <xdr:rowOff>114300</xdr:rowOff>
    </xdr:to>
    <xdr:sp macro="" textlink="">
      <xdr:nvSpPr>
        <xdr:cNvPr id="4194" name="Rectangle 6"/>
        <xdr:cNvSpPr>
          <a:spLocks noChangeArrowheads="1"/>
        </xdr:cNvSpPr>
      </xdr:nvSpPr>
      <xdr:spPr bwMode="auto">
        <a:xfrm>
          <a:off x="5473700" y="393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13</xdr:row>
      <xdr:rowOff>38100</xdr:rowOff>
    </xdr:from>
    <xdr:to>
      <xdr:col>7</xdr:col>
      <xdr:colOff>152400</xdr:colOff>
      <xdr:row>13</xdr:row>
      <xdr:rowOff>114300</xdr:rowOff>
    </xdr:to>
    <xdr:sp macro="" textlink="">
      <xdr:nvSpPr>
        <xdr:cNvPr id="4195" name="Rectangle 7"/>
        <xdr:cNvSpPr>
          <a:spLocks noChangeArrowheads="1"/>
        </xdr:cNvSpPr>
      </xdr:nvSpPr>
      <xdr:spPr bwMode="auto">
        <a:xfrm>
          <a:off x="6362700" y="30607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17</xdr:row>
      <xdr:rowOff>38100</xdr:rowOff>
    </xdr:from>
    <xdr:to>
      <xdr:col>7</xdr:col>
      <xdr:colOff>152400</xdr:colOff>
      <xdr:row>17</xdr:row>
      <xdr:rowOff>114300</xdr:rowOff>
    </xdr:to>
    <xdr:sp macro="" textlink="">
      <xdr:nvSpPr>
        <xdr:cNvPr id="4196" name="Rectangle 8"/>
        <xdr:cNvSpPr>
          <a:spLocks noChangeArrowheads="1"/>
        </xdr:cNvSpPr>
      </xdr:nvSpPr>
      <xdr:spPr bwMode="auto">
        <a:xfrm>
          <a:off x="6362700" y="3937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17</xdr:row>
      <xdr:rowOff>38100</xdr:rowOff>
    </xdr:from>
    <xdr:to>
      <xdr:col>7</xdr:col>
      <xdr:colOff>152400</xdr:colOff>
      <xdr:row>17</xdr:row>
      <xdr:rowOff>114300</xdr:rowOff>
    </xdr:to>
    <xdr:sp macro="" textlink="">
      <xdr:nvSpPr>
        <xdr:cNvPr id="4197" name="Rectangle 9"/>
        <xdr:cNvSpPr>
          <a:spLocks noChangeArrowheads="1"/>
        </xdr:cNvSpPr>
      </xdr:nvSpPr>
      <xdr:spPr bwMode="auto">
        <a:xfrm>
          <a:off x="6362700" y="3937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26</xdr:row>
      <xdr:rowOff>38100</xdr:rowOff>
    </xdr:from>
    <xdr:to>
      <xdr:col>4</xdr:col>
      <xdr:colOff>165100</xdr:colOff>
      <xdr:row>26</xdr:row>
      <xdr:rowOff>114300</xdr:rowOff>
    </xdr:to>
    <xdr:sp macro="" textlink="">
      <xdr:nvSpPr>
        <xdr:cNvPr id="4198" name="Rectangle 10"/>
        <xdr:cNvSpPr>
          <a:spLocks noChangeArrowheads="1"/>
        </xdr:cNvSpPr>
      </xdr:nvSpPr>
      <xdr:spPr bwMode="auto">
        <a:xfrm>
          <a:off x="3556000" y="5842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26</xdr:row>
      <xdr:rowOff>38100</xdr:rowOff>
    </xdr:from>
    <xdr:to>
      <xdr:col>5</xdr:col>
      <xdr:colOff>165100</xdr:colOff>
      <xdr:row>26</xdr:row>
      <xdr:rowOff>114300</xdr:rowOff>
    </xdr:to>
    <xdr:sp macro="" textlink="">
      <xdr:nvSpPr>
        <xdr:cNvPr id="4199" name="Rectangle 11"/>
        <xdr:cNvSpPr>
          <a:spLocks noChangeArrowheads="1"/>
        </xdr:cNvSpPr>
      </xdr:nvSpPr>
      <xdr:spPr bwMode="auto">
        <a:xfrm>
          <a:off x="4457700" y="5842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26</xdr:row>
      <xdr:rowOff>38100</xdr:rowOff>
    </xdr:from>
    <xdr:to>
      <xdr:col>6</xdr:col>
      <xdr:colOff>165100</xdr:colOff>
      <xdr:row>26</xdr:row>
      <xdr:rowOff>114300</xdr:rowOff>
    </xdr:to>
    <xdr:sp macro="" textlink="">
      <xdr:nvSpPr>
        <xdr:cNvPr id="4200" name="Rectangle 12"/>
        <xdr:cNvSpPr>
          <a:spLocks noChangeArrowheads="1"/>
        </xdr:cNvSpPr>
      </xdr:nvSpPr>
      <xdr:spPr bwMode="auto">
        <a:xfrm>
          <a:off x="5473700" y="5842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30</xdr:row>
      <xdr:rowOff>38100</xdr:rowOff>
    </xdr:from>
    <xdr:to>
      <xdr:col>4</xdr:col>
      <xdr:colOff>165100</xdr:colOff>
      <xdr:row>30</xdr:row>
      <xdr:rowOff>114300</xdr:rowOff>
    </xdr:to>
    <xdr:sp macro="" textlink="">
      <xdr:nvSpPr>
        <xdr:cNvPr id="4201" name="Rectangle 13"/>
        <xdr:cNvSpPr>
          <a:spLocks noChangeArrowheads="1"/>
        </xdr:cNvSpPr>
      </xdr:nvSpPr>
      <xdr:spPr bwMode="auto">
        <a:xfrm>
          <a:off x="3556000" y="6718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30</xdr:row>
      <xdr:rowOff>38100</xdr:rowOff>
    </xdr:from>
    <xdr:to>
      <xdr:col>5</xdr:col>
      <xdr:colOff>165100</xdr:colOff>
      <xdr:row>30</xdr:row>
      <xdr:rowOff>114300</xdr:rowOff>
    </xdr:to>
    <xdr:sp macro="" textlink="">
      <xdr:nvSpPr>
        <xdr:cNvPr id="4202" name="Rectangle 14"/>
        <xdr:cNvSpPr>
          <a:spLocks noChangeArrowheads="1"/>
        </xdr:cNvSpPr>
      </xdr:nvSpPr>
      <xdr:spPr bwMode="auto">
        <a:xfrm>
          <a:off x="4457700" y="6718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30</xdr:row>
      <xdr:rowOff>38100</xdr:rowOff>
    </xdr:from>
    <xdr:to>
      <xdr:col>6</xdr:col>
      <xdr:colOff>165100</xdr:colOff>
      <xdr:row>30</xdr:row>
      <xdr:rowOff>114300</xdr:rowOff>
    </xdr:to>
    <xdr:sp macro="" textlink="">
      <xdr:nvSpPr>
        <xdr:cNvPr id="4203" name="Rectangle 15"/>
        <xdr:cNvSpPr>
          <a:spLocks noChangeArrowheads="1"/>
        </xdr:cNvSpPr>
      </xdr:nvSpPr>
      <xdr:spPr bwMode="auto">
        <a:xfrm>
          <a:off x="5473700" y="6718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26</xdr:row>
      <xdr:rowOff>38100</xdr:rowOff>
    </xdr:from>
    <xdr:to>
      <xdr:col>7</xdr:col>
      <xdr:colOff>152400</xdr:colOff>
      <xdr:row>26</xdr:row>
      <xdr:rowOff>114300</xdr:rowOff>
    </xdr:to>
    <xdr:sp macro="" textlink="">
      <xdr:nvSpPr>
        <xdr:cNvPr id="4204" name="Rectangle 16"/>
        <xdr:cNvSpPr>
          <a:spLocks noChangeArrowheads="1"/>
        </xdr:cNvSpPr>
      </xdr:nvSpPr>
      <xdr:spPr bwMode="auto">
        <a:xfrm>
          <a:off x="6362700" y="5842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30</xdr:row>
      <xdr:rowOff>38100</xdr:rowOff>
    </xdr:from>
    <xdr:to>
      <xdr:col>7</xdr:col>
      <xdr:colOff>152400</xdr:colOff>
      <xdr:row>30</xdr:row>
      <xdr:rowOff>114300</xdr:rowOff>
    </xdr:to>
    <xdr:sp macro="" textlink="">
      <xdr:nvSpPr>
        <xdr:cNvPr id="4205" name="Rectangle 17"/>
        <xdr:cNvSpPr>
          <a:spLocks noChangeArrowheads="1"/>
        </xdr:cNvSpPr>
      </xdr:nvSpPr>
      <xdr:spPr bwMode="auto">
        <a:xfrm>
          <a:off x="6362700" y="6718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30</xdr:row>
      <xdr:rowOff>38100</xdr:rowOff>
    </xdr:from>
    <xdr:to>
      <xdr:col>7</xdr:col>
      <xdr:colOff>152400</xdr:colOff>
      <xdr:row>30</xdr:row>
      <xdr:rowOff>114300</xdr:rowOff>
    </xdr:to>
    <xdr:sp macro="" textlink="">
      <xdr:nvSpPr>
        <xdr:cNvPr id="4206" name="Rectangle 18"/>
        <xdr:cNvSpPr>
          <a:spLocks noChangeArrowheads="1"/>
        </xdr:cNvSpPr>
      </xdr:nvSpPr>
      <xdr:spPr bwMode="auto">
        <a:xfrm>
          <a:off x="6362700" y="6718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35</xdr:row>
      <xdr:rowOff>38100</xdr:rowOff>
    </xdr:from>
    <xdr:to>
      <xdr:col>4</xdr:col>
      <xdr:colOff>165100</xdr:colOff>
      <xdr:row>35</xdr:row>
      <xdr:rowOff>114300</xdr:rowOff>
    </xdr:to>
    <xdr:sp macro="" textlink="">
      <xdr:nvSpPr>
        <xdr:cNvPr id="4207" name="Rectangle 19"/>
        <xdr:cNvSpPr>
          <a:spLocks noChangeArrowheads="1"/>
        </xdr:cNvSpPr>
      </xdr:nvSpPr>
      <xdr:spPr bwMode="auto">
        <a:xfrm>
          <a:off x="3556000" y="774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35</xdr:row>
      <xdr:rowOff>38100</xdr:rowOff>
    </xdr:from>
    <xdr:to>
      <xdr:col>5</xdr:col>
      <xdr:colOff>165100</xdr:colOff>
      <xdr:row>35</xdr:row>
      <xdr:rowOff>114300</xdr:rowOff>
    </xdr:to>
    <xdr:sp macro="" textlink="">
      <xdr:nvSpPr>
        <xdr:cNvPr id="4208" name="Rectangle 20"/>
        <xdr:cNvSpPr>
          <a:spLocks noChangeArrowheads="1"/>
        </xdr:cNvSpPr>
      </xdr:nvSpPr>
      <xdr:spPr bwMode="auto">
        <a:xfrm>
          <a:off x="4457700" y="774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35</xdr:row>
      <xdr:rowOff>38100</xdr:rowOff>
    </xdr:from>
    <xdr:to>
      <xdr:col>6</xdr:col>
      <xdr:colOff>165100</xdr:colOff>
      <xdr:row>35</xdr:row>
      <xdr:rowOff>114300</xdr:rowOff>
    </xdr:to>
    <xdr:sp macro="" textlink="">
      <xdr:nvSpPr>
        <xdr:cNvPr id="4209" name="Rectangle 21"/>
        <xdr:cNvSpPr>
          <a:spLocks noChangeArrowheads="1"/>
        </xdr:cNvSpPr>
      </xdr:nvSpPr>
      <xdr:spPr bwMode="auto">
        <a:xfrm>
          <a:off x="5473700" y="77470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35</xdr:row>
      <xdr:rowOff>38100</xdr:rowOff>
    </xdr:from>
    <xdr:to>
      <xdr:col>7</xdr:col>
      <xdr:colOff>152400</xdr:colOff>
      <xdr:row>35</xdr:row>
      <xdr:rowOff>114300</xdr:rowOff>
    </xdr:to>
    <xdr:sp macro="" textlink="">
      <xdr:nvSpPr>
        <xdr:cNvPr id="4210" name="Rectangle 22"/>
        <xdr:cNvSpPr>
          <a:spLocks noChangeArrowheads="1"/>
        </xdr:cNvSpPr>
      </xdr:nvSpPr>
      <xdr:spPr bwMode="auto">
        <a:xfrm>
          <a:off x="6362700" y="77470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47</xdr:row>
      <xdr:rowOff>38100</xdr:rowOff>
    </xdr:from>
    <xdr:to>
      <xdr:col>4</xdr:col>
      <xdr:colOff>165100</xdr:colOff>
      <xdr:row>47</xdr:row>
      <xdr:rowOff>114300</xdr:rowOff>
    </xdr:to>
    <xdr:sp macro="" textlink="">
      <xdr:nvSpPr>
        <xdr:cNvPr id="4211" name="Rectangle 23"/>
        <xdr:cNvSpPr>
          <a:spLocks noChangeArrowheads="1"/>
        </xdr:cNvSpPr>
      </xdr:nvSpPr>
      <xdr:spPr bwMode="auto">
        <a:xfrm>
          <a:off x="35560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47</xdr:row>
      <xdr:rowOff>38100</xdr:rowOff>
    </xdr:from>
    <xdr:to>
      <xdr:col>5</xdr:col>
      <xdr:colOff>165100</xdr:colOff>
      <xdr:row>47</xdr:row>
      <xdr:rowOff>114300</xdr:rowOff>
    </xdr:to>
    <xdr:sp macro="" textlink="">
      <xdr:nvSpPr>
        <xdr:cNvPr id="4212" name="Rectangle 24"/>
        <xdr:cNvSpPr>
          <a:spLocks noChangeArrowheads="1"/>
        </xdr:cNvSpPr>
      </xdr:nvSpPr>
      <xdr:spPr bwMode="auto">
        <a:xfrm>
          <a:off x="44577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47</xdr:row>
      <xdr:rowOff>38100</xdr:rowOff>
    </xdr:from>
    <xdr:to>
      <xdr:col>6</xdr:col>
      <xdr:colOff>165100</xdr:colOff>
      <xdr:row>47</xdr:row>
      <xdr:rowOff>114300</xdr:rowOff>
    </xdr:to>
    <xdr:sp macro="" textlink="">
      <xdr:nvSpPr>
        <xdr:cNvPr id="4213" name="Rectangle 25"/>
        <xdr:cNvSpPr>
          <a:spLocks noChangeArrowheads="1"/>
        </xdr:cNvSpPr>
      </xdr:nvSpPr>
      <xdr:spPr bwMode="auto">
        <a:xfrm>
          <a:off x="54737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47</xdr:row>
      <xdr:rowOff>38100</xdr:rowOff>
    </xdr:from>
    <xdr:to>
      <xdr:col>7</xdr:col>
      <xdr:colOff>152400</xdr:colOff>
      <xdr:row>47</xdr:row>
      <xdr:rowOff>114300</xdr:rowOff>
    </xdr:to>
    <xdr:sp macro="" textlink="">
      <xdr:nvSpPr>
        <xdr:cNvPr id="4214" name="Rectangle 26"/>
        <xdr:cNvSpPr>
          <a:spLocks noChangeArrowheads="1"/>
        </xdr:cNvSpPr>
      </xdr:nvSpPr>
      <xdr:spPr bwMode="auto">
        <a:xfrm>
          <a:off x="6362700" y="108458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51</xdr:row>
      <xdr:rowOff>38100</xdr:rowOff>
    </xdr:from>
    <xdr:to>
      <xdr:col>4</xdr:col>
      <xdr:colOff>165100</xdr:colOff>
      <xdr:row>51</xdr:row>
      <xdr:rowOff>114300</xdr:rowOff>
    </xdr:to>
    <xdr:sp macro="" textlink="">
      <xdr:nvSpPr>
        <xdr:cNvPr id="4215" name="Rectangle 27"/>
        <xdr:cNvSpPr>
          <a:spLocks noChangeArrowheads="1"/>
        </xdr:cNvSpPr>
      </xdr:nvSpPr>
      <xdr:spPr bwMode="auto">
        <a:xfrm>
          <a:off x="35560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51</xdr:row>
      <xdr:rowOff>38100</xdr:rowOff>
    </xdr:from>
    <xdr:to>
      <xdr:col>5</xdr:col>
      <xdr:colOff>165100</xdr:colOff>
      <xdr:row>51</xdr:row>
      <xdr:rowOff>114300</xdr:rowOff>
    </xdr:to>
    <xdr:sp macro="" textlink="">
      <xdr:nvSpPr>
        <xdr:cNvPr id="4216" name="Rectangle 28"/>
        <xdr:cNvSpPr>
          <a:spLocks noChangeArrowheads="1"/>
        </xdr:cNvSpPr>
      </xdr:nvSpPr>
      <xdr:spPr bwMode="auto">
        <a:xfrm>
          <a:off x="4457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51</xdr:row>
      <xdr:rowOff>38100</xdr:rowOff>
    </xdr:from>
    <xdr:to>
      <xdr:col>6</xdr:col>
      <xdr:colOff>165100</xdr:colOff>
      <xdr:row>51</xdr:row>
      <xdr:rowOff>114300</xdr:rowOff>
    </xdr:to>
    <xdr:sp macro="" textlink="">
      <xdr:nvSpPr>
        <xdr:cNvPr id="4217" name="Rectangle 29"/>
        <xdr:cNvSpPr>
          <a:spLocks noChangeArrowheads="1"/>
        </xdr:cNvSpPr>
      </xdr:nvSpPr>
      <xdr:spPr bwMode="auto">
        <a:xfrm>
          <a:off x="5473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51</xdr:row>
      <xdr:rowOff>38100</xdr:rowOff>
    </xdr:from>
    <xdr:to>
      <xdr:col>7</xdr:col>
      <xdr:colOff>152400</xdr:colOff>
      <xdr:row>51</xdr:row>
      <xdr:rowOff>114300</xdr:rowOff>
    </xdr:to>
    <xdr:sp macro="" textlink="">
      <xdr:nvSpPr>
        <xdr:cNvPr id="4218" name="Rectangle 30"/>
        <xdr:cNvSpPr>
          <a:spLocks noChangeArrowheads="1"/>
        </xdr:cNvSpPr>
      </xdr:nvSpPr>
      <xdr:spPr bwMode="auto">
        <a:xfrm>
          <a:off x="6362700" y="118745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51</xdr:row>
      <xdr:rowOff>38100</xdr:rowOff>
    </xdr:from>
    <xdr:to>
      <xdr:col>4</xdr:col>
      <xdr:colOff>165100</xdr:colOff>
      <xdr:row>51</xdr:row>
      <xdr:rowOff>114300</xdr:rowOff>
    </xdr:to>
    <xdr:sp macro="" textlink="">
      <xdr:nvSpPr>
        <xdr:cNvPr id="4219" name="Rectangle 31"/>
        <xdr:cNvSpPr>
          <a:spLocks noChangeArrowheads="1"/>
        </xdr:cNvSpPr>
      </xdr:nvSpPr>
      <xdr:spPr bwMode="auto">
        <a:xfrm>
          <a:off x="35560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51</xdr:row>
      <xdr:rowOff>38100</xdr:rowOff>
    </xdr:from>
    <xdr:to>
      <xdr:col>5</xdr:col>
      <xdr:colOff>165100</xdr:colOff>
      <xdr:row>51</xdr:row>
      <xdr:rowOff>114300</xdr:rowOff>
    </xdr:to>
    <xdr:sp macro="" textlink="">
      <xdr:nvSpPr>
        <xdr:cNvPr id="4220" name="Rectangle 32"/>
        <xdr:cNvSpPr>
          <a:spLocks noChangeArrowheads="1"/>
        </xdr:cNvSpPr>
      </xdr:nvSpPr>
      <xdr:spPr bwMode="auto">
        <a:xfrm>
          <a:off x="4457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51</xdr:row>
      <xdr:rowOff>38100</xdr:rowOff>
    </xdr:from>
    <xdr:to>
      <xdr:col>6</xdr:col>
      <xdr:colOff>165100</xdr:colOff>
      <xdr:row>51</xdr:row>
      <xdr:rowOff>114300</xdr:rowOff>
    </xdr:to>
    <xdr:sp macro="" textlink="">
      <xdr:nvSpPr>
        <xdr:cNvPr id="4221" name="Rectangle 33"/>
        <xdr:cNvSpPr>
          <a:spLocks noChangeArrowheads="1"/>
        </xdr:cNvSpPr>
      </xdr:nvSpPr>
      <xdr:spPr bwMode="auto">
        <a:xfrm>
          <a:off x="54737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51</xdr:row>
      <xdr:rowOff>38100</xdr:rowOff>
    </xdr:from>
    <xdr:to>
      <xdr:col>7</xdr:col>
      <xdr:colOff>152400</xdr:colOff>
      <xdr:row>51</xdr:row>
      <xdr:rowOff>114300</xdr:rowOff>
    </xdr:to>
    <xdr:sp macro="" textlink="">
      <xdr:nvSpPr>
        <xdr:cNvPr id="4222" name="Rectangle 34"/>
        <xdr:cNvSpPr>
          <a:spLocks noChangeArrowheads="1"/>
        </xdr:cNvSpPr>
      </xdr:nvSpPr>
      <xdr:spPr bwMode="auto">
        <a:xfrm>
          <a:off x="6362700" y="118745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9</xdr:row>
      <xdr:rowOff>38100</xdr:rowOff>
    </xdr:from>
    <xdr:to>
      <xdr:col>5</xdr:col>
      <xdr:colOff>165100</xdr:colOff>
      <xdr:row>9</xdr:row>
      <xdr:rowOff>114300</xdr:rowOff>
    </xdr:to>
    <xdr:sp macro="" textlink="">
      <xdr:nvSpPr>
        <xdr:cNvPr id="4223" name="Rectangle 35"/>
        <xdr:cNvSpPr>
          <a:spLocks noChangeArrowheads="1"/>
        </xdr:cNvSpPr>
      </xdr:nvSpPr>
      <xdr:spPr bwMode="auto">
        <a:xfrm>
          <a:off x="4457700" y="24511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3</xdr:col>
      <xdr:colOff>165100</xdr:colOff>
      <xdr:row>47</xdr:row>
      <xdr:rowOff>38100</xdr:rowOff>
    </xdr:from>
    <xdr:to>
      <xdr:col>3</xdr:col>
      <xdr:colOff>254000</xdr:colOff>
      <xdr:row>47</xdr:row>
      <xdr:rowOff>114300</xdr:rowOff>
    </xdr:to>
    <xdr:sp macro="" textlink="">
      <xdr:nvSpPr>
        <xdr:cNvPr id="4224" name="Rectangle 36"/>
        <xdr:cNvSpPr>
          <a:spLocks noChangeArrowheads="1"/>
        </xdr:cNvSpPr>
      </xdr:nvSpPr>
      <xdr:spPr bwMode="auto">
        <a:xfrm>
          <a:off x="2387600" y="108458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3</xdr:col>
      <xdr:colOff>165100</xdr:colOff>
      <xdr:row>51</xdr:row>
      <xdr:rowOff>38100</xdr:rowOff>
    </xdr:from>
    <xdr:to>
      <xdr:col>3</xdr:col>
      <xdr:colOff>254000</xdr:colOff>
      <xdr:row>51</xdr:row>
      <xdr:rowOff>114300</xdr:rowOff>
    </xdr:to>
    <xdr:sp macro="" textlink="">
      <xdr:nvSpPr>
        <xdr:cNvPr id="4225" name="Rectangle 37"/>
        <xdr:cNvSpPr>
          <a:spLocks noChangeArrowheads="1"/>
        </xdr:cNvSpPr>
      </xdr:nvSpPr>
      <xdr:spPr bwMode="auto">
        <a:xfrm>
          <a:off x="2387600" y="118745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21</xdr:row>
      <xdr:rowOff>38100</xdr:rowOff>
    </xdr:from>
    <xdr:to>
      <xdr:col>4</xdr:col>
      <xdr:colOff>165100</xdr:colOff>
      <xdr:row>21</xdr:row>
      <xdr:rowOff>114300</xdr:rowOff>
    </xdr:to>
    <xdr:sp macro="" textlink="">
      <xdr:nvSpPr>
        <xdr:cNvPr id="4226" name="Rectangle 38"/>
        <xdr:cNvSpPr>
          <a:spLocks noChangeArrowheads="1"/>
        </xdr:cNvSpPr>
      </xdr:nvSpPr>
      <xdr:spPr bwMode="auto">
        <a:xfrm>
          <a:off x="3556000" y="481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21</xdr:row>
      <xdr:rowOff>38100</xdr:rowOff>
    </xdr:from>
    <xdr:to>
      <xdr:col>5</xdr:col>
      <xdr:colOff>165100</xdr:colOff>
      <xdr:row>21</xdr:row>
      <xdr:rowOff>114300</xdr:rowOff>
    </xdr:to>
    <xdr:sp macro="" textlink="">
      <xdr:nvSpPr>
        <xdr:cNvPr id="4227" name="Rectangle 39"/>
        <xdr:cNvSpPr>
          <a:spLocks noChangeArrowheads="1"/>
        </xdr:cNvSpPr>
      </xdr:nvSpPr>
      <xdr:spPr bwMode="auto">
        <a:xfrm>
          <a:off x="4457700" y="481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21</xdr:row>
      <xdr:rowOff>38100</xdr:rowOff>
    </xdr:from>
    <xdr:to>
      <xdr:col>6</xdr:col>
      <xdr:colOff>165100</xdr:colOff>
      <xdr:row>21</xdr:row>
      <xdr:rowOff>114300</xdr:rowOff>
    </xdr:to>
    <xdr:sp macro="" textlink="">
      <xdr:nvSpPr>
        <xdr:cNvPr id="4228" name="Rectangle 40"/>
        <xdr:cNvSpPr>
          <a:spLocks noChangeArrowheads="1"/>
        </xdr:cNvSpPr>
      </xdr:nvSpPr>
      <xdr:spPr bwMode="auto">
        <a:xfrm>
          <a:off x="5473700" y="481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21</xdr:row>
      <xdr:rowOff>38100</xdr:rowOff>
    </xdr:from>
    <xdr:to>
      <xdr:col>7</xdr:col>
      <xdr:colOff>152400</xdr:colOff>
      <xdr:row>21</xdr:row>
      <xdr:rowOff>114300</xdr:rowOff>
    </xdr:to>
    <xdr:sp macro="" textlink="">
      <xdr:nvSpPr>
        <xdr:cNvPr id="4229" name="Rectangle 41"/>
        <xdr:cNvSpPr>
          <a:spLocks noChangeArrowheads="1"/>
        </xdr:cNvSpPr>
      </xdr:nvSpPr>
      <xdr:spPr bwMode="auto">
        <a:xfrm>
          <a:off x="6362700" y="4813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21</xdr:row>
      <xdr:rowOff>38100</xdr:rowOff>
    </xdr:from>
    <xdr:to>
      <xdr:col>7</xdr:col>
      <xdr:colOff>152400</xdr:colOff>
      <xdr:row>21</xdr:row>
      <xdr:rowOff>114300</xdr:rowOff>
    </xdr:to>
    <xdr:sp macro="" textlink="">
      <xdr:nvSpPr>
        <xdr:cNvPr id="4230" name="Rectangle 42"/>
        <xdr:cNvSpPr>
          <a:spLocks noChangeArrowheads="1"/>
        </xdr:cNvSpPr>
      </xdr:nvSpPr>
      <xdr:spPr bwMode="auto">
        <a:xfrm>
          <a:off x="6362700" y="4813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4</xdr:col>
      <xdr:colOff>76200</xdr:colOff>
      <xdr:row>39</xdr:row>
      <xdr:rowOff>38100</xdr:rowOff>
    </xdr:from>
    <xdr:to>
      <xdr:col>4</xdr:col>
      <xdr:colOff>165100</xdr:colOff>
      <xdr:row>39</xdr:row>
      <xdr:rowOff>114300</xdr:rowOff>
    </xdr:to>
    <xdr:sp macro="" textlink="">
      <xdr:nvSpPr>
        <xdr:cNvPr id="4231" name="Rectangle 43"/>
        <xdr:cNvSpPr>
          <a:spLocks noChangeArrowheads="1"/>
        </xdr:cNvSpPr>
      </xdr:nvSpPr>
      <xdr:spPr bwMode="auto">
        <a:xfrm>
          <a:off x="3556000" y="8623300"/>
          <a:ext cx="88900" cy="762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8"/>
              </a:solidFill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5</xdr:col>
      <xdr:colOff>76200</xdr:colOff>
      <xdr:row>39</xdr:row>
      <xdr:rowOff>38100</xdr:rowOff>
    </xdr:from>
    <xdr:to>
      <xdr:col>5</xdr:col>
      <xdr:colOff>165100</xdr:colOff>
      <xdr:row>39</xdr:row>
      <xdr:rowOff>114300</xdr:rowOff>
    </xdr:to>
    <xdr:sp macro="" textlink="">
      <xdr:nvSpPr>
        <xdr:cNvPr id="4232" name="Rectangle 44"/>
        <xdr:cNvSpPr>
          <a:spLocks noChangeArrowheads="1"/>
        </xdr:cNvSpPr>
      </xdr:nvSpPr>
      <xdr:spPr bwMode="auto">
        <a:xfrm>
          <a:off x="4457700" y="862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6</xdr:col>
      <xdr:colOff>76200</xdr:colOff>
      <xdr:row>39</xdr:row>
      <xdr:rowOff>38100</xdr:rowOff>
    </xdr:from>
    <xdr:to>
      <xdr:col>6</xdr:col>
      <xdr:colOff>165100</xdr:colOff>
      <xdr:row>39</xdr:row>
      <xdr:rowOff>114300</xdr:rowOff>
    </xdr:to>
    <xdr:sp macro="" textlink="">
      <xdr:nvSpPr>
        <xdr:cNvPr id="4233" name="Rectangle 45"/>
        <xdr:cNvSpPr>
          <a:spLocks noChangeArrowheads="1"/>
        </xdr:cNvSpPr>
      </xdr:nvSpPr>
      <xdr:spPr bwMode="auto">
        <a:xfrm>
          <a:off x="5473700" y="8623300"/>
          <a:ext cx="889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7</xdr:col>
      <xdr:colOff>76200</xdr:colOff>
      <xdr:row>39</xdr:row>
      <xdr:rowOff>38100</xdr:rowOff>
    </xdr:from>
    <xdr:to>
      <xdr:col>7</xdr:col>
      <xdr:colOff>152400</xdr:colOff>
      <xdr:row>39</xdr:row>
      <xdr:rowOff>114300</xdr:rowOff>
    </xdr:to>
    <xdr:sp macro="" textlink="">
      <xdr:nvSpPr>
        <xdr:cNvPr id="4234" name="Rectangle 46"/>
        <xdr:cNvSpPr>
          <a:spLocks noChangeArrowheads="1"/>
        </xdr:cNvSpPr>
      </xdr:nvSpPr>
      <xdr:spPr bwMode="auto">
        <a:xfrm>
          <a:off x="6362700" y="8623300"/>
          <a:ext cx="76200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9" tint="-0.249977111117893"/>
  </sheetPr>
  <dimension ref="A1:C9"/>
  <sheetViews>
    <sheetView tabSelected="1" workbookViewId="0">
      <selection activeCell="A8" sqref="A8"/>
    </sheetView>
  </sheetViews>
  <sheetFormatPr baseColWidth="10" defaultRowHeight="12" x14ac:dyDescent="0"/>
  <cols>
    <col min="1" max="1" width="30" bestFit="1" customWidth="1"/>
    <col min="2" max="2" width="26" customWidth="1"/>
    <col min="3" max="3" width="27" customWidth="1"/>
  </cols>
  <sheetData>
    <row r="1" spans="1:3" s="79" customFormat="1" ht="32" customHeight="1">
      <c r="A1" s="78"/>
      <c r="B1" s="81" t="s">
        <v>98</v>
      </c>
      <c r="C1" s="86" t="s">
        <v>99</v>
      </c>
    </row>
    <row r="2" spans="1:3" s="79" customFormat="1" ht="32" customHeight="1">
      <c r="A2" s="93" t="s">
        <v>100</v>
      </c>
      <c r="B2" s="83" t="s">
        <v>101</v>
      </c>
      <c r="C2" s="87" t="s">
        <v>102</v>
      </c>
    </row>
    <row r="3" spans="1:3" s="79" customFormat="1" ht="32" customHeight="1">
      <c r="A3" s="93" t="s">
        <v>103</v>
      </c>
      <c r="B3" s="84">
        <v>41361</v>
      </c>
      <c r="C3" s="88">
        <v>41361</v>
      </c>
    </row>
    <row r="4" spans="1:3" s="79" customFormat="1" ht="32" customHeight="1">
      <c r="A4" s="93" t="s">
        <v>104</v>
      </c>
      <c r="B4" s="84" t="s">
        <v>105</v>
      </c>
      <c r="C4" s="87" t="s">
        <v>106</v>
      </c>
    </row>
    <row r="5" spans="1:3" s="79" customFormat="1" ht="32" customHeight="1">
      <c r="A5" s="93" t="s">
        <v>107</v>
      </c>
      <c r="B5" s="84" t="s">
        <v>108</v>
      </c>
      <c r="C5" s="87" t="s">
        <v>109</v>
      </c>
    </row>
    <row r="6" spans="1:3" s="79" customFormat="1" ht="32" customHeight="1">
      <c r="A6" s="93" t="s">
        <v>110</v>
      </c>
      <c r="B6" s="84" t="s">
        <v>111</v>
      </c>
      <c r="C6" s="87" t="s">
        <v>111</v>
      </c>
    </row>
    <row r="7" spans="1:3" s="79" customFormat="1" ht="32" customHeight="1">
      <c r="A7" s="93" t="s">
        <v>112</v>
      </c>
      <c r="B7" s="85">
        <v>11</v>
      </c>
      <c r="C7" s="87">
        <v>3</v>
      </c>
    </row>
    <row r="8" spans="1:3" s="79" customFormat="1" ht="32" customHeight="1">
      <c r="A8" s="93" t="s">
        <v>113</v>
      </c>
      <c r="B8" s="84" t="s">
        <v>114</v>
      </c>
      <c r="C8" s="87" t="s">
        <v>115</v>
      </c>
    </row>
    <row r="9" spans="1:3" s="79" customFormat="1" ht="32" customHeight="1">
      <c r="A9" s="93" t="s">
        <v>116</v>
      </c>
      <c r="B9" s="84" t="s">
        <v>117</v>
      </c>
      <c r="C9" s="87" t="s">
        <v>118</v>
      </c>
    </row>
  </sheetData>
  <phoneticPr fontId="2" type="noConversion"/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9" tint="-0.249977111117893"/>
  </sheetPr>
  <dimension ref="A1:F10"/>
  <sheetViews>
    <sheetView workbookViewId="0">
      <selection activeCell="G7" sqref="G7"/>
    </sheetView>
  </sheetViews>
  <sheetFormatPr baseColWidth="10" defaultRowHeight="12" x14ac:dyDescent="0"/>
  <cols>
    <col min="1" max="1" width="26" customWidth="1"/>
    <col min="2" max="2" width="12.6640625" style="90" customWidth="1"/>
    <col min="3" max="3" width="13.83203125" style="90" bestFit="1" customWidth="1"/>
    <col min="4" max="4" width="27" customWidth="1"/>
    <col min="5" max="5" width="12.5" style="90" customWidth="1"/>
    <col min="6" max="6" width="13.83203125" style="90" bestFit="1" customWidth="1"/>
  </cols>
  <sheetData>
    <row r="1" spans="1:6" s="79" customFormat="1" ht="30" customHeight="1" thickBot="1">
      <c r="A1" s="150" t="s">
        <v>98</v>
      </c>
      <c r="B1" s="146" t="s">
        <v>9</v>
      </c>
      <c r="C1" s="92" t="s">
        <v>148</v>
      </c>
      <c r="D1" s="154" t="s">
        <v>99</v>
      </c>
      <c r="E1" s="146" t="s">
        <v>9</v>
      </c>
      <c r="F1" s="92" t="s">
        <v>148</v>
      </c>
    </row>
    <row r="2" spans="1:6" ht="30" customHeight="1">
      <c r="A2" s="151"/>
      <c r="B2" s="147"/>
      <c r="C2" s="91"/>
      <c r="D2" s="155" t="s">
        <v>119</v>
      </c>
      <c r="E2" s="147">
        <v>41423</v>
      </c>
      <c r="F2" s="91"/>
    </row>
    <row r="3" spans="1:6" ht="30" customHeight="1">
      <c r="A3" s="152"/>
      <c r="B3" s="148"/>
      <c r="C3" s="91"/>
      <c r="D3" s="156" t="s">
        <v>120</v>
      </c>
      <c r="E3" s="148">
        <v>41361</v>
      </c>
      <c r="F3" s="91">
        <v>41391</v>
      </c>
    </row>
    <row r="4" spans="1:6" ht="30" customHeight="1">
      <c r="A4" s="152"/>
      <c r="B4" s="148"/>
      <c r="C4" s="91"/>
      <c r="D4" s="156" t="s">
        <v>121</v>
      </c>
      <c r="E4" s="174" t="s">
        <v>122</v>
      </c>
      <c r="F4" s="175"/>
    </row>
    <row r="5" spans="1:6" ht="30" customHeight="1">
      <c r="A5" s="152"/>
      <c r="B5" s="148"/>
      <c r="C5" s="91"/>
      <c r="D5" s="156"/>
      <c r="E5" s="148"/>
      <c r="F5" s="91"/>
    </row>
    <row r="6" spans="1:6" ht="30" customHeight="1">
      <c r="A6" s="152"/>
      <c r="B6" s="148"/>
      <c r="C6" s="91"/>
      <c r="D6" s="156" t="s">
        <v>149</v>
      </c>
      <c r="E6" s="148"/>
      <c r="F6" s="91"/>
    </row>
    <row r="7" spans="1:6" ht="30" customHeight="1">
      <c r="A7" s="152"/>
      <c r="B7" s="148"/>
      <c r="C7" s="91"/>
      <c r="D7" s="156" t="s">
        <v>150</v>
      </c>
      <c r="E7" s="148"/>
      <c r="F7" s="91"/>
    </row>
    <row r="8" spans="1:6" ht="30" customHeight="1" thickBot="1">
      <c r="A8" s="153"/>
      <c r="B8" s="149"/>
      <c r="C8" s="145"/>
      <c r="D8" s="157"/>
      <c r="E8" s="149"/>
      <c r="F8" s="145"/>
    </row>
    <row r="9" spans="1:6" ht="30" customHeight="1"/>
    <row r="10" spans="1:6" ht="30" customHeight="1"/>
  </sheetData>
  <mergeCells count="1">
    <mergeCell ref="E4:F4"/>
  </mergeCells>
  <conditionalFormatting sqref="C2">
    <cfRule type="timePeriod" dxfId="3" priority="4" timePeriod="thisMonth">
      <formula>AND(MONTH(C2)=MONTH(TODAY()),YEAR(C2)=YEAR(TODAY()))</formula>
    </cfRule>
  </conditionalFormatting>
  <conditionalFormatting sqref="C3:C8">
    <cfRule type="timePeriod" dxfId="2" priority="3" timePeriod="thisMonth">
      <formula>AND(MONTH(C3)=MONTH(TODAY()),YEAR(C3)=YEAR(TODAY()))</formula>
    </cfRule>
  </conditionalFormatting>
  <conditionalFormatting sqref="F2:F3">
    <cfRule type="timePeriod" dxfId="1" priority="2" timePeriod="thisMonth">
      <formula>AND(MONTH(F2)=MONTH(TODAY()),YEAR(F2)=YEAR(TODAY()))</formula>
    </cfRule>
  </conditionalFormatting>
  <conditionalFormatting sqref="F5:F8">
    <cfRule type="timePeriod" dxfId="0" priority="1" timePeriod="thisMonth">
      <formula>AND(MONTH(F5)=MONTH(TODAY()),YEAR(F5)=YEAR(TODAY()))</formula>
    </cfRule>
  </conditionalFormatting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-0.249977111117893"/>
  </sheetPr>
  <dimension ref="A1:Q14"/>
  <sheetViews>
    <sheetView workbookViewId="0">
      <selection activeCell="G7" sqref="G7"/>
    </sheetView>
  </sheetViews>
  <sheetFormatPr baseColWidth="10" defaultRowHeight="12" x14ac:dyDescent="0"/>
  <cols>
    <col min="1" max="1" width="26" customWidth="1"/>
    <col min="2" max="2" width="4.33203125" style="77" customWidth="1"/>
    <col min="3" max="3" width="27" customWidth="1"/>
    <col min="4" max="4" width="4.33203125" style="77" customWidth="1"/>
    <col min="5" max="5" width="5.33203125" customWidth="1"/>
  </cols>
  <sheetData>
    <row r="1" spans="1:17" ht="15">
      <c r="F1" s="176" t="s">
        <v>323</v>
      </c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8"/>
    </row>
    <row r="2" spans="1:17" s="79" customFormat="1" ht="30" customHeight="1">
      <c r="A2" s="81" t="s">
        <v>98</v>
      </c>
      <c r="B2" s="80" t="s">
        <v>147</v>
      </c>
      <c r="C2" s="86" t="s">
        <v>99</v>
      </c>
      <c r="D2" s="80" t="s">
        <v>147</v>
      </c>
      <c r="F2" s="135" t="s">
        <v>302</v>
      </c>
      <c r="G2" s="134" t="s">
        <v>303</v>
      </c>
      <c r="H2" s="134" t="s">
        <v>304</v>
      </c>
      <c r="I2" s="134" t="s">
        <v>305</v>
      </c>
      <c r="J2" s="134" t="s">
        <v>306</v>
      </c>
      <c r="K2" s="134" t="s">
        <v>307</v>
      </c>
      <c r="L2" s="134" t="s">
        <v>308</v>
      </c>
      <c r="M2" s="134" t="s">
        <v>309</v>
      </c>
      <c r="N2" s="134" t="s">
        <v>310</v>
      </c>
      <c r="O2" s="134" t="s">
        <v>24</v>
      </c>
      <c r="P2" s="134" t="s">
        <v>22</v>
      </c>
      <c r="Q2" s="136" t="s">
        <v>23</v>
      </c>
    </row>
    <row r="3" spans="1:17" ht="30" customHeight="1">
      <c r="A3" s="82"/>
      <c r="B3" s="80"/>
      <c r="C3" s="89" t="s">
        <v>123</v>
      </c>
      <c r="D3" s="80">
        <v>1</v>
      </c>
      <c r="F3" s="127">
        <v>41785</v>
      </c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9"/>
    </row>
    <row r="4" spans="1:17" ht="30" customHeight="1">
      <c r="A4" s="82"/>
      <c r="B4" s="80"/>
      <c r="C4" s="89" t="s">
        <v>124</v>
      </c>
      <c r="D4" s="80">
        <v>1</v>
      </c>
      <c r="F4" s="130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9"/>
    </row>
    <row r="5" spans="1:17" ht="30" customHeight="1">
      <c r="A5" s="82"/>
      <c r="B5" s="80"/>
      <c r="C5" s="89" t="s">
        <v>125</v>
      </c>
      <c r="D5" s="80">
        <v>1</v>
      </c>
      <c r="F5" s="130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9"/>
    </row>
    <row r="6" spans="1:17" ht="30" customHeight="1">
      <c r="A6" s="82"/>
      <c r="B6" s="80"/>
      <c r="C6" s="89" t="s">
        <v>126</v>
      </c>
      <c r="D6" s="80">
        <v>1</v>
      </c>
      <c r="F6" s="130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9"/>
    </row>
    <row r="7" spans="1:17" ht="30" customHeight="1">
      <c r="A7" s="82"/>
      <c r="B7" s="80"/>
      <c r="C7" s="89" t="s">
        <v>127</v>
      </c>
      <c r="D7" s="80">
        <v>2</v>
      </c>
      <c r="F7" s="130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9"/>
    </row>
    <row r="8" spans="1:17" ht="30" customHeight="1">
      <c r="A8" s="82"/>
      <c r="B8" s="80"/>
      <c r="C8" s="89" t="s">
        <v>128</v>
      </c>
      <c r="D8" s="80">
        <v>4</v>
      </c>
      <c r="F8" s="130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9"/>
    </row>
    <row r="9" spans="1:17" ht="30" customHeight="1">
      <c r="A9" s="82"/>
      <c r="B9" s="80"/>
      <c r="C9" s="89" t="s">
        <v>129</v>
      </c>
      <c r="D9" s="80">
        <v>1</v>
      </c>
      <c r="F9" s="130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9"/>
    </row>
    <row r="10" spans="1:17" ht="30" customHeight="1">
      <c r="A10" s="82"/>
      <c r="B10" s="80"/>
      <c r="C10" s="89" t="s">
        <v>130</v>
      </c>
      <c r="D10" s="80">
        <v>1</v>
      </c>
      <c r="F10" s="130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9"/>
    </row>
    <row r="11" spans="1:17" ht="30" customHeight="1">
      <c r="A11" s="82"/>
      <c r="B11" s="80"/>
      <c r="C11" s="89" t="s">
        <v>131</v>
      </c>
      <c r="D11" s="80">
        <v>1</v>
      </c>
      <c r="F11" s="130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9"/>
    </row>
    <row r="12" spans="1:17" ht="30" customHeight="1" thickBot="1">
      <c r="A12" s="82"/>
      <c r="B12" s="80"/>
      <c r="C12" s="89" t="s">
        <v>132</v>
      </c>
      <c r="D12" s="80">
        <v>1</v>
      </c>
      <c r="F12" s="131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3"/>
    </row>
    <row r="13" spans="1:17" ht="30" customHeight="1"/>
    <row r="14" spans="1:17" ht="30" customHeight="1"/>
  </sheetData>
  <mergeCells count="1">
    <mergeCell ref="F1:Q1"/>
  </mergeCells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3" tint="0.39997558519241921"/>
  </sheetPr>
  <dimension ref="A1:K220"/>
  <sheetViews>
    <sheetView workbookViewId="0">
      <selection activeCell="N10" sqref="N8:N10"/>
    </sheetView>
  </sheetViews>
  <sheetFormatPr baseColWidth="10" defaultRowHeight="15" x14ac:dyDescent="0"/>
  <cols>
    <col min="1" max="1" width="10.83203125" style="79"/>
    <col min="2" max="2" width="16.33203125" style="79" customWidth="1"/>
    <col min="3" max="3" width="11.6640625" style="79" customWidth="1"/>
    <col min="4" max="6" width="11.6640625" style="95" customWidth="1"/>
    <col min="7" max="8" width="11.6640625" style="79" customWidth="1"/>
    <col min="9" max="9" width="13" style="79" customWidth="1"/>
    <col min="10" max="10" width="10.83203125" style="104"/>
    <col min="11" max="16384" width="10.83203125" style="79"/>
  </cols>
  <sheetData>
    <row r="1" spans="1:11" ht="30" customHeight="1">
      <c r="A1" s="203" t="s">
        <v>302</v>
      </c>
      <c r="B1" s="98" t="s">
        <v>156</v>
      </c>
      <c r="C1" s="99" t="s">
        <v>151</v>
      </c>
      <c r="D1" s="99" t="s">
        <v>8</v>
      </c>
      <c r="E1" s="99" t="s">
        <v>5</v>
      </c>
      <c r="F1" s="99" t="s">
        <v>6</v>
      </c>
      <c r="G1" s="99" t="s">
        <v>237</v>
      </c>
      <c r="H1" s="99" t="s">
        <v>328</v>
      </c>
      <c r="I1" s="99" t="s">
        <v>154</v>
      </c>
      <c r="J1" s="100" t="s">
        <v>155</v>
      </c>
      <c r="K1" s="203" t="s">
        <v>302</v>
      </c>
    </row>
    <row r="2" spans="1:11">
      <c r="A2" s="204"/>
      <c r="B2" s="187" t="s">
        <v>7</v>
      </c>
      <c r="C2" s="96" t="s">
        <v>3</v>
      </c>
      <c r="D2" s="97" t="s">
        <v>152</v>
      </c>
      <c r="E2" s="115">
        <v>136</v>
      </c>
      <c r="F2" s="160">
        <f>IF(ISBLANK(E2),"",E2/E4)</f>
        <v>0.51515151515151514</v>
      </c>
      <c r="G2" s="115">
        <v>14395</v>
      </c>
      <c r="H2" s="115">
        <v>15287</v>
      </c>
      <c r="I2" s="105">
        <f>IF(ISBLANK(H2),"",H2-G2)</f>
        <v>892</v>
      </c>
      <c r="J2" s="103">
        <f>IF(ISBLANK(H2),"",E2*100/I2)</f>
        <v>15.246636771300448</v>
      </c>
      <c r="K2" s="204"/>
    </row>
    <row r="3" spans="1:11">
      <c r="A3" s="204"/>
      <c r="B3" s="187"/>
      <c r="C3" s="96" t="s">
        <v>4</v>
      </c>
      <c r="D3" s="97" t="s">
        <v>153</v>
      </c>
      <c r="E3" s="115">
        <v>128</v>
      </c>
      <c r="F3" s="160">
        <f>IF(ISBLANK(E3),"",E3/E4)</f>
        <v>0.48484848484848486</v>
      </c>
      <c r="G3" s="115">
        <v>7539</v>
      </c>
      <c r="H3" s="115">
        <v>8301</v>
      </c>
      <c r="I3" s="105">
        <f>IF(ISBLANK(H3),"",H3-G3)</f>
        <v>762</v>
      </c>
      <c r="J3" s="103">
        <f>IF(ISBLANK(H3),"",E3*100/I3)</f>
        <v>16.797900262467191</v>
      </c>
      <c r="K3" s="204"/>
    </row>
    <row r="4" spans="1:11" ht="16" thickBot="1">
      <c r="A4" s="204"/>
      <c r="B4" s="101" t="s">
        <v>6</v>
      </c>
      <c r="C4" s="185"/>
      <c r="D4" s="186"/>
      <c r="E4" s="94">
        <f>SUM(E2:E3)</f>
        <v>264</v>
      </c>
      <c r="F4" s="161">
        <f>SUM(F2:F3)</f>
        <v>1</v>
      </c>
      <c r="G4" s="185"/>
      <c r="H4" s="186"/>
      <c r="I4" s="102">
        <f>SUM(I2:I3)</f>
        <v>1654</v>
      </c>
      <c r="J4" s="106">
        <f>IF((I4=0),"0",E4*100/I4)</f>
        <v>15.96130592503023</v>
      </c>
      <c r="K4" s="204"/>
    </row>
    <row r="5" spans="1:11" ht="30">
      <c r="A5" s="204"/>
      <c r="B5" s="98" t="s">
        <v>157</v>
      </c>
      <c r="C5" s="99" t="s">
        <v>151</v>
      </c>
      <c r="D5" s="99" t="s">
        <v>8</v>
      </c>
      <c r="E5" s="99" t="s">
        <v>5</v>
      </c>
      <c r="F5" s="99" t="s">
        <v>6</v>
      </c>
      <c r="G5" s="99" t="s">
        <v>237</v>
      </c>
      <c r="H5" s="99" t="s">
        <v>328</v>
      </c>
      <c r="I5" s="99" t="s">
        <v>154</v>
      </c>
      <c r="J5" s="100" t="s">
        <v>155</v>
      </c>
      <c r="K5" s="204"/>
    </row>
    <row r="6" spans="1:11">
      <c r="A6" s="204"/>
      <c r="B6" s="187" t="s">
        <v>7</v>
      </c>
      <c r="C6" s="96" t="s">
        <v>168</v>
      </c>
      <c r="D6" s="97" t="s">
        <v>152</v>
      </c>
      <c r="E6" s="115">
        <v>108</v>
      </c>
      <c r="F6" s="160">
        <f t="shared" ref="F6" si="0">IF(ISBLANK(E6),"",E6/E8)</f>
        <v>0.51674641148325362</v>
      </c>
      <c r="G6" s="115">
        <f>H2</f>
        <v>15287</v>
      </c>
      <c r="H6" s="115">
        <v>16024</v>
      </c>
      <c r="I6" s="105">
        <f>IF(ISBLANK(H6),"",H6-G6)</f>
        <v>737</v>
      </c>
      <c r="J6" s="103">
        <f t="shared" ref="J6:J7" si="1">IF(ISBLANK(H6),"",E6*100/I6)</f>
        <v>14.654002713704207</v>
      </c>
      <c r="K6" s="204"/>
    </row>
    <row r="7" spans="1:11">
      <c r="A7" s="204"/>
      <c r="B7" s="187"/>
      <c r="C7" s="96" t="s">
        <v>169</v>
      </c>
      <c r="D7" s="97" t="s">
        <v>153</v>
      </c>
      <c r="E7" s="115">
        <v>101</v>
      </c>
      <c r="F7" s="160">
        <f>IF(ISBLANK(E7),"",E7/E8)</f>
        <v>0.48325358851674644</v>
      </c>
      <c r="G7" s="115">
        <f>H3</f>
        <v>8301</v>
      </c>
      <c r="H7" s="115">
        <v>8961</v>
      </c>
      <c r="I7" s="105">
        <f>IF(ISBLANK(H7),"",H7-G7)</f>
        <v>660</v>
      </c>
      <c r="J7" s="103">
        <f t="shared" si="1"/>
        <v>15.303030303030303</v>
      </c>
      <c r="K7" s="204"/>
    </row>
    <row r="8" spans="1:11" ht="16" thickBot="1">
      <c r="A8" s="204"/>
      <c r="B8" s="101" t="s">
        <v>6</v>
      </c>
      <c r="C8" s="185"/>
      <c r="D8" s="186"/>
      <c r="E8" s="94">
        <f t="shared" ref="E8:F8" si="2">SUM(E6:E7)</f>
        <v>209</v>
      </c>
      <c r="F8" s="161">
        <f t="shared" si="2"/>
        <v>1</v>
      </c>
      <c r="G8" s="185"/>
      <c r="H8" s="186"/>
      <c r="I8" s="102">
        <f t="shared" ref="I8" si="3">SUM(I6:I7)</f>
        <v>1397</v>
      </c>
      <c r="J8" s="106">
        <f t="shared" ref="J8" si="4">IF((I8=0),"0",E8*100/I8)</f>
        <v>14.960629921259843</v>
      </c>
      <c r="K8" s="204"/>
    </row>
    <row r="9" spans="1:11" ht="30">
      <c r="A9" s="204"/>
      <c r="B9" s="98" t="s">
        <v>158</v>
      </c>
      <c r="C9" s="99" t="s">
        <v>151</v>
      </c>
      <c r="D9" s="99" t="s">
        <v>8</v>
      </c>
      <c r="E9" s="99" t="s">
        <v>5</v>
      </c>
      <c r="F9" s="99" t="s">
        <v>6</v>
      </c>
      <c r="G9" s="99" t="s">
        <v>237</v>
      </c>
      <c r="H9" s="99" t="s">
        <v>328</v>
      </c>
      <c r="I9" s="99" t="s">
        <v>154</v>
      </c>
      <c r="J9" s="100" t="s">
        <v>155</v>
      </c>
      <c r="K9" s="204"/>
    </row>
    <row r="10" spans="1:11">
      <c r="A10" s="204"/>
      <c r="B10" s="187" t="s">
        <v>7</v>
      </c>
      <c r="C10" s="96" t="s">
        <v>182</v>
      </c>
      <c r="D10" s="97" t="s">
        <v>152</v>
      </c>
      <c r="E10" s="115">
        <v>132</v>
      </c>
      <c r="F10" s="160">
        <f t="shared" ref="F10" si="5">IF(ISBLANK(E10),"",E10/E12)</f>
        <v>0.5665236051502146</v>
      </c>
      <c r="G10" s="115">
        <f>H6</f>
        <v>16024</v>
      </c>
      <c r="H10" s="115">
        <v>16920</v>
      </c>
      <c r="I10" s="105">
        <f>IF(ISBLANK(H10),"",H10-G10)</f>
        <v>896</v>
      </c>
      <c r="J10" s="103">
        <f t="shared" ref="J10:J11" si="6">IF(ISBLANK(H10),"",E10*100/I10)</f>
        <v>14.732142857142858</v>
      </c>
      <c r="K10" s="204"/>
    </row>
    <row r="11" spans="1:11">
      <c r="A11" s="204"/>
      <c r="B11" s="187"/>
      <c r="C11" s="96" t="s">
        <v>183</v>
      </c>
      <c r="D11" s="97" t="s">
        <v>153</v>
      </c>
      <c r="E11" s="115">
        <v>101</v>
      </c>
      <c r="F11" s="160">
        <f>IF(ISBLANK(E11),"",E11/E12)</f>
        <v>0.4334763948497854</v>
      </c>
      <c r="G11" s="115">
        <f>H7</f>
        <v>8961</v>
      </c>
      <c r="H11" s="115">
        <v>9612</v>
      </c>
      <c r="I11" s="105">
        <f>IF(ISBLANK(H11),"",H11-G11)</f>
        <v>651</v>
      </c>
      <c r="J11" s="103">
        <f t="shared" si="6"/>
        <v>15.514592933947773</v>
      </c>
      <c r="K11" s="204"/>
    </row>
    <row r="12" spans="1:11" ht="16" thickBot="1">
      <c r="A12" s="204"/>
      <c r="B12" s="101" t="s">
        <v>6</v>
      </c>
      <c r="C12" s="185"/>
      <c r="D12" s="186"/>
      <c r="E12" s="94">
        <f t="shared" ref="E12:F12" si="7">SUM(E10:E11)</f>
        <v>233</v>
      </c>
      <c r="F12" s="161">
        <f t="shared" si="7"/>
        <v>1</v>
      </c>
      <c r="G12" s="185"/>
      <c r="H12" s="186"/>
      <c r="I12" s="102">
        <f t="shared" ref="I12" si="8">SUM(I10:I11)</f>
        <v>1547</v>
      </c>
      <c r="J12" s="106">
        <f t="shared" ref="J12" si="9">IF((I12=0),"0",E12*100/I12)</f>
        <v>15.061409179056238</v>
      </c>
      <c r="K12" s="204"/>
    </row>
    <row r="13" spans="1:11" ht="30">
      <c r="A13" s="204"/>
      <c r="B13" s="98" t="s">
        <v>159</v>
      </c>
      <c r="C13" s="99" t="s">
        <v>151</v>
      </c>
      <c r="D13" s="99" t="s">
        <v>8</v>
      </c>
      <c r="E13" s="99" t="s">
        <v>5</v>
      </c>
      <c r="F13" s="99" t="s">
        <v>6</v>
      </c>
      <c r="G13" s="99" t="s">
        <v>237</v>
      </c>
      <c r="H13" s="99" t="s">
        <v>328</v>
      </c>
      <c r="I13" s="99" t="s">
        <v>154</v>
      </c>
      <c r="J13" s="100" t="s">
        <v>155</v>
      </c>
      <c r="K13" s="204"/>
    </row>
    <row r="14" spans="1:11">
      <c r="A14" s="204"/>
      <c r="B14" s="187" t="s">
        <v>7</v>
      </c>
      <c r="C14" s="96" t="s">
        <v>185</v>
      </c>
      <c r="D14" s="97" t="s">
        <v>152</v>
      </c>
      <c r="E14" s="115"/>
      <c r="F14" s="160" t="str">
        <f t="shared" ref="F14" si="10">IF(ISBLANK(E14),"",E14/E16)</f>
        <v/>
      </c>
      <c r="G14" s="115">
        <f>H10</f>
        <v>16920</v>
      </c>
      <c r="H14" s="115"/>
      <c r="I14" s="105" t="str">
        <f>IF(ISBLANK(H14),"",H14-G14)</f>
        <v/>
      </c>
      <c r="J14" s="103" t="str">
        <f t="shared" ref="J14:J15" si="11">IF(ISBLANK(H14),"",E14*100/I14)</f>
        <v/>
      </c>
      <c r="K14" s="204"/>
    </row>
    <row r="15" spans="1:11">
      <c r="A15" s="204"/>
      <c r="B15" s="187"/>
      <c r="C15" s="96" t="s">
        <v>186</v>
      </c>
      <c r="D15" s="97" t="s">
        <v>153</v>
      </c>
      <c r="E15" s="115"/>
      <c r="F15" s="160" t="str">
        <f>IF(ISBLANK(E15),"",E15/#REF!)</f>
        <v/>
      </c>
      <c r="G15" s="115">
        <f>H11</f>
        <v>9612</v>
      </c>
      <c r="H15" s="115"/>
      <c r="I15" s="105" t="str">
        <f>IF(ISBLANK(H15),"",H15-G15)</f>
        <v/>
      </c>
      <c r="J15" s="103" t="str">
        <f t="shared" si="11"/>
        <v/>
      </c>
      <c r="K15" s="204"/>
    </row>
    <row r="16" spans="1:11" ht="16" thickBot="1">
      <c r="A16" s="204"/>
      <c r="B16" s="101" t="s">
        <v>6</v>
      </c>
      <c r="C16" s="185"/>
      <c r="D16" s="186"/>
      <c r="E16" s="94">
        <f t="shared" ref="E16:F16" si="12">SUM(E14:E15)</f>
        <v>0</v>
      </c>
      <c r="F16" s="161">
        <f t="shared" si="12"/>
        <v>0</v>
      </c>
      <c r="G16" s="185"/>
      <c r="H16" s="186"/>
      <c r="I16" s="102">
        <f t="shared" ref="I16" si="13">SUM(I14:I15)</f>
        <v>0</v>
      </c>
      <c r="J16" s="106" t="str">
        <f t="shared" ref="J16" si="14">IF((I16=0),"0",E16*100/I16)</f>
        <v>0</v>
      </c>
      <c r="K16" s="204"/>
    </row>
    <row r="17" spans="1:11" ht="30">
      <c r="A17" s="204"/>
      <c r="B17" s="98" t="s">
        <v>160</v>
      </c>
      <c r="C17" s="99" t="s">
        <v>151</v>
      </c>
      <c r="D17" s="99" t="s">
        <v>8</v>
      </c>
      <c r="E17" s="99" t="s">
        <v>5</v>
      </c>
      <c r="F17" s="99" t="s">
        <v>6</v>
      </c>
      <c r="G17" s="99" t="s">
        <v>237</v>
      </c>
      <c r="H17" s="99" t="s">
        <v>328</v>
      </c>
      <c r="I17" s="99" t="s">
        <v>154</v>
      </c>
      <c r="J17" s="100" t="s">
        <v>155</v>
      </c>
      <c r="K17" s="204"/>
    </row>
    <row r="18" spans="1:11">
      <c r="A18" s="204"/>
      <c r="B18" s="187" t="s">
        <v>7</v>
      </c>
      <c r="C18" s="96" t="s">
        <v>188</v>
      </c>
      <c r="D18" s="97" t="s">
        <v>152</v>
      </c>
      <c r="E18" s="115"/>
      <c r="F18" s="160" t="str">
        <f t="shared" ref="F18" si="15">IF(ISBLANK(E18),"",E18/E20)</f>
        <v/>
      </c>
      <c r="G18" s="115">
        <f>H14</f>
        <v>0</v>
      </c>
      <c r="H18" s="115"/>
      <c r="I18" s="105" t="str">
        <f>IF(ISBLANK(H18),"",H18-G18)</f>
        <v/>
      </c>
      <c r="J18" s="103" t="str">
        <f t="shared" ref="J18:J19" si="16">IF(ISBLANK(H18),"",E18*100/I18)</f>
        <v/>
      </c>
      <c r="K18" s="204"/>
    </row>
    <row r="19" spans="1:11">
      <c r="A19" s="204"/>
      <c r="B19" s="187"/>
      <c r="C19" s="96" t="s">
        <v>189</v>
      </c>
      <c r="D19" s="97" t="s">
        <v>153</v>
      </c>
      <c r="E19" s="115"/>
      <c r="F19" s="160" t="str">
        <f>IF(ISBLANK(E19),"",E19/#REF!)</f>
        <v/>
      </c>
      <c r="G19" s="115">
        <f>H15</f>
        <v>0</v>
      </c>
      <c r="H19" s="115"/>
      <c r="I19" s="105" t="str">
        <f>IF(ISBLANK(H19),"",H19-G19)</f>
        <v/>
      </c>
      <c r="J19" s="103" t="str">
        <f t="shared" si="16"/>
        <v/>
      </c>
      <c r="K19" s="204"/>
    </row>
    <row r="20" spans="1:11" ht="16" thickBot="1">
      <c r="A20" s="205"/>
      <c r="B20" s="101" t="s">
        <v>6</v>
      </c>
      <c r="C20" s="185"/>
      <c r="D20" s="186"/>
      <c r="E20" s="94">
        <f t="shared" ref="E20:F20" si="17">SUM(E18:E19)</f>
        <v>0</v>
      </c>
      <c r="F20" s="161">
        <f t="shared" si="17"/>
        <v>0</v>
      </c>
      <c r="G20" s="185"/>
      <c r="H20" s="186"/>
      <c r="I20" s="102">
        <f t="shared" ref="I20" si="18">SUM(I18:I19)</f>
        <v>0</v>
      </c>
      <c r="J20" s="106" t="str">
        <f t="shared" ref="J20:J21" si="19">IF((I20=0),"0",E20*100/I20)</f>
        <v>0</v>
      </c>
      <c r="K20" s="205"/>
    </row>
    <row r="21" spans="1:11" ht="19" thickBot="1">
      <c r="A21" s="116" t="s">
        <v>314</v>
      </c>
      <c r="B21" s="163"/>
      <c r="C21" s="163"/>
      <c r="D21" s="163"/>
      <c r="E21" s="163">
        <f>SUM(E4+E8+E12+E16+E20)</f>
        <v>706</v>
      </c>
      <c r="F21" s="163"/>
      <c r="G21" s="163"/>
      <c r="H21" s="163"/>
      <c r="I21" s="163">
        <f>SUM(I4+I8+I12+I16+I20)</f>
        <v>4598</v>
      </c>
      <c r="J21" s="173">
        <f t="shared" si="19"/>
        <v>15.35450195737277</v>
      </c>
      <c r="K21" s="107"/>
    </row>
    <row r="22" spans="1:11" ht="30" customHeight="1">
      <c r="A22" s="206" t="s">
        <v>303</v>
      </c>
      <c r="B22" s="98" t="s">
        <v>161</v>
      </c>
      <c r="C22" s="99" t="s">
        <v>151</v>
      </c>
      <c r="D22" s="99" t="s">
        <v>8</v>
      </c>
      <c r="E22" s="99" t="s">
        <v>5</v>
      </c>
      <c r="F22" s="99" t="s">
        <v>6</v>
      </c>
      <c r="G22" s="99" t="s">
        <v>237</v>
      </c>
      <c r="H22" s="99" t="s">
        <v>328</v>
      </c>
      <c r="I22" s="99" t="s">
        <v>154</v>
      </c>
      <c r="J22" s="100" t="s">
        <v>155</v>
      </c>
      <c r="K22" s="206" t="s">
        <v>303</v>
      </c>
    </row>
    <row r="23" spans="1:11">
      <c r="A23" s="207"/>
      <c r="B23" s="187" t="s">
        <v>7</v>
      </c>
      <c r="C23" s="96" t="s">
        <v>191</v>
      </c>
      <c r="D23" s="97" t="s">
        <v>152</v>
      </c>
      <c r="E23" s="115"/>
      <c r="F23" s="160" t="str">
        <f t="shared" ref="F23" si="20">IF(ISBLANK(E23),"",E23/E25)</f>
        <v/>
      </c>
      <c r="G23" s="115">
        <f>H18</f>
        <v>0</v>
      </c>
      <c r="H23" s="115"/>
      <c r="I23" s="105" t="str">
        <f>IF(ISBLANK(H23),"",H23-G23)</f>
        <v/>
      </c>
      <c r="J23" s="103" t="str">
        <f t="shared" ref="J23:J24" si="21">IF(ISBLANK(H23),"",E23*100/I23)</f>
        <v/>
      </c>
      <c r="K23" s="207"/>
    </row>
    <row r="24" spans="1:11">
      <c r="A24" s="207"/>
      <c r="B24" s="187"/>
      <c r="C24" s="96" t="s">
        <v>192</v>
      </c>
      <c r="D24" s="97" t="s">
        <v>153</v>
      </c>
      <c r="E24" s="115"/>
      <c r="F24" s="160" t="str">
        <f>IF(ISBLANK(E24),"",E24/#REF!)</f>
        <v/>
      </c>
      <c r="G24" s="115">
        <f>H19</f>
        <v>0</v>
      </c>
      <c r="H24" s="115"/>
      <c r="I24" s="105" t="str">
        <f>IF(ISBLANK(H24),"",H24-G24)</f>
        <v/>
      </c>
      <c r="J24" s="103" t="str">
        <f t="shared" si="21"/>
        <v/>
      </c>
      <c r="K24" s="207"/>
    </row>
    <row r="25" spans="1:11" ht="16" thickBot="1">
      <c r="A25" s="207"/>
      <c r="B25" s="101" t="s">
        <v>6</v>
      </c>
      <c r="C25" s="185"/>
      <c r="D25" s="186"/>
      <c r="E25" s="94">
        <f t="shared" ref="E25:F25" si="22">SUM(E23:E24)</f>
        <v>0</v>
      </c>
      <c r="F25" s="161">
        <f t="shared" si="22"/>
        <v>0</v>
      </c>
      <c r="G25" s="185"/>
      <c r="H25" s="186"/>
      <c r="I25" s="102">
        <f t="shared" ref="I25" si="23">SUM(I23:I24)</f>
        <v>0</v>
      </c>
      <c r="J25" s="106" t="str">
        <f t="shared" ref="J25" si="24">IF((I25=0),"0",E25*100/I25)</f>
        <v>0</v>
      </c>
      <c r="K25" s="207"/>
    </row>
    <row r="26" spans="1:11" ht="30">
      <c r="A26" s="207"/>
      <c r="B26" s="98" t="s">
        <v>162</v>
      </c>
      <c r="C26" s="99" t="s">
        <v>151</v>
      </c>
      <c r="D26" s="99" t="s">
        <v>8</v>
      </c>
      <c r="E26" s="99" t="s">
        <v>5</v>
      </c>
      <c r="F26" s="99" t="s">
        <v>6</v>
      </c>
      <c r="G26" s="99" t="s">
        <v>237</v>
      </c>
      <c r="H26" s="99" t="s">
        <v>328</v>
      </c>
      <c r="I26" s="99" t="s">
        <v>154</v>
      </c>
      <c r="J26" s="100" t="s">
        <v>155</v>
      </c>
      <c r="K26" s="207"/>
    </row>
    <row r="27" spans="1:11">
      <c r="A27" s="207"/>
      <c r="B27" s="187" t="s">
        <v>7</v>
      </c>
      <c r="C27" s="96" t="s">
        <v>198</v>
      </c>
      <c r="D27" s="97" t="s">
        <v>152</v>
      </c>
      <c r="E27" s="115"/>
      <c r="F27" s="160" t="str">
        <f t="shared" ref="F27" si="25">IF(ISBLANK(E27),"",E27/E29)</f>
        <v/>
      </c>
      <c r="G27" s="115">
        <f>H23</f>
        <v>0</v>
      </c>
      <c r="H27" s="115"/>
      <c r="I27" s="105" t="str">
        <f>IF(ISBLANK(H27),"",H27-G27)</f>
        <v/>
      </c>
      <c r="J27" s="103" t="str">
        <f t="shared" ref="J27:J28" si="26">IF(ISBLANK(H27),"",E27*100/I27)</f>
        <v/>
      </c>
      <c r="K27" s="207"/>
    </row>
    <row r="28" spans="1:11">
      <c r="A28" s="207"/>
      <c r="B28" s="187"/>
      <c r="C28" s="96" t="s">
        <v>199</v>
      </c>
      <c r="D28" s="97" t="s">
        <v>153</v>
      </c>
      <c r="E28" s="115"/>
      <c r="F28" s="160" t="str">
        <f>IF(ISBLANK(E28),"",E28/#REF!)</f>
        <v/>
      </c>
      <c r="G28" s="115">
        <f>H24</f>
        <v>0</v>
      </c>
      <c r="H28" s="115"/>
      <c r="I28" s="105" t="str">
        <f>IF(ISBLANK(H28),"",H28-G28)</f>
        <v/>
      </c>
      <c r="J28" s="103" t="str">
        <f t="shared" si="26"/>
        <v/>
      </c>
      <c r="K28" s="207"/>
    </row>
    <row r="29" spans="1:11" ht="16" thickBot="1">
      <c r="A29" s="207"/>
      <c r="B29" s="101" t="s">
        <v>6</v>
      </c>
      <c r="C29" s="185"/>
      <c r="D29" s="186"/>
      <c r="E29" s="94">
        <f t="shared" ref="E29:F29" si="27">SUM(E27:E28)</f>
        <v>0</v>
      </c>
      <c r="F29" s="161">
        <f t="shared" si="27"/>
        <v>0</v>
      </c>
      <c r="G29" s="185"/>
      <c r="H29" s="186"/>
      <c r="I29" s="102">
        <f t="shared" ref="I29" si="28">SUM(I27:I28)</f>
        <v>0</v>
      </c>
      <c r="J29" s="106" t="str">
        <f t="shared" ref="J29" si="29">IF((I29=0),"0",E29*100/I29)</f>
        <v>0</v>
      </c>
      <c r="K29" s="207"/>
    </row>
    <row r="30" spans="1:11" ht="30">
      <c r="A30" s="207"/>
      <c r="B30" s="98" t="s">
        <v>163</v>
      </c>
      <c r="C30" s="99" t="s">
        <v>151</v>
      </c>
      <c r="D30" s="99" t="s">
        <v>8</v>
      </c>
      <c r="E30" s="99" t="s">
        <v>5</v>
      </c>
      <c r="F30" s="99" t="s">
        <v>6</v>
      </c>
      <c r="G30" s="99" t="s">
        <v>237</v>
      </c>
      <c r="H30" s="99" t="s">
        <v>328</v>
      </c>
      <c r="I30" s="99" t="s">
        <v>154</v>
      </c>
      <c r="J30" s="100" t="s">
        <v>155</v>
      </c>
      <c r="K30" s="207"/>
    </row>
    <row r="31" spans="1:11">
      <c r="A31" s="207"/>
      <c r="B31" s="187" t="s">
        <v>7</v>
      </c>
      <c r="C31" s="96" t="s">
        <v>201</v>
      </c>
      <c r="D31" s="97" t="s">
        <v>152</v>
      </c>
      <c r="E31" s="115"/>
      <c r="F31" s="160" t="str">
        <f t="shared" ref="F31" si="30">IF(ISBLANK(E31),"",E31/E33)</f>
        <v/>
      </c>
      <c r="G31" s="115">
        <f>H27</f>
        <v>0</v>
      </c>
      <c r="H31" s="115"/>
      <c r="I31" s="105" t="str">
        <f>IF(ISBLANK(H31),"",H31-G31)</f>
        <v/>
      </c>
      <c r="J31" s="103" t="str">
        <f t="shared" ref="J31:J32" si="31">IF(ISBLANK(H31),"",E31*100/I31)</f>
        <v/>
      </c>
      <c r="K31" s="207"/>
    </row>
    <row r="32" spans="1:11">
      <c r="A32" s="207"/>
      <c r="B32" s="187"/>
      <c r="C32" s="96" t="s">
        <v>202</v>
      </c>
      <c r="D32" s="97" t="s">
        <v>153</v>
      </c>
      <c r="E32" s="115"/>
      <c r="F32" s="160" t="str">
        <f>IF(ISBLANK(E32),"",E32/#REF!)</f>
        <v/>
      </c>
      <c r="G32" s="115">
        <f>H28</f>
        <v>0</v>
      </c>
      <c r="H32" s="115"/>
      <c r="I32" s="105" t="str">
        <f>IF(ISBLANK(H32),"",H32-G32)</f>
        <v/>
      </c>
      <c r="J32" s="103" t="str">
        <f t="shared" si="31"/>
        <v/>
      </c>
      <c r="K32" s="207"/>
    </row>
    <row r="33" spans="1:11" ht="16" thickBot="1">
      <c r="A33" s="207"/>
      <c r="B33" s="101" t="s">
        <v>6</v>
      </c>
      <c r="C33" s="185"/>
      <c r="D33" s="186"/>
      <c r="E33" s="94">
        <f t="shared" ref="E33:F33" si="32">SUM(E31:E32)</f>
        <v>0</v>
      </c>
      <c r="F33" s="161">
        <f t="shared" si="32"/>
        <v>0</v>
      </c>
      <c r="G33" s="185"/>
      <c r="H33" s="186"/>
      <c r="I33" s="102">
        <f t="shared" ref="I33" si="33">SUM(I31:I32)</f>
        <v>0</v>
      </c>
      <c r="J33" s="106" t="str">
        <f t="shared" ref="J33" si="34">IF((I33=0),"0",E33*100/I33)</f>
        <v>0</v>
      </c>
      <c r="K33" s="207"/>
    </row>
    <row r="34" spans="1:11" ht="30">
      <c r="A34" s="207"/>
      <c r="B34" s="98" t="s">
        <v>164</v>
      </c>
      <c r="C34" s="99" t="s">
        <v>151</v>
      </c>
      <c r="D34" s="99" t="s">
        <v>8</v>
      </c>
      <c r="E34" s="99" t="s">
        <v>5</v>
      </c>
      <c r="F34" s="99" t="s">
        <v>6</v>
      </c>
      <c r="G34" s="99" t="s">
        <v>237</v>
      </c>
      <c r="H34" s="99" t="s">
        <v>328</v>
      </c>
      <c r="I34" s="99" t="s">
        <v>154</v>
      </c>
      <c r="J34" s="100" t="s">
        <v>155</v>
      </c>
      <c r="K34" s="207"/>
    </row>
    <row r="35" spans="1:11">
      <c r="A35" s="207"/>
      <c r="B35" s="187" t="s">
        <v>7</v>
      </c>
      <c r="C35" s="96" t="s">
        <v>204</v>
      </c>
      <c r="D35" s="97" t="s">
        <v>152</v>
      </c>
      <c r="E35" s="115"/>
      <c r="F35" s="160" t="str">
        <f t="shared" ref="F35" si="35">IF(ISBLANK(E35),"",E35/E37)</f>
        <v/>
      </c>
      <c r="G35" s="115">
        <f>H31</f>
        <v>0</v>
      </c>
      <c r="H35" s="115"/>
      <c r="I35" s="105" t="str">
        <f>IF(ISBLANK(H35),"",H35-G35)</f>
        <v/>
      </c>
      <c r="J35" s="103" t="str">
        <f t="shared" ref="J35:J36" si="36">IF(ISBLANK(H35),"",E35*100/I35)</f>
        <v/>
      </c>
      <c r="K35" s="207"/>
    </row>
    <row r="36" spans="1:11">
      <c r="A36" s="207"/>
      <c r="B36" s="187"/>
      <c r="C36" s="96" t="s">
        <v>205</v>
      </c>
      <c r="D36" s="97" t="s">
        <v>153</v>
      </c>
      <c r="E36" s="115"/>
      <c r="F36" s="160" t="str">
        <f>IF(ISBLANK(E36),"",E36/#REF!)</f>
        <v/>
      </c>
      <c r="G36" s="115">
        <f>H32</f>
        <v>0</v>
      </c>
      <c r="H36" s="115"/>
      <c r="I36" s="105" t="str">
        <f>IF(ISBLANK(H36),"",H36-G36)</f>
        <v/>
      </c>
      <c r="J36" s="103" t="str">
        <f t="shared" si="36"/>
        <v/>
      </c>
      <c r="K36" s="207"/>
    </row>
    <row r="37" spans="1:11" ht="16" thickBot="1">
      <c r="A37" s="208"/>
      <c r="B37" s="101" t="s">
        <v>6</v>
      </c>
      <c r="C37" s="185"/>
      <c r="D37" s="186"/>
      <c r="E37" s="94">
        <f t="shared" ref="E37:F37" si="37">SUM(E35:E36)</f>
        <v>0</v>
      </c>
      <c r="F37" s="161">
        <f t="shared" si="37"/>
        <v>0</v>
      </c>
      <c r="G37" s="185"/>
      <c r="H37" s="186"/>
      <c r="I37" s="102">
        <f t="shared" ref="I37" si="38">SUM(I35:I36)</f>
        <v>0</v>
      </c>
      <c r="J37" s="106" t="str">
        <f t="shared" ref="J37:J38" si="39">IF((I37=0),"0",E37*100/I37)</f>
        <v>0</v>
      </c>
      <c r="K37" s="208"/>
    </row>
    <row r="38" spans="1:11" ht="19" thickBot="1">
      <c r="A38" s="108" t="s">
        <v>315</v>
      </c>
      <c r="B38" s="164"/>
      <c r="C38" s="164"/>
      <c r="D38" s="164"/>
      <c r="E38" s="164">
        <f>SUM(E25+E29+E33+E37)</f>
        <v>0</v>
      </c>
      <c r="F38" s="164"/>
      <c r="G38" s="164"/>
      <c r="H38" s="164"/>
      <c r="I38" s="164">
        <f>SUM(I25+I29+I33+I37)</f>
        <v>0</v>
      </c>
      <c r="J38" s="164" t="str">
        <f t="shared" si="39"/>
        <v>0</v>
      </c>
      <c r="K38" s="164"/>
    </row>
    <row r="39" spans="1:11" ht="30" customHeight="1">
      <c r="A39" s="209" t="s">
        <v>304</v>
      </c>
      <c r="B39" s="98" t="s">
        <v>165</v>
      </c>
      <c r="C39" s="99" t="s">
        <v>151</v>
      </c>
      <c r="D39" s="99" t="s">
        <v>8</v>
      </c>
      <c r="E39" s="99" t="s">
        <v>5</v>
      </c>
      <c r="F39" s="99" t="s">
        <v>6</v>
      </c>
      <c r="G39" s="99" t="s">
        <v>237</v>
      </c>
      <c r="H39" s="99" t="s">
        <v>328</v>
      </c>
      <c r="I39" s="99" t="s">
        <v>154</v>
      </c>
      <c r="J39" s="100" t="s">
        <v>155</v>
      </c>
      <c r="K39" s="209" t="s">
        <v>304</v>
      </c>
    </row>
    <row r="40" spans="1:11">
      <c r="A40" s="210"/>
      <c r="B40" s="187" t="s">
        <v>7</v>
      </c>
      <c r="C40" s="96" t="s">
        <v>207</v>
      </c>
      <c r="D40" s="97" t="s">
        <v>152</v>
      </c>
      <c r="E40" s="115"/>
      <c r="F40" s="160" t="str">
        <f t="shared" ref="F40" si="40">IF(ISBLANK(E40),"",E40/E42)</f>
        <v/>
      </c>
      <c r="G40" s="115">
        <f>H35</f>
        <v>0</v>
      </c>
      <c r="H40" s="115"/>
      <c r="I40" s="105" t="str">
        <f>IF(ISBLANK(H40),"",H40-G40)</f>
        <v/>
      </c>
      <c r="J40" s="103" t="str">
        <f t="shared" ref="J40:J41" si="41">IF(ISBLANK(H40),"",E40*100/I40)</f>
        <v/>
      </c>
      <c r="K40" s="210"/>
    </row>
    <row r="41" spans="1:11">
      <c r="A41" s="210"/>
      <c r="B41" s="187"/>
      <c r="C41" s="96" t="s">
        <v>208</v>
      </c>
      <c r="D41" s="97" t="s">
        <v>153</v>
      </c>
      <c r="E41" s="115"/>
      <c r="F41" s="160" t="str">
        <f>IF(ISBLANK(E41),"",E41/#REF!)</f>
        <v/>
      </c>
      <c r="G41" s="115">
        <f>H36</f>
        <v>0</v>
      </c>
      <c r="H41" s="115"/>
      <c r="I41" s="105" t="str">
        <f>IF(ISBLANK(H41),"",H41-G41)</f>
        <v/>
      </c>
      <c r="J41" s="103" t="str">
        <f t="shared" si="41"/>
        <v/>
      </c>
      <c r="K41" s="210"/>
    </row>
    <row r="42" spans="1:11" ht="16" thickBot="1">
      <c r="A42" s="210"/>
      <c r="B42" s="101" t="s">
        <v>6</v>
      </c>
      <c r="C42" s="185"/>
      <c r="D42" s="186"/>
      <c r="E42" s="94">
        <f t="shared" ref="E42:F42" si="42">SUM(E40:E41)</f>
        <v>0</v>
      </c>
      <c r="F42" s="161">
        <f t="shared" si="42"/>
        <v>0</v>
      </c>
      <c r="G42" s="185"/>
      <c r="H42" s="186"/>
      <c r="I42" s="102">
        <f t="shared" ref="I42" si="43">SUM(I40:I41)</f>
        <v>0</v>
      </c>
      <c r="J42" s="106" t="str">
        <f t="shared" ref="J42" si="44">IF((I42=0),"0",E42*100/I42)</f>
        <v>0</v>
      </c>
      <c r="K42" s="210"/>
    </row>
    <row r="43" spans="1:11" ht="30">
      <c r="A43" s="210"/>
      <c r="B43" s="98" t="s">
        <v>166</v>
      </c>
      <c r="C43" s="99" t="s">
        <v>151</v>
      </c>
      <c r="D43" s="99" t="s">
        <v>8</v>
      </c>
      <c r="E43" s="99" t="s">
        <v>5</v>
      </c>
      <c r="F43" s="99" t="s">
        <v>6</v>
      </c>
      <c r="G43" s="99" t="s">
        <v>237</v>
      </c>
      <c r="H43" s="99" t="s">
        <v>328</v>
      </c>
      <c r="I43" s="99" t="s">
        <v>154</v>
      </c>
      <c r="J43" s="100" t="s">
        <v>155</v>
      </c>
      <c r="K43" s="210"/>
    </row>
    <row r="44" spans="1:11">
      <c r="A44" s="210"/>
      <c r="B44" s="187" t="s">
        <v>7</v>
      </c>
      <c r="C44" s="96" t="s">
        <v>210</v>
      </c>
      <c r="D44" s="97" t="s">
        <v>152</v>
      </c>
      <c r="E44" s="115"/>
      <c r="F44" s="160" t="str">
        <f t="shared" ref="F44" si="45">IF(ISBLANK(E44),"",E44/E46)</f>
        <v/>
      </c>
      <c r="G44" s="115">
        <f>H40</f>
        <v>0</v>
      </c>
      <c r="H44" s="115"/>
      <c r="I44" s="105" t="str">
        <f>IF(ISBLANK(H44),"",H44-G44)</f>
        <v/>
      </c>
      <c r="J44" s="103" t="str">
        <f t="shared" ref="J44:J45" si="46">IF(ISBLANK(H44),"",E44*100/I44)</f>
        <v/>
      </c>
      <c r="K44" s="210"/>
    </row>
    <row r="45" spans="1:11">
      <c r="A45" s="210"/>
      <c r="B45" s="187"/>
      <c r="C45" s="96" t="s">
        <v>211</v>
      </c>
      <c r="D45" s="97" t="s">
        <v>153</v>
      </c>
      <c r="E45" s="115"/>
      <c r="F45" s="160" t="str">
        <f>IF(ISBLANK(E45),"",E45/#REF!)</f>
        <v/>
      </c>
      <c r="G45" s="115">
        <f>H41</f>
        <v>0</v>
      </c>
      <c r="H45" s="115"/>
      <c r="I45" s="105" t="str">
        <f>IF(ISBLANK(H45),"",H45-G45)</f>
        <v/>
      </c>
      <c r="J45" s="103" t="str">
        <f t="shared" si="46"/>
        <v/>
      </c>
      <c r="K45" s="210"/>
    </row>
    <row r="46" spans="1:11" ht="16" thickBot="1">
      <c r="A46" s="210"/>
      <c r="B46" s="101" t="s">
        <v>6</v>
      </c>
      <c r="C46" s="185"/>
      <c r="D46" s="186"/>
      <c r="E46" s="94">
        <f t="shared" ref="E46:F46" si="47">SUM(E44:E45)</f>
        <v>0</v>
      </c>
      <c r="F46" s="161">
        <f t="shared" si="47"/>
        <v>0</v>
      </c>
      <c r="G46" s="185"/>
      <c r="H46" s="186"/>
      <c r="I46" s="102">
        <f t="shared" ref="I46" si="48">SUM(I44:I45)</f>
        <v>0</v>
      </c>
      <c r="J46" s="106" t="str">
        <f t="shared" ref="J46" si="49">IF((I46=0),"0",E46*100/I46)</f>
        <v>0</v>
      </c>
      <c r="K46" s="210"/>
    </row>
    <row r="47" spans="1:11" ht="30">
      <c r="A47" s="210"/>
      <c r="B47" s="98" t="s">
        <v>167</v>
      </c>
      <c r="C47" s="99" t="s">
        <v>151</v>
      </c>
      <c r="D47" s="99" t="s">
        <v>8</v>
      </c>
      <c r="E47" s="99" t="s">
        <v>5</v>
      </c>
      <c r="F47" s="99" t="s">
        <v>6</v>
      </c>
      <c r="G47" s="99" t="s">
        <v>237</v>
      </c>
      <c r="H47" s="99" t="s">
        <v>328</v>
      </c>
      <c r="I47" s="99" t="s">
        <v>154</v>
      </c>
      <c r="J47" s="100" t="s">
        <v>155</v>
      </c>
      <c r="K47" s="210"/>
    </row>
    <row r="48" spans="1:11">
      <c r="A48" s="210"/>
      <c r="B48" s="187" t="s">
        <v>7</v>
      </c>
      <c r="C48" s="96" t="s">
        <v>213</v>
      </c>
      <c r="D48" s="97" t="s">
        <v>152</v>
      </c>
      <c r="E48" s="115"/>
      <c r="F48" s="160" t="str">
        <f t="shared" ref="F48" si="50">IF(ISBLANK(E48),"",E48/E50)</f>
        <v/>
      </c>
      <c r="G48" s="115">
        <f>H44</f>
        <v>0</v>
      </c>
      <c r="H48" s="115"/>
      <c r="I48" s="105" t="str">
        <f>IF(ISBLANK(H48),"",H48-G48)</f>
        <v/>
      </c>
      <c r="J48" s="103" t="str">
        <f t="shared" ref="J48:J49" si="51">IF(ISBLANK(H48),"",E48*100/I48)</f>
        <v/>
      </c>
      <c r="K48" s="210"/>
    </row>
    <row r="49" spans="1:11">
      <c r="A49" s="210"/>
      <c r="B49" s="187"/>
      <c r="C49" s="96" t="s">
        <v>214</v>
      </c>
      <c r="D49" s="97" t="s">
        <v>153</v>
      </c>
      <c r="E49" s="115"/>
      <c r="F49" s="160" t="str">
        <f>IF(ISBLANK(E49),"",E49/#REF!)</f>
        <v/>
      </c>
      <c r="G49" s="115">
        <f>H45</f>
        <v>0</v>
      </c>
      <c r="H49" s="115"/>
      <c r="I49" s="105" t="str">
        <f>IF(ISBLANK(H49),"",H49-G49)</f>
        <v/>
      </c>
      <c r="J49" s="103" t="str">
        <f t="shared" si="51"/>
        <v/>
      </c>
      <c r="K49" s="210"/>
    </row>
    <row r="50" spans="1:11" ht="16" thickBot="1">
      <c r="A50" s="210"/>
      <c r="B50" s="101" t="s">
        <v>6</v>
      </c>
      <c r="C50" s="185"/>
      <c r="D50" s="186"/>
      <c r="E50" s="94">
        <f t="shared" ref="E50:F50" si="52">SUM(E48:E49)</f>
        <v>0</v>
      </c>
      <c r="F50" s="161">
        <f t="shared" si="52"/>
        <v>0</v>
      </c>
      <c r="G50" s="185"/>
      <c r="H50" s="186"/>
      <c r="I50" s="102">
        <f t="shared" ref="I50" si="53">SUM(I48:I49)</f>
        <v>0</v>
      </c>
      <c r="J50" s="106" t="str">
        <f t="shared" ref="J50" si="54">IF((I50=0),"0",E50*100/I50)</f>
        <v>0</v>
      </c>
      <c r="K50" s="210"/>
    </row>
    <row r="51" spans="1:11" ht="30">
      <c r="A51" s="210"/>
      <c r="B51" s="98" t="s">
        <v>170</v>
      </c>
      <c r="C51" s="99" t="s">
        <v>151</v>
      </c>
      <c r="D51" s="99" t="s">
        <v>8</v>
      </c>
      <c r="E51" s="99" t="s">
        <v>5</v>
      </c>
      <c r="F51" s="99" t="s">
        <v>6</v>
      </c>
      <c r="G51" s="99" t="s">
        <v>237</v>
      </c>
      <c r="H51" s="99" t="s">
        <v>328</v>
      </c>
      <c r="I51" s="99" t="s">
        <v>154</v>
      </c>
      <c r="J51" s="100" t="s">
        <v>155</v>
      </c>
      <c r="K51" s="210"/>
    </row>
    <row r="52" spans="1:11">
      <c r="A52" s="210"/>
      <c r="B52" s="187" t="s">
        <v>7</v>
      </c>
      <c r="C52" s="96" t="s">
        <v>221</v>
      </c>
      <c r="D52" s="97" t="s">
        <v>152</v>
      </c>
      <c r="E52" s="115"/>
      <c r="F52" s="160" t="str">
        <f t="shared" ref="F52" si="55">IF(ISBLANK(E52),"",E52/E54)</f>
        <v/>
      </c>
      <c r="G52" s="115">
        <f>H48</f>
        <v>0</v>
      </c>
      <c r="H52" s="115"/>
      <c r="I52" s="105" t="str">
        <f>IF(ISBLANK(H52),"",H52-G52)</f>
        <v/>
      </c>
      <c r="J52" s="103" t="str">
        <f t="shared" ref="J52:J53" si="56">IF(ISBLANK(H52),"",E52*100/I52)</f>
        <v/>
      </c>
      <c r="K52" s="210"/>
    </row>
    <row r="53" spans="1:11">
      <c r="A53" s="210"/>
      <c r="B53" s="187"/>
      <c r="C53" s="96" t="s">
        <v>222</v>
      </c>
      <c r="D53" s="97" t="s">
        <v>153</v>
      </c>
      <c r="E53" s="115"/>
      <c r="F53" s="160" t="str">
        <f>IF(ISBLANK(E53),"",E53/#REF!)</f>
        <v/>
      </c>
      <c r="G53" s="115">
        <f>H49</f>
        <v>0</v>
      </c>
      <c r="H53" s="115"/>
      <c r="I53" s="105" t="str">
        <f>IF(ISBLANK(H53),"",H53-G53)</f>
        <v/>
      </c>
      <c r="J53" s="103" t="str">
        <f t="shared" si="56"/>
        <v/>
      </c>
      <c r="K53" s="210"/>
    </row>
    <row r="54" spans="1:11" ht="16" thickBot="1">
      <c r="A54" s="211"/>
      <c r="B54" s="101" t="s">
        <v>6</v>
      </c>
      <c r="C54" s="185"/>
      <c r="D54" s="186"/>
      <c r="E54" s="94">
        <f t="shared" ref="E54:F54" si="57">SUM(E52:E53)</f>
        <v>0</v>
      </c>
      <c r="F54" s="161">
        <f t="shared" si="57"/>
        <v>0</v>
      </c>
      <c r="G54" s="185"/>
      <c r="H54" s="186"/>
      <c r="I54" s="102">
        <f t="shared" ref="I54" si="58">SUM(I52:I53)</f>
        <v>0</v>
      </c>
      <c r="J54" s="106" t="str">
        <f t="shared" ref="J54:J55" si="59">IF((I54=0),"0",E54*100/I54)</f>
        <v>0</v>
      </c>
      <c r="K54" s="211"/>
    </row>
    <row r="55" spans="1:11" ht="19" thickBot="1">
      <c r="A55" s="109" t="s">
        <v>316</v>
      </c>
      <c r="B55" s="165"/>
      <c r="C55" s="165"/>
      <c r="D55" s="165"/>
      <c r="E55" s="165">
        <f>SUM(E42+E46+E50+E54)</f>
        <v>0</v>
      </c>
      <c r="F55" s="165"/>
      <c r="G55" s="165"/>
      <c r="H55" s="165"/>
      <c r="I55" s="165">
        <f>SUM(I42+I46+I50+I54)</f>
        <v>0</v>
      </c>
      <c r="J55" s="165" t="str">
        <f t="shared" si="59"/>
        <v>0</v>
      </c>
      <c r="K55" s="165"/>
    </row>
    <row r="56" spans="1:11" ht="30" customHeight="1">
      <c r="A56" s="212" t="s">
        <v>305</v>
      </c>
      <c r="B56" s="98" t="s">
        <v>171</v>
      </c>
      <c r="C56" s="99" t="s">
        <v>151</v>
      </c>
      <c r="D56" s="99" t="s">
        <v>8</v>
      </c>
      <c r="E56" s="99" t="s">
        <v>5</v>
      </c>
      <c r="F56" s="99" t="s">
        <v>6</v>
      </c>
      <c r="G56" s="99" t="s">
        <v>237</v>
      </c>
      <c r="H56" s="99" t="s">
        <v>328</v>
      </c>
      <c r="I56" s="99" t="s">
        <v>154</v>
      </c>
      <c r="J56" s="100" t="s">
        <v>155</v>
      </c>
      <c r="K56" s="212" t="s">
        <v>305</v>
      </c>
    </row>
    <row r="57" spans="1:11">
      <c r="A57" s="213"/>
      <c r="B57" s="187" t="s">
        <v>7</v>
      </c>
      <c r="C57" s="96" t="s">
        <v>223</v>
      </c>
      <c r="D57" s="97" t="s">
        <v>152</v>
      </c>
      <c r="E57" s="115"/>
      <c r="F57" s="160" t="str">
        <f t="shared" ref="F57" si="60">IF(ISBLANK(E57),"",E57/E59)</f>
        <v/>
      </c>
      <c r="G57" s="115">
        <f>H52</f>
        <v>0</v>
      </c>
      <c r="H57" s="115"/>
      <c r="I57" s="105" t="str">
        <f>IF(ISBLANK(H57),"",H57-G57)</f>
        <v/>
      </c>
      <c r="J57" s="103" t="str">
        <f t="shared" ref="J57:J58" si="61">IF(ISBLANK(H57),"",E57*100/I57)</f>
        <v/>
      </c>
      <c r="K57" s="213"/>
    </row>
    <row r="58" spans="1:11">
      <c r="A58" s="213"/>
      <c r="B58" s="187"/>
      <c r="C58" s="96" t="s">
        <v>224</v>
      </c>
      <c r="D58" s="97" t="s">
        <v>153</v>
      </c>
      <c r="E58" s="115"/>
      <c r="F58" s="160" t="str">
        <f>IF(ISBLANK(E58),"",E58/#REF!)</f>
        <v/>
      </c>
      <c r="G58" s="115">
        <f>H53</f>
        <v>0</v>
      </c>
      <c r="H58" s="115"/>
      <c r="I58" s="105" t="str">
        <f>IF(ISBLANK(H58),"",H58-G58)</f>
        <v/>
      </c>
      <c r="J58" s="103" t="str">
        <f t="shared" si="61"/>
        <v/>
      </c>
      <c r="K58" s="213"/>
    </row>
    <row r="59" spans="1:11" ht="16" thickBot="1">
      <c r="A59" s="213"/>
      <c r="B59" s="101" t="s">
        <v>6</v>
      </c>
      <c r="C59" s="185"/>
      <c r="D59" s="186"/>
      <c r="E59" s="94">
        <f t="shared" ref="E59:F59" si="62">SUM(E57:E58)</f>
        <v>0</v>
      </c>
      <c r="F59" s="161">
        <f t="shared" si="62"/>
        <v>0</v>
      </c>
      <c r="G59" s="185"/>
      <c r="H59" s="186"/>
      <c r="I59" s="102">
        <f t="shared" ref="I59" si="63">SUM(I57:I58)</f>
        <v>0</v>
      </c>
      <c r="J59" s="106" t="str">
        <f t="shared" ref="J59" si="64">IF((I59=0),"0",E59*100/I59)</f>
        <v>0</v>
      </c>
      <c r="K59" s="213"/>
    </row>
    <row r="60" spans="1:11" ht="30">
      <c r="A60" s="213"/>
      <c r="B60" s="98" t="s">
        <v>172</v>
      </c>
      <c r="C60" s="99" t="s">
        <v>151</v>
      </c>
      <c r="D60" s="99" t="s">
        <v>8</v>
      </c>
      <c r="E60" s="99" t="s">
        <v>5</v>
      </c>
      <c r="F60" s="99" t="s">
        <v>6</v>
      </c>
      <c r="G60" s="99" t="s">
        <v>237</v>
      </c>
      <c r="H60" s="99" t="s">
        <v>328</v>
      </c>
      <c r="I60" s="99" t="s">
        <v>154</v>
      </c>
      <c r="J60" s="100" t="s">
        <v>155</v>
      </c>
      <c r="K60" s="213"/>
    </row>
    <row r="61" spans="1:11">
      <c r="A61" s="213"/>
      <c r="B61" s="187" t="s">
        <v>7</v>
      </c>
      <c r="C61" s="96" t="s">
        <v>225</v>
      </c>
      <c r="D61" s="97" t="s">
        <v>152</v>
      </c>
      <c r="E61" s="115"/>
      <c r="F61" s="160" t="str">
        <f t="shared" ref="F61" si="65">IF(ISBLANK(E61),"",E61/E63)</f>
        <v/>
      </c>
      <c r="G61" s="115">
        <f>H57</f>
        <v>0</v>
      </c>
      <c r="H61" s="115"/>
      <c r="I61" s="105" t="str">
        <f>IF(ISBLANK(H61),"",H61-G61)</f>
        <v/>
      </c>
      <c r="J61" s="103" t="str">
        <f t="shared" ref="J61:J62" si="66">IF(ISBLANK(H61),"",E61*100/I61)</f>
        <v/>
      </c>
      <c r="K61" s="213"/>
    </row>
    <row r="62" spans="1:11">
      <c r="A62" s="213"/>
      <c r="B62" s="187"/>
      <c r="C62" s="96" t="s">
        <v>226</v>
      </c>
      <c r="D62" s="97" t="s">
        <v>153</v>
      </c>
      <c r="E62" s="115"/>
      <c r="F62" s="160" t="str">
        <f>IF(ISBLANK(E62),"",E62/#REF!)</f>
        <v/>
      </c>
      <c r="G62" s="115">
        <f>H58</f>
        <v>0</v>
      </c>
      <c r="H62" s="115"/>
      <c r="I62" s="105" t="str">
        <f>IF(ISBLANK(H62),"",H62-G62)</f>
        <v/>
      </c>
      <c r="J62" s="103" t="str">
        <f t="shared" si="66"/>
        <v/>
      </c>
      <c r="K62" s="213"/>
    </row>
    <row r="63" spans="1:11" ht="16" thickBot="1">
      <c r="A63" s="213"/>
      <c r="B63" s="101" t="s">
        <v>6</v>
      </c>
      <c r="C63" s="185"/>
      <c r="D63" s="186"/>
      <c r="E63" s="94">
        <f t="shared" ref="E63:F63" si="67">SUM(E61:E62)</f>
        <v>0</v>
      </c>
      <c r="F63" s="161">
        <f t="shared" si="67"/>
        <v>0</v>
      </c>
      <c r="G63" s="185"/>
      <c r="H63" s="186"/>
      <c r="I63" s="102">
        <f t="shared" ref="I63" si="68">SUM(I61:I62)</f>
        <v>0</v>
      </c>
      <c r="J63" s="106" t="str">
        <f t="shared" ref="J63" si="69">IF((I63=0),"0",E63*100/I63)</f>
        <v>0</v>
      </c>
      <c r="K63" s="213"/>
    </row>
    <row r="64" spans="1:11" ht="30">
      <c r="A64" s="213"/>
      <c r="B64" s="98" t="s">
        <v>173</v>
      </c>
      <c r="C64" s="99" t="s">
        <v>151</v>
      </c>
      <c r="D64" s="99" t="s">
        <v>8</v>
      </c>
      <c r="E64" s="99" t="s">
        <v>5</v>
      </c>
      <c r="F64" s="99" t="s">
        <v>6</v>
      </c>
      <c r="G64" s="99" t="s">
        <v>237</v>
      </c>
      <c r="H64" s="99" t="s">
        <v>328</v>
      </c>
      <c r="I64" s="99" t="s">
        <v>154</v>
      </c>
      <c r="J64" s="100" t="s">
        <v>155</v>
      </c>
      <c r="K64" s="213"/>
    </row>
    <row r="65" spans="1:11">
      <c r="A65" s="213"/>
      <c r="B65" s="187" t="s">
        <v>7</v>
      </c>
      <c r="C65" s="96" t="s">
        <v>227</v>
      </c>
      <c r="D65" s="97" t="s">
        <v>152</v>
      </c>
      <c r="E65" s="115"/>
      <c r="F65" s="160" t="str">
        <f t="shared" ref="F65" si="70">IF(ISBLANK(E65),"",E65/E67)</f>
        <v/>
      </c>
      <c r="G65" s="115">
        <f>H61</f>
        <v>0</v>
      </c>
      <c r="H65" s="115"/>
      <c r="I65" s="105" t="str">
        <f>IF(ISBLANK(H65),"",H65-G65)</f>
        <v/>
      </c>
      <c r="J65" s="103" t="str">
        <f t="shared" ref="J65:J66" si="71">IF(ISBLANK(H65),"",E65*100/I65)</f>
        <v/>
      </c>
      <c r="K65" s="213"/>
    </row>
    <row r="66" spans="1:11">
      <c r="A66" s="213"/>
      <c r="B66" s="187"/>
      <c r="C66" s="96" t="s">
        <v>228</v>
      </c>
      <c r="D66" s="97" t="s">
        <v>153</v>
      </c>
      <c r="E66" s="115"/>
      <c r="F66" s="160" t="str">
        <f>IF(ISBLANK(E66),"",E66/#REF!)</f>
        <v/>
      </c>
      <c r="G66" s="115">
        <f>H62</f>
        <v>0</v>
      </c>
      <c r="H66" s="115"/>
      <c r="I66" s="105" t="str">
        <f>IF(ISBLANK(H66),"",H66-G66)</f>
        <v/>
      </c>
      <c r="J66" s="103" t="str">
        <f t="shared" si="71"/>
        <v/>
      </c>
      <c r="K66" s="213"/>
    </row>
    <row r="67" spans="1:11" ht="16" thickBot="1">
      <c r="A67" s="213"/>
      <c r="B67" s="101" t="s">
        <v>6</v>
      </c>
      <c r="C67" s="185"/>
      <c r="D67" s="186"/>
      <c r="E67" s="94">
        <f t="shared" ref="E67:F67" si="72">SUM(E65:E66)</f>
        <v>0</v>
      </c>
      <c r="F67" s="161">
        <f t="shared" si="72"/>
        <v>0</v>
      </c>
      <c r="G67" s="185"/>
      <c r="H67" s="186"/>
      <c r="I67" s="102">
        <f t="shared" ref="I67" si="73">SUM(I65:I66)</f>
        <v>0</v>
      </c>
      <c r="J67" s="106" t="str">
        <f t="shared" ref="J67" si="74">IF((I67=0),"0",E67*100/I67)</f>
        <v>0</v>
      </c>
      <c r="K67" s="213"/>
    </row>
    <row r="68" spans="1:11" ht="30">
      <c r="A68" s="213"/>
      <c r="B68" s="98" t="s">
        <v>174</v>
      </c>
      <c r="C68" s="99" t="s">
        <v>151</v>
      </c>
      <c r="D68" s="99" t="s">
        <v>8</v>
      </c>
      <c r="E68" s="99" t="s">
        <v>5</v>
      </c>
      <c r="F68" s="99" t="s">
        <v>6</v>
      </c>
      <c r="G68" s="99" t="s">
        <v>237</v>
      </c>
      <c r="H68" s="99" t="s">
        <v>328</v>
      </c>
      <c r="I68" s="99" t="s">
        <v>154</v>
      </c>
      <c r="J68" s="100" t="s">
        <v>155</v>
      </c>
      <c r="K68" s="213"/>
    </row>
    <row r="69" spans="1:11">
      <c r="A69" s="213"/>
      <c r="B69" s="187" t="s">
        <v>7</v>
      </c>
      <c r="C69" s="96" t="s">
        <v>229</v>
      </c>
      <c r="D69" s="97" t="s">
        <v>152</v>
      </c>
      <c r="E69" s="115"/>
      <c r="F69" s="160" t="str">
        <f t="shared" ref="F69" si="75">IF(ISBLANK(E69),"",E69/E71)</f>
        <v/>
      </c>
      <c r="G69" s="115">
        <f>H65</f>
        <v>0</v>
      </c>
      <c r="H69" s="115"/>
      <c r="I69" s="105" t="str">
        <f>IF(ISBLANK(H69),"",H69-G69)</f>
        <v/>
      </c>
      <c r="J69" s="103" t="str">
        <f t="shared" ref="J69:J70" si="76">IF(ISBLANK(H69),"",E69*100/I69)</f>
        <v/>
      </c>
      <c r="K69" s="213"/>
    </row>
    <row r="70" spans="1:11">
      <c r="A70" s="213"/>
      <c r="B70" s="187"/>
      <c r="C70" s="96" t="s">
        <v>230</v>
      </c>
      <c r="D70" s="97" t="s">
        <v>153</v>
      </c>
      <c r="E70" s="115"/>
      <c r="F70" s="160" t="str">
        <f>IF(ISBLANK(E70),"",E70/#REF!)</f>
        <v/>
      </c>
      <c r="G70" s="115">
        <f>H66</f>
        <v>0</v>
      </c>
      <c r="H70" s="115"/>
      <c r="I70" s="105" t="str">
        <f>IF(ISBLANK(H70),"",H70-G70)</f>
        <v/>
      </c>
      <c r="J70" s="103" t="str">
        <f t="shared" si="76"/>
        <v/>
      </c>
      <c r="K70" s="213"/>
    </row>
    <row r="71" spans="1:11" ht="16" thickBot="1">
      <c r="A71" s="214"/>
      <c r="B71" s="101" t="s">
        <v>6</v>
      </c>
      <c r="C71" s="185"/>
      <c r="D71" s="186"/>
      <c r="E71" s="94">
        <f t="shared" ref="E71:F71" si="77">SUM(E69:E70)</f>
        <v>0</v>
      </c>
      <c r="F71" s="161">
        <f t="shared" si="77"/>
        <v>0</v>
      </c>
      <c r="G71" s="185"/>
      <c r="H71" s="186"/>
      <c r="I71" s="102">
        <f t="shared" ref="I71" si="78">SUM(I69:I70)</f>
        <v>0</v>
      </c>
      <c r="J71" s="106" t="str">
        <f t="shared" ref="J71:J72" si="79">IF((I71=0),"0",E71*100/I71)</f>
        <v>0</v>
      </c>
      <c r="K71" s="214"/>
    </row>
    <row r="72" spans="1:11" ht="19" thickBot="1">
      <c r="A72" s="110" t="s">
        <v>317</v>
      </c>
      <c r="B72" s="166"/>
      <c r="C72" s="166"/>
      <c r="D72" s="166"/>
      <c r="E72" s="166">
        <f>SUM(E59+E63+E67+E71)</f>
        <v>0</v>
      </c>
      <c r="F72" s="166"/>
      <c r="G72" s="166"/>
      <c r="H72" s="166"/>
      <c r="I72" s="166">
        <f>SUM(I59+I63+I67+I71)</f>
        <v>0</v>
      </c>
      <c r="J72" s="166" t="str">
        <f t="shared" si="79"/>
        <v>0</v>
      </c>
      <c r="K72" s="166"/>
    </row>
    <row r="73" spans="1:11" ht="30" customHeight="1">
      <c r="A73" s="215" t="s">
        <v>306</v>
      </c>
      <c r="B73" s="98" t="s">
        <v>175</v>
      </c>
      <c r="C73" s="99" t="s">
        <v>151</v>
      </c>
      <c r="D73" s="99" t="s">
        <v>8</v>
      </c>
      <c r="E73" s="99" t="s">
        <v>5</v>
      </c>
      <c r="F73" s="99" t="s">
        <v>6</v>
      </c>
      <c r="G73" s="99" t="s">
        <v>237</v>
      </c>
      <c r="H73" s="99" t="s">
        <v>328</v>
      </c>
      <c r="I73" s="99" t="s">
        <v>154</v>
      </c>
      <c r="J73" s="100" t="s">
        <v>155</v>
      </c>
      <c r="K73" s="215" t="s">
        <v>306</v>
      </c>
    </row>
    <row r="74" spans="1:11">
      <c r="A74" s="216"/>
      <c r="B74" s="187" t="s">
        <v>7</v>
      </c>
      <c r="C74" s="96" t="s">
        <v>231</v>
      </c>
      <c r="D74" s="97" t="s">
        <v>152</v>
      </c>
      <c r="E74" s="115"/>
      <c r="F74" s="160" t="str">
        <f t="shared" ref="F74" si="80">IF(ISBLANK(E74),"",E74/E76)</f>
        <v/>
      </c>
      <c r="G74" s="115">
        <f>H69</f>
        <v>0</v>
      </c>
      <c r="H74" s="115"/>
      <c r="I74" s="105" t="str">
        <f>IF(ISBLANK(H74),"",H74-G74)</f>
        <v/>
      </c>
      <c r="J74" s="103" t="str">
        <f t="shared" ref="J74:J75" si="81">IF(ISBLANK(H74),"",E74*100/I74)</f>
        <v/>
      </c>
      <c r="K74" s="216"/>
    </row>
    <row r="75" spans="1:11">
      <c r="A75" s="216"/>
      <c r="B75" s="187"/>
      <c r="C75" s="96" t="s">
        <v>232</v>
      </c>
      <c r="D75" s="97" t="s">
        <v>153</v>
      </c>
      <c r="E75" s="115"/>
      <c r="F75" s="160" t="str">
        <f>IF(ISBLANK(E75),"",E75/#REF!)</f>
        <v/>
      </c>
      <c r="G75" s="115">
        <f>H70</f>
        <v>0</v>
      </c>
      <c r="H75" s="115"/>
      <c r="I75" s="105" t="str">
        <f>IF(ISBLANK(H75),"",H75-G75)</f>
        <v/>
      </c>
      <c r="J75" s="103" t="str">
        <f t="shared" si="81"/>
        <v/>
      </c>
      <c r="K75" s="216"/>
    </row>
    <row r="76" spans="1:11" ht="16" thickBot="1">
      <c r="A76" s="216"/>
      <c r="B76" s="101" t="s">
        <v>6</v>
      </c>
      <c r="C76" s="185"/>
      <c r="D76" s="186"/>
      <c r="E76" s="94">
        <f t="shared" ref="E76:F76" si="82">SUM(E74:E75)</f>
        <v>0</v>
      </c>
      <c r="F76" s="161">
        <f t="shared" si="82"/>
        <v>0</v>
      </c>
      <c r="G76" s="185"/>
      <c r="H76" s="186"/>
      <c r="I76" s="102">
        <f t="shared" ref="I76" si="83">SUM(I74:I75)</f>
        <v>0</v>
      </c>
      <c r="J76" s="106" t="str">
        <f t="shared" ref="J76" si="84">IF((I76=0),"0",E76*100/I76)</f>
        <v>0</v>
      </c>
      <c r="K76" s="216"/>
    </row>
    <row r="77" spans="1:11" ht="30">
      <c r="A77" s="216"/>
      <c r="B77" s="98" t="s">
        <v>176</v>
      </c>
      <c r="C77" s="99" t="s">
        <v>151</v>
      </c>
      <c r="D77" s="99" t="s">
        <v>8</v>
      </c>
      <c r="E77" s="99" t="s">
        <v>5</v>
      </c>
      <c r="F77" s="99" t="s">
        <v>6</v>
      </c>
      <c r="G77" s="99" t="s">
        <v>237</v>
      </c>
      <c r="H77" s="99" t="s">
        <v>328</v>
      </c>
      <c r="I77" s="99" t="s">
        <v>154</v>
      </c>
      <c r="J77" s="100" t="s">
        <v>155</v>
      </c>
      <c r="K77" s="216"/>
    </row>
    <row r="78" spans="1:11">
      <c r="A78" s="216"/>
      <c r="B78" s="187" t="s">
        <v>7</v>
      </c>
      <c r="C78" s="96" t="s">
        <v>233</v>
      </c>
      <c r="D78" s="97" t="s">
        <v>152</v>
      </c>
      <c r="E78" s="115"/>
      <c r="F78" s="160" t="str">
        <f t="shared" ref="F78" si="85">IF(ISBLANK(E78),"",E78/E80)</f>
        <v/>
      </c>
      <c r="G78" s="115">
        <f>H74</f>
        <v>0</v>
      </c>
      <c r="H78" s="115"/>
      <c r="I78" s="105" t="str">
        <f>IF(ISBLANK(H78),"",H78-G78)</f>
        <v/>
      </c>
      <c r="J78" s="103" t="str">
        <f t="shared" ref="J78:J79" si="86">IF(ISBLANK(H78),"",E78*100/I78)</f>
        <v/>
      </c>
      <c r="K78" s="216"/>
    </row>
    <row r="79" spans="1:11">
      <c r="A79" s="216"/>
      <c r="B79" s="187"/>
      <c r="C79" s="96" t="s">
        <v>234</v>
      </c>
      <c r="D79" s="97" t="s">
        <v>153</v>
      </c>
      <c r="E79" s="115"/>
      <c r="F79" s="160" t="str">
        <f>IF(ISBLANK(E79),"",E79/#REF!)</f>
        <v/>
      </c>
      <c r="G79" s="115">
        <f>H75</f>
        <v>0</v>
      </c>
      <c r="H79" s="115"/>
      <c r="I79" s="105" t="str">
        <f>IF(ISBLANK(H79),"",H79-G79)</f>
        <v/>
      </c>
      <c r="J79" s="103" t="str">
        <f t="shared" si="86"/>
        <v/>
      </c>
      <c r="K79" s="216"/>
    </row>
    <row r="80" spans="1:11" ht="16" thickBot="1">
      <c r="A80" s="216"/>
      <c r="B80" s="101" t="s">
        <v>6</v>
      </c>
      <c r="C80" s="185"/>
      <c r="D80" s="186"/>
      <c r="E80" s="94">
        <f t="shared" ref="E80:F80" si="87">SUM(E78:E79)</f>
        <v>0</v>
      </c>
      <c r="F80" s="161">
        <f t="shared" si="87"/>
        <v>0</v>
      </c>
      <c r="G80" s="185"/>
      <c r="H80" s="186"/>
      <c r="I80" s="102">
        <f t="shared" ref="I80" si="88">SUM(I78:I79)</f>
        <v>0</v>
      </c>
      <c r="J80" s="106" t="str">
        <f t="shared" ref="J80" si="89">IF((I80=0),"0",E80*100/I80)</f>
        <v>0</v>
      </c>
      <c r="K80" s="216"/>
    </row>
    <row r="81" spans="1:11" ht="30">
      <c r="A81" s="216"/>
      <c r="B81" s="98" t="s">
        <v>177</v>
      </c>
      <c r="C81" s="99" t="s">
        <v>151</v>
      </c>
      <c r="D81" s="99" t="s">
        <v>8</v>
      </c>
      <c r="E81" s="99" t="s">
        <v>5</v>
      </c>
      <c r="F81" s="99" t="s">
        <v>6</v>
      </c>
      <c r="G81" s="99" t="s">
        <v>237</v>
      </c>
      <c r="H81" s="99" t="s">
        <v>328</v>
      </c>
      <c r="I81" s="99" t="s">
        <v>154</v>
      </c>
      <c r="J81" s="100" t="s">
        <v>155</v>
      </c>
      <c r="K81" s="216"/>
    </row>
    <row r="82" spans="1:11">
      <c r="A82" s="216"/>
      <c r="B82" s="187" t="s">
        <v>7</v>
      </c>
      <c r="C82" s="96" t="s">
        <v>235</v>
      </c>
      <c r="D82" s="97" t="s">
        <v>152</v>
      </c>
      <c r="E82" s="115"/>
      <c r="F82" s="160" t="str">
        <f t="shared" ref="F82" si="90">IF(ISBLANK(E82),"",E82/E84)</f>
        <v/>
      </c>
      <c r="G82" s="115">
        <f>H78</f>
        <v>0</v>
      </c>
      <c r="H82" s="115"/>
      <c r="I82" s="105" t="str">
        <f>IF(ISBLANK(H82),"",H82-G82)</f>
        <v/>
      </c>
      <c r="J82" s="103" t="str">
        <f t="shared" ref="J82:J83" si="91">IF(ISBLANK(H82),"",E82*100/I82)</f>
        <v/>
      </c>
      <c r="K82" s="216"/>
    </row>
    <row r="83" spans="1:11">
      <c r="A83" s="216"/>
      <c r="B83" s="187"/>
      <c r="C83" s="96" t="s">
        <v>236</v>
      </c>
      <c r="D83" s="97" t="s">
        <v>153</v>
      </c>
      <c r="E83" s="115"/>
      <c r="F83" s="160" t="str">
        <f>IF(ISBLANK(E83),"",E83/#REF!)</f>
        <v/>
      </c>
      <c r="G83" s="115">
        <f>H79</f>
        <v>0</v>
      </c>
      <c r="H83" s="115"/>
      <c r="I83" s="105" t="str">
        <f>IF(ISBLANK(H83),"",H83-G83)</f>
        <v/>
      </c>
      <c r="J83" s="103" t="str">
        <f t="shared" si="91"/>
        <v/>
      </c>
      <c r="K83" s="216"/>
    </row>
    <row r="84" spans="1:11" ht="16" thickBot="1">
      <c r="A84" s="216"/>
      <c r="B84" s="101" t="s">
        <v>6</v>
      </c>
      <c r="C84" s="185"/>
      <c r="D84" s="186"/>
      <c r="E84" s="94">
        <f t="shared" ref="E84:F84" si="92">SUM(E82:E83)</f>
        <v>0</v>
      </c>
      <c r="F84" s="161">
        <f t="shared" si="92"/>
        <v>0</v>
      </c>
      <c r="G84" s="185"/>
      <c r="H84" s="186"/>
      <c r="I84" s="102">
        <f t="shared" ref="I84" si="93">SUM(I82:I83)</f>
        <v>0</v>
      </c>
      <c r="J84" s="106" t="str">
        <f t="shared" ref="J84" si="94">IF((I84=0),"0",E84*100/I84)</f>
        <v>0</v>
      </c>
      <c r="K84" s="216"/>
    </row>
    <row r="85" spans="1:11" ht="30">
      <c r="A85" s="216"/>
      <c r="B85" s="98" t="s">
        <v>178</v>
      </c>
      <c r="C85" s="99" t="s">
        <v>151</v>
      </c>
      <c r="D85" s="99" t="s">
        <v>8</v>
      </c>
      <c r="E85" s="99" t="s">
        <v>5</v>
      </c>
      <c r="F85" s="99" t="s">
        <v>6</v>
      </c>
      <c r="G85" s="99" t="s">
        <v>237</v>
      </c>
      <c r="H85" s="99" t="s">
        <v>328</v>
      </c>
      <c r="I85" s="99" t="s">
        <v>154</v>
      </c>
      <c r="J85" s="100" t="s">
        <v>155</v>
      </c>
      <c r="K85" s="216"/>
    </row>
    <row r="86" spans="1:11">
      <c r="A86" s="216"/>
      <c r="B86" s="187" t="s">
        <v>7</v>
      </c>
      <c r="C86" s="96" t="s">
        <v>238</v>
      </c>
      <c r="D86" s="97" t="s">
        <v>152</v>
      </c>
      <c r="E86" s="115"/>
      <c r="F86" s="160" t="str">
        <f t="shared" ref="F86" si="95">IF(ISBLANK(E86),"",E86/E88)</f>
        <v/>
      </c>
      <c r="G86" s="115">
        <f>H82</f>
        <v>0</v>
      </c>
      <c r="H86" s="115"/>
      <c r="I86" s="105" t="str">
        <f>IF(ISBLANK(H86),"",H86-G86)</f>
        <v/>
      </c>
      <c r="J86" s="103" t="str">
        <f t="shared" ref="J86:J87" si="96">IF(ISBLANK(H86),"",E86*100/I86)</f>
        <v/>
      </c>
      <c r="K86" s="216"/>
    </row>
    <row r="87" spans="1:11">
      <c r="A87" s="216"/>
      <c r="B87" s="187"/>
      <c r="C87" s="96" t="s">
        <v>239</v>
      </c>
      <c r="D87" s="97" t="s">
        <v>153</v>
      </c>
      <c r="E87" s="115"/>
      <c r="F87" s="160" t="str">
        <f>IF(ISBLANK(E87),"",E87/#REF!)</f>
        <v/>
      </c>
      <c r="G87" s="115">
        <f>H83</f>
        <v>0</v>
      </c>
      <c r="H87" s="115"/>
      <c r="I87" s="105" t="str">
        <f>IF(ISBLANK(H87),"",H87-G87)</f>
        <v/>
      </c>
      <c r="J87" s="103" t="str">
        <f t="shared" si="96"/>
        <v/>
      </c>
      <c r="K87" s="216"/>
    </row>
    <row r="88" spans="1:11" ht="16" thickBot="1">
      <c r="A88" s="216"/>
      <c r="B88" s="101" t="s">
        <v>6</v>
      </c>
      <c r="C88" s="185"/>
      <c r="D88" s="186"/>
      <c r="E88" s="94">
        <f t="shared" ref="E88:F88" si="97">SUM(E86:E87)</f>
        <v>0</v>
      </c>
      <c r="F88" s="161">
        <f t="shared" si="97"/>
        <v>0</v>
      </c>
      <c r="G88" s="185"/>
      <c r="H88" s="186"/>
      <c r="I88" s="102">
        <f t="shared" ref="I88" si="98">SUM(I86:I87)</f>
        <v>0</v>
      </c>
      <c r="J88" s="106" t="str">
        <f t="shared" ref="J88" si="99">IF((I88=0),"0",E88*100/I88)</f>
        <v>0</v>
      </c>
      <c r="K88" s="216"/>
    </row>
    <row r="89" spans="1:11" ht="30">
      <c r="A89" s="216"/>
      <c r="B89" s="98" t="s">
        <v>179</v>
      </c>
      <c r="C89" s="99" t="s">
        <v>151</v>
      </c>
      <c r="D89" s="99" t="s">
        <v>8</v>
      </c>
      <c r="E89" s="99" t="s">
        <v>5</v>
      </c>
      <c r="F89" s="99" t="s">
        <v>6</v>
      </c>
      <c r="G89" s="99" t="s">
        <v>237</v>
      </c>
      <c r="H89" s="99" t="s">
        <v>328</v>
      </c>
      <c r="I89" s="99" t="s">
        <v>154</v>
      </c>
      <c r="J89" s="100" t="s">
        <v>155</v>
      </c>
      <c r="K89" s="216"/>
    </row>
    <row r="90" spans="1:11">
      <c r="A90" s="216"/>
      <c r="B90" s="187" t="s">
        <v>7</v>
      </c>
      <c r="C90" s="96" t="s">
        <v>240</v>
      </c>
      <c r="D90" s="97" t="s">
        <v>152</v>
      </c>
      <c r="E90" s="115"/>
      <c r="F90" s="160" t="str">
        <f t="shared" ref="F90" si="100">IF(ISBLANK(E90),"",E90/E92)</f>
        <v/>
      </c>
      <c r="G90" s="115">
        <f>H86</f>
        <v>0</v>
      </c>
      <c r="H90" s="115"/>
      <c r="I90" s="105" t="str">
        <f>IF(ISBLANK(H90),"",H90-G90)</f>
        <v/>
      </c>
      <c r="J90" s="103" t="str">
        <f t="shared" ref="J90:J91" si="101">IF(ISBLANK(H90),"",E90*100/I90)</f>
        <v/>
      </c>
      <c r="K90" s="216"/>
    </row>
    <row r="91" spans="1:11">
      <c r="A91" s="216"/>
      <c r="B91" s="187"/>
      <c r="C91" s="96" t="s">
        <v>241</v>
      </c>
      <c r="D91" s="97" t="s">
        <v>153</v>
      </c>
      <c r="E91" s="115"/>
      <c r="F91" s="160" t="str">
        <f>IF(ISBLANK(E91),"",E91/#REF!)</f>
        <v/>
      </c>
      <c r="G91" s="115">
        <f>H87</f>
        <v>0</v>
      </c>
      <c r="H91" s="115"/>
      <c r="I91" s="105" t="str">
        <f>IF(ISBLANK(H91),"",H91-G91)</f>
        <v/>
      </c>
      <c r="J91" s="103" t="str">
        <f t="shared" si="101"/>
        <v/>
      </c>
      <c r="K91" s="216"/>
    </row>
    <row r="92" spans="1:11" ht="16" thickBot="1">
      <c r="A92" s="217"/>
      <c r="B92" s="101" t="s">
        <v>6</v>
      </c>
      <c r="C92" s="185"/>
      <c r="D92" s="186"/>
      <c r="E92" s="94">
        <f t="shared" ref="E92:F92" si="102">SUM(E90:E91)</f>
        <v>0</v>
      </c>
      <c r="F92" s="161">
        <f t="shared" si="102"/>
        <v>0</v>
      </c>
      <c r="G92" s="185"/>
      <c r="H92" s="186"/>
      <c r="I92" s="102">
        <f t="shared" ref="I92" si="103">SUM(I90:I91)</f>
        <v>0</v>
      </c>
      <c r="J92" s="106" t="str">
        <f t="shared" ref="J92:J93" si="104">IF((I92=0),"0",E92*100/I92)</f>
        <v>0</v>
      </c>
      <c r="K92" s="217"/>
    </row>
    <row r="93" spans="1:11" ht="19" thickBot="1">
      <c r="A93" s="111" t="s">
        <v>318</v>
      </c>
      <c r="B93" s="167"/>
      <c r="C93" s="167"/>
      <c r="D93" s="167"/>
      <c r="E93" s="167">
        <f>SUM(E76+E80+E84+E88+E92)</f>
        <v>0</v>
      </c>
      <c r="F93" s="167"/>
      <c r="G93" s="167"/>
      <c r="H93" s="167"/>
      <c r="I93" s="167">
        <f>SUM(I76+I80+I84+I88+I92)</f>
        <v>0</v>
      </c>
      <c r="J93" s="167" t="str">
        <f t="shared" si="104"/>
        <v>0</v>
      </c>
      <c r="K93" s="167"/>
    </row>
    <row r="94" spans="1:11" ht="30" customHeight="1">
      <c r="A94" s="191" t="s">
        <v>307</v>
      </c>
      <c r="B94" s="98" t="s">
        <v>180</v>
      </c>
      <c r="C94" s="99" t="s">
        <v>151</v>
      </c>
      <c r="D94" s="99" t="s">
        <v>8</v>
      </c>
      <c r="E94" s="99" t="s">
        <v>5</v>
      </c>
      <c r="F94" s="99" t="s">
        <v>6</v>
      </c>
      <c r="G94" s="99" t="s">
        <v>237</v>
      </c>
      <c r="H94" s="99" t="s">
        <v>328</v>
      </c>
      <c r="I94" s="99" t="s">
        <v>154</v>
      </c>
      <c r="J94" s="100" t="s">
        <v>155</v>
      </c>
      <c r="K94" s="191" t="s">
        <v>307</v>
      </c>
    </row>
    <row r="95" spans="1:11">
      <c r="A95" s="192"/>
      <c r="B95" s="187" t="s">
        <v>7</v>
      </c>
      <c r="C95" s="96" t="s">
        <v>242</v>
      </c>
      <c r="D95" s="97" t="s">
        <v>152</v>
      </c>
      <c r="E95" s="115"/>
      <c r="F95" s="160" t="str">
        <f t="shared" ref="F95" si="105">IF(ISBLANK(E95),"",E95/E97)</f>
        <v/>
      </c>
      <c r="G95" s="115">
        <f>H90</f>
        <v>0</v>
      </c>
      <c r="H95" s="115"/>
      <c r="I95" s="105" t="str">
        <f>IF(ISBLANK(H95),"",H95-G95)</f>
        <v/>
      </c>
      <c r="J95" s="103" t="str">
        <f t="shared" ref="J95:J96" si="106">IF(ISBLANK(H95),"",E95*100/I95)</f>
        <v/>
      </c>
      <c r="K95" s="192"/>
    </row>
    <row r="96" spans="1:11">
      <c r="A96" s="192"/>
      <c r="B96" s="187"/>
      <c r="C96" s="96" t="s">
        <v>243</v>
      </c>
      <c r="D96" s="97" t="s">
        <v>153</v>
      </c>
      <c r="E96" s="115"/>
      <c r="F96" s="160" t="str">
        <f>IF(ISBLANK(E96),"",E96/#REF!)</f>
        <v/>
      </c>
      <c r="G96" s="115">
        <f>H91</f>
        <v>0</v>
      </c>
      <c r="H96" s="115"/>
      <c r="I96" s="105" t="str">
        <f>IF(ISBLANK(H96),"",H96-G96)</f>
        <v/>
      </c>
      <c r="J96" s="103" t="str">
        <f t="shared" si="106"/>
        <v/>
      </c>
      <c r="K96" s="192"/>
    </row>
    <row r="97" spans="1:11" ht="16" thickBot="1">
      <c r="A97" s="192"/>
      <c r="B97" s="101" t="s">
        <v>6</v>
      </c>
      <c r="C97" s="185"/>
      <c r="D97" s="186"/>
      <c r="E97" s="94">
        <f t="shared" ref="E97:F97" si="107">SUM(E95:E96)</f>
        <v>0</v>
      </c>
      <c r="F97" s="161">
        <f t="shared" si="107"/>
        <v>0</v>
      </c>
      <c r="G97" s="185"/>
      <c r="H97" s="186"/>
      <c r="I97" s="102">
        <f t="shared" ref="I97" si="108">SUM(I95:I96)</f>
        <v>0</v>
      </c>
      <c r="J97" s="106" t="str">
        <f t="shared" ref="J97" si="109">IF((I97=0),"0",E97*100/I97)</f>
        <v>0</v>
      </c>
      <c r="K97" s="192"/>
    </row>
    <row r="98" spans="1:11" ht="30">
      <c r="A98" s="192"/>
      <c r="B98" s="98" t="s">
        <v>181</v>
      </c>
      <c r="C98" s="99" t="s">
        <v>151</v>
      </c>
      <c r="D98" s="99" t="s">
        <v>8</v>
      </c>
      <c r="E98" s="99" t="s">
        <v>5</v>
      </c>
      <c r="F98" s="99" t="s">
        <v>6</v>
      </c>
      <c r="G98" s="99" t="s">
        <v>237</v>
      </c>
      <c r="H98" s="99" t="s">
        <v>328</v>
      </c>
      <c r="I98" s="99" t="s">
        <v>154</v>
      </c>
      <c r="J98" s="100" t="s">
        <v>155</v>
      </c>
      <c r="K98" s="192"/>
    </row>
    <row r="99" spans="1:11">
      <c r="A99" s="192"/>
      <c r="B99" s="187" t="s">
        <v>7</v>
      </c>
      <c r="C99" s="96" t="s">
        <v>244</v>
      </c>
      <c r="D99" s="97" t="s">
        <v>152</v>
      </c>
      <c r="E99" s="115"/>
      <c r="F99" s="160" t="str">
        <f t="shared" ref="F99" si="110">IF(ISBLANK(E99),"",E99/E101)</f>
        <v/>
      </c>
      <c r="G99" s="115">
        <f>H95</f>
        <v>0</v>
      </c>
      <c r="H99" s="115"/>
      <c r="I99" s="105" t="str">
        <f>IF(ISBLANK(H99),"",H99-G99)</f>
        <v/>
      </c>
      <c r="J99" s="103" t="str">
        <f t="shared" ref="J99:J100" si="111">IF(ISBLANK(H99),"",E99*100/I99)</f>
        <v/>
      </c>
      <c r="K99" s="192"/>
    </row>
    <row r="100" spans="1:11">
      <c r="A100" s="192"/>
      <c r="B100" s="187"/>
      <c r="C100" s="96" t="s">
        <v>245</v>
      </c>
      <c r="D100" s="97" t="s">
        <v>153</v>
      </c>
      <c r="E100" s="115"/>
      <c r="F100" s="160" t="str">
        <f>IF(ISBLANK(E100),"",E100/#REF!)</f>
        <v/>
      </c>
      <c r="G100" s="115">
        <f>H96</f>
        <v>0</v>
      </c>
      <c r="H100" s="115"/>
      <c r="I100" s="105" t="str">
        <f>IF(ISBLANK(H100),"",H100-G100)</f>
        <v/>
      </c>
      <c r="J100" s="103" t="str">
        <f t="shared" si="111"/>
        <v/>
      </c>
      <c r="K100" s="192"/>
    </row>
    <row r="101" spans="1:11" ht="16" thickBot="1">
      <c r="A101" s="192"/>
      <c r="B101" s="101" t="s">
        <v>6</v>
      </c>
      <c r="C101" s="185"/>
      <c r="D101" s="186"/>
      <c r="E101" s="94">
        <f t="shared" ref="E101:F101" si="112">SUM(E99:E100)</f>
        <v>0</v>
      </c>
      <c r="F101" s="161">
        <f t="shared" si="112"/>
        <v>0</v>
      </c>
      <c r="G101" s="185"/>
      <c r="H101" s="186"/>
      <c r="I101" s="102">
        <f t="shared" ref="I101" si="113">SUM(I99:I100)</f>
        <v>0</v>
      </c>
      <c r="J101" s="106" t="str">
        <f t="shared" ref="J101" si="114">IF((I101=0),"0",E101*100/I101)</f>
        <v>0</v>
      </c>
      <c r="K101" s="192"/>
    </row>
    <row r="102" spans="1:11" ht="30">
      <c r="A102" s="192"/>
      <c r="B102" s="98" t="s">
        <v>184</v>
      </c>
      <c r="C102" s="99" t="s">
        <v>151</v>
      </c>
      <c r="D102" s="99" t="s">
        <v>8</v>
      </c>
      <c r="E102" s="99" t="s">
        <v>5</v>
      </c>
      <c r="F102" s="99" t="s">
        <v>6</v>
      </c>
      <c r="G102" s="99" t="s">
        <v>237</v>
      </c>
      <c r="H102" s="99" t="s">
        <v>328</v>
      </c>
      <c r="I102" s="99" t="s">
        <v>154</v>
      </c>
      <c r="J102" s="100" t="s">
        <v>155</v>
      </c>
      <c r="K102" s="192"/>
    </row>
    <row r="103" spans="1:11">
      <c r="A103" s="192"/>
      <c r="B103" s="187" t="s">
        <v>7</v>
      </c>
      <c r="C103" s="96" t="s">
        <v>246</v>
      </c>
      <c r="D103" s="97" t="s">
        <v>152</v>
      </c>
      <c r="E103" s="115"/>
      <c r="F103" s="160" t="str">
        <f t="shared" ref="F103" si="115">IF(ISBLANK(E103),"",E103/E105)</f>
        <v/>
      </c>
      <c r="G103" s="115">
        <f>H99</f>
        <v>0</v>
      </c>
      <c r="H103" s="115"/>
      <c r="I103" s="105" t="str">
        <f>IF(ISBLANK(H103),"",H103-G103)</f>
        <v/>
      </c>
      <c r="J103" s="103" t="str">
        <f t="shared" ref="J103:J104" si="116">IF(ISBLANK(H103),"",E103*100/I103)</f>
        <v/>
      </c>
      <c r="K103" s="192"/>
    </row>
    <row r="104" spans="1:11">
      <c r="A104" s="192"/>
      <c r="B104" s="187"/>
      <c r="C104" s="96" t="s">
        <v>247</v>
      </c>
      <c r="D104" s="97" t="s">
        <v>153</v>
      </c>
      <c r="E104" s="115"/>
      <c r="F104" s="160" t="str">
        <f>IF(ISBLANK(E104),"",E104/#REF!)</f>
        <v/>
      </c>
      <c r="G104" s="115">
        <f>H100</f>
        <v>0</v>
      </c>
      <c r="H104" s="115"/>
      <c r="I104" s="105" t="str">
        <f>IF(ISBLANK(H104),"",H104-G104)</f>
        <v/>
      </c>
      <c r="J104" s="103" t="str">
        <f t="shared" si="116"/>
        <v/>
      </c>
      <c r="K104" s="192"/>
    </row>
    <row r="105" spans="1:11" ht="16" thickBot="1">
      <c r="A105" s="192"/>
      <c r="B105" s="101" t="s">
        <v>6</v>
      </c>
      <c r="C105" s="185"/>
      <c r="D105" s="186"/>
      <c r="E105" s="94">
        <f t="shared" ref="E105:F105" si="117">SUM(E103:E104)</f>
        <v>0</v>
      </c>
      <c r="F105" s="161">
        <f t="shared" si="117"/>
        <v>0</v>
      </c>
      <c r="G105" s="185"/>
      <c r="H105" s="186"/>
      <c r="I105" s="102">
        <f t="shared" ref="I105" si="118">SUM(I103:I104)</f>
        <v>0</v>
      </c>
      <c r="J105" s="106" t="str">
        <f t="shared" ref="J105" si="119">IF((I105=0),"0",E105*100/I105)</f>
        <v>0</v>
      </c>
      <c r="K105" s="192"/>
    </row>
    <row r="106" spans="1:11" ht="30">
      <c r="A106" s="192"/>
      <c r="B106" s="98" t="s">
        <v>187</v>
      </c>
      <c r="C106" s="99" t="s">
        <v>151</v>
      </c>
      <c r="D106" s="99" t="s">
        <v>8</v>
      </c>
      <c r="E106" s="99" t="s">
        <v>5</v>
      </c>
      <c r="F106" s="99" t="s">
        <v>6</v>
      </c>
      <c r="G106" s="99" t="s">
        <v>237</v>
      </c>
      <c r="H106" s="99" t="s">
        <v>328</v>
      </c>
      <c r="I106" s="99" t="s">
        <v>154</v>
      </c>
      <c r="J106" s="100" t="s">
        <v>155</v>
      </c>
      <c r="K106" s="192"/>
    </row>
    <row r="107" spans="1:11">
      <c r="A107" s="192"/>
      <c r="B107" s="187" t="s">
        <v>7</v>
      </c>
      <c r="C107" s="96" t="s">
        <v>248</v>
      </c>
      <c r="D107" s="97" t="s">
        <v>152</v>
      </c>
      <c r="E107" s="115"/>
      <c r="F107" s="160" t="str">
        <f t="shared" ref="F107" si="120">IF(ISBLANK(E107),"",E107/E109)</f>
        <v/>
      </c>
      <c r="G107" s="115">
        <f>H103</f>
        <v>0</v>
      </c>
      <c r="H107" s="115"/>
      <c r="I107" s="105" t="str">
        <f>IF(ISBLANK(H107),"",H107-G107)</f>
        <v/>
      </c>
      <c r="J107" s="103" t="str">
        <f t="shared" ref="J107:J108" si="121">IF(ISBLANK(H107),"",E107*100/I107)</f>
        <v/>
      </c>
      <c r="K107" s="192"/>
    </row>
    <row r="108" spans="1:11">
      <c r="A108" s="192"/>
      <c r="B108" s="187"/>
      <c r="C108" s="96" t="s">
        <v>249</v>
      </c>
      <c r="D108" s="97" t="s">
        <v>153</v>
      </c>
      <c r="E108" s="115"/>
      <c r="F108" s="160" t="str">
        <f>IF(ISBLANK(E108),"",E108/#REF!)</f>
        <v/>
      </c>
      <c r="G108" s="115">
        <f>H104</f>
        <v>0</v>
      </c>
      <c r="H108" s="115"/>
      <c r="I108" s="105" t="str">
        <f>IF(ISBLANK(H108),"",H108-G108)</f>
        <v/>
      </c>
      <c r="J108" s="103" t="str">
        <f t="shared" si="121"/>
        <v/>
      </c>
      <c r="K108" s="192"/>
    </row>
    <row r="109" spans="1:11" ht="16" thickBot="1">
      <c r="A109" s="193"/>
      <c r="B109" s="101" t="s">
        <v>6</v>
      </c>
      <c r="C109" s="185"/>
      <c r="D109" s="186"/>
      <c r="E109" s="94">
        <f t="shared" ref="E109:F109" si="122">SUM(E107:E108)</f>
        <v>0</v>
      </c>
      <c r="F109" s="161">
        <f t="shared" si="122"/>
        <v>0</v>
      </c>
      <c r="G109" s="185"/>
      <c r="H109" s="186"/>
      <c r="I109" s="102">
        <f t="shared" ref="I109" si="123">SUM(I107:I108)</f>
        <v>0</v>
      </c>
      <c r="J109" s="106" t="str">
        <f t="shared" ref="J109:J110" si="124">IF((I109=0),"0",E109*100/I109)</f>
        <v>0</v>
      </c>
      <c r="K109" s="193"/>
    </row>
    <row r="110" spans="1:11" ht="19" thickBot="1">
      <c r="A110" s="112" t="s">
        <v>319</v>
      </c>
      <c r="B110" s="168"/>
      <c r="C110" s="168"/>
      <c r="D110" s="168"/>
      <c r="E110" s="168">
        <f>SUM(E97+E101+E105+E109)</f>
        <v>0</v>
      </c>
      <c r="F110" s="168"/>
      <c r="G110" s="168"/>
      <c r="H110" s="168"/>
      <c r="I110" s="168">
        <f>SUM(I97+I101+I105+I109)</f>
        <v>0</v>
      </c>
      <c r="J110" s="168" t="str">
        <f t="shared" si="124"/>
        <v>0</v>
      </c>
      <c r="K110" s="168"/>
    </row>
    <row r="111" spans="1:11" ht="30" customHeight="1">
      <c r="A111" s="194" t="s">
        <v>308</v>
      </c>
      <c r="B111" s="98" t="s">
        <v>190</v>
      </c>
      <c r="C111" s="99" t="s">
        <v>151</v>
      </c>
      <c r="D111" s="99" t="s">
        <v>8</v>
      </c>
      <c r="E111" s="99" t="s">
        <v>5</v>
      </c>
      <c r="F111" s="99" t="s">
        <v>6</v>
      </c>
      <c r="G111" s="99" t="s">
        <v>237</v>
      </c>
      <c r="H111" s="99" t="s">
        <v>328</v>
      </c>
      <c r="I111" s="99" t="s">
        <v>154</v>
      </c>
      <c r="J111" s="100" t="s">
        <v>155</v>
      </c>
      <c r="K111" s="194" t="s">
        <v>308</v>
      </c>
    </row>
    <row r="112" spans="1:11">
      <c r="A112" s="195"/>
      <c r="B112" s="187" t="s">
        <v>7</v>
      </c>
      <c r="C112" s="96" t="s">
        <v>250</v>
      </c>
      <c r="D112" s="97" t="s">
        <v>152</v>
      </c>
      <c r="E112" s="115"/>
      <c r="F112" s="160" t="str">
        <f t="shared" ref="F112" si="125">IF(ISBLANK(E112),"",E112/E114)</f>
        <v/>
      </c>
      <c r="G112" s="115">
        <f>H107</f>
        <v>0</v>
      </c>
      <c r="H112" s="115"/>
      <c r="I112" s="105" t="str">
        <f>IF(ISBLANK(H112),"",H112-G112)</f>
        <v/>
      </c>
      <c r="J112" s="103" t="str">
        <f t="shared" ref="J112:J113" si="126">IF(ISBLANK(H112),"",E112*100/I112)</f>
        <v/>
      </c>
      <c r="K112" s="195"/>
    </row>
    <row r="113" spans="1:11">
      <c r="A113" s="195"/>
      <c r="B113" s="187"/>
      <c r="C113" s="96" t="s">
        <v>251</v>
      </c>
      <c r="D113" s="97" t="s">
        <v>153</v>
      </c>
      <c r="E113" s="115"/>
      <c r="F113" s="160" t="str">
        <f>IF(ISBLANK(E113),"",E113/#REF!)</f>
        <v/>
      </c>
      <c r="G113" s="115">
        <f>H108</f>
        <v>0</v>
      </c>
      <c r="H113" s="115"/>
      <c r="I113" s="105" t="str">
        <f>IF(ISBLANK(H113),"",H113-G113)</f>
        <v/>
      </c>
      <c r="J113" s="103" t="str">
        <f t="shared" si="126"/>
        <v/>
      </c>
      <c r="K113" s="195"/>
    </row>
    <row r="114" spans="1:11" ht="16" thickBot="1">
      <c r="A114" s="195"/>
      <c r="B114" s="101" t="s">
        <v>6</v>
      </c>
      <c r="C114" s="185"/>
      <c r="D114" s="186"/>
      <c r="E114" s="94">
        <f t="shared" ref="E114:F114" si="127">SUM(E112:E113)</f>
        <v>0</v>
      </c>
      <c r="F114" s="161">
        <f t="shared" si="127"/>
        <v>0</v>
      </c>
      <c r="G114" s="185"/>
      <c r="H114" s="186"/>
      <c r="I114" s="102">
        <f t="shared" ref="I114" si="128">SUM(I112:I113)</f>
        <v>0</v>
      </c>
      <c r="J114" s="106" t="str">
        <f t="shared" ref="J114" si="129">IF((I114=0),"0",E114*100/I114)</f>
        <v>0</v>
      </c>
      <c r="K114" s="195"/>
    </row>
    <row r="115" spans="1:11" ht="30">
      <c r="A115" s="195"/>
      <c r="B115" s="98" t="s">
        <v>193</v>
      </c>
      <c r="C115" s="99" t="s">
        <v>151</v>
      </c>
      <c r="D115" s="99" t="s">
        <v>8</v>
      </c>
      <c r="E115" s="99" t="s">
        <v>5</v>
      </c>
      <c r="F115" s="99" t="s">
        <v>6</v>
      </c>
      <c r="G115" s="99" t="s">
        <v>237</v>
      </c>
      <c r="H115" s="99" t="s">
        <v>328</v>
      </c>
      <c r="I115" s="99" t="s">
        <v>154</v>
      </c>
      <c r="J115" s="100" t="s">
        <v>155</v>
      </c>
      <c r="K115" s="195"/>
    </row>
    <row r="116" spans="1:11">
      <c r="A116" s="195"/>
      <c r="B116" s="187" t="s">
        <v>7</v>
      </c>
      <c r="C116" s="96" t="s">
        <v>252</v>
      </c>
      <c r="D116" s="97" t="s">
        <v>152</v>
      </c>
      <c r="E116" s="115"/>
      <c r="F116" s="160" t="str">
        <f t="shared" ref="F116" si="130">IF(ISBLANK(E116),"",E116/E118)</f>
        <v/>
      </c>
      <c r="G116" s="115">
        <f>H112</f>
        <v>0</v>
      </c>
      <c r="H116" s="115"/>
      <c r="I116" s="105" t="str">
        <f>IF(ISBLANK(H116),"",H116-G116)</f>
        <v/>
      </c>
      <c r="J116" s="103" t="str">
        <f t="shared" ref="J116:J117" si="131">IF(ISBLANK(H116),"",E116*100/I116)</f>
        <v/>
      </c>
      <c r="K116" s="195"/>
    </row>
    <row r="117" spans="1:11">
      <c r="A117" s="195"/>
      <c r="B117" s="187"/>
      <c r="C117" s="96" t="s">
        <v>253</v>
      </c>
      <c r="D117" s="97" t="s">
        <v>153</v>
      </c>
      <c r="E117" s="115"/>
      <c r="F117" s="160" t="str">
        <f>IF(ISBLANK(E117),"",E117/#REF!)</f>
        <v/>
      </c>
      <c r="G117" s="115">
        <f>H113</f>
        <v>0</v>
      </c>
      <c r="H117" s="115"/>
      <c r="I117" s="105" t="str">
        <f>IF(ISBLANK(H117),"",H117-G117)</f>
        <v/>
      </c>
      <c r="J117" s="103" t="str">
        <f t="shared" si="131"/>
        <v/>
      </c>
      <c r="K117" s="195"/>
    </row>
    <row r="118" spans="1:11" ht="16" thickBot="1">
      <c r="A118" s="195"/>
      <c r="B118" s="101" t="s">
        <v>6</v>
      </c>
      <c r="C118" s="185"/>
      <c r="D118" s="186"/>
      <c r="E118" s="94">
        <f t="shared" ref="E118:F118" si="132">SUM(E116:E117)</f>
        <v>0</v>
      </c>
      <c r="F118" s="161">
        <f t="shared" si="132"/>
        <v>0</v>
      </c>
      <c r="G118" s="185"/>
      <c r="H118" s="186"/>
      <c r="I118" s="102">
        <f t="shared" ref="I118" si="133">SUM(I116:I117)</f>
        <v>0</v>
      </c>
      <c r="J118" s="106" t="str">
        <f t="shared" ref="J118" si="134">IF((I118=0),"0",E118*100/I118)</f>
        <v>0</v>
      </c>
      <c r="K118" s="195"/>
    </row>
    <row r="119" spans="1:11" ht="30">
      <c r="A119" s="195"/>
      <c r="B119" s="98" t="s">
        <v>194</v>
      </c>
      <c r="C119" s="99" t="s">
        <v>151</v>
      </c>
      <c r="D119" s="99" t="s">
        <v>8</v>
      </c>
      <c r="E119" s="99" t="s">
        <v>5</v>
      </c>
      <c r="F119" s="99" t="s">
        <v>6</v>
      </c>
      <c r="G119" s="99" t="s">
        <v>237</v>
      </c>
      <c r="H119" s="99" t="s">
        <v>328</v>
      </c>
      <c r="I119" s="99" t="s">
        <v>154</v>
      </c>
      <c r="J119" s="100" t="s">
        <v>155</v>
      </c>
      <c r="K119" s="195"/>
    </row>
    <row r="120" spans="1:11">
      <c r="A120" s="195"/>
      <c r="B120" s="187" t="s">
        <v>7</v>
      </c>
      <c r="C120" s="96" t="s">
        <v>254</v>
      </c>
      <c r="D120" s="97" t="s">
        <v>152</v>
      </c>
      <c r="E120" s="115"/>
      <c r="F120" s="160" t="str">
        <f t="shared" ref="F120" si="135">IF(ISBLANK(E120),"",E120/E122)</f>
        <v/>
      </c>
      <c r="G120" s="115">
        <f>H116</f>
        <v>0</v>
      </c>
      <c r="H120" s="115"/>
      <c r="I120" s="105" t="str">
        <f>IF(ISBLANK(H120),"",H120-G120)</f>
        <v/>
      </c>
      <c r="J120" s="103" t="str">
        <f t="shared" ref="J120:J121" si="136">IF(ISBLANK(H120),"",E120*100/I120)</f>
        <v/>
      </c>
      <c r="K120" s="195"/>
    </row>
    <row r="121" spans="1:11">
      <c r="A121" s="195"/>
      <c r="B121" s="187"/>
      <c r="C121" s="96" t="s">
        <v>255</v>
      </c>
      <c r="D121" s="97" t="s">
        <v>153</v>
      </c>
      <c r="E121" s="115"/>
      <c r="F121" s="160" t="str">
        <f>IF(ISBLANK(E121),"",E121/#REF!)</f>
        <v/>
      </c>
      <c r="G121" s="115">
        <f>H117</f>
        <v>0</v>
      </c>
      <c r="H121" s="115"/>
      <c r="I121" s="105" t="str">
        <f>IF(ISBLANK(H121),"",H121-G121)</f>
        <v/>
      </c>
      <c r="J121" s="103" t="str">
        <f t="shared" si="136"/>
        <v/>
      </c>
      <c r="K121" s="195"/>
    </row>
    <row r="122" spans="1:11" ht="16" thickBot="1">
      <c r="A122" s="195"/>
      <c r="B122" s="101" t="s">
        <v>6</v>
      </c>
      <c r="C122" s="185"/>
      <c r="D122" s="186"/>
      <c r="E122" s="94">
        <f t="shared" ref="E122:F122" si="137">SUM(E120:E121)</f>
        <v>0</v>
      </c>
      <c r="F122" s="161">
        <f t="shared" si="137"/>
        <v>0</v>
      </c>
      <c r="G122" s="185"/>
      <c r="H122" s="186"/>
      <c r="I122" s="102">
        <f t="shared" ref="I122" si="138">SUM(I120:I121)</f>
        <v>0</v>
      </c>
      <c r="J122" s="106" t="str">
        <f t="shared" ref="J122" si="139">IF((I122=0),"0",E122*100/I122)</f>
        <v>0</v>
      </c>
      <c r="K122" s="195"/>
    </row>
    <row r="123" spans="1:11" ht="30">
      <c r="A123" s="195"/>
      <c r="B123" s="98" t="s">
        <v>195</v>
      </c>
      <c r="C123" s="99" t="s">
        <v>151</v>
      </c>
      <c r="D123" s="99" t="s">
        <v>8</v>
      </c>
      <c r="E123" s="99" t="s">
        <v>5</v>
      </c>
      <c r="F123" s="99" t="s">
        <v>6</v>
      </c>
      <c r="G123" s="99" t="s">
        <v>237</v>
      </c>
      <c r="H123" s="99" t="s">
        <v>328</v>
      </c>
      <c r="I123" s="99" t="s">
        <v>154</v>
      </c>
      <c r="J123" s="100" t="s">
        <v>155</v>
      </c>
      <c r="K123" s="195"/>
    </row>
    <row r="124" spans="1:11">
      <c r="A124" s="195"/>
      <c r="B124" s="187" t="s">
        <v>7</v>
      </c>
      <c r="C124" s="96" t="s">
        <v>256</v>
      </c>
      <c r="D124" s="97" t="s">
        <v>152</v>
      </c>
      <c r="E124" s="115"/>
      <c r="F124" s="160" t="str">
        <f t="shared" ref="F124" si="140">IF(ISBLANK(E124),"",E124/E126)</f>
        <v/>
      </c>
      <c r="G124" s="115">
        <f>H120</f>
        <v>0</v>
      </c>
      <c r="H124" s="115"/>
      <c r="I124" s="105" t="str">
        <f>IF(ISBLANK(H124),"",H124-G124)</f>
        <v/>
      </c>
      <c r="J124" s="103" t="str">
        <f t="shared" ref="J124:J125" si="141">IF(ISBLANK(H124),"",E124*100/I124)</f>
        <v/>
      </c>
      <c r="K124" s="195"/>
    </row>
    <row r="125" spans="1:11">
      <c r="A125" s="195"/>
      <c r="B125" s="187"/>
      <c r="C125" s="96" t="s">
        <v>257</v>
      </c>
      <c r="D125" s="97" t="s">
        <v>153</v>
      </c>
      <c r="E125" s="115"/>
      <c r="F125" s="160" t="str">
        <f>IF(ISBLANK(E125),"",E125/#REF!)</f>
        <v/>
      </c>
      <c r="G125" s="115">
        <f>H121</f>
        <v>0</v>
      </c>
      <c r="H125" s="115"/>
      <c r="I125" s="105" t="str">
        <f>IF(ISBLANK(H125),"",H125-G125)</f>
        <v/>
      </c>
      <c r="J125" s="103" t="str">
        <f t="shared" si="141"/>
        <v/>
      </c>
      <c r="K125" s="195"/>
    </row>
    <row r="126" spans="1:11" ht="16" thickBot="1">
      <c r="A126" s="196"/>
      <c r="B126" s="101" t="s">
        <v>6</v>
      </c>
      <c r="C126" s="185"/>
      <c r="D126" s="186"/>
      <c r="E126" s="94">
        <f t="shared" ref="E126:F126" si="142">SUM(E124:E125)</f>
        <v>0</v>
      </c>
      <c r="F126" s="161">
        <f t="shared" si="142"/>
        <v>0</v>
      </c>
      <c r="G126" s="185"/>
      <c r="H126" s="186"/>
      <c r="I126" s="102">
        <f t="shared" ref="I126" si="143">SUM(I124:I125)</f>
        <v>0</v>
      </c>
      <c r="J126" s="106" t="str">
        <f t="shared" ref="J126:J127" si="144">IF((I126=0),"0",E126*100/I126)</f>
        <v>0</v>
      </c>
      <c r="K126" s="196"/>
    </row>
    <row r="127" spans="1:11" ht="19" thickBot="1">
      <c r="A127" s="113" t="s">
        <v>320</v>
      </c>
      <c r="B127" s="169"/>
      <c r="C127" s="169"/>
      <c r="D127" s="169"/>
      <c r="E127" s="169">
        <f>SUM(E114+E118+E122+E126)</f>
        <v>0</v>
      </c>
      <c r="F127" s="169"/>
      <c r="G127" s="169"/>
      <c r="H127" s="169"/>
      <c r="I127" s="169">
        <f>SUM(I114+I118+I122+I126)</f>
        <v>0</v>
      </c>
      <c r="J127" s="169" t="str">
        <f t="shared" si="144"/>
        <v>0</v>
      </c>
      <c r="K127" s="169"/>
    </row>
    <row r="128" spans="1:11" ht="30" customHeight="1">
      <c r="A128" s="188" t="s">
        <v>309</v>
      </c>
      <c r="B128" s="98" t="s">
        <v>196</v>
      </c>
      <c r="C128" s="99" t="s">
        <v>151</v>
      </c>
      <c r="D128" s="99" t="s">
        <v>8</v>
      </c>
      <c r="E128" s="99" t="s">
        <v>5</v>
      </c>
      <c r="F128" s="99" t="s">
        <v>6</v>
      </c>
      <c r="G128" s="99" t="s">
        <v>237</v>
      </c>
      <c r="H128" s="99" t="s">
        <v>328</v>
      </c>
      <c r="I128" s="99" t="s">
        <v>154</v>
      </c>
      <c r="J128" s="100" t="s">
        <v>155</v>
      </c>
      <c r="K128" s="188" t="s">
        <v>309</v>
      </c>
    </row>
    <row r="129" spans="1:11">
      <c r="A129" s="189"/>
      <c r="B129" s="187" t="s">
        <v>7</v>
      </c>
      <c r="C129" s="96" t="s">
        <v>258</v>
      </c>
      <c r="D129" s="97" t="s">
        <v>152</v>
      </c>
      <c r="E129" s="115"/>
      <c r="F129" s="160" t="str">
        <f t="shared" ref="F129" si="145">IF(ISBLANK(E129),"",E129/E131)</f>
        <v/>
      </c>
      <c r="G129" s="115">
        <f>H124</f>
        <v>0</v>
      </c>
      <c r="H129" s="115"/>
      <c r="I129" s="105" t="str">
        <f>IF(ISBLANK(H129),"",H129-G129)</f>
        <v/>
      </c>
      <c r="J129" s="103" t="str">
        <f t="shared" ref="J129:J130" si="146">IF(ISBLANK(H129),"",E129*100/I129)</f>
        <v/>
      </c>
      <c r="K129" s="189"/>
    </row>
    <row r="130" spans="1:11">
      <c r="A130" s="189"/>
      <c r="B130" s="187"/>
      <c r="C130" s="96" t="s">
        <v>259</v>
      </c>
      <c r="D130" s="97" t="s">
        <v>153</v>
      </c>
      <c r="E130" s="115"/>
      <c r="F130" s="160" t="str">
        <f>IF(ISBLANK(E130),"",E130/#REF!)</f>
        <v/>
      </c>
      <c r="G130" s="115">
        <f>H125</f>
        <v>0</v>
      </c>
      <c r="H130" s="115"/>
      <c r="I130" s="105" t="str">
        <f>IF(ISBLANK(H130),"",H130-G130)</f>
        <v/>
      </c>
      <c r="J130" s="103" t="str">
        <f t="shared" si="146"/>
        <v/>
      </c>
      <c r="K130" s="189"/>
    </row>
    <row r="131" spans="1:11" ht="16" thickBot="1">
      <c r="A131" s="189"/>
      <c r="B131" s="101" t="s">
        <v>6</v>
      </c>
      <c r="C131" s="185"/>
      <c r="D131" s="186"/>
      <c r="E131" s="94">
        <f t="shared" ref="E131:F131" si="147">SUM(E129:E130)</f>
        <v>0</v>
      </c>
      <c r="F131" s="161">
        <f t="shared" si="147"/>
        <v>0</v>
      </c>
      <c r="G131" s="185"/>
      <c r="H131" s="186"/>
      <c r="I131" s="102">
        <f t="shared" ref="I131" si="148">SUM(I129:I130)</f>
        <v>0</v>
      </c>
      <c r="J131" s="106" t="str">
        <f t="shared" ref="J131" si="149">IF((I131=0),"0",E131*100/I131)</f>
        <v>0</v>
      </c>
      <c r="K131" s="189"/>
    </row>
    <row r="132" spans="1:11" ht="30">
      <c r="A132" s="189"/>
      <c r="B132" s="98" t="s">
        <v>197</v>
      </c>
      <c r="C132" s="99" t="s">
        <v>151</v>
      </c>
      <c r="D132" s="99" t="s">
        <v>8</v>
      </c>
      <c r="E132" s="99" t="s">
        <v>5</v>
      </c>
      <c r="F132" s="99" t="s">
        <v>6</v>
      </c>
      <c r="G132" s="99" t="s">
        <v>237</v>
      </c>
      <c r="H132" s="99" t="s">
        <v>328</v>
      </c>
      <c r="I132" s="99" t="s">
        <v>154</v>
      </c>
      <c r="J132" s="100" t="s">
        <v>155</v>
      </c>
      <c r="K132" s="189"/>
    </row>
    <row r="133" spans="1:11">
      <c r="A133" s="189"/>
      <c r="B133" s="187" t="s">
        <v>7</v>
      </c>
      <c r="C133" s="96" t="s">
        <v>260</v>
      </c>
      <c r="D133" s="97" t="s">
        <v>152</v>
      </c>
      <c r="E133" s="115"/>
      <c r="F133" s="160" t="str">
        <f t="shared" ref="F133" si="150">IF(ISBLANK(E133),"",E133/E135)</f>
        <v/>
      </c>
      <c r="G133" s="115">
        <f>H129</f>
        <v>0</v>
      </c>
      <c r="H133" s="115"/>
      <c r="I133" s="105" t="str">
        <f>IF(ISBLANK(H133),"",H133-G133)</f>
        <v/>
      </c>
      <c r="J133" s="103" t="str">
        <f t="shared" ref="J133:J134" si="151">IF(ISBLANK(H133),"",E133*100/I133)</f>
        <v/>
      </c>
      <c r="K133" s="189"/>
    </row>
    <row r="134" spans="1:11">
      <c r="A134" s="189"/>
      <c r="B134" s="187"/>
      <c r="C134" s="96" t="s">
        <v>261</v>
      </c>
      <c r="D134" s="97" t="s">
        <v>153</v>
      </c>
      <c r="E134" s="115"/>
      <c r="F134" s="160" t="str">
        <f>IF(ISBLANK(E134),"",E134/#REF!)</f>
        <v/>
      </c>
      <c r="G134" s="115">
        <f>H130</f>
        <v>0</v>
      </c>
      <c r="H134" s="115"/>
      <c r="I134" s="105" t="str">
        <f>IF(ISBLANK(H134),"",H134-G134)</f>
        <v/>
      </c>
      <c r="J134" s="103" t="str">
        <f t="shared" si="151"/>
        <v/>
      </c>
      <c r="K134" s="189"/>
    </row>
    <row r="135" spans="1:11" ht="16" thickBot="1">
      <c r="A135" s="189"/>
      <c r="B135" s="101" t="s">
        <v>6</v>
      </c>
      <c r="C135" s="185"/>
      <c r="D135" s="186"/>
      <c r="E135" s="94">
        <f t="shared" ref="E135:F135" si="152">SUM(E133:E134)</f>
        <v>0</v>
      </c>
      <c r="F135" s="161">
        <f t="shared" si="152"/>
        <v>0</v>
      </c>
      <c r="G135" s="185"/>
      <c r="H135" s="186"/>
      <c r="I135" s="102">
        <f t="shared" ref="I135" si="153">SUM(I133:I134)</f>
        <v>0</v>
      </c>
      <c r="J135" s="106" t="str">
        <f t="shared" ref="J135" si="154">IF((I135=0),"0",E135*100/I135)</f>
        <v>0</v>
      </c>
      <c r="K135" s="189"/>
    </row>
    <row r="136" spans="1:11" ht="30">
      <c r="A136" s="189"/>
      <c r="B136" s="98" t="s">
        <v>200</v>
      </c>
      <c r="C136" s="99" t="s">
        <v>151</v>
      </c>
      <c r="D136" s="99" t="s">
        <v>8</v>
      </c>
      <c r="E136" s="99" t="s">
        <v>5</v>
      </c>
      <c r="F136" s="99" t="s">
        <v>6</v>
      </c>
      <c r="G136" s="99" t="s">
        <v>237</v>
      </c>
      <c r="H136" s="99" t="s">
        <v>328</v>
      </c>
      <c r="I136" s="99" t="s">
        <v>154</v>
      </c>
      <c r="J136" s="100" t="s">
        <v>155</v>
      </c>
      <c r="K136" s="189"/>
    </row>
    <row r="137" spans="1:11">
      <c r="A137" s="189"/>
      <c r="B137" s="187" t="s">
        <v>7</v>
      </c>
      <c r="C137" s="96" t="s">
        <v>262</v>
      </c>
      <c r="D137" s="97" t="s">
        <v>152</v>
      </c>
      <c r="E137" s="115"/>
      <c r="F137" s="160" t="str">
        <f t="shared" ref="F137" si="155">IF(ISBLANK(E137),"",E137/E139)</f>
        <v/>
      </c>
      <c r="G137" s="115">
        <f>H133</f>
        <v>0</v>
      </c>
      <c r="H137" s="115"/>
      <c r="I137" s="105" t="str">
        <f>IF(ISBLANK(H137),"",H137-G137)</f>
        <v/>
      </c>
      <c r="J137" s="103" t="str">
        <f t="shared" ref="J137:J138" si="156">IF(ISBLANK(H137),"",E137*100/I137)</f>
        <v/>
      </c>
      <c r="K137" s="189"/>
    </row>
    <row r="138" spans="1:11">
      <c r="A138" s="189"/>
      <c r="B138" s="187"/>
      <c r="C138" s="96" t="s">
        <v>263</v>
      </c>
      <c r="D138" s="97" t="s">
        <v>153</v>
      </c>
      <c r="E138" s="115"/>
      <c r="F138" s="160" t="str">
        <f>IF(ISBLANK(E138),"",E138/#REF!)</f>
        <v/>
      </c>
      <c r="G138" s="115">
        <f>H134</f>
        <v>0</v>
      </c>
      <c r="H138" s="115"/>
      <c r="I138" s="105" t="str">
        <f>IF(ISBLANK(H138),"",H138-G138)</f>
        <v/>
      </c>
      <c r="J138" s="103" t="str">
        <f t="shared" si="156"/>
        <v/>
      </c>
      <c r="K138" s="189"/>
    </row>
    <row r="139" spans="1:11" ht="16" thickBot="1">
      <c r="A139" s="189"/>
      <c r="B139" s="101" t="s">
        <v>6</v>
      </c>
      <c r="C139" s="185"/>
      <c r="D139" s="186"/>
      <c r="E139" s="94">
        <f t="shared" ref="E139:F139" si="157">SUM(E137:E138)</f>
        <v>0</v>
      </c>
      <c r="F139" s="161">
        <f t="shared" si="157"/>
        <v>0</v>
      </c>
      <c r="G139" s="185"/>
      <c r="H139" s="186"/>
      <c r="I139" s="102">
        <f t="shared" ref="I139" si="158">SUM(I137:I138)</f>
        <v>0</v>
      </c>
      <c r="J139" s="106" t="str">
        <f t="shared" ref="J139" si="159">IF((I139=0),"0",E139*100/I139)</f>
        <v>0</v>
      </c>
      <c r="K139" s="189"/>
    </row>
    <row r="140" spans="1:11" ht="30">
      <c r="A140" s="189"/>
      <c r="B140" s="98" t="s">
        <v>203</v>
      </c>
      <c r="C140" s="99" t="s">
        <v>151</v>
      </c>
      <c r="D140" s="99" t="s">
        <v>8</v>
      </c>
      <c r="E140" s="99" t="s">
        <v>5</v>
      </c>
      <c r="F140" s="99" t="s">
        <v>6</v>
      </c>
      <c r="G140" s="99" t="s">
        <v>237</v>
      </c>
      <c r="H140" s="99" t="s">
        <v>328</v>
      </c>
      <c r="I140" s="99" t="s">
        <v>154</v>
      </c>
      <c r="J140" s="100" t="s">
        <v>155</v>
      </c>
      <c r="K140" s="189"/>
    </row>
    <row r="141" spans="1:11">
      <c r="A141" s="189"/>
      <c r="B141" s="187" t="s">
        <v>7</v>
      </c>
      <c r="C141" s="96" t="s">
        <v>264</v>
      </c>
      <c r="D141" s="97" t="s">
        <v>152</v>
      </c>
      <c r="E141" s="115"/>
      <c r="F141" s="160" t="str">
        <f t="shared" ref="F141" si="160">IF(ISBLANK(E141),"",E141/E143)</f>
        <v/>
      </c>
      <c r="G141" s="115">
        <f>H137</f>
        <v>0</v>
      </c>
      <c r="H141" s="115"/>
      <c r="I141" s="105" t="str">
        <f>IF(ISBLANK(H141),"",H141-G141)</f>
        <v/>
      </c>
      <c r="J141" s="103" t="str">
        <f t="shared" ref="J141:J142" si="161">IF(ISBLANK(H141),"",E141*100/I141)</f>
        <v/>
      </c>
      <c r="K141" s="189"/>
    </row>
    <row r="142" spans="1:11">
      <c r="A142" s="189"/>
      <c r="B142" s="187"/>
      <c r="C142" s="96" t="s">
        <v>265</v>
      </c>
      <c r="D142" s="97" t="s">
        <v>153</v>
      </c>
      <c r="E142" s="115"/>
      <c r="F142" s="160" t="str">
        <f>IF(ISBLANK(E142),"",E142/#REF!)</f>
        <v/>
      </c>
      <c r="G142" s="115">
        <f>H138</f>
        <v>0</v>
      </c>
      <c r="H142" s="115"/>
      <c r="I142" s="105" t="str">
        <f>IF(ISBLANK(H142),"",H142-G142)</f>
        <v/>
      </c>
      <c r="J142" s="103" t="str">
        <f t="shared" si="161"/>
        <v/>
      </c>
      <c r="K142" s="189"/>
    </row>
    <row r="143" spans="1:11" ht="16" thickBot="1">
      <c r="A143" s="189"/>
      <c r="B143" s="101" t="s">
        <v>6</v>
      </c>
      <c r="C143" s="185"/>
      <c r="D143" s="186"/>
      <c r="E143" s="94">
        <f t="shared" ref="E143:F143" si="162">SUM(E141:E142)</f>
        <v>0</v>
      </c>
      <c r="F143" s="161">
        <f t="shared" si="162"/>
        <v>0</v>
      </c>
      <c r="G143" s="185"/>
      <c r="H143" s="186"/>
      <c r="I143" s="102">
        <f t="shared" ref="I143" si="163">SUM(I141:I142)</f>
        <v>0</v>
      </c>
      <c r="J143" s="106" t="str">
        <f t="shared" ref="J143" si="164">IF((I143=0),"0",E143*100/I143)</f>
        <v>0</v>
      </c>
      <c r="K143" s="189"/>
    </row>
    <row r="144" spans="1:11" ht="30">
      <c r="A144" s="189"/>
      <c r="B144" s="98" t="s">
        <v>206</v>
      </c>
      <c r="C144" s="99" t="s">
        <v>151</v>
      </c>
      <c r="D144" s="99" t="s">
        <v>8</v>
      </c>
      <c r="E144" s="99" t="s">
        <v>5</v>
      </c>
      <c r="F144" s="99" t="s">
        <v>6</v>
      </c>
      <c r="G144" s="99" t="s">
        <v>237</v>
      </c>
      <c r="H144" s="99" t="s">
        <v>328</v>
      </c>
      <c r="I144" s="99" t="s">
        <v>154</v>
      </c>
      <c r="J144" s="100" t="s">
        <v>155</v>
      </c>
      <c r="K144" s="189"/>
    </row>
    <row r="145" spans="1:11">
      <c r="A145" s="189"/>
      <c r="B145" s="187" t="s">
        <v>7</v>
      </c>
      <c r="C145" s="96" t="s">
        <v>266</v>
      </c>
      <c r="D145" s="97" t="s">
        <v>152</v>
      </c>
      <c r="E145" s="115"/>
      <c r="F145" s="160" t="str">
        <f t="shared" ref="F145" si="165">IF(ISBLANK(E145),"",E145/E147)</f>
        <v/>
      </c>
      <c r="G145" s="115">
        <f>H141</f>
        <v>0</v>
      </c>
      <c r="H145" s="115"/>
      <c r="I145" s="105" t="str">
        <f>IF(ISBLANK(H145),"",H145-G145)</f>
        <v/>
      </c>
      <c r="J145" s="103" t="str">
        <f t="shared" ref="J145:J146" si="166">IF(ISBLANK(H145),"",E145*100/I145)</f>
        <v/>
      </c>
      <c r="K145" s="189"/>
    </row>
    <row r="146" spans="1:11">
      <c r="A146" s="189"/>
      <c r="B146" s="187"/>
      <c r="C146" s="96" t="s">
        <v>267</v>
      </c>
      <c r="D146" s="97" t="s">
        <v>153</v>
      </c>
      <c r="E146" s="115"/>
      <c r="F146" s="160" t="str">
        <f>IF(ISBLANK(E146),"",E146/#REF!)</f>
        <v/>
      </c>
      <c r="G146" s="115">
        <f>H142</f>
        <v>0</v>
      </c>
      <c r="H146" s="115"/>
      <c r="I146" s="105" t="str">
        <f>IF(ISBLANK(H146),"",H146-G146)</f>
        <v/>
      </c>
      <c r="J146" s="103" t="str">
        <f t="shared" si="166"/>
        <v/>
      </c>
      <c r="K146" s="189"/>
    </row>
    <row r="147" spans="1:11" ht="16" thickBot="1">
      <c r="A147" s="190"/>
      <c r="B147" s="101" t="s">
        <v>6</v>
      </c>
      <c r="C147" s="185"/>
      <c r="D147" s="186"/>
      <c r="E147" s="94">
        <f t="shared" ref="E147:F147" si="167">SUM(E145:E146)</f>
        <v>0</v>
      </c>
      <c r="F147" s="161">
        <f t="shared" si="167"/>
        <v>0</v>
      </c>
      <c r="G147" s="185"/>
      <c r="H147" s="186"/>
      <c r="I147" s="102">
        <f t="shared" ref="I147" si="168">SUM(I145:I146)</f>
        <v>0</v>
      </c>
      <c r="J147" s="106" t="str">
        <f t="shared" ref="J147:J148" si="169">IF((I147=0),"0",E147*100/I147)</f>
        <v>0</v>
      </c>
      <c r="K147" s="190"/>
    </row>
    <row r="148" spans="1:11" ht="19" thickBot="1">
      <c r="A148" s="114" t="s">
        <v>321</v>
      </c>
      <c r="B148" s="170"/>
      <c r="C148" s="170"/>
      <c r="D148" s="170"/>
      <c r="E148" s="170">
        <f>SUM(E131+E135+E139+E143+E147)</f>
        <v>0</v>
      </c>
      <c r="F148" s="170"/>
      <c r="G148" s="170"/>
      <c r="H148" s="170"/>
      <c r="I148" s="170">
        <f>SUM(I131+I135+I139+I143+I147)</f>
        <v>0</v>
      </c>
      <c r="J148" s="170" t="str">
        <f t="shared" si="169"/>
        <v>0</v>
      </c>
      <c r="K148" s="170"/>
    </row>
    <row r="149" spans="1:11" ht="30" customHeight="1">
      <c r="A149" s="182" t="s">
        <v>310</v>
      </c>
      <c r="B149" s="98" t="s">
        <v>209</v>
      </c>
      <c r="C149" s="99" t="s">
        <v>151</v>
      </c>
      <c r="D149" s="99" t="s">
        <v>8</v>
      </c>
      <c r="E149" s="99" t="s">
        <v>5</v>
      </c>
      <c r="F149" s="99" t="s">
        <v>6</v>
      </c>
      <c r="G149" s="99" t="s">
        <v>237</v>
      </c>
      <c r="H149" s="99" t="s">
        <v>328</v>
      </c>
      <c r="I149" s="99" t="s">
        <v>154</v>
      </c>
      <c r="J149" s="100" t="s">
        <v>155</v>
      </c>
      <c r="K149" s="182" t="s">
        <v>310</v>
      </c>
    </row>
    <row r="150" spans="1:11">
      <c r="A150" s="183"/>
      <c r="B150" s="187" t="s">
        <v>7</v>
      </c>
      <c r="C150" s="96" t="s">
        <v>268</v>
      </c>
      <c r="D150" s="97" t="s">
        <v>152</v>
      </c>
      <c r="E150" s="115"/>
      <c r="F150" s="160" t="str">
        <f t="shared" ref="F150" si="170">IF(ISBLANK(E150),"",E150/E152)</f>
        <v/>
      </c>
      <c r="G150" s="115">
        <f>H145</f>
        <v>0</v>
      </c>
      <c r="H150" s="115"/>
      <c r="I150" s="105" t="str">
        <f>IF(ISBLANK(H150),"",H150-G150)</f>
        <v/>
      </c>
      <c r="J150" s="103" t="str">
        <f t="shared" ref="J150:J151" si="171">IF(ISBLANK(H150),"",E150*100/I150)</f>
        <v/>
      </c>
      <c r="K150" s="183"/>
    </row>
    <row r="151" spans="1:11">
      <c r="A151" s="183"/>
      <c r="B151" s="187"/>
      <c r="C151" s="96" t="s">
        <v>269</v>
      </c>
      <c r="D151" s="97" t="s">
        <v>153</v>
      </c>
      <c r="E151" s="115"/>
      <c r="F151" s="160" t="str">
        <f>IF(ISBLANK(E151),"",E151/#REF!)</f>
        <v/>
      </c>
      <c r="G151" s="115">
        <f>H146</f>
        <v>0</v>
      </c>
      <c r="H151" s="115"/>
      <c r="I151" s="105" t="str">
        <f>IF(ISBLANK(H151),"",H151-G151)</f>
        <v/>
      </c>
      <c r="J151" s="103" t="str">
        <f t="shared" si="171"/>
        <v/>
      </c>
      <c r="K151" s="183"/>
    </row>
    <row r="152" spans="1:11" ht="16" thickBot="1">
      <c r="A152" s="183"/>
      <c r="B152" s="101" t="s">
        <v>6</v>
      </c>
      <c r="C152" s="185"/>
      <c r="D152" s="186"/>
      <c r="E152" s="94">
        <f t="shared" ref="E152:F152" si="172">SUM(E150:E151)</f>
        <v>0</v>
      </c>
      <c r="F152" s="161">
        <f t="shared" si="172"/>
        <v>0</v>
      </c>
      <c r="G152" s="185"/>
      <c r="H152" s="186"/>
      <c r="I152" s="102">
        <f t="shared" ref="I152" si="173">SUM(I150:I151)</f>
        <v>0</v>
      </c>
      <c r="J152" s="106" t="str">
        <f t="shared" ref="J152" si="174">IF((I152=0),"0",E152*100/I152)</f>
        <v>0</v>
      </c>
      <c r="K152" s="183"/>
    </row>
    <row r="153" spans="1:11" ht="30">
      <c r="A153" s="183"/>
      <c r="B153" s="98" t="s">
        <v>212</v>
      </c>
      <c r="C153" s="99" t="s">
        <v>151</v>
      </c>
      <c r="D153" s="99" t="s">
        <v>8</v>
      </c>
      <c r="E153" s="99" t="s">
        <v>5</v>
      </c>
      <c r="F153" s="99" t="s">
        <v>6</v>
      </c>
      <c r="G153" s="99" t="s">
        <v>237</v>
      </c>
      <c r="H153" s="99" t="s">
        <v>328</v>
      </c>
      <c r="I153" s="99" t="s">
        <v>154</v>
      </c>
      <c r="J153" s="100" t="s">
        <v>155</v>
      </c>
      <c r="K153" s="183"/>
    </row>
    <row r="154" spans="1:11">
      <c r="A154" s="183"/>
      <c r="B154" s="187" t="s">
        <v>7</v>
      </c>
      <c r="C154" s="96" t="s">
        <v>270</v>
      </c>
      <c r="D154" s="97" t="s">
        <v>152</v>
      </c>
      <c r="E154" s="115"/>
      <c r="F154" s="160" t="str">
        <f t="shared" ref="F154" si="175">IF(ISBLANK(E154),"",E154/E156)</f>
        <v/>
      </c>
      <c r="G154" s="115">
        <f>H150</f>
        <v>0</v>
      </c>
      <c r="H154" s="115"/>
      <c r="I154" s="105" t="str">
        <f>IF(ISBLANK(H154),"",H154-G154)</f>
        <v/>
      </c>
      <c r="J154" s="103" t="str">
        <f t="shared" ref="J154:J155" si="176">IF(ISBLANK(H154),"",E154*100/I154)</f>
        <v/>
      </c>
      <c r="K154" s="183"/>
    </row>
    <row r="155" spans="1:11">
      <c r="A155" s="183"/>
      <c r="B155" s="187"/>
      <c r="C155" s="96" t="s">
        <v>271</v>
      </c>
      <c r="D155" s="97" t="s">
        <v>153</v>
      </c>
      <c r="E155" s="115"/>
      <c r="F155" s="160" t="str">
        <f>IF(ISBLANK(E155),"",E155/#REF!)</f>
        <v/>
      </c>
      <c r="G155" s="115">
        <f>H151</f>
        <v>0</v>
      </c>
      <c r="H155" s="115"/>
      <c r="I155" s="105" t="str">
        <f>IF(ISBLANK(H155),"",H155-G155)</f>
        <v/>
      </c>
      <c r="J155" s="103" t="str">
        <f t="shared" si="176"/>
        <v/>
      </c>
      <c r="K155" s="183"/>
    </row>
    <row r="156" spans="1:11" ht="16" thickBot="1">
      <c r="A156" s="183"/>
      <c r="B156" s="101" t="s">
        <v>6</v>
      </c>
      <c r="C156" s="185"/>
      <c r="D156" s="186"/>
      <c r="E156" s="94">
        <f t="shared" ref="E156:F156" si="177">SUM(E154:E155)</f>
        <v>0</v>
      </c>
      <c r="F156" s="161">
        <f t="shared" si="177"/>
        <v>0</v>
      </c>
      <c r="G156" s="185"/>
      <c r="H156" s="186"/>
      <c r="I156" s="102">
        <f t="shared" ref="I156" si="178">SUM(I154:I155)</f>
        <v>0</v>
      </c>
      <c r="J156" s="106" t="str">
        <f t="shared" ref="J156" si="179">IF((I156=0),"0",E156*100/I156)</f>
        <v>0</v>
      </c>
      <c r="K156" s="183"/>
    </row>
    <row r="157" spans="1:11" ht="30">
      <c r="A157" s="183"/>
      <c r="B157" s="98" t="s">
        <v>215</v>
      </c>
      <c r="C157" s="99" t="s">
        <v>151</v>
      </c>
      <c r="D157" s="99" t="s">
        <v>8</v>
      </c>
      <c r="E157" s="99" t="s">
        <v>5</v>
      </c>
      <c r="F157" s="99" t="s">
        <v>6</v>
      </c>
      <c r="G157" s="99" t="s">
        <v>237</v>
      </c>
      <c r="H157" s="99" t="s">
        <v>328</v>
      </c>
      <c r="I157" s="99" t="s">
        <v>154</v>
      </c>
      <c r="J157" s="100" t="s">
        <v>155</v>
      </c>
      <c r="K157" s="183"/>
    </row>
    <row r="158" spans="1:11">
      <c r="A158" s="183"/>
      <c r="B158" s="187" t="s">
        <v>7</v>
      </c>
      <c r="C158" s="96" t="s">
        <v>272</v>
      </c>
      <c r="D158" s="97" t="s">
        <v>152</v>
      </c>
      <c r="E158" s="115"/>
      <c r="F158" s="160" t="str">
        <f t="shared" ref="F158" si="180">IF(ISBLANK(E158),"",E158/E160)</f>
        <v/>
      </c>
      <c r="G158" s="158">
        <v>0</v>
      </c>
      <c r="H158" s="115"/>
      <c r="I158" s="105" t="str">
        <f>IF(ISBLANK(H158),"",H158-G158)</f>
        <v/>
      </c>
      <c r="J158" s="103" t="str">
        <f t="shared" ref="J158:J159" si="181">IF(ISBLANK(H158),"",E158*100/I158)</f>
        <v/>
      </c>
      <c r="K158" s="183"/>
    </row>
    <row r="159" spans="1:11">
      <c r="A159" s="183"/>
      <c r="B159" s="187"/>
      <c r="C159" s="96" t="s">
        <v>273</v>
      </c>
      <c r="D159" s="97" t="s">
        <v>153</v>
      </c>
      <c r="E159" s="115"/>
      <c r="F159" s="160" t="str">
        <f>IF(ISBLANK(E159),"",E159/#REF!)</f>
        <v/>
      </c>
      <c r="G159" s="159">
        <v>0</v>
      </c>
      <c r="H159" s="115"/>
      <c r="I159" s="105" t="str">
        <f>IF(ISBLANK(H159),"",H159-G159)</f>
        <v/>
      </c>
      <c r="J159" s="103" t="str">
        <f t="shared" si="181"/>
        <v/>
      </c>
      <c r="K159" s="183"/>
    </row>
    <row r="160" spans="1:11" ht="16" thickBot="1">
      <c r="A160" s="183"/>
      <c r="B160" s="101" t="s">
        <v>6</v>
      </c>
      <c r="C160" s="185"/>
      <c r="D160" s="186"/>
      <c r="E160" s="94">
        <f t="shared" ref="E160:F160" si="182">SUM(E158:E159)</f>
        <v>0</v>
      </c>
      <c r="F160" s="161">
        <f t="shared" si="182"/>
        <v>0</v>
      </c>
      <c r="G160" s="185"/>
      <c r="H160" s="186"/>
      <c r="I160" s="102">
        <f t="shared" ref="I160" si="183">SUM(I158:I159)</f>
        <v>0</v>
      </c>
      <c r="J160" s="106" t="str">
        <f t="shared" ref="J160" si="184">IF((I160=0),"0",E160*100/I160)</f>
        <v>0</v>
      </c>
      <c r="K160" s="183"/>
    </row>
    <row r="161" spans="1:11" ht="30">
      <c r="A161" s="183"/>
      <c r="B161" s="98" t="s">
        <v>216</v>
      </c>
      <c r="C161" s="99" t="s">
        <v>151</v>
      </c>
      <c r="D161" s="99" t="s">
        <v>8</v>
      </c>
      <c r="E161" s="99" t="s">
        <v>5</v>
      </c>
      <c r="F161" s="99" t="s">
        <v>6</v>
      </c>
      <c r="G161" s="99" t="s">
        <v>237</v>
      </c>
      <c r="H161" s="99" t="s">
        <v>328</v>
      </c>
      <c r="I161" s="99" t="s">
        <v>154</v>
      </c>
      <c r="J161" s="100" t="s">
        <v>155</v>
      </c>
      <c r="K161" s="183"/>
    </row>
    <row r="162" spans="1:11">
      <c r="A162" s="183"/>
      <c r="B162" s="187" t="s">
        <v>7</v>
      </c>
      <c r="C162" s="96" t="s">
        <v>274</v>
      </c>
      <c r="D162" s="97" t="s">
        <v>152</v>
      </c>
      <c r="E162" s="115"/>
      <c r="F162" s="160" t="str">
        <f t="shared" ref="F162" si="185">IF(ISBLANK(E162),"",E162/E164)</f>
        <v/>
      </c>
      <c r="G162" s="158">
        <v>0</v>
      </c>
      <c r="H162" s="115"/>
      <c r="I162" s="105" t="str">
        <f>IF(ISBLANK(H162),"",H162-G162)</f>
        <v/>
      </c>
      <c r="J162" s="103" t="str">
        <f t="shared" ref="J162:J163" si="186">IF(ISBLANK(H162),"",E162*100/I162)</f>
        <v/>
      </c>
      <c r="K162" s="183"/>
    </row>
    <row r="163" spans="1:11">
      <c r="A163" s="183"/>
      <c r="B163" s="187"/>
      <c r="C163" s="96" t="s">
        <v>275</v>
      </c>
      <c r="D163" s="97" t="s">
        <v>153</v>
      </c>
      <c r="E163" s="115"/>
      <c r="F163" s="160" t="str">
        <f>IF(ISBLANK(E163),"",E163/#REF!)</f>
        <v/>
      </c>
      <c r="G163" s="159">
        <v>0</v>
      </c>
      <c r="H163" s="115"/>
      <c r="I163" s="105" t="str">
        <f>IF(ISBLANK(H163),"",H163-G163)</f>
        <v/>
      </c>
      <c r="J163" s="103" t="str">
        <f t="shared" si="186"/>
        <v/>
      </c>
      <c r="K163" s="183"/>
    </row>
    <row r="164" spans="1:11" ht="16" thickBot="1">
      <c r="A164" s="184"/>
      <c r="B164" s="101" t="s">
        <v>6</v>
      </c>
      <c r="C164" s="185"/>
      <c r="D164" s="186"/>
      <c r="E164" s="94">
        <f t="shared" ref="E164:F164" si="187">SUM(E162:E163)</f>
        <v>0</v>
      </c>
      <c r="F164" s="161">
        <f t="shared" si="187"/>
        <v>0</v>
      </c>
      <c r="G164" s="185"/>
      <c r="H164" s="186"/>
      <c r="I164" s="102">
        <f t="shared" ref="I164" si="188">SUM(I162:I163)</f>
        <v>0</v>
      </c>
      <c r="J164" s="106" t="str">
        <f t="shared" ref="J164:J165" si="189">IF((I164=0),"0",E164*100/I164)</f>
        <v>0</v>
      </c>
      <c r="K164" s="184"/>
    </row>
    <row r="165" spans="1:11" ht="19" thickBot="1">
      <c r="A165" s="126" t="s">
        <v>322</v>
      </c>
      <c r="B165" s="171"/>
      <c r="C165" s="171"/>
      <c r="D165" s="171"/>
      <c r="E165" s="171">
        <f>SUM(E152+E156+E160+E164)</f>
        <v>0</v>
      </c>
      <c r="F165" s="171"/>
      <c r="G165" s="171"/>
      <c r="H165" s="171"/>
      <c r="I165" s="171">
        <f>SUM(I152+I156+I160+I164)</f>
        <v>0</v>
      </c>
      <c r="J165" s="171" t="str">
        <f t="shared" si="189"/>
        <v>0</v>
      </c>
      <c r="K165" s="171"/>
    </row>
    <row r="166" spans="1:11" ht="30" customHeight="1">
      <c r="A166" s="179" t="s">
        <v>24</v>
      </c>
      <c r="B166" s="98" t="s">
        <v>217</v>
      </c>
      <c r="C166" s="99" t="s">
        <v>151</v>
      </c>
      <c r="D166" s="99" t="s">
        <v>8</v>
      </c>
      <c r="E166" s="99" t="s">
        <v>5</v>
      </c>
      <c r="F166" s="99" t="s">
        <v>6</v>
      </c>
      <c r="G166" s="99" t="s">
        <v>237</v>
      </c>
      <c r="H166" s="99" t="s">
        <v>328</v>
      </c>
      <c r="I166" s="99" t="s">
        <v>154</v>
      </c>
      <c r="J166" s="100" t="s">
        <v>155</v>
      </c>
      <c r="K166" s="179" t="s">
        <v>24</v>
      </c>
    </row>
    <row r="167" spans="1:11">
      <c r="A167" s="180"/>
      <c r="B167" s="187" t="s">
        <v>7</v>
      </c>
      <c r="C167" s="96" t="s">
        <v>276</v>
      </c>
      <c r="D167" s="97" t="s">
        <v>152</v>
      </c>
      <c r="E167" s="115"/>
      <c r="F167" s="160" t="str">
        <f t="shared" ref="F167" si="190">IF(ISBLANK(E167),"",E167/E169)</f>
        <v/>
      </c>
      <c r="G167" s="115">
        <f>H162</f>
        <v>0</v>
      </c>
      <c r="H167" s="115"/>
      <c r="I167" s="105" t="str">
        <f>IF(ISBLANK(H167),"",H167-G167)</f>
        <v/>
      </c>
      <c r="J167" s="103" t="str">
        <f t="shared" ref="J167:J168" si="191">IF(ISBLANK(H167),"",E167*100/I167)</f>
        <v/>
      </c>
      <c r="K167" s="180"/>
    </row>
    <row r="168" spans="1:11">
      <c r="A168" s="180"/>
      <c r="B168" s="187"/>
      <c r="C168" s="96" t="s">
        <v>277</v>
      </c>
      <c r="D168" s="97" t="s">
        <v>153</v>
      </c>
      <c r="E168" s="115"/>
      <c r="F168" s="160" t="str">
        <f>IF(ISBLANK(E168),"",E168/#REF!)</f>
        <v/>
      </c>
      <c r="G168" s="115">
        <f>H163</f>
        <v>0</v>
      </c>
      <c r="H168" s="115"/>
      <c r="I168" s="105" t="str">
        <f>IF(ISBLANK(H168),"",H168-G168)</f>
        <v/>
      </c>
      <c r="J168" s="103" t="str">
        <f t="shared" si="191"/>
        <v/>
      </c>
      <c r="K168" s="180"/>
    </row>
    <row r="169" spans="1:11" ht="16" thickBot="1">
      <c r="A169" s="180"/>
      <c r="B169" s="101" t="s">
        <v>6</v>
      </c>
      <c r="C169" s="185"/>
      <c r="D169" s="186"/>
      <c r="E169" s="94">
        <f t="shared" ref="E169:F169" si="192">SUM(E167:E168)</f>
        <v>0</v>
      </c>
      <c r="F169" s="161">
        <f t="shared" si="192"/>
        <v>0</v>
      </c>
      <c r="G169" s="185"/>
      <c r="H169" s="186"/>
      <c r="I169" s="102">
        <f t="shared" ref="I169" si="193">SUM(I167:I168)</f>
        <v>0</v>
      </c>
      <c r="J169" s="106" t="str">
        <f t="shared" ref="J169" si="194">IF((I169=0),"0",E169*100/I169)</f>
        <v>0</v>
      </c>
      <c r="K169" s="180"/>
    </row>
    <row r="170" spans="1:11" ht="30">
      <c r="A170" s="180"/>
      <c r="B170" s="98" t="s">
        <v>218</v>
      </c>
      <c r="C170" s="99" t="s">
        <v>151</v>
      </c>
      <c r="D170" s="99" t="s">
        <v>8</v>
      </c>
      <c r="E170" s="99" t="s">
        <v>5</v>
      </c>
      <c r="F170" s="99" t="s">
        <v>6</v>
      </c>
      <c r="G170" s="99" t="s">
        <v>237</v>
      </c>
      <c r="H170" s="99" t="s">
        <v>328</v>
      </c>
      <c r="I170" s="99" t="s">
        <v>154</v>
      </c>
      <c r="J170" s="100" t="s">
        <v>155</v>
      </c>
      <c r="K170" s="180"/>
    </row>
    <row r="171" spans="1:11">
      <c r="A171" s="180"/>
      <c r="B171" s="187" t="s">
        <v>7</v>
      </c>
      <c r="C171" s="96" t="s">
        <v>278</v>
      </c>
      <c r="D171" s="97" t="s">
        <v>152</v>
      </c>
      <c r="E171" s="115"/>
      <c r="F171" s="160" t="str">
        <f t="shared" ref="F171" si="195">IF(ISBLANK(E171),"",E171/E173)</f>
        <v/>
      </c>
      <c r="G171" s="115">
        <f>H167</f>
        <v>0</v>
      </c>
      <c r="H171" s="115"/>
      <c r="I171" s="105" t="str">
        <f>IF(ISBLANK(H171),"",H171-G171)</f>
        <v/>
      </c>
      <c r="J171" s="103" t="str">
        <f t="shared" ref="J171:J172" si="196">IF(ISBLANK(H171),"",E171*100/I171)</f>
        <v/>
      </c>
      <c r="K171" s="180"/>
    </row>
    <row r="172" spans="1:11">
      <c r="A172" s="180"/>
      <c r="B172" s="187"/>
      <c r="C172" s="96" t="s">
        <v>279</v>
      </c>
      <c r="D172" s="97" t="s">
        <v>153</v>
      </c>
      <c r="E172" s="115"/>
      <c r="F172" s="160" t="str">
        <f>IF(ISBLANK(E172),"",E172/#REF!)</f>
        <v/>
      </c>
      <c r="G172" s="115">
        <f>H168</f>
        <v>0</v>
      </c>
      <c r="H172" s="115"/>
      <c r="I172" s="105" t="str">
        <f>IF(ISBLANK(H172),"",H172-G172)</f>
        <v/>
      </c>
      <c r="J172" s="103" t="str">
        <f t="shared" si="196"/>
        <v/>
      </c>
      <c r="K172" s="180"/>
    </row>
    <row r="173" spans="1:11" ht="16" thickBot="1">
      <c r="A173" s="180"/>
      <c r="B173" s="101" t="s">
        <v>6</v>
      </c>
      <c r="C173" s="185"/>
      <c r="D173" s="186"/>
      <c r="E173" s="94">
        <f t="shared" ref="E173:F173" si="197">SUM(E171:E172)</f>
        <v>0</v>
      </c>
      <c r="F173" s="161">
        <f t="shared" si="197"/>
        <v>0</v>
      </c>
      <c r="G173" s="185"/>
      <c r="H173" s="186"/>
      <c r="I173" s="102">
        <f t="shared" ref="I173" si="198">SUM(I171:I172)</f>
        <v>0</v>
      </c>
      <c r="J173" s="106" t="str">
        <f t="shared" ref="J173" si="199">IF((I173=0),"0",E173*100/I173)</f>
        <v>0</v>
      </c>
      <c r="K173" s="180"/>
    </row>
    <row r="174" spans="1:11" ht="30">
      <c r="A174" s="180"/>
      <c r="B174" s="98" t="s">
        <v>219</v>
      </c>
      <c r="C174" s="99" t="s">
        <v>151</v>
      </c>
      <c r="D174" s="99" t="s">
        <v>8</v>
      </c>
      <c r="E174" s="99" t="s">
        <v>5</v>
      </c>
      <c r="F174" s="99" t="s">
        <v>6</v>
      </c>
      <c r="G174" s="99" t="s">
        <v>237</v>
      </c>
      <c r="H174" s="99" t="s">
        <v>328</v>
      </c>
      <c r="I174" s="99" t="s">
        <v>154</v>
      </c>
      <c r="J174" s="100" t="s">
        <v>155</v>
      </c>
      <c r="K174" s="180"/>
    </row>
    <row r="175" spans="1:11">
      <c r="A175" s="180"/>
      <c r="B175" s="187" t="s">
        <v>7</v>
      </c>
      <c r="C175" s="96" t="s">
        <v>280</v>
      </c>
      <c r="D175" s="97" t="s">
        <v>152</v>
      </c>
      <c r="E175" s="115"/>
      <c r="F175" s="160" t="str">
        <f t="shared" ref="F175" si="200">IF(ISBLANK(E175),"",E175/E177)</f>
        <v/>
      </c>
      <c r="G175" s="115">
        <f>H171</f>
        <v>0</v>
      </c>
      <c r="H175" s="115"/>
      <c r="I175" s="105" t="str">
        <f>IF(ISBLANK(H175),"",H175-G175)</f>
        <v/>
      </c>
      <c r="J175" s="103" t="str">
        <f t="shared" ref="J175:J176" si="201">IF(ISBLANK(H175),"",E175*100/I175)</f>
        <v/>
      </c>
      <c r="K175" s="180"/>
    </row>
    <row r="176" spans="1:11">
      <c r="A176" s="180"/>
      <c r="B176" s="187"/>
      <c r="C176" s="96" t="s">
        <v>281</v>
      </c>
      <c r="D176" s="97" t="s">
        <v>153</v>
      </c>
      <c r="E176" s="115"/>
      <c r="F176" s="160" t="str">
        <f>IF(ISBLANK(E176),"",E176/#REF!)</f>
        <v/>
      </c>
      <c r="G176" s="115">
        <f>H172</f>
        <v>0</v>
      </c>
      <c r="H176" s="115"/>
      <c r="I176" s="105" t="str">
        <f>IF(ISBLANK(H176),"",H176-G176)</f>
        <v/>
      </c>
      <c r="J176" s="103" t="str">
        <f t="shared" si="201"/>
        <v/>
      </c>
      <c r="K176" s="180"/>
    </row>
    <row r="177" spans="1:11" ht="16" thickBot="1">
      <c r="A177" s="180"/>
      <c r="B177" s="101" t="s">
        <v>6</v>
      </c>
      <c r="C177" s="185"/>
      <c r="D177" s="186"/>
      <c r="E177" s="94">
        <f t="shared" ref="E177:F177" si="202">SUM(E175:E176)</f>
        <v>0</v>
      </c>
      <c r="F177" s="161">
        <f t="shared" si="202"/>
        <v>0</v>
      </c>
      <c r="G177" s="185"/>
      <c r="H177" s="186"/>
      <c r="I177" s="102">
        <f t="shared" ref="I177" si="203">SUM(I175:I176)</f>
        <v>0</v>
      </c>
      <c r="J177" s="106" t="str">
        <f t="shared" ref="J177" si="204">IF((I177=0),"0",E177*100/I177)</f>
        <v>0</v>
      </c>
      <c r="K177" s="180"/>
    </row>
    <row r="178" spans="1:11" ht="30">
      <c r="A178" s="180"/>
      <c r="B178" s="98" t="s">
        <v>220</v>
      </c>
      <c r="C178" s="99" t="s">
        <v>151</v>
      </c>
      <c r="D178" s="99" t="s">
        <v>8</v>
      </c>
      <c r="E178" s="99" t="s">
        <v>5</v>
      </c>
      <c r="F178" s="99" t="s">
        <v>6</v>
      </c>
      <c r="G178" s="99" t="s">
        <v>237</v>
      </c>
      <c r="H178" s="99" t="s">
        <v>328</v>
      </c>
      <c r="I178" s="99" t="s">
        <v>154</v>
      </c>
      <c r="J178" s="100" t="s">
        <v>155</v>
      </c>
      <c r="K178" s="180"/>
    </row>
    <row r="179" spans="1:11">
      <c r="A179" s="180"/>
      <c r="B179" s="187" t="s">
        <v>7</v>
      </c>
      <c r="C179" s="96" t="s">
        <v>282</v>
      </c>
      <c r="D179" s="97" t="s">
        <v>152</v>
      </c>
      <c r="E179" s="115"/>
      <c r="F179" s="160" t="str">
        <f t="shared" ref="F179" si="205">IF(ISBLANK(E179),"",E179/E181)</f>
        <v/>
      </c>
      <c r="G179" s="115">
        <f>H175</f>
        <v>0</v>
      </c>
      <c r="H179" s="115"/>
      <c r="I179" s="105" t="str">
        <f>IF(ISBLANK(H179),"",H179-G179)</f>
        <v/>
      </c>
      <c r="J179" s="103" t="str">
        <f t="shared" ref="J179:J180" si="206">IF(ISBLANK(H179),"",E179*100/I179)</f>
        <v/>
      </c>
      <c r="K179" s="180"/>
    </row>
    <row r="180" spans="1:11">
      <c r="A180" s="180"/>
      <c r="B180" s="187"/>
      <c r="C180" s="96" t="s">
        <v>283</v>
      </c>
      <c r="D180" s="97" t="s">
        <v>153</v>
      </c>
      <c r="E180" s="115"/>
      <c r="F180" s="160" t="str">
        <f>IF(ISBLANK(E180),"",E180/#REF!)</f>
        <v/>
      </c>
      <c r="G180" s="115">
        <f>H176</f>
        <v>0</v>
      </c>
      <c r="H180" s="115"/>
      <c r="I180" s="105" t="str">
        <f>IF(ISBLANK(H180),"",H180-G180)</f>
        <v/>
      </c>
      <c r="J180" s="103" t="str">
        <f t="shared" si="206"/>
        <v/>
      </c>
      <c r="K180" s="180"/>
    </row>
    <row r="181" spans="1:11" ht="16" thickBot="1">
      <c r="A181" s="180"/>
      <c r="B181" s="101" t="s">
        <v>6</v>
      </c>
      <c r="C181" s="185"/>
      <c r="D181" s="186"/>
      <c r="E181" s="94">
        <f t="shared" ref="E181:F181" si="207">SUM(E179:E180)</f>
        <v>0</v>
      </c>
      <c r="F181" s="161">
        <f t="shared" si="207"/>
        <v>0</v>
      </c>
      <c r="G181" s="185"/>
      <c r="H181" s="186"/>
      <c r="I181" s="102">
        <f t="shared" ref="I181" si="208">SUM(I179:I180)</f>
        <v>0</v>
      </c>
      <c r="J181" s="106" t="str">
        <f t="shared" ref="J181" si="209">IF((I181=0),"0",E181*100/I181)</f>
        <v>0</v>
      </c>
      <c r="K181" s="180"/>
    </row>
    <row r="182" spans="1:11" ht="30">
      <c r="A182" s="180"/>
      <c r="B182" s="98" t="s">
        <v>13</v>
      </c>
      <c r="C182" s="99" t="s">
        <v>151</v>
      </c>
      <c r="D182" s="99" t="s">
        <v>8</v>
      </c>
      <c r="E182" s="99" t="s">
        <v>5</v>
      </c>
      <c r="F182" s="99" t="s">
        <v>6</v>
      </c>
      <c r="G182" s="99" t="s">
        <v>237</v>
      </c>
      <c r="H182" s="99" t="s">
        <v>328</v>
      </c>
      <c r="I182" s="99" t="s">
        <v>154</v>
      </c>
      <c r="J182" s="100" t="s">
        <v>155</v>
      </c>
      <c r="K182" s="180"/>
    </row>
    <row r="183" spans="1:11">
      <c r="A183" s="180"/>
      <c r="B183" s="187" t="s">
        <v>7</v>
      </c>
      <c r="C183" s="96" t="s">
        <v>284</v>
      </c>
      <c r="D183" s="97" t="s">
        <v>152</v>
      </c>
      <c r="E183" s="115"/>
      <c r="F183" s="160" t="str">
        <f t="shared" ref="F183" si="210">IF(ISBLANK(E183),"",E183/E185)</f>
        <v/>
      </c>
      <c r="G183" s="115">
        <f>H179</f>
        <v>0</v>
      </c>
      <c r="H183" s="115"/>
      <c r="I183" s="105" t="str">
        <f>IF(ISBLANK(H183),"",H183-G183)</f>
        <v/>
      </c>
      <c r="J183" s="103" t="str">
        <f t="shared" ref="J183:J184" si="211">IF(ISBLANK(H183),"",E183*100/I183)</f>
        <v/>
      </c>
      <c r="K183" s="180"/>
    </row>
    <row r="184" spans="1:11">
      <c r="A184" s="180"/>
      <c r="B184" s="187"/>
      <c r="C184" s="96" t="s">
        <v>285</v>
      </c>
      <c r="D184" s="97" t="s">
        <v>153</v>
      </c>
      <c r="E184" s="115"/>
      <c r="F184" s="160" t="str">
        <f>IF(ISBLANK(E184),"",E184/#REF!)</f>
        <v/>
      </c>
      <c r="G184" s="115">
        <f>H180</f>
        <v>0</v>
      </c>
      <c r="H184" s="115"/>
      <c r="I184" s="105" t="str">
        <f>IF(ISBLANK(H184),"",H184-G184)</f>
        <v/>
      </c>
      <c r="J184" s="103" t="str">
        <f t="shared" si="211"/>
        <v/>
      </c>
      <c r="K184" s="180"/>
    </row>
    <row r="185" spans="1:11" ht="16" thickBot="1">
      <c r="A185" s="181"/>
      <c r="B185" s="101" t="s">
        <v>6</v>
      </c>
      <c r="C185" s="185"/>
      <c r="D185" s="186"/>
      <c r="E185" s="94">
        <f t="shared" ref="E185:F185" si="212">SUM(E183:E184)</f>
        <v>0</v>
      </c>
      <c r="F185" s="161">
        <f t="shared" si="212"/>
        <v>0</v>
      </c>
      <c r="G185" s="185"/>
      <c r="H185" s="186"/>
      <c r="I185" s="102">
        <f t="shared" ref="I185" si="213">SUM(I183:I184)</f>
        <v>0</v>
      </c>
      <c r="J185" s="106" t="str">
        <f t="shared" ref="J185:J186" si="214">IF((I185=0),"0",E185*100/I185)</f>
        <v>0</v>
      </c>
      <c r="K185" s="181"/>
    </row>
    <row r="186" spans="1:11" ht="19" thickBot="1">
      <c r="A186" s="125" t="s">
        <v>311</v>
      </c>
      <c r="B186" s="125"/>
      <c r="C186" s="125"/>
      <c r="D186" s="125"/>
      <c r="E186" s="125">
        <f>SUM(E169+E173+E177+E181+E185)</f>
        <v>0</v>
      </c>
      <c r="F186" s="125"/>
      <c r="G186" s="125"/>
      <c r="H186" s="125"/>
      <c r="I186" s="125">
        <f>SUM(I169+I173+I177+I181+I185)</f>
        <v>0</v>
      </c>
      <c r="J186" s="125" t="str">
        <f t="shared" si="214"/>
        <v>0</v>
      </c>
      <c r="K186" s="125"/>
    </row>
    <row r="187" spans="1:11" ht="30" customHeight="1">
      <c r="A187" s="197" t="s">
        <v>22</v>
      </c>
      <c r="B187" s="98" t="s">
        <v>14</v>
      </c>
      <c r="C187" s="99" t="s">
        <v>151</v>
      </c>
      <c r="D187" s="99" t="s">
        <v>8</v>
      </c>
      <c r="E187" s="99" t="s">
        <v>5</v>
      </c>
      <c r="F187" s="99" t="s">
        <v>6</v>
      </c>
      <c r="G187" s="99" t="s">
        <v>237</v>
      </c>
      <c r="H187" s="99" t="s">
        <v>328</v>
      </c>
      <c r="I187" s="99" t="s">
        <v>154</v>
      </c>
      <c r="J187" s="100" t="s">
        <v>155</v>
      </c>
      <c r="K187" s="197" t="s">
        <v>22</v>
      </c>
    </row>
    <row r="188" spans="1:11">
      <c r="A188" s="198"/>
      <c r="B188" s="187" t="s">
        <v>7</v>
      </c>
      <c r="C188" s="96" t="s">
        <v>286</v>
      </c>
      <c r="D188" s="97" t="s">
        <v>152</v>
      </c>
      <c r="E188" s="115"/>
      <c r="F188" s="160" t="str">
        <f t="shared" ref="F188" si="215">IF(ISBLANK(E188),"",E188/E190)</f>
        <v/>
      </c>
      <c r="G188" s="115">
        <f>H183</f>
        <v>0</v>
      </c>
      <c r="H188" s="115"/>
      <c r="I188" s="105" t="str">
        <f>IF(ISBLANK(H188),"",H188-G188)</f>
        <v/>
      </c>
      <c r="J188" s="103" t="str">
        <f t="shared" ref="J188:J189" si="216">IF(ISBLANK(H188),"",E188*100/I188)</f>
        <v/>
      </c>
      <c r="K188" s="198"/>
    </row>
    <row r="189" spans="1:11">
      <c r="A189" s="198"/>
      <c r="B189" s="187"/>
      <c r="C189" s="96" t="s">
        <v>287</v>
      </c>
      <c r="D189" s="97" t="s">
        <v>153</v>
      </c>
      <c r="E189" s="115"/>
      <c r="F189" s="160" t="str">
        <f>IF(ISBLANK(E189),"",E189/#REF!)</f>
        <v/>
      </c>
      <c r="G189" s="115">
        <f>H184</f>
        <v>0</v>
      </c>
      <c r="H189" s="115"/>
      <c r="I189" s="105" t="str">
        <f>IF(ISBLANK(H189),"",H189-G189)</f>
        <v/>
      </c>
      <c r="J189" s="103" t="str">
        <f t="shared" si="216"/>
        <v/>
      </c>
      <c r="K189" s="198"/>
    </row>
    <row r="190" spans="1:11" ht="16" thickBot="1">
      <c r="A190" s="198"/>
      <c r="B190" s="101" t="s">
        <v>6</v>
      </c>
      <c r="C190" s="185"/>
      <c r="D190" s="186"/>
      <c r="E190" s="94">
        <f t="shared" ref="E190:F190" si="217">SUM(E188:E189)</f>
        <v>0</v>
      </c>
      <c r="F190" s="161">
        <f t="shared" si="217"/>
        <v>0</v>
      </c>
      <c r="G190" s="185"/>
      <c r="H190" s="186"/>
      <c r="I190" s="102">
        <f t="shared" ref="I190" si="218">SUM(I188:I189)</f>
        <v>0</v>
      </c>
      <c r="J190" s="106" t="str">
        <f t="shared" ref="J190" si="219">IF((I190=0),"0",E190*100/I190)</f>
        <v>0</v>
      </c>
      <c r="K190" s="198"/>
    </row>
    <row r="191" spans="1:11" ht="30">
      <c r="A191" s="198"/>
      <c r="B191" s="98" t="s">
        <v>15</v>
      </c>
      <c r="C191" s="99" t="s">
        <v>151</v>
      </c>
      <c r="D191" s="99" t="s">
        <v>8</v>
      </c>
      <c r="E191" s="99" t="s">
        <v>5</v>
      </c>
      <c r="F191" s="99" t="s">
        <v>6</v>
      </c>
      <c r="G191" s="99" t="s">
        <v>237</v>
      </c>
      <c r="H191" s="99" t="s">
        <v>328</v>
      </c>
      <c r="I191" s="99" t="s">
        <v>154</v>
      </c>
      <c r="J191" s="100" t="s">
        <v>155</v>
      </c>
      <c r="K191" s="198"/>
    </row>
    <row r="192" spans="1:11">
      <c r="A192" s="198"/>
      <c r="B192" s="187" t="s">
        <v>7</v>
      </c>
      <c r="C192" s="96" t="s">
        <v>288</v>
      </c>
      <c r="D192" s="97" t="s">
        <v>152</v>
      </c>
      <c r="E192" s="115"/>
      <c r="F192" s="160" t="str">
        <f t="shared" ref="F192" si="220">IF(ISBLANK(E192),"",E192/E194)</f>
        <v/>
      </c>
      <c r="G192" s="115">
        <f>H188</f>
        <v>0</v>
      </c>
      <c r="H192" s="115"/>
      <c r="I192" s="105" t="str">
        <f>IF(ISBLANK(H192),"",H192-G192)</f>
        <v/>
      </c>
      <c r="J192" s="103" t="str">
        <f t="shared" ref="J192:J193" si="221">IF(ISBLANK(H192),"",E192*100/I192)</f>
        <v/>
      </c>
      <c r="K192" s="198"/>
    </row>
    <row r="193" spans="1:11">
      <c r="A193" s="198"/>
      <c r="B193" s="187"/>
      <c r="C193" s="96" t="s">
        <v>289</v>
      </c>
      <c r="D193" s="97" t="s">
        <v>153</v>
      </c>
      <c r="E193" s="115"/>
      <c r="F193" s="160" t="str">
        <f>IF(ISBLANK(E193),"",E193/#REF!)</f>
        <v/>
      </c>
      <c r="G193" s="115">
        <f>H189</f>
        <v>0</v>
      </c>
      <c r="H193" s="115"/>
      <c r="I193" s="105" t="str">
        <f>IF(ISBLANK(H193),"",H193-G193)</f>
        <v/>
      </c>
      <c r="J193" s="103" t="str">
        <f t="shared" si="221"/>
        <v/>
      </c>
      <c r="K193" s="198"/>
    </row>
    <row r="194" spans="1:11" ht="16" thickBot="1">
      <c r="A194" s="198"/>
      <c r="B194" s="101" t="s">
        <v>6</v>
      </c>
      <c r="C194" s="185"/>
      <c r="D194" s="186"/>
      <c r="E194" s="94">
        <f t="shared" ref="E194:F194" si="222">SUM(E192:E193)</f>
        <v>0</v>
      </c>
      <c r="F194" s="161">
        <f t="shared" si="222"/>
        <v>0</v>
      </c>
      <c r="G194" s="185"/>
      <c r="H194" s="186"/>
      <c r="I194" s="102">
        <f t="shared" ref="I194" si="223">SUM(I192:I193)</f>
        <v>0</v>
      </c>
      <c r="J194" s="106" t="str">
        <f t="shared" ref="J194" si="224">IF((I194=0),"0",E194*100/I194)</f>
        <v>0</v>
      </c>
      <c r="K194" s="198"/>
    </row>
    <row r="195" spans="1:11" ht="30">
      <c r="A195" s="198"/>
      <c r="B195" s="98" t="s">
        <v>16</v>
      </c>
      <c r="C195" s="99" t="s">
        <v>151</v>
      </c>
      <c r="D195" s="99" t="s">
        <v>8</v>
      </c>
      <c r="E195" s="99" t="s">
        <v>5</v>
      </c>
      <c r="F195" s="99" t="s">
        <v>6</v>
      </c>
      <c r="G195" s="99" t="s">
        <v>237</v>
      </c>
      <c r="H195" s="99" t="s">
        <v>328</v>
      </c>
      <c r="I195" s="99" t="s">
        <v>154</v>
      </c>
      <c r="J195" s="100" t="s">
        <v>155</v>
      </c>
      <c r="K195" s="198"/>
    </row>
    <row r="196" spans="1:11">
      <c r="A196" s="198"/>
      <c r="B196" s="187" t="s">
        <v>7</v>
      </c>
      <c r="C196" s="96" t="s">
        <v>290</v>
      </c>
      <c r="D196" s="97" t="s">
        <v>152</v>
      </c>
      <c r="E196" s="115"/>
      <c r="F196" s="160" t="str">
        <f t="shared" ref="F196" si="225">IF(ISBLANK(E196),"",E196/E198)</f>
        <v/>
      </c>
      <c r="G196" s="115">
        <f>H192</f>
        <v>0</v>
      </c>
      <c r="H196" s="115"/>
      <c r="I196" s="105" t="str">
        <f>IF(ISBLANK(H196),"",H196-G196)</f>
        <v/>
      </c>
      <c r="J196" s="103" t="str">
        <f t="shared" ref="J196:J197" si="226">IF(ISBLANK(H196),"",E196*100/I196)</f>
        <v/>
      </c>
      <c r="K196" s="198"/>
    </row>
    <row r="197" spans="1:11">
      <c r="A197" s="198"/>
      <c r="B197" s="187"/>
      <c r="C197" s="96" t="s">
        <v>291</v>
      </c>
      <c r="D197" s="97" t="s">
        <v>153</v>
      </c>
      <c r="E197" s="115"/>
      <c r="F197" s="160" t="str">
        <f>IF(ISBLANK(E197),"",E197/#REF!)</f>
        <v/>
      </c>
      <c r="G197" s="115">
        <f>H193</f>
        <v>0</v>
      </c>
      <c r="H197" s="115"/>
      <c r="I197" s="105" t="str">
        <f>IF(ISBLANK(H197),"",H197-G197)</f>
        <v/>
      </c>
      <c r="J197" s="103" t="str">
        <f t="shared" si="226"/>
        <v/>
      </c>
      <c r="K197" s="198"/>
    </row>
    <row r="198" spans="1:11" ht="16" thickBot="1">
      <c r="A198" s="198"/>
      <c r="B198" s="101" t="s">
        <v>6</v>
      </c>
      <c r="C198" s="185"/>
      <c r="D198" s="186"/>
      <c r="E198" s="94">
        <f t="shared" ref="E198:F198" si="227">SUM(E196:E197)</f>
        <v>0</v>
      </c>
      <c r="F198" s="161">
        <f t="shared" si="227"/>
        <v>0</v>
      </c>
      <c r="G198" s="185"/>
      <c r="H198" s="186"/>
      <c r="I198" s="102">
        <f t="shared" ref="I198" si="228">SUM(I196:I197)</f>
        <v>0</v>
      </c>
      <c r="J198" s="106" t="str">
        <f t="shared" ref="J198" si="229">IF((I198=0),"0",E198*100/I198)</f>
        <v>0</v>
      </c>
      <c r="K198" s="198"/>
    </row>
    <row r="199" spans="1:11" ht="30">
      <c r="A199" s="198"/>
      <c r="B199" s="98" t="s">
        <v>12</v>
      </c>
      <c r="C199" s="99" t="s">
        <v>151</v>
      </c>
      <c r="D199" s="99" t="s">
        <v>8</v>
      </c>
      <c r="E199" s="99" t="s">
        <v>5</v>
      </c>
      <c r="F199" s="99" t="s">
        <v>6</v>
      </c>
      <c r="G199" s="99" t="s">
        <v>237</v>
      </c>
      <c r="H199" s="99" t="s">
        <v>328</v>
      </c>
      <c r="I199" s="99" t="s">
        <v>154</v>
      </c>
      <c r="J199" s="100" t="s">
        <v>155</v>
      </c>
      <c r="K199" s="198"/>
    </row>
    <row r="200" spans="1:11">
      <c r="A200" s="198"/>
      <c r="B200" s="187" t="s">
        <v>7</v>
      </c>
      <c r="C200" s="96" t="s">
        <v>292</v>
      </c>
      <c r="D200" s="97" t="s">
        <v>152</v>
      </c>
      <c r="E200" s="115"/>
      <c r="F200" s="160" t="str">
        <f t="shared" ref="F200" si="230">IF(ISBLANK(E200),"",E200/E202)</f>
        <v/>
      </c>
      <c r="G200" s="115">
        <f>H196</f>
        <v>0</v>
      </c>
      <c r="H200" s="115"/>
      <c r="I200" s="105" t="str">
        <f>IF(ISBLANK(H200),"",H200-G200)</f>
        <v/>
      </c>
      <c r="J200" s="103" t="str">
        <f t="shared" ref="J200:J201" si="231">IF(ISBLANK(H200),"",E200*100/I200)</f>
        <v/>
      </c>
      <c r="K200" s="198"/>
    </row>
    <row r="201" spans="1:11">
      <c r="A201" s="198"/>
      <c r="B201" s="187"/>
      <c r="C201" s="96" t="s">
        <v>293</v>
      </c>
      <c r="D201" s="97" t="s">
        <v>153</v>
      </c>
      <c r="E201" s="115"/>
      <c r="F201" s="160" t="str">
        <f>IF(ISBLANK(E201),"",E201/#REF!)</f>
        <v/>
      </c>
      <c r="G201" s="115">
        <f>H197</f>
        <v>0</v>
      </c>
      <c r="H201" s="115"/>
      <c r="I201" s="105" t="str">
        <f>IF(ISBLANK(H201),"",H201-G201)</f>
        <v/>
      </c>
      <c r="J201" s="103" t="str">
        <f t="shared" si="231"/>
        <v/>
      </c>
      <c r="K201" s="198"/>
    </row>
    <row r="202" spans="1:11" ht="16" thickBot="1">
      <c r="A202" s="199"/>
      <c r="B202" s="101" t="s">
        <v>6</v>
      </c>
      <c r="C202" s="185"/>
      <c r="D202" s="186"/>
      <c r="E202" s="94">
        <f t="shared" ref="E202:F202" si="232">SUM(E200:E201)</f>
        <v>0</v>
      </c>
      <c r="F202" s="161">
        <f t="shared" si="232"/>
        <v>0</v>
      </c>
      <c r="G202" s="185"/>
      <c r="H202" s="186"/>
      <c r="I202" s="102">
        <f t="shared" ref="I202" si="233">SUM(I200:I201)</f>
        <v>0</v>
      </c>
      <c r="J202" s="106" t="str">
        <f t="shared" ref="J202:J203" si="234">IF((I202=0),"0",E202*100/I202)</f>
        <v>0</v>
      </c>
      <c r="K202" s="199"/>
    </row>
    <row r="203" spans="1:11" ht="19" thickBot="1">
      <c r="A203" s="124" t="s">
        <v>312</v>
      </c>
      <c r="B203" s="124"/>
      <c r="C203" s="124"/>
      <c r="D203" s="124"/>
      <c r="E203" s="124">
        <f>SUM(E190+E194+E198+E202)</f>
        <v>0</v>
      </c>
      <c r="F203" s="124"/>
      <c r="G203" s="124"/>
      <c r="H203" s="124"/>
      <c r="I203" s="124">
        <f>SUM(I190+I194+I198+I202)</f>
        <v>0</v>
      </c>
      <c r="J203" s="124" t="str">
        <f t="shared" si="234"/>
        <v>0</v>
      </c>
      <c r="K203" s="172"/>
    </row>
    <row r="204" spans="1:11" ht="30" customHeight="1">
      <c r="A204" s="200" t="s">
        <v>23</v>
      </c>
      <c r="B204" s="98" t="s">
        <v>18</v>
      </c>
      <c r="C204" s="99" t="s">
        <v>151</v>
      </c>
      <c r="D204" s="99" t="s">
        <v>8</v>
      </c>
      <c r="E204" s="99" t="s">
        <v>5</v>
      </c>
      <c r="F204" s="99" t="s">
        <v>6</v>
      </c>
      <c r="G204" s="99" t="s">
        <v>237</v>
      </c>
      <c r="H204" s="99" t="s">
        <v>328</v>
      </c>
      <c r="I204" s="99" t="s">
        <v>154</v>
      </c>
      <c r="J204" s="100" t="s">
        <v>155</v>
      </c>
      <c r="K204" s="200" t="s">
        <v>23</v>
      </c>
    </row>
    <row r="205" spans="1:11">
      <c r="A205" s="201"/>
      <c r="B205" s="187" t="s">
        <v>7</v>
      </c>
      <c r="C205" s="96" t="s">
        <v>294</v>
      </c>
      <c r="D205" s="97" t="s">
        <v>152</v>
      </c>
      <c r="E205" s="115"/>
      <c r="F205" s="160" t="str">
        <f t="shared" ref="F205" si="235">IF(ISBLANK(E205),"",E205/E207)</f>
        <v/>
      </c>
      <c r="G205" s="115">
        <f>H200</f>
        <v>0</v>
      </c>
      <c r="H205" s="115"/>
      <c r="I205" s="162"/>
      <c r="J205" s="103" t="str">
        <f t="shared" ref="J205:J206" si="236">IF(ISBLANK(H205),"",E205*100/I205)</f>
        <v/>
      </c>
      <c r="K205" s="201"/>
    </row>
    <row r="206" spans="1:11">
      <c r="A206" s="201"/>
      <c r="B206" s="187"/>
      <c r="C206" s="96" t="s">
        <v>295</v>
      </c>
      <c r="D206" s="97" t="s">
        <v>153</v>
      </c>
      <c r="E206" s="115"/>
      <c r="F206" s="160" t="str">
        <f>IF(ISBLANK(E206),"",E206/#REF!)</f>
        <v/>
      </c>
      <c r="G206" s="115">
        <f>H201</f>
        <v>0</v>
      </c>
      <c r="H206" s="115"/>
      <c r="I206" s="162"/>
      <c r="J206" s="103" t="str">
        <f t="shared" si="236"/>
        <v/>
      </c>
      <c r="K206" s="201"/>
    </row>
    <row r="207" spans="1:11" ht="16" thickBot="1">
      <c r="A207" s="201"/>
      <c r="B207" s="101" t="s">
        <v>6</v>
      </c>
      <c r="C207" s="185"/>
      <c r="D207" s="186"/>
      <c r="E207" s="94">
        <f t="shared" ref="E207:F207" si="237">SUM(E205:E206)</f>
        <v>0</v>
      </c>
      <c r="F207" s="161">
        <f t="shared" si="237"/>
        <v>0</v>
      </c>
      <c r="G207" s="185"/>
      <c r="H207" s="186"/>
      <c r="I207" s="102">
        <f t="shared" ref="I207" si="238">SUM(I205:I206)</f>
        <v>0</v>
      </c>
      <c r="J207" s="106" t="str">
        <f t="shared" ref="J207" si="239">IF((I207=0),"0",E207*100/I207)</f>
        <v>0</v>
      </c>
      <c r="K207" s="201"/>
    </row>
    <row r="208" spans="1:11" ht="30">
      <c r="A208" s="201"/>
      <c r="B208" s="98" t="s">
        <v>19</v>
      </c>
      <c r="C208" s="99" t="s">
        <v>151</v>
      </c>
      <c r="D208" s="99" t="s">
        <v>8</v>
      </c>
      <c r="E208" s="99" t="s">
        <v>5</v>
      </c>
      <c r="F208" s="99" t="s">
        <v>6</v>
      </c>
      <c r="G208" s="99" t="s">
        <v>237</v>
      </c>
      <c r="H208" s="99" t="s">
        <v>328</v>
      </c>
      <c r="I208" s="99" t="s">
        <v>154</v>
      </c>
      <c r="J208" s="100" t="s">
        <v>155</v>
      </c>
      <c r="K208" s="201"/>
    </row>
    <row r="209" spans="1:11">
      <c r="A209" s="201"/>
      <c r="B209" s="187" t="s">
        <v>7</v>
      </c>
      <c r="C209" s="96" t="s">
        <v>296</v>
      </c>
      <c r="D209" s="97" t="s">
        <v>152</v>
      </c>
      <c r="E209" s="115"/>
      <c r="F209" s="160" t="str">
        <f t="shared" ref="F209" si="240">IF(ISBLANK(E209),"",E209/E211)</f>
        <v/>
      </c>
      <c r="G209" s="115">
        <f>H205</f>
        <v>0</v>
      </c>
      <c r="H209" s="115"/>
      <c r="I209" s="162"/>
      <c r="J209" s="103" t="str">
        <f t="shared" ref="J209:J210" si="241">IF(ISBLANK(H209),"",E209*100/I209)</f>
        <v/>
      </c>
      <c r="K209" s="201"/>
    </row>
    <row r="210" spans="1:11">
      <c r="A210" s="201"/>
      <c r="B210" s="187"/>
      <c r="C210" s="96" t="s">
        <v>297</v>
      </c>
      <c r="D210" s="97" t="s">
        <v>153</v>
      </c>
      <c r="E210" s="115"/>
      <c r="F210" s="160" t="str">
        <f>IF(ISBLANK(E210),"",E210/#REF!)</f>
        <v/>
      </c>
      <c r="G210" s="115">
        <f>H206</f>
        <v>0</v>
      </c>
      <c r="H210" s="115"/>
      <c r="I210" s="162"/>
      <c r="J210" s="103" t="str">
        <f t="shared" si="241"/>
        <v/>
      </c>
      <c r="K210" s="201"/>
    </row>
    <row r="211" spans="1:11" ht="16" thickBot="1">
      <c r="A211" s="201"/>
      <c r="B211" s="101" t="s">
        <v>6</v>
      </c>
      <c r="C211" s="185"/>
      <c r="D211" s="186"/>
      <c r="E211" s="94">
        <f t="shared" ref="E211:F211" si="242">SUM(E209:E210)</f>
        <v>0</v>
      </c>
      <c r="F211" s="161">
        <f t="shared" si="242"/>
        <v>0</v>
      </c>
      <c r="G211" s="185"/>
      <c r="H211" s="186"/>
      <c r="I211" s="102">
        <f t="shared" ref="I211" si="243">SUM(I209:I210)</f>
        <v>0</v>
      </c>
      <c r="J211" s="106" t="str">
        <f t="shared" ref="J211" si="244">IF((I211=0),"0",E211*100/I211)</f>
        <v>0</v>
      </c>
      <c r="K211" s="201"/>
    </row>
    <row r="212" spans="1:11" ht="30">
      <c r="A212" s="201"/>
      <c r="B212" s="98" t="s">
        <v>20</v>
      </c>
      <c r="C212" s="99" t="s">
        <v>151</v>
      </c>
      <c r="D212" s="99" t="s">
        <v>8</v>
      </c>
      <c r="E212" s="99" t="s">
        <v>5</v>
      </c>
      <c r="F212" s="99" t="s">
        <v>6</v>
      </c>
      <c r="G212" s="99" t="s">
        <v>237</v>
      </c>
      <c r="H212" s="99" t="s">
        <v>328</v>
      </c>
      <c r="I212" s="99" t="s">
        <v>154</v>
      </c>
      <c r="J212" s="100" t="s">
        <v>155</v>
      </c>
      <c r="K212" s="201"/>
    </row>
    <row r="213" spans="1:11">
      <c r="A213" s="201"/>
      <c r="B213" s="187" t="s">
        <v>7</v>
      </c>
      <c r="C213" s="96" t="s">
        <v>298</v>
      </c>
      <c r="D213" s="97" t="s">
        <v>152</v>
      </c>
      <c r="E213" s="115"/>
      <c r="F213" s="160" t="str">
        <f t="shared" ref="F213" si="245">IF(ISBLANK(E213),"",E213/E215)</f>
        <v/>
      </c>
      <c r="G213" s="115">
        <f>H209</f>
        <v>0</v>
      </c>
      <c r="H213" s="115"/>
      <c r="I213" s="162"/>
      <c r="J213" s="103" t="str">
        <f t="shared" ref="J213:J214" si="246">IF(ISBLANK(H213),"",E213*100/I213)</f>
        <v/>
      </c>
      <c r="K213" s="201"/>
    </row>
    <row r="214" spans="1:11">
      <c r="A214" s="201"/>
      <c r="B214" s="187"/>
      <c r="C214" s="96" t="s">
        <v>299</v>
      </c>
      <c r="D214" s="97" t="s">
        <v>153</v>
      </c>
      <c r="E214" s="115"/>
      <c r="F214" s="160" t="str">
        <f>IF(ISBLANK(E214),"",E214/#REF!)</f>
        <v/>
      </c>
      <c r="G214" s="115">
        <f>H210</f>
        <v>0</v>
      </c>
      <c r="H214" s="115"/>
      <c r="I214" s="162"/>
      <c r="J214" s="103" t="str">
        <f t="shared" si="246"/>
        <v/>
      </c>
      <c r="K214" s="201"/>
    </row>
    <row r="215" spans="1:11" ht="16" thickBot="1">
      <c r="A215" s="201"/>
      <c r="B215" s="101" t="s">
        <v>6</v>
      </c>
      <c r="C215" s="185"/>
      <c r="D215" s="186"/>
      <c r="E215" s="94">
        <f t="shared" ref="E215:F215" si="247">SUM(E213:E214)</f>
        <v>0</v>
      </c>
      <c r="F215" s="161">
        <f t="shared" si="247"/>
        <v>0</v>
      </c>
      <c r="G215" s="185"/>
      <c r="H215" s="186"/>
      <c r="I215" s="102">
        <f t="shared" ref="I215" si="248">SUM(I213:I214)</f>
        <v>0</v>
      </c>
      <c r="J215" s="106" t="str">
        <f t="shared" ref="J215" si="249">IF((I215=0),"0",E215*100/I215)</f>
        <v>0</v>
      </c>
      <c r="K215" s="201"/>
    </row>
    <row r="216" spans="1:11" ht="30">
      <c r="A216" s="201"/>
      <c r="B216" s="98" t="s">
        <v>21</v>
      </c>
      <c r="C216" s="99" t="s">
        <v>151</v>
      </c>
      <c r="D216" s="99" t="s">
        <v>8</v>
      </c>
      <c r="E216" s="99" t="s">
        <v>5</v>
      </c>
      <c r="F216" s="99" t="s">
        <v>6</v>
      </c>
      <c r="G216" s="99" t="s">
        <v>237</v>
      </c>
      <c r="H216" s="99" t="s">
        <v>328</v>
      </c>
      <c r="I216" s="99" t="s">
        <v>154</v>
      </c>
      <c r="J216" s="100" t="s">
        <v>155</v>
      </c>
      <c r="K216" s="201"/>
    </row>
    <row r="217" spans="1:11">
      <c r="A217" s="201"/>
      <c r="B217" s="187" t="s">
        <v>7</v>
      </c>
      <c r="C217" s="96" t="s">
        <v>300</v>
      </c>
      <c r="D217" s="97" t="s">
        <v>152</v>
      </c>
      <c r="E217" s="115"/>
      <c r="F217" s="160" t="str">
        <f t="shared" ref="F217" si="250">IF(ISBLANK(E217),"",E217/E219)</f>
        <v/>
      </c>
      <c r="G217" s="115">
        <f>H213</f>
        <v>0</v>
      </c>
      <c r="H217" s="115"/>
      <c r="I217" s="162"/>
      <c r="J217" s="103" t="str">
        <f t="shared" ref="J217:J218" si="251">IF(ISBLANK(H217),"",E217*100/I217)</f>
        <v/>
      </c>
      <c r="K217" s="201"/>
    </row>
    <row r="218" spans="1:11">
      <c r="A218" s="201"/>
      <c r="B218" s="187"/>
      <c r="C218" s="96" t="s">
        <v>301</v>
      </c>
      <c r="D218" s="97" t="s">
        <v>153</v>
      </c>
      <c r="E218" s="115"/>
      <c r="F218" s="160" t="str">
        <f>IF(ISBLANK(E218),"",E218/#REF!)</f>
        <v/>
      </c>
      <c r="G218" s="115">
        <f>H214</f>
        <v>0</v>
      </c>
      <c r="H218" s="115"/>
      <c r="I218" s="162"/>
      <c r="J218" s="103" t="str">
        <f t="shared" si="251"/>
        <v/>
      </c>
      <c r="K218" s="201"/>
    </row>
    <row r="219" spans="1:11" ht="16" thickBot="1">
      <c r="A219" s="202"/>
      <c r="B219" s="101" t="s">
        <v>6</v>
      </c>
      <c r="C219" s="185"/>
      <c r="D219" s="186"/>
      <c r="E219" s="94">
        <f t="shared" ref="E219:F219" si="252">SUM(E217:E218)</f>
        <v>0</v>
      </c>
      <c r="F219" s="161">
        <f t="shared" si="252"/>
        <v>0</v>
      </c>
      <c r="G219" s="185"/>
      <c r="H219" s="186"/>
      <c r="I219" s="102">
        <f t="shared" ref="I219" si="253">SUM(I217:I218)</f>
        <v>0</v>
      </c>
      <c r="J219" s="106" t="str">
        <f t="shared" ref="J219:J220" si="254">IF((I219=0),"0",E219*100/I219)</f>
        <v>0</v>
      </c>
      <c r="K219" s="202"/>
    </row>
    <row r="220" spans="1:11" ht="18">
      <c r="A220" s="123" t="s">
        <v>313</v>
      </c>
      <c r="B220" s="123"/>
      <c r="C220" s="123"/>
      <c r="D220" s="123"/>
      <c r="E220" s="123">
        <f>SUM(E207+E211+E215+E219)</f>
        <v>0</v>
      </c>
      <c r="F220" s="123"/>
      <c r="G220" s="123"/>
      <c r="H220" s="123"/>
      <c r="I220" s="123">
        <f>SUM(I207+I211+I215+I219)</f>
        <v>0</v>
      </c>
      <c r="J220" s="123" t="str">
        <f t="shared" si="254"/>
        <v>0</v>
      </c>
      <c r="K220" s="123"/>
    </row>
  </sheetData>
  <mergeCells count="180">
    <mergeCell ref="C219:D219"/>
    <mergeCell ref="G219:H219"/>
    <mergeCell ref="C207:D207"/>
    <mergeCell ref="G207:H207"/>
    <mergeCell ref="C211:D211"/>
    <mergeCell ref="G211:H211"/>
    <mergeCell ref="C215:D215"/>
    <mergeCell ref="G215:H215"/>
    <mergeCell ref="C194:D194"/>
    <mergeCell ref="G194:H194"/>
    <mergeCell ref="C198:D198"/>
    <mergeCell ref="G198:H198"/>
    <mergeCell ref="C202:D202"/>
    <mergeCell ref="G202:H202"/>
    <mergeCell ref="C181:D181"/>
    <mergeCell ref="G181:H181"/>
    <mergeCell ref="C185:D185"/>
    <mergeCell ref="G185:H185"/>
    <mergeCell ref="C190:D190"/>
    <mergeCell ref="G190:H190"/>
    <mergeCell ref="C169:D169"/>
    <mergeCell ref="G169:H169"/>
    <mergeCell ref="C173:D173"/>
    <mergeCell ref="G173:H173"/>
    <mergeCell ref="C177:D177"/>
    <mergeCell ref="G177:H177"/>
    <mergeCell ref="C156:D156"/>
    <mergeCell ref="G156:H156"/>
    <mergeCell ref="C160:D160"/>
    <mergeCell ref="G160:H160"/>
    <mergeCell ref="C164:D164"/>
    <mergeCell ref="G164:H164"/>
    <mergeCell ref="C143:D143"/>
    <mergeCell ref="G143:H143"/>
    <mergeCell ref="C147:D147"/>
    <mergeCell ref="G147:H147"/>
    <mergeCell ref="C152:D152"/>
    <mergeCell ref="G152:H152"/>
    <mergeCell ref="C131:D131"/>
    <mergeCell ref="G131:H131"/>
    <mergeCell ref="C135:D135"/>
    <mergeCell ref="G135:H135"/>
    <mergeCell ref="C139:D139"/>
    <mergeCell ref="G139:H139"/>
    <mergeCell ref="C118:D118"/>
    <mergeCell ref="G118:H118"/>
    <mergeCell ref="C122:D122"/>
    <mergeCell ref="G122:H122"/>
    <mergeCell ref="C126:D126"/>
    <mergeCell ref="G126:H126"/>
    <mergeCell ref="C105:D105"/>
    <mergeCell ref="G105:H105"/>
    <mergeCell ref="C109:D109"/>
    <mergeCell ref="G109:H109"/>
    <mergeCell ref="C114:D114"/>
    <mergeCell ref="G114:H114"/>
    <mergeCell ref="C92:D92"/>
    <mergeCell ref="G92:H92"/>
    <mergeCell ref="C97:D97"/>
    <mergeCell ref="G97:H97"/>
    <mergeCell ref="C101:D101"/>
    <mergeCell ref="G101:H101"/>
    <mergeCell ref="C80:D80"/>
    <mergeCell ref="G80:H80"/>
    <mergeCell ref="C84:D84"/>
    <mergeCell ref="G84:H84"/>
    <mergeCell ref="C88:D88"/>
    <mergeCell ref="G88:H88"/>
    <mergeCell ref="C67:D67"/>
    <mergeCell ref="G67:H67"/>
    <mergeCell ref="C71:D71"/>
    <mergeCell ref="G71:H71"/>
    <mergeCell ref="C76:D76"/>
    <mergeCell ref="G76:H76"/>
    <mergeCell ref="C37:D37"/>
    <mergeCell ref="G37:H37"/>
    <mergeCell ref="K187:K202"/>
    <mergeCell ref="K204:K219"/>
    <mergeCell ref="G4:H4"/>
    <mergeCell ref="C4:D4"/>
    <mergeCell ref="C8:D8"/>
    <mergeCell ref="G8:H8"/>
    <mergeCell ref="C12:D12"/>
    <mergeCell ref="G12:H12"/>
    <mergeCell ref="C16:D16"/>
    <mergeCell ref="G16:H16"/>
    <mergeCell ref="C54:D54"/>
    <mergeCell ref="G54:H54"/>
    <mergeCell ref="C59:D59"/>
    <mergeCell ref="G59:H59"/>
    <mergeCell ref="C63:D63"/>
    <mergeCell ref="G63:H63"/>
    <mergeCell ref="C42:D42"/>
    <mergeCell ref="G42:H42"/>
    <mergeCell ref="C46:D46"/>
    <mergeCell ref="G46:H46"/>
    <mergeCell ref="C50:D50"/>
    <mergeCell ref="G50:H50"/>
    <mergeCell ref="A187:A202"/>
    <mergeCell ref="A204:A219"/>
    <mergeCell ref="K1:K20"/>
    <mergeCell ref="K22:K37"/>
    <mergeCell ref="K39:K54"/>
    <mergeCell ref="K56:K71"/>
    <mergeCell ref="K73:K92"/>
    <mergeCell ref="K94:K109"/>
    <mergeCell ref="K111:K126"/>
    <mergeCell ref="K128:K147"/>
    <mergeCell ref="B6:B7"/>
    <mergeCell ref="B10:B11"/>
    <mergeCell ref="B14:B15"/>
    <mergeCell ref="B18:B19"/>
    <mergeCell ref="B23:B24"/>
    <mergeCell ref="A1:A20"/>
    <mergeCell ref="A22:A37"/>
    <mergeCell ref="A39:A54"/>
    <mergeCell ref="B205:B206"/>
    <mergeCell ref="B209:B210"/>
    <mergeCell ref="B213:B214"/>
    <mergeCell ref="B217:B218"/>
    <mergeCell ref="A56:A71"/>
    <mergeCell ref="A73:A92"/>
    <mergeCell ref="B188:B189"/>
    <mergeCell ref="B192:B193"/>
    <mergeCell ref="B196:B197"/>
    <mergeCell ref="B200:B201"/>
    <mergeCell ref="B154:B155"/>
    <mergeCell ref="B158:B159"/>
    <mergeCell ref="B162:B163"/>
    <mergeCell ref="B167:B168"/>
    <mergeCell ref="B171:B172"/>
    <mergeCell ref="B175:B176"/>
    <mergeCell ref="B2:B3"/>
    <mergeCell ref="A128:A147"/>
    <mergeCell ref="A149:A164"/>
    <mergeCell ref="B120:B121"/>
    <mergeCell ref="B124:B125"/>
    <mergeCell ref="B78:B79"/>
    <mergeCell ref="B82:B83"/>
    <mergeCell ref="B86:B87"/>
    <mergeCell ref="B90:B91"/>
    <mergeCell ref="B95:B96"/>
    <mergeCell ref="B99:B100"/>
    <mergeCell ref="B52:B53"/>
    <mergeCell ref="B57:B58"/>
    <mergeCell ref="B61:B62"/>
    <mergeCell ref="B65:B66"/>
    <mergeCell ref="B69:B70"/>
    <mergeCell ref="B74:B75"/>
    <mergeCell ref="A94:A109"/>
    <mergeCell ref="A111:A126"/>
    <mergeCell ref="B129:B130"/>
    <mergeCell ref="B133:B134"/>
    <mergeCell ref="B137:B138"/>
    <mergeCell ref="B141:B142"/>
    <mergeCell ref="B145:B146"/>
    <mergeCell ref="A166:A185"/>
    <mergeCell ref="K149:K164"/>
    <mergeCell ref="K166:K185"/>
    <mergeCell ref="C20:D20"/>
    <mergeCell ref="G20:H20"/>
    <mergeCell ref="C25:D25"/>
    <mergeCell ref="G25:H25"/>
    <mergeCell ref="B27:B28"/>
    <mergeCell ref="B31:B32"/>
    <mergeCell ref="B35:B36"/>
    <mergeCell ref="B40:B41"/>
    <mergeCell ref="B44:B45"/>
    <mergeCell ref="B48:B49"/>
    <mergeCell ref="B179:B180"/>
    <mergeCell ref="B183:B184"/>
    <mergeCell ref="B150:B151"/>
    <mergeCell ref="B103:B104"/>
    <mergeCell ref="B107:B108"/>
    <mergeCell ref="B112:B113"/>
    <mergeCell ref="B116:B117"/>
    <mergeCell ref="C29:D29"/>
    <mergeCell ref="G29:H29"/>
    <mergeCell ref="C33:D33"/>
    <mergeCell ref="G33:H33"/>
  </mergeCells>
  <pageMargins left="0.78740157499999996" right="0.78740157499999996" top="0.984251969" bottom="0.984251969" header="0.4921259845" footer="0.4921259845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tabColor theme="3" tint="0.39997558519241921"/>
  </sheetPr>
  <dimension ref="A1:M4"/>
  <sheetViews>
    <sheetView workbookViewId="0">
      <selection activeCell="N11" sqref="N11"/>
    </sheetView>
  </sheetViews>
  <sheetFormatPr baseColWidth="10" defaultRowHeight="12" x14ac:dyDescent="0"/>
  <cols>
    <col min="1" max="1" width="24.6640625" customWidth="1"/>
    <col min="2" max="13" width="12.83203125" customWidth="1"/>
  </cols>
  <sheetData>
    <row r="1" spans="1:13" ht="37" customHeight="1">
      <c r="A1" s="117"/>
      <c r="B1" s="118" t="s">
        <v>302</v>
      </c>
      <c r="C1" s="118" t="s">
        <v>303</v>
      </c>
      <c r="D1" s="118" t="s">
        <v>304</v>
      </c>
      <c r="E1" s="118" t="s">
        <v>305</v>
      </c>
      <c r="F1" s="118" t="s">
        <v>306</v>
      </c>
      <c r="G1" s="118" t="s">
        <v>307</v>
      </c>
      <c r="H1" s="118" t="s">
        <v>308</v>
      </c>
      <c r="I1" s="118" t="s">
        <v>309</v>
      </c>
      <c r="J1" s="118" t="s">
        <v>310</v>
      </c>
      <c r="K1" s="118" t="s">
        <v>24</v>
      </c>
      <c r="L1" s="118" t="s">
        <v>22</v>
      </c>
      <c r="M1" s="119" t="s">
        <v>23</v>
      </c>
    </row>
    <row r="2" spans="1:13" ht="36" customHeight="1">
      <c r="A2" s="122" t="s">
        <v>133</v>
      </c>
      <c r="B2" s="120">
        <f>VLOOKUP("1",Carbu,9,0)</f>
        <v>4598</v>
      </c>
      <c r="C2" s="120">
        <f>VLOOKUP("2",Carbu,9,0)</f>
        <v>0</v>
      </c>
      <c r="D2" s="120">
        <f>VLOOKUP("3",Carbu,9,0)</f>
        <v>0</v>
      </c>
      <c r="E2" s="120">
        <f>VLOOKUP("4",Carbu,9,0)</f>
        <v>0</v>
      </c>
      <c r="F2" s="120">
        <f>VLOOKUP("5",Carbu,9,0)</f>
        <v>0</v>
      </c>
      <c r="G2" s="120">
        <f>VLOOKUP("6",Carbu,9,0)</f>
        <v>0</v>
      </c>
      <c r="H2" s="120">
        <f>VLOOKUP("7",Carbu,9,0)</f>
        <v>0</v>
      </c>
      <c r="I2" s="120">
        <f>VLOOKUP("8",Carbu,9,0)</f>
        <v>0</v>
      </c>
      <c r="J2" s="120">
        <f>VLOOKUP("9",Carbu,9,0)</f>
        <v>0</v>
      </c>
      <c r="K2" s="120">
        <f>VLOOKUP("10",Carbu,9,0)</f>
        <v>0</v>
      </c>
      <c r="L2" s="120">
        <f>VLOOKUP("11",Carbu,9,0)</f>
        <v>0</v>
      </c>
      <c r="M2" s="121">
        <f>VLOOKUP("12",Carbu,9,0)</f>
        <v>0</v>
      </c>
    </row>
    <row r="3" spans="1:13" ht="36" customHeight="1">
      <c r="A3" s="140" t="s">
        <v>134</v>
      </c>
      <c r="B3" s="139">
        <f>VLOOKUP("1",Carbu,5,0)</f>
        <v>706</v>
      </c>
      <c r="C3" s="139">
        <f>VLOOKUP("2",Carbu,5,0)</f>
        <v>0</v>
      </c>
      <c r="D3" s="139">
        <f>VLOOKUP("3",Carbu,5,0)</f>
        <v>0</v>
      </c>
      <c r="E3" s="139">
        <f>VLOOKUP("4",Carbu,5,0)</f>
        <v>0</v>
      </c>
      <c r="F3" s="139">
        <f>VLOOKUP("5",Carbu,5,0)</f>
        <v>0</v>
      </c>
      <c r="G3" s="139">
        <f>VLOOKUP("6",Carbu,5,0)</f>
        <v>0</v>
      </c>
      <c r="H3" s="139">
        <f>VLOOKUP("7",Carbu,5,0)</f>
        <v>0</v>
      </c>
      <c r="I3" s="139">
        <f>VLOOKUP("8",Carbu,5,0)</f>
        <v>0</v>
      </c>
      <c r="J3" s="139">
        <f>VLOOKUP("9",Carbu,5,0)</f>
        <v>0</v>
      </c>
      <c r="K3" s="139">
        <f>VLOOKUP("10",Carbu,5,0)</f>
        <v>0</v>
      </c>
      <c r="L3" s="139">
        <f>VLOOKUP("11",Carbu,5,0)</f>
        <v>0</v>
      </c>
      <c r="M3" s="141">
        <f>VLOOKUP("12",Carbu,5,0)</f>
        <v>0</v>
      </c>
    </row>
    <row r="4" spans="1:13" ht="35" customHeight="1" thickBot="1">
      <c r="A4" s="142" t="s">
        <v>327</v>
      </c>
      <c r="B4" s="143">
        <f>IF((B3=0),"",B3*100/B2)</f>
        <v>15.35450195737277</v>
      </c>
      <c r="C4" s="143" t="str">
        <f t="shared" ref="C4:M4" si="0">IF((C3=0),"",C3*100/C2)</f>
        <v/>
      </c>
      <c r="D4" s="143" t="str">
        <f t="shared" si="0"/>
        <v/>
      </c>
      <c r="E4" s="143" t="str">
        <f t="shared" si="0"/>
        <v/>
      </c>
      <c r="F4" s="143" t="str">
        <f t="shared" si="0"/>
        <v/>
      </c>
      <c r="G4" s="143" t="str">
        <f t="shared" si="0"/>
        <v/>
      </c>
      <c r="H4" s="143" t="str">
        <f t="shared" si="0"/>
        <v/>
      </c>
      <c r="I4" s="143" t="str">
        <f t="shared" si="0"/>
        <v/>
      </c>
      <c r="J4" s="143" t="str">
        <f t="shared" si="0"/>
        <v/>
      </c>
      <c r="K4" s="143" t="str">
        <f t="shared" si="0"/>
        <v/>
      </c>
      <c r="L4" s="143" t="str">
        <f t="shared" si="0"/>
        <v/>
      </c>
      <c r="M4" s="144" t="str">
        <f t="shared" si="0"/>
        <v/>
      </c>
    </row>
  </sheetData>
  <pageMargins left="0.78740157499999996" right="0.78740157499999996" top="0.984251969" bottom="0.984251969" header="0.4921259845" footer="0.4921259845"/>
  <pageSetup paperSize="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L87"/>
  <sheetViews>
    <sheetView workbookViewId="0">
      <selection activeCell="L12" sqref="L12"/>
    </sheetView>
  </sheetViews>
  <sheetFormatPr baseColWidth="10" defaultRowHeight="12" x14ac:dyDescent="0"/>
  <cols>
    <col min="1" max="1" width="7" bestFit="1" customWidth="1"/>
    <col min="2" max="2" width="8.6640625" bestFit="1" customWidth="1"/>
    <col min="3" max="3" width="9.83203125" bestFit="1" customWidth="1"/>
    <col min="4" max="4" width="10.83203125" bestFit="1" customWidth="1"/>
    <col min="5" max="5" width="7" bestFit="1" customWidth="1"/>
    <col min="6" max="6" width="8.6640625" bestFit="1" customWidth="1"/>
    <col min="7" max="7" width="9.83203125" bestFit="1" customWidth="1"/>
    <col min="8" max="8" width="10.83203125" bestFit="1" customWidth="1"/>
  </cols>
  <sheetData>
    <row r="1" spans="1:8" ht="34" customHeight="1" thickBot="1">
      <c r="A1" s="218" t="s">
        <v>325</v>
      </c>
      <c r="B1" s="218"/>
      <c r="C1" s="218"/>
      <c r="D1" s="218"/>
      <c r="E1" s="218"/>
      <c r="F1" s="219"/>
      <c r="G1" s="137">
        <v>3000</v>
      </c>
      <c r="H1" s="138" t="s">
        <v>324</v>
      </c>
    </row>
    <row r="2" spans="1:8" ht="34" customHeight="1" thickBot="1">
      <c r="A2" s="218" t="s">
        <v>326</v>
      </c>
      <c r="B2" s="218"/>
      <c r="C2" s="218"/>
      <c r="D2" s="218"/>
      <c r="E2" s="218"/>
      <c r="F2" s="219"/>
      <c r="G2" s="137">
        <v>250</v>
      </c>
      <c r="H2" s="138" t="s">
        <v>56</v>
      </c>
    </row>
    <row r="3" spans="1:8" ht="13" thickBot="1"/>
    <row r="4" spans="1:8">
      <c r="A4" s="223" t="s">
        <v>11</v>
      </c>
      <c r="B4" s="224"/>
      <c r="C4" s="224"/>
      <c r="D4" s="225"/>
      <c r="E4" s="223" t="s">
        <v>10</v>
      </c>
      <c r="F4" s="224"/>
      <c r="G4" s="224"/>
      <c r="H4" s="225"/>
    </row>
    <row r="5" spans="1:8">
      <c r="A5" s="9" t="s">
        <v>75</v>
      </c>
      <c r="B5" s="1" t="s">
        <v>76</v>
      </c>
      <c r="C5" s="1" t="s">
        <v>77</v>
      </c>
      <c r="D5" s="2" t="s">
        <v>78</v>
      </c>
      <c r="E5" s="9" t="s">
        <v>75</v>
      </c>
      <c r="F5" s="1" t="s">
        <v>76</v>
      </c>
      <c r="G5" s="1" t="s">
        <v>77</v>
      </c>
      <c r="H5" s="2" t="s">
        <v>78</v>
      </c>
    </row>
    <row r="6" spans="1:8">
      <c r="A6" s="9" t="s">
        <v>80</v>
      </c>
      <c r="B6" s="1">
        <v>6773</v>
      </c>
      <c r="C6" s="1"/>
      <c r="D6" s="37"/>
      <c r="E6" s="9" t="s">
        <v>80</v>
      </c>
      <c r="F6" s="1"/>
      <c r="G6" s="1"/>
      <c r="H6" s="50"/>
    </row>
    <row r="7" spans="1:8">
      <c r="A7" s="9" t="s">
        <v>79</v>
      </c>
      <c r="B7" s="1" t="str">
        <f t="shared" ref="B7:B23" si="0">IF(ISBLANK(C6),"",C6+km)</f>
        <v/>
      </c>
      <c r="C7" s="1"/>
      <c r="D7" s="51"/>
      <c r="E7" s="9" t="s">
        <v>79</v>
      </c>
      <c r="F7" s="1" t="str">
        <f t="shared" ref="F7:F23" si="1">IF(ISBLANK(G6),"",G6+km)</f>
        <v/>
      </c>
      <c r="G7" s="1"/>
      <c r="H7" s="51"/>
    </row>
    <row r="8" spans="1:8">
      <c r="A8" s="9" t="s">
        <v>80</v>
      </c>
      <c r="B8" s="1" t="str">
        <f t="shared" si="0"/>
        <v/>
      </c>
      <c r="C8" s="1"/>
      <c r="D8" s="37"/>
      <c r="E8" s="9" t="s">
        <v>80</v>
      </c>
      <c r="F8" s="1" t="str">
        <f t="shared" si="1"/>
        <v/>
      </c>
      <c r="G8" s="1"/>
      <c r="H8" s="37"/>
    </row>
    <row r="9" spans="1:8">
      <c r="A9" s="9" t="s">
        <v>81</v>
      </c>
      <c r="B9" s="1" t="str">
        <f t="shared" si="0"/>
        <v/>
      </c>
      <c r="C9" s="1"/>
      <c r="D9" s="37"/>
      <c r="E9" s="9" t="s">
        <v>81</v>
      </c>
      <c r="F9" s="1" t="str">
        <f t="shared" si="1"/>
        <v/>
      </c>
      <c r="G9" s="1"/>
      <c r="H9" s="37"/>
    </row>
    <row r="10" spans="1:8">
      <c r="A10" s="9" t="s">
        <v>80</v>
      </c>
      <c r="B10" s="1" t="str">
        <f t="shared" si="0"/>
        <v/>
      </c>
      <c r="C10" s="1"/>
      <c r="D10" s="37"/>
      <c r="E10" s="9" t="s">
        <v>80</v>
      </c>
      <c r="F10" s="1" t="str">
        <f t="shared" si="1"/>
        <v/>
      </c>
      <c r="G10" s="1"/>
      <c r="H10" s="37"/>
    </row>
    <row r="11" spans="1:8">
      <c r="A11" s="9" t="s">
        <v>79</v>
      </c>
      <c r="B11" s="1" t="str">
        <f t="shared" si="0"/>
        <v/>
      </c>
      <c r="C11" s="1"/>
      <c r="D11" s="37"/>
      <c r="E11" s="9" t="s">
        <v>79</v>
      </c>
      <c r="F11" s="1" t="str">
        <f t="shared" si="1"/>
        <v/>
      </c>
      <c r="G11" s="1"/>
      <c r="H11" s="37"/>
    </row>
    <row r="12" spans="1:8">
      <c r="A12" s="9" t="s">
        <v>80</v>
      </c>
      <c r="B12" s="1" t="str">
        <f t="shared" si="0"/>
        <v/>
      </c>
      <c r="C12" s="1"/>
      <c r="D12" s="37"/>
      <c r="E12" s="9" t="s">
        <v>80</v>
      </c>
      <c r="F12" s="1" t="str">
        <f t="shared" si="1"/>
        <v/>
      </c>
      <c r="G12" s="1"/>
      <c r="H12" s="37"/>
    </row>
    <row r="13" spans="1:8">
      <c r="A13" s="9" t="s">
        <v>81</v>
      </c>
      <c r="B13" s="1" t="str">
        <f t="shared" si="0"/>
        <v/>
      </c>
      <c r="C13" s="1"/>
      <c r="D13" s="37"/>
      <c r="E13" s="9" t="s">
        <v>81</v>
      </c>
      <c r="F13" s="1" t="str">
        <f t="shared" si="1"/>
        <v/>
      </c>
      <c r="G13" s="1"/>
      <c r="H13" s="37"/>
    </row>
    <row r="14" spans="1:8">
      <c r="A14" s="9" t="s">
        <v>80</v>
      </c>
      <c r="B14" s="1" t="str">
        <f t="shared" si="0"/>
        <v/>
      </c>
      <c r="C14" s="1"/>
      <c r="D14" s="37"/>
      <c r="E14" s="9" t="s">
        <v>80</v>
      </c>
      <c r="F14" s="1" t="str">
        <f t="shared" si="1"/>
        <v/>
      </c>
      <c r="G14" s="1"/>
      <c r="H14" s="37"/>
    </row>
    <row r="15" spans="1:8">
      <c r="A15" s="9" t="s">
        <v>79</v>
      </c>
      <c r="B15" s="1" t="str">
        <f t="shared" si="0"/>
        <v/>
      </c>
      <c r="C15" s="1"/>
      <c r="D15" s="37"/>
      <c r="E15" s="9" t="s">
        <v>79</v>
      </c>
      <c r="F15" s="1" t="str">
        <f t="shared" si="1"/>
        <v/>
      </c>
      <c r="G15" s="1"/>
      <c r="H15" s="37"/>
    </row>
    <row r="16" spans="1:8">
      <c r="A16" s="9" t="s">
        <v>80</v>
      </c>
      <c r="B16" s="1" t="str">
        <f t="shared" si="0"/>
        <v/>
      </c>
      <c r="C16" s="1"/>
      <c r="D16" s="37"/>
      <c r="E16" s="9" t="s">
        <v>80</v>
      </c>
      <c r="F16" s="1" t="str">
        <f t="shared" si="1"/>
        <v/>
      </c>
      <c r="G16" s="1"/>
      <c r="H16" s="37"/>
    </row>
    <row r="17" spans="1:8">
      <c r="A17" s="9" t="s">
        <v>81</v>
      </c>
      <c r="B17" s="1" t="str">
        <f t="shared" si="0"/>
        <v/>
      </c>
      <c r="C17" s="1"/>
      <c r="D17" s="37"/>
      <c r="E17" s="9" t="s">
        <v>81</v>
      </c>
      <c r="F17" s="1" t="str">
        <f t="shared" si="1"/>
        <v/>
      </c>
      <c r="G17" s="1"/>
      <c r="H17" s="37"/>
    </row>
    <row r="18" spans="1:8">
      <c r="A18" s="9" t="s">
        <v>80</v>
      </c>
      <c r="B18" s="1" t="str">
        <f t="shared" si="0"/>
        <v/>
      </c>
      <c r="C18" s="1"/>
      <c r="D18" s="37"/>
      <c r="E18" s="9" t="s">
        <v>80</v>
      </c>
      <c r="F18" s="1" t="str">
        <f t="shared" si="1"/>
        <v/>
      </c>
      <c r="G18" s="1"/>
      <c r="H18" s="37"/>
    </row>
    <row r="19" spans="1:8">
      <c r="A19" s="9" t="s">
        <v>79</v>
      </c>
      <c r="B19" s="1" t="str">
        <f t="shared" si="0"/>
        <v/>
      </c>
      <c r="C19" s="1"/>
      <c r="D19" s="37"/>
      <c r="E19" s="9" t="s">
        <v>79</v>
      </c>
      <c r="F19" s="1" t="str">
        <f t="shared" si="1"/>
        <v/>
      </c>
      <c r="G19" s="1"/>
      <c r="H19" s="37"/>
    </row>
    <row r="20" spans="1:8">
      <c r="A20" s="9" t="s">
        <v>80</v>
      </c>
      <c r="B20" s="1" t="str">
        <f t="shared" si="0"/>
        <v/>
      </c>
      <c r="C20" s="1"/>
      <c r="D20" s="37"/>
      <c r="E20" s="9" t="s">
        <v>80</v>
      </c>
      <c r="F20" s="1" t="str">
        <f t="shared" si="1"/>
        <v/>
      </c>
      <c r="G20" s="1"/>
      <c r="H20" s="37"/>
    </row>
    <row r="21" spans="1:8">
      <c r="A21" s="9" t="s">
        <v>81</v>
      </c>
      <c r="B21" s="1" t="str">
        <f t="shared" si="0"/>
        <v/>
      </c>
      <c r="C21" s="1"/>
      <c r="D21" s="37"/>
      <c r="E21" s="9" t="s">
        <v>81</v>
      </c>
      <c r="F21" s="1" t="str">
        <f t="shared" si="1"/>
        <v/>
      </c>
      <c r="G21" s="1"/>
      <c r="H21" s="37"/>
    </row>
    <row r="22" spans="1:8">
      <c r="A22" s="9" t="s">
        <v>80</v>
      </c>
      <c r="B22" s="1" t="str">
        <f t="shared" si="0"/>
        <v/>
      </c>
      <c r="C22" s="1"/>
      <c r="D22" s="37"/>
      <c r="E22" s="9" t="s">
        <v>80</v>
      </c>
      <c r="F22" s="1" t="str">
        <f t="shared" si="1"/>
        <v/>
      </c>
      <c r="G22" s="1"/>
      <c r="H22" s="37"/>
    </row>
    <row r="23" spans="1:8" ht="13" thickBot="1">
      <c r="A23" s="10" t="s">
        <v>79</v>
      </c>
      <c r="B23" s="3" t="str">
        <f t="shared" si="0"/>
        <v/>
      </c>
      <c r="C23" s="3"/>
      <c r="D23" s="49"/>
      <c r="E23" s="10" t="s">
        <v>79</v>
      </c>
      <c r="F23" s="3" t="str">
        <f t="shared" si="1"/>
        <v/>
      </c>
      <c r="G23" s="3"/>
      <c r="H23" s="49"/>
    </row>
    <row r="24" spans="1:8" ht="13" thickBot="1">
      <c r="A24" s="6"/>
      <c r="B24" s="6"/>
      <c r="C24" s="6"/>
      <c r="D24" s="7"/>
      <c r="E24" s="6"/>
      <c r="F24" s="6"/>
      <c r="G24" s="6"/>
      <c r="H24" s="7"/>
    </row>
    <row r="25" spans="1:8">
      <c r="A25" s="223" t="s">
        <v>82</v>
      </c>
      <c r="B25" s="224"/>
      <c r="C25" s="224"/>
      <c r="D25" s="225"/>
      <c r="E25" s="223" t="s">
        <v>83</v>
      </c>
      <c r="F25" s="224"/>
      <c r="G25" s="224"/>
      <c r="H25" s="225"/>
    </row>
    <row r="26" spans="1:8">
      <c r="A26" s="9" t="s">
        <v>75</v>
      </c>
      <c r="B26" s="1" t="s">
        <v>84</v>
      </c>
      <c r="C26" s="1" t="s">
        <v>85</v>
      </c>
      <c r="D26" s="2" t="s">
        <v>78</v>
      </c>
      <c r="E26" s="9" t="s">
        <v>75</v>
      </c>
      <c r="F26" s="1" t="s">
        <v>84</v>
      </c>
      <c r="G26" s="1" t="s">
        <v>85</v>
      </c>
      <c r="H26" s="2" t="s">
        <v>78</v>
      </c>
    </row>
    <row r="27" spans="1:8">
      <c r="A27" s="9" t="s">
        <v>80</v>
      </c>
      <c r="B27" s="1"/>
      <c r="C27" s="1"/>
      <c r="D27" s="2"/>
      <c r="E27" s="9" t="s">
        <v>80</v>
      </c>
      <c r="F27" s="1"/>
      <c r="G27" s="1"/>
      <c r="H27" s="2"/>
    </row>
    <row r="28" spans="1:8">
      <c r="A28" s="9" t="s">
        <v>79</v>
      </c>
      <c r="B28" s="1" t="str">
        <f t="shared" ref="B28:B44" si="2">IF(ISBLANK(C27),"",C27+heures)</f>
        <v/>
      </c>
      <c r="C28" s="1"/>
      <c r="D28" s="51"/>
      <c r="E28" s="9" t="s">
        <v>79</v>
      </c>
      <c r="F28" s="1" t="str">
        <f t="shared" ref="F28:F44" si="3">IF(ISBLANK(G27),"",G27+heures)</f>
        <v/>
      </c>
      <c r="G28" s="1"/>
      <c r="H28" s="51"/>
    </row>
    <row r="29" spans="1:8">
      <c r="A29" s="9" t="s">
        <v>80</v>
      </c>
      <c r="B29" s="1" t="str">
        <f t="shared" si="2"/>
        <v/>
      </c>
      <c r="C29" s="1"/>
      <c r="D29" s="37"/>
      <c r="E29" s="9" t="s">
        <v>80</v>
      </c>
      <c r="F29" s="1" t="str">
        <f t="shared" si="3"/>
        <v/>
      </c>
      <c r="G29" s="1"/>
      <c r="H29" s="2"/>
    </row>
    <row r="30" spans="1:8">
      <c r="A30" s="9" t="s">
        <v>81</v>
      </c>
      <c r="B30" s="1" t="str">
        <f t="shared" si="2"/>
        <v/>
      </c>
      <c r="C30" s="1"/>
      <c r="D30" s="37"/>
      <c r="E30" s="9" t="s">
        <v>81</v>
      </c>
      <c r="F30" s="1" t="str">
        <f t="shared" si="3"/>
        <v/>
      </c>
      <c r="G30" s="1"/>
      <c r="H30" s="37"/>
    </row>
    <row r="31" spans="1:8">
      <c r="A31" s="9" t="s">
        <v>80</v>
      </c>
      <c r="B31" s="1" t="str">
        <f t="shared" si="2"/>
        <v/>
      </c>
      <c r="C31" s="1"/>
      <c r="D31" s="37"/>
      <c r="E31" s="9" t="s">
        <v>80</v>
      </c>
      <c r="F31" s="1" t="str">
        <f t="shared" si="3"/>
        <v/>
      </c>
      <c r="G31" s="1"/>
      <c r="H31" s="37"/>
    </row>
    <row r="32" spans="1:8">
      <c r="A32" s="9" t="s">
        <v>79</v>
      </c>
      <c r="B32" s="1" t="str">
        <f t="shared" si="2"/>
        <v/>
      </c>
      <c r="C32" s="1"/>
      <c r="D32" s="37"/>
      <c r="E32" s="9" t="s">
        <v>79</v>
      </c>
      <c r="F32" s="1" t="str">
        <f t="shared" si="3"/>
        <v/>
      </c>
      <c r="G32" s="1"/>
      <c r="H32" s="37"/>
    </row>
    <row r="33" spans="1:12">
      <c r="A33" s="9" t="s">
        <v>80</v>
      </c>
      <c r="B33" s="1" t="str">
        <f t="shared" si="2"/>
        <v/>
      </c>
      <c r="C33" s="1"/>
      <c r="D33" s="37"/>
      <c r="E33" s="9" t="s">
        <v>80</v>
      </c>
      <c r="F33" s="1" t="str">
        <f t="shared" si="3"/>
        <v/>
      </c>
      <c r="G33" s="1"/>
      <c r="H33" s="37"/>
    </row>
    <row r="34" spans="1:12">
      <c r="A34" s="9" t="s">
        <v>81</v>
      </c>
      <c r="B34" s="1" t="str">
        <f t="shared" si="2"/>
        <v/>
      </c>
      <c r="C34" s="1"/>
      <c r="D34" s="37"/>
      <c r="E34" s="9" t="s">
        <v>81</v>
      </c>
      <c r="F34" s="1" t="str">
        <f t="shared" si="3"/>
        <v/>
      </c>
      <c r="G34" s="1"/>
      <c r="H34" s="37"/>
    </row>
    <row r="35" spans="1:12">
      <c r="A35" s="9" t="s">
        <v>80</v>
      </c>
      <c r="B35" s="1" t="str">
        <f t="shared" si="2"/>
        <v/>
      </c>
      <c r="C35" s="1"/>
      <c r="D35" s="37"/>
      <c r="E35" s="9" t="s">
        <v>80</v>
      </c>
      <c r="F35" s="1" t="str">
        <f t="shared" si="3"/>
        <v/>
      </c>
      <c r="G35" s="1"/>
      <c r="H35" s="37"/>
    </row>
    <row r="36" spans="1:12">
      <c r="A36" s="9" t="s">
        <v>79</v>
      </c>
      <c r="B36" s="1" t="str">
        <f t="shared" si="2"/>
        <v/>
      </c>
      <c r="C36" s="1"/>
      <c r="D36" s="37"/>
      <c r="E36" s="9" t="s">
        <v>79</v>
      </c>
      <c r="F36" s="1" t="str">
        <f t="shared" si="3"/>
        <v/>
      </c>
      <c r="G36" s="1"/>
      <c r="H36" s="37"/>
    </row>
    <row r="37" spans="1:12">
      <c r="A37" s="9" t="s">
        <v>80</v>
      </c>
      <c r="B37" s="1" t="str">
        <f t="shared" si="2"/>
        <v/>
      </c>
      <c r="C37" s="1"/>
      <c r="D37" s="37"/>
      <c r="E37" s="9" t="s">
        <v>80</v>
      </c>
      <c r="F37" s="1" t="str">
        <f t="shared" si="3"/>
        <v/>
      </c>
      <c r="G37" s="1"/>
      <c r="H37" s="37"/>
    </row>
    <row r="38" spans="1:12">
      <c r="A38" s="9" t="s">
        <v>81</v>
      </c>
      <c r="B38" s="1" t="str">
        <f t="shared" si="2"/>
        <v/>
      </c>
      <c r="C38" s="1"/>
      <c r="D38" s="37"/>
      <c r="E38" s="9" t="s">
        <v>81</v>
      </c>
      <c r="F38" s="1" t="str">
        <f t="shared" si="3"/>
        <v/>
      </c>
      <c r="G38" s="1"/>
      <c r="H38" s="37"/>
    </row>
    <row r="39" spans="1:12">
      <c r="A39" s="9" t="s">
        <v>80</v>
      </c>
      <c r="B39" s="1" t="str">
        <f t="shared" si="2"/>
        <v/>
      </c>
      <c r="C39" s="1"/>
      <c r="D39" s="37"/>
      <c r="E39" s="9" t="s">
        <v>80</v>
      </c>
      <c r="F39" s="1" t="str">
        <f t="shared" si="3"/>
        <v/>
      </c>
      <c r="G39" s="1"/>
      <c r="H39" s="37"/>
    </row>
    <row r="40" spans="1:12">
      <c r="A40" s="9" t="s">
        <v>79</v>
      </c>
      <c r="B40" s="1" t="str">
        <f t="shared" si="2"/>
        <v/>
      </c>
      <c r="C40" s="1"/>
      <c r="D40" s="37"/>
      <c r="E40" s="9" t="s">
        <v>79</v>
      </c>
      <c r="F40" s="1" t="str">
        <f t="shared" si="3"/>
        <v/>
      </c>
      <c r="G40" s="1"/>
      <c r="H40" s="37"/>
    </row>
    <row r="41" spans="1:12">
      <c r="A41" s="9" t="s">
        <v>80</v>
      </c>
      <c r="B41" s="1" t="str">
        <f t="shared" si="2"/>
        <v/>
      </c>
      <c r="C41" s="1"/>
      <c r="D41" s="37"/>
      <c r="E41" s="9" t="s">
        <v>80</v>
      </c>
      <c r="F41" s="1" t="str">
        <f t="shared" si="3"/>
        <v/>
      </c>
      <c r="G41" s="1"/>
      <c r="H41" s="37"/>
    </row>
    <row r="42" spans="1:12">
      <c r="A42" s="9" t="s">
        <v>81</v>
      </c>
      <c r="B42" s="1" t="str">
        <f t="shared" si="2"/>
        <v/>
      </c>
      <c r="C42" s="1"/>
      <c r="D42" s="37"/>
      <c r="E42" s="9" t="s">
        <v>81</v>
      </c>
      <c r="F42" s="1" t="str">
        <f t="shared" si="3"/>
        <v/>
      </c>
      <c r="G42" s="1"/>
      <c r="H42" s="37"/>
    </row>
    <row r="43" spans="1:12">
      <c r="A43" s="9" t="s">
        <v>80</v>
      </c>
      <c r="B43" s="1" t="str">
        <f t="shared" si="2"/>
        <v/>
      </c>
      <c r="C43" s="1"/>
      <c r="D43" s="37"/>
      <c r="E43" s="9" t="s">
        <v>80</v>
      </c>
      <c r="F43" s="1" t="str">
        <f t="shared" si="3"/>
        <v/>
      </c>
      <c r="G43" s="1"/>
      <c r="H43" s="37"/>
    </row>
    <row r="44" spans="1:12" ht="13" thickBot="1">
      <c r="A44" s="10" t="s">
        <v>79</v>
      </c>
      <c r="B44" s="3" t="str">
        <f t="shared" si="2"/>
        <v/>
      </c>
      <c r="C44" s="3"/>
      <c r="D44" s="49"/>
      <c r="E44" s="10" t="s">
        <v>79</v>
      </c>
      <c r="F44" s="3" t="str">
        <f t="shared" si="3"/>
        <v/>
      </c>
      <c r="G44" s="3"/>
      <c r="H44" s="49"/>
    </row>
    <row r="45" spans="1:12">
      <c r="A45" s="6"/>
      <c r="B45" s="6"/>
      <c r="C45" s="6"/>
      <c r="D45" s="7"/>
      <c r="E45" s="6"/>
      <c r="F45" s="6"/>
      <c r="G45" s="6"/>
      <c r="H45" s="7"/>
    </row>
    <row r="46" spans="1:12" ht="13" thickBot="1">
      <c r="A46" s="6"/>
      <c r="B46" s="6"/>
      <c r="C46" s="6"/>
      <c r="D46" s="7"/>
      <c r="E46" s="6"/>
      <c r="F46" s="6"/>
      <c r="G46" s="6"/>
      <c r="H46" s="7"/>
    </row>
    <row r="47" spans="1:12" ht="13" thickBot="1">
      <c r="A47" s="223" t="s">
        <v>87</v>
      </c>
      <c r="B47" s="224"/>
      <c r="C47" s="224"/>
      <c r="D47" s="225"/>
      <c r="E47" s="223" t="s">
        <v>88</v>
      </c>
      <c r="F47" s="224"/>
      <c r="G47" s="224"/>
      <c r="H47" s="225"/>
      <c r="I47" s="220" t="s">
        <v>89</v>
      </c>
      <c r="J47" s="221"/>
      <c r="K47" s="221"/>
      <c r="L47" s="222"/>
    </row>
    <row r="48" spans="1:12">
      <c r="A48" s="9" t="s">
        <v>75</v>
      </c>
      <c r="B48" s="1" t="s">
        <v>84</v>
      </c>
      <c r="C48" s="1" t="s">
        <v>85</v>
      </c>
      <c r="D48" s="2" t="s">
        <v>78</v>
      </c>
      <c r="E48" s="9" t="s">
        <v>75</v>
      </c>
      <c r="F48" s="1" t="s">
        <v>84</v>
      </c>
      <c r="G48" s="1" t="s">
        <v>85</v>
      </c>
      <c r="H48" s="2" t="s">
        <v>78</v>
      </c>
      <c r="I48" s="76" t="s">
        <v>75</v>
      </c>
      <c r="J48" s="4" t="s">
        <v>84</v>
      </c>
      <c r="K48" s="4" t="s">
        <v>85</v>
      </c>
      <c r="L48" s="5" t="s">
        <v>78</v>
      </c>
    </row>
    <row r="49" spans="1:12">
      <c r="A49" s="9" t="s">
        <v>80</v>
      </c>
      <c r="B49" s="1">
        <v>250</v>
      </c>
      <c r="C49" s="1">
        <v>249</v>
      </c>
      <c r="D49" s="2" t="s">
        <v>90</v>
      </c>
      <c r="E49" s="9" t="s">
        <v>80</v>
      </c>
      <c r="F49" s="1">
        <v>250</v>
      </c>
      <c r="G49" s="1">
        <v>249</v>
      </c>
      <c r="H49" s="2" t="s">
        <v>91</v>
      </c>
      <c r="I49" s="9" t="s">
        <v>80</v>
      </c>
      <c r="J49" s="1">
        <v>250</v>
      </c>
      <c r="K49" s="1">
        <v>249</v>
      </c>
      <c r="L49" s="2" t="s">
        <v>92</v>
      </c>
    </row>
    <row r="50" spans="1:12">
      <c r="A50" s="9" t="s">
        <v>79</v>
      </c>
      <c r="B50" s="1">
        <f t="shared" ref="B50:B66" si="4">IF(ISBLANK(C49),"",C49+heures)</f>
        <v>499</v>
      </c>
      <c r="C50" s="1"/>
      <c r="D50" s="51" t="s">
        <v>86</v>
      </c>
      <c r="E50" s="9" t="s">
        <v>79</v>
      </c>
      <c r="F50" s="1">
        <f t="shared" ref="F50:F66" si="5">IF(ISBLANK(G49),"",G49+heures)</f>
        <v>499</v>
      </c>
      <c r="G50" s="1"/>
      <c r="H50" s="51" t="s">
        <v>93</v>
      </c>
      <c r="I50" s="9" t="s">
        <v>79</v>
      </c>
      <c r="J50" s="1">
        <f t="shared" ref="J50:J66" si="6">IF(ISBLANK(K49),"",K49+heures)</f>
        <v>499</v>
      </c>
      <c r="K50" s="1"/>
      <c r="L50" s="51" t="s">
        <v>86</v>
      </c>
    </row>
    <row r="51" spans="1:12">
      <c r="A51" s="9" t="s">
        <v>80</v>
      </c>
      <c r="B51" s="1" t="str">
        <f t="shared" si="4"/>
        <v/>
      </c>
      <c r="C51" s="1"/>
      <c r="D51" s="37"/>
      <c r="E51" s="9" t="s">
        <v>80</v>
      </c>
      <c r="F51" s="1" t="str">
        <f t="shared" si="5"/>
        <v/>
      </c>
      <c r="G51" s="1"/>
      <c r="H51" s="2" t="s">
        <v>94</v>
      </c>
      <c r="I51" s="9" t="s">
        <v>80</v>
      </c>
      <c r="J51" s="1" t="str">
        <f t="shared" si="6"/>
        <v/>
      </c>
      <c r="K51" s="1"/>
      <c r="L51" s="2" t="s">
        <v>95</v>
      </c>
    </row>
    <row r="52" spans="1:12">
      <c r="A52" s="9" t="s">
        <v>81</v>
      </c>
      <c r="B52" s="1" t="str">
        <f t="shared" si="4"/>
        <v/>
      </c>
      <c r="C52" s="1"/>
      <c r="D52" s="37"/>
      <c r="E52" s="9" t="s">
        <v>81</v>
      </c>
      <c r="F52" s="1" t="str">
        <f t="shared" si="5"/>
        <v/>
      </c>
      <c r="G52" s="1"/>
      <c r="H52" s="37"/>
      <c r="I52" s="9" t="s">
        <v>81</v>
      </c>
      <c r="J52" s="1" t="str">
        <f t="shared" si="6"/>
        <v/>
      </c>
      <c r="K52" s="1"/>
      <c r="L52" s="37"/>
    </row>
    <row r="53" spans="1:12">
      <c r="A53" s="9" t="s">
        <v>80</v>
      </c>
      <c r="B53" s="1" t="str">
        <f t="shared" si="4"/>
        <v/>
      </c>
      <c r="C53" s="1"/>
      <c r="D53" s="37"/>
      <c r="E53" s="9" t="s">
        <v>80</v>
      </c>
      <c r="F53" s="1" t="str">
        <f t="shared" si="5"/>
        <v/>
      </c>
      <c r="G53" s="1"/>
      <c r="H53" s="37"/>
      <c r="I53" s="9" t="s">
        <v>80</v>
      </c>
      <c r="J53" s="1" t="str">
        <f t="shared" si="6"/>
        <v/>
      </c>
      <c r="K53" s="1"/>
      <c r="L53" s="37"/>
    </row>
    <row r="54" spans="1:12">
      <c r="A54" s="9" t="s">
        <v>79</v>
      </c>
      <c r="B54" s="1" t="str">
        <f t="shared" si="4"/>
        <v/>
      </c>
      <c r="C54" s="1"/>
      <c r="D54" s="37"/>
      <c r="E54" s="9" t="s">
        <v>79</v>
      </c>
      <c r="F54" s="1" t="str">
        <f t="shared" si="5"/>
        <v/>
      </c>
      <c r="G54" s="1"/>
      <c r="H54" s="37"/>
      <c r="I54" s="9" t="s">
        <v>79</v>
      </c>
      <c r="J54" s="1" t="str">
        <f t="shared" si="6"/>
        <v/>
      </c>
      <c r="K54" s="1"/>
      <c r="L54" s="37"/>
    </row>
    <row r="55" spans="1:12">
      <c r="A55" s="9" t="s">
        <v>80</v>
      </c>
      <c r="B55" s="1" t="str">
        <f t="shared" si="4"/>
        <v/>
      </c>
      <c r="C55" s="1"/>
      <c r="D55" s="37"/>
      <c r="E55" s="9" t="s">
        <v>80</v>
      </c>
      <c r="F55" s="1" t="str">
        <f t="shared" si="5"/>
        <v/>
      </c>
      <c r="G55" s="1"/>
      <c r="H55" s="37"/>
      <c r="I55" s="9" t="s">
        <v>80</v>
      </c>
      <c r="J55" s="1" t="str">
        <f t="shared" si="6"/>
        <v/>
      </c>
      <c r="K55" s="1"/>
      <c r="L55" s="37"/>
    </row>
    <row r="56" spans="1:12">
      <c r="A56" s="9" t="s">
        <v>81</v>
      </c>
      <c r="B56" s="1" t="str">
        <f t="shared" si="4"/>
        <v/>
      </c>
      <c r="C56" s="1"/>
      <c r="D56" s="37"/>
      <c r="E56" s="9" t="s">
        <v>81</v>
      </c>
      <c r="F56" s="1" t="str">
        <f t="shared" si="5"/>
        <v/>
      </c>
      <c r="G56" s="1"/>
      <c r="H56" s="37"/>
      <c r="I56" s="9" t="s">
        <v>81</v>
      </c>
      <c r="J56" s="1" t="str">
        <f t="shared" si="6"/>
        <v/>
      </c>
      <c r="K56" s="1"/>
      <c r="L56" s="37"/>
    </row>
    <row r="57" spans="1:12">
      <c r="A57" s="9" t="s">
        <v>80</v>
      </c>
      <c r="B57" s="1" t="str">
        <f t="shared" si="4"/>
        <v/>
      </c>
      <c r="C57" s="1"/>
      <c r="D57" s="37"/>
      <c r="E57" s="9" t="s">
        <v>80</v>
      </c>
      <c r="F57" s="1" t="str">
        <f t="shared" si="5"/>
        <v/>
      </c>
      <c r="G57" s="1"/>
      <c r="H57" s="37"/>
      <c r="I57" s="9" t="s">
        <v>80</v>
      </c>
      <c r="J57" s="1" t="str">
        <f t="shared" si="6"/>
        <v/>
      </c>
      <c r="K57" s="1"/>
      <c r="L57" s="37"/>
    </row>
    <row r="58" spans="1:12">
      <c r="A58" s="9" t="s">
        <v>79</v>
      </c>
      <c r="B58" s="1" t="str">
        <f t="shared" si="4"/>
        <v/>
      </c>
      <c r="C58" s="1"/>
      <c r="D58" s="37"/>
      <c r="E58" s="9" t="s">
        <v>79</v>
      </c>
      <c r="F58" s="1" t="str">
        <f t="shared" si="5"/>
        <v/>
      </c>
      <c r="G58" s="1"/>
      <c r="H58" s="37"/>
      <c r="I58" s="9" t="s">
        <v>79</v>
      </c>
      <c r="J58" s="1" t="str">
        <f t="shared" si="6"/>
        <v/>
      </c>
      <c r="K58" s="1"/>
      <c r="L58" s="37"/>
    </row>
    <row r="59" spans="1:12">
      <c r="A59" s="9" t="s">
        <v>80</v>
      </c>
      <c r="B59" s="1" t="str">
        <f t="shared" si="4"/>
        <v/>
      </c>
      <c r="C59" s="1"/>
      <c r="D59" s="37"/>
      <c r="E59" s="9" t="s">
        <v>80</v>
      </c>
      <c r="F59" s="1" t="str">
        <f t="shared" si="5"/>
        <v/>
      </c>
      <c r="G59" s="1"/>
      <c r="H59" s="37"/>
      <c r="I59" s="9" t="s">
        <v>80</v>
      </c>
      <c r="J59" s="1" t="str">
        <f t="shared" si="6"/>
        <v/>
      </c>
      <c r="K59" s="1"/>
      <c r="L59" s="37"/>
    </row>
    <row r="60" spans="1:12">
      <c r="A60" s="9" t="s">
        <v>81</v>
      </c>
      <c r="B60" s="1" t="str">
        <f t="shared" si="4"/>
        <v/>
      </c>
      <c r="C60" s="1"/>
      <c r="D60" s="37"/>
      <c r="E60" s="9" t="s">
        <v>81</v>
      </c>
      <c r="F60" s="1" t="str">
        <f t="shared" si="5"/>
        <v/>
      </c>
      <c r="G60" s="1"/>
      <c r="H60" s="37"/>
      <c r="I60" s="9" t="s">
        <v>81</v>
      </c>
      <c r="J60" s="1" t="str">
        <f t="shared" si="6"/>
        <v/>
      </c>
      <c r="K60" s="1"/>
      <c r="L60" s="37"/>
    </row>
    <row r="61" spans="1:12">
      <c r="A61" s="9" t="s">
        <v>80</v>
      </c>
      <c r="B61" s="1" t="str">
        <f t="shared" si="4"/>
        <v/>
      </c>
      <c r="C61" s="1"/>
      <c r="D61" s="37"/>
      <c r="E61" s="9" t="s">
        <v>80</v>
      </c>
      <c r="F61" s="1" t="str">
        <f t="shared" si="5"/>
        <v/>
      </c>
      <c r="G61" s="1"/>
      <c r="H61" s="37"/>
      <c r="I61" s="9" t="s">
        <v>80</v>
      </c>
      <c r="J61" s="1" t="str">
        <f t="shared" si="6"/>
        <v/>
      </c>
      <c r="K61" s="1"/>
      <c r="L61" s="37"/>
    </row>
    <row r="62" spans="1:12">
      <c r="A62" s="9" t="s">
        <v>79</v>
      </c>
      <c r="B62" s="1" t="str">
        <f t="shared" si="4"/>
        <v/>
      </c>
      <c r="C62" s="1"/>
      <c r="D62" s="37"/>
      <c r="E62" s="9" t="s">
        <v>79</v>
      </c>
      <c r="F62" s="1" t="str">
        <f t="shared" si="5"/>
        <v/>
      </c>
      <c r="G62" s="1"/>
      <c r="H62" s="37"/>
      <c r="I62" s="9" t="s">
        <v>79</v>
      </c>
      <c r="J62" s="1" t="str">
        <f t="shared" si="6"/>
        <v/>
      </c>
      <c r="K62" s="1"/>
      <c r="L62" s="37"/>
    </row>
    <row r="63" spans="1:12">
      <c r="A63" s="9" t="s">
        <v>80</v>
      </c>
      <c r="B63" s="1" t="str">
        <f t="shared" si="4"/>
        <v/>
      </c>
      <c r="C63" s="1"/>
      <c r="D63" s="37"/>
      <c r="E63" s="9" t="s">
        <v>80</v>
      </c>
      <c r="F63" s="1" t="str">
        <f t="shared" si="5"/>
        <v/>
      </c>
      <c r="G63" s="1"/>
      <c r="H63" s="37"/>
      <c r="I63" s="9" t="s">
        <v>80</v>
      </c>
      <c r="J63" s="1" t="str">
        <f t="shared" si="6"/>
        <v/>
      </c>
      <c r="K63" s="1"/>
      <c r="L63" s="37"/>
    </row>
    <row r="64" spans="1:12">
      <c r="A64" s="9" t="s">
        <v>81</v>
      </c>
      <c r="B64" s="1" t="str">
        <f t="shared" si="4"/>
        <v/>
      </c>
      <c r="C64" s="1"/>
      <c r="D64" s="37"/>
      <c r="E64" s="9" t="s">
        <v>81</v>
      </c>
      <c r="F64" s="1" t="str">
        <f t="shared" si="5"/>
        <v/>
      </c>
      <c r="G64" s="1"/>
      <c r="H64" s="37"/>
      <c r="I64" s="9" t="s">
        <v>81</v>
      </c>
      <c r="J64" s="1" t="str">
        <f t="shared" si="6"/>
        <v/>
      </c>
      <c r="K64" s="1"/>
      <c r="L64" s="37"/>
    </row>
    <row r="65" spans="1:12">
      <c r="A65" s="9" t="s">
        <v>80</v>
      </c>
      <c r="B65" s="1" t="str">
        <f t="shared" si="4"/>
        <v/>
      </c>
      <c r="C65" s="1"/>
      <c r="D65" s="37"/>
      <c r="E65" s="9" t="s">
        <v>80</v>
      </c>
      <c r="F65" s="1" t="str">
        <f t="shared" si="5"/>
        <v/>
      </c>
      <c r="G65" s="1"/>
      <c r="H65" s="37"/>
      <c r="I65" s="9" t="s">
        <v>80</v>
      </c>
      <c r="J65" s="1" t="str">
        <f t="shared" si="6"/>
        <v/>
      </c>
      <c r="K65" s="1"/>
      <c r="L65" s="37"/>
    </row>
    <row r="66" spans="1:12" ht="13" thickBot="1">
      <c r="A66" s="10" t="s">
        <v>79</v>
      </c>
      <c r="B66" s="3" t="str">
        <f t="shared" si="4"/>
        <v/>
      </c>
      <c r="C66" s="3"/>
      <c r="D66" s="49"/>
      <c r="E66" s="10" t="s">
        <v>79</v>
      </c>
      <c r="F66" s="3" t="str">
        <f t="shared" si="5"/>
        <v/>
      </c>
      <c r="G66" s="3"/>
      <c r="H66" s="49"/>
      <c r="I66" s="10" t="s">
        <v>79</v>
      </c>
      <c r="J66" s="3" t="str">
        <f t="shared" si="6"/>
        <v/>
      </c>
      <c r="K66" s="3"/>
      <c r="L66" s="49"/>
    </row>
    <row r="67" spans="1:12" ht="13" thickBot="1"/>
    <row r="68" spans="1:12">
      <c r="A68" s="223" t="s">
        <v>96</v>
      </c>
      <c r="B68" s="224"/>
      <c r="C68" s="224"/>
      <c r="D68" s="225"/>
      <c r="E68" s="223" t="s">
        <v>97</v>
      </c>
      <c r="F68" s="224"/>
      <c r="G68" s="224"/>
      <c r="H68" s="225"/>
    </row>
    <row r="69" spans="1:12">
      <c r="A69" s="9" t="s">
        <v>75</v>
      </c>
      <c r="B69" s="1" t="s">
        <v>84</v>
      </c>
      <c r="C69" s="1" t="s">
        <v>85</v>
      </c>
      <c r="D69" s="2" t="s">
        <v>78</v>
      </c>
      <c r="E69" s="9" t="s">
        <v>75</v>
      </c>
      <c r="F69" s="1" t="s">
        <v>84</v>
      </c>
      <c r="G69" s="1" t="s">
        <v>85</v>
      </c>
      <c r="H69" s="2" t="s">
        <v>78</v>
      </c>
    </row>
    <row r="70" spans="1:12">
      <c r="A70" s="9" t="s">
        <v>80</v>
      </c>
      <c r="B70" s="1"/>
      <c r="C70" s="1"/>
      <c r="D70" s="24"/>
      <c r="E70" s="9" t="s">
        <v>80</v>
      </c>
      <c r="F70" s="1"/>
      <c r="G70" s="1"/>
      <c r="H70" s="37"/>
    </row>
    <row r="71" spans="1:12">
      <c r="A71" s="9" t="s">
        <v>79</v>
      </c>
      <c r="B71" s="1" t="str">
        <f t="shared" ref="B71:B87" si="7">IF(ISBLANK(C70),"",C70+heures)</f>
        <v/>
      </c>
      <c r="C71" s="1"/>
      <c r="D71" s="51"/>
      <c r="E71" s="9" t="s">
        <v>79</v>
      </c>
      <c r="F71" s="1" t="str">
        <f t="shared" ref="F71:F87" si="8">IF(ISBLANK(G70),"",G70+heures)</f>
        <v/>
      </c>
      <c r="G71" s="1"/>
      <c r="H71" s="51"/>
    </row>
    <row r="72" spans="1:12">
      <c r="A72" s="9" t="s">
        <v>80</v>
      </c>
      <c r="B72" s="1" t="str">
        <f t="shared" si="7"/>
        <v/>
      </c>
      <c r="C72" s="1"/>
      <c r="D72" s="2"/>
      <c r="E72" s="9" t="s">
        <v>80</v>
      </c>
      <c r="F72" s="1" t="str">
        <f t="shared" si="8"/>
        <v/>
      </c>
      <c r="G72" s="1"/>
      <c r="H72" s="37"/>
    </row>
    <row r="73" spans="1:12">
      <c r="A73" s="9" t="s">
        <v>81</v>
      </c>
      <c r="B73" s="1" t="str">
        <f t="shared" si="7"/>
        <v/>
      </c>
      <c r="C73" s="1"/>
      <c r="D73" s="37"/>
      <c r="E73" s="9" t="s">
        <v>81</v>
      </c>
      <c r="F73" s="1" t="str">
        <f t="shared" si="8"/>
        <v/>
      </c>
      <c r="G73" s="1"/>
      <c r="H73" s="37"/>
    </row>
    <row r="74" spans="1:12">
      <c r="A74" s="9" t="s">
        <v>80</v>
      </c>
      <c r="B74" s="1" t="str">
        <f t="shared" si="7"/>
        <v/>
      </c>
      <c r="C74" s="1"/>
      <c r="D74" s="37"/>
      <c r="E74" s="9" t="s">
        <v>80</v>
      </c>
      <c r="F74" s="1" t="str">
        <f t="shared" si="8"/>
        <v/>
      </c>
      <c r="G74" s="1"/>
      <c r="H74" s="37"/>
    </row>
    <row r="75" spans="1:12">
      <c r="A75" s="9" t="s">
        <v>79</v>
      </c>
      <c r="B75" s="1" t="str">
        <f t="shared" si="7"/>
        <v/>
      </c>
      <c r="C75" s="1"/>
      <c r="D75" s="37"/>
      <c r="E75" s="9" t="s">
        <v>79</v>
      </c>
      <c r="F75" s="1" t="str">
        <f t="shared" si="8"/>
        <v/>
      </c>
      <c r="G75" s="1"/>
      <c r="H75" s="37"/>
    </row>
    <row r="76" spans="1:12">
      <c r="A76" s="9" t="s">
        <v>80</v>
      </c>
      <c r="B76" s="1" t="str">
        <f t="shared" si="7"/>
        <v/>
      </c>
      <c r="C76" s="1"/>
      <c r="D76" s="37"/>
      <c r="E76" s="9" t="s">
        <v>80</v>
      </c>
      <c r="F76" s="1" t="str">
        <f t="shared" si="8"/>
        <v/>
      </c>
      <c r="G76" s="1"/>
      <c r="H76" s="37"/>
    </row>
    <row r="77" spans="1:12">
      <c r="A77" s="9" t="s">
        <v>81</v>
      </c>
      <c r="B77" s="1" t="str">
        <f t="shared" si="7"/>
        <v/>
      </c>
      <c r="C77" s="1"/>
      <c r="D77" s="37"/>
      <c r="E77" s="9" t="s">
        <v>81</v>
      </c>
      <c r="F77" s="1" t="str">
        <f t="shared" si="8"/>
        <v/>
      </c>
      <c r="G77" s="1"/>
      <c r="H77" s="37"/>
    </row>
    <row r="78" spans="1:12">
      <c r="A78" s="9" t="s">
        <v>80</v>
      </c>
      <c r="B78" s="1" t="str">
        <f t="shared" si="7"/>
        <v/>
      </c>
      <c r="C78" s="1"/>
      <c r="D78" s="37"/>
      <c r="E78" s="9" t="s">
        <v>80</v>
      </c>
      <c r="F78" s="1" t="str">
        <f t="shared" si="8"/>
        <v/>
      </c>
      <c r="G78" s="1"/>
      <c r="H78" s="37"/>
    </row>
    <row r="79" spans="1:12">
      <c r="A79" s="9" t="s">
        <v>79</v>
      </c>
      <c r="B79" s="1" t="str">
        <f t="shared" si="7"/>
        <v/>
      </c>
      <c r="C79" s="1"/>
      <c r="D79" s="37"/>
      <c r="E79" s="9" t="s">
        <v>79</v>
      </c>
      <c r="F79" s="1" t="str">
        <f t="shared" si="8"/>
        <v/>
      </c>
      <c r="G79" s="1"/>
      <c r="H79" s="37"/>
    </row>
    <row r="80" spans="1:12">
      <c r="A80" s="9" t="s">
        <v>80</v>
      </c>
      <c r="B80" s="1" t="str">
        <f t="shared" si="7"/>
        <v/>
      </c>
      <c r="C80" s="1"/>
      <c r="D80" s="37"/>
      <c r="E80" s="9" t="s">
        <v>80</v>
      </c>
      <c r="F80" s="1" t="str">
        <f t="shared" si="8"/>
        <v/>
      </c>
      <c r="G80" s="1"/>
      <c r="H80" s="37"/>
    </row>
    <row r="81" spans="1:8">
      <c r="A81" s="9" t="s">
        <v>81</v>
      </c>
      <c r="B81" s="1" t="str">
        <f t="shared" si="7"/>
        <v/>
      </c>
      <c r="C81" s="1"/>
      <c r="D81" s="37"/>
      <c r="E81" s="9" t="s">
        <v>81</v>
      </c>
      <c r="F81" s="1" t="str">
        <f t="shared" si="8"/>
        <v/>
      </c>
      <c r="G81" s="1"/>
      <c r="H81" s="37"/>
    </row>
    <row r="82" spans="1:8">
      <c r="A82" s="9" t="s">
        <v>80</v>
      </c>
      <c r="B82" s="1" t="str">
        <f t="shared" si="7"/>
        <v/>
      </c>
      <c r="C82" s="1"/>
      <c r="D82" s="37"/>
      <c r="E82" s="9" t="s">
        <v>80</v>
      </c>
      <c r="F82" s="1" t="str">
        <f t="shared" si="8"/>
        <v/>
      </c>
      <c r="G82" s="1"/>
      <c r="H82" s="37"/>
    </row>
    <row r="83" spans="1:8">
      <c r="A83" s="9" t="s">
        <v>79</v>
      </c>
      <c r="B83" s="1" t="str">
        <f t="shared" si="7"/>
        <v/>
      </c>
      <c r="C83" s="1"/>
      <c r="D83" s="37"/>
      <c r="E83" s="9" t="s">
        <v>79</v>
      </c>
      <c r="F83" s="1" t="str">
        <f t="shared" si="8"/>
        <v/>
      </c>
      <c r="G83" s="1"/>
      <c r="H83" s="37"/>
    </row>
    <row r="84" spans="1:8">
      <c r="A84" s="9" t="s">
        <v>80</v>
      </c>
      <c r="B84" s="1" t="str">
        <f t="shared" si="7"/>
        <v/>
      </c>
      <c r="C84" s="1"/>
      <c r="D84" s="37"/>
      <c r="E84" s="9" t="s">
        <v>80</v>
      </c>
      <c r="F84" s="1" t="str">
        <f t="shared" si="8"/>
        <v/>
      </c>
      <c r="G84" s="1"/>
      <c r="H84" s="37"/>
    </row>
    <row r="85" spans="1:8">
      <c r="A85" s="9" t="s">
        <v>81</v>
      </c>
      <c r="B85" s="1" t="str">
        <f t="shared" si="7"/>
        <v/>
      </c>
      <c r="C85" s="1"/>
      <c r="D85" s="37"/>
      <c r="E85" s="9" t="s">
        <v>81</v>
      </c>
      <c r="F85" s="1" t="str">
        <f t="shared" si="8"/>
        <v/>
      </c>
      <c r="G85" s="1"/>
      <c r="H85" s="37"/>
    </row>
    <row r="86" spans="1:8">
      <c r="A86" s="9" t="s">
        <v>80</v>
      </c>
      <c r="B86" s="1" t="str">
        <f t="shared" si="7"/>
        <v/>
      </c>
      <c r="C86" s="1"/>
      <c r="D86" s="37"/>
      <c r="E86" s="9" t="s">
        <v>80</v>
      </c>
      <c r="F86" s="1" t="str">
        <f t="shared" si="8"/>
        <v/>
      </c>
      <c r="G86" s="1"/>
      <c r="H86" s="37"/>
    </row>
    <row r="87" spans="1:8" ht="13" thickBot="1">
      <c r="A87" s="10" t="s">
        <v>79</v>
      </c>
      <c r="B87" s="3" t="str">
        <f t="shared" si="7"/>
        <v/>
      </c>
      <c r="C87" s="3"/>
      <c r="D87" s="49"/>
      <c r="E87" s="10" t="s">
        <v>79</v>
      </c>
      <c r="F87" s="3" t="str">
        <f t="shared" si="8"/>
        <v/>
      </c>
      <c r="G87" s="3"/>
      <c r="H87" s="49"/>
    </row>
  </sheetData>
  <mergeCells count="11">
    <mergeCell ref="A1:F1"/>
    <mergeCell ref="A2:F2"/>
    <mergeCell ref="I47:L47"/>
    <mergeCell ref="A68:D68"/>
    <mergeCell ref="E68:H68"/>
    <mergeCell ref="A4:D4"/>
    <mergeCell ref="E4:H4"/>
    <mergeCell ref="A25:D25"/>
    <mergeCell ref="E25:H25"/>
    <mergeCell ref="A47:D47"/>
    <mergeCell ref="E47:H47"/>
  </mergeCells>
  <phoneticPr fontId="2" type="noConversion"/>
  <pageMargins left="0.78740157499999996" right="0.78740157499999996" top="0.984251969" bottom="0.984251969" header="0.4921259845" footer="0.492125984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rgb="FFFF0000"/>
    <pageSetUpPr fitToPage="1"/>
  </sheetPr>
  <dimension ref="A1:J76"/>
  <sheetViews>
    <sheetView workbookViewId="0">
      <selection activeCell="M15" sqref="M15"/>
    </sheetView>
  </sheetViews>
  <sheetFormatPr baseColWidth="10" defaultRowHeight="12" x14ac:dyDescent="0"/>
  <cols>
    <col min="1" max="1" width="6.33203125" customWidth="1"/>
    <col min="2" max="2" width="11.83203125" customWidth="1"/>
    <col min="3" max="3" width="11" customWidth="1"/>
    <col min="4" max="4" width="16.5" customWidth="1"/>
    <col min="5" max="5" width="11.83203125" customWidth="1"/>
    <col min="6" max="6" width="13.33203125" customWidth="1"/>
    <col min="7" max="7" width="11.6640625" customWidth="1"/>
    <col min="9" max="9" width="14.33203125" customWidth="1"/>
  </cols>
  <sheetData>
    <row r="1" spans="1:10" ht="24" customHeight="1" thickBot="1">
      <c r="A1" s="253" t="s">
        <v>25</v>
      </c>
      <c r="B1" s="254"/>
      <c r="C1" s="254"/>
      <c r="D1" s="254"/>
      <c r="E1" s="254"/>
      <c r="F1" s="254"/>
      <c r="G1" s="254"/>
      <c r="H1" s="254"/>
      <c r="I1" s="255"/>
      <c r="J1" s="7"/>
    </row>
    <row r="2" spans="1:10" ht="12.75" customHeight="1">
      <c r="A2" s="11" t="s">
        <v>26</v>
      </c>
      <c r="B2" s="7"/>
      <c r="C2" s="7"/>
      <c r="D2" s="7"/>
      <c r="E2" s="7" t="s">
        <v>27</v>
      </c>
      <c r="F2" s="7"/>
      <c r="G2" s="12" t="s">
        <v>28</v>
      </c>
      <c r="H2" s="7"/>
      <c r="I2" s="13"/>
    </row>
    <row r="3" spans="1:10">
      <c r="A3" s="14" t="s">
        <v>29</v>
      </c>
      <c r="B3" s="7"/>
      <c r="C3" s="7"/>
      <c r="D3" s="7"/>
      <c r="E3" s="7"/>
      <c r="F3" s="7"/>
      <c r="G3" s="7"/>
      <c r="H3" s="7"/>
      <c r="I3" s="13"/>
    </row>
    <row r="4" spans="1:10" ht="26.25" customHeight="1">
      <c r="A4" s="15"/>
      <c r="B4" s="12" t="s">
        <v>30</v>
      </c>
      <c r="C4" s="16"/>
      <c r="D4" s="17" t="s">
        <v>31</v>
      </c>
      <c r="E4" s="18"/>
      <c r="F4" s="17" t="s">
        <v>32</v>
      </c>
      <c r="G4" s="19"/>
      <c r="H4" s="7"/>
      <c r="I4" s="20"/>
    </row>
    <row r="5" spans="1:10" ht="26.25" customHeight="1">
      <c r="A5" s="15"/>
      <c r="B5" s="12" t="s">
        <v>33</v>
      </c>
      <c r="C5" s="16"/>
      <c r="D5" s="17" t="s">
        <v>34</v>
      </c>
      <c r="E5" s="18"/>
      <c r="F5" s="17" t="s">
        <v>35</v>
      </c>
      <c r="G5" s="19"/>
      <c r="H5" s="7"/>
      <c r="I5" s="20"/>
    </row>
    <row r="6" spans="1:10" ht="26.25" customHeight="1">
      <c r="A6" s="15"/>
      <c r="B6" s="12" t="s">
        <v>36</v>
      </c>
      <c r="C6" s="16"/>
      <c r="D6" s="17" t="s">
        <v>35</v>
      </c>
      <c r="E6" s="16"/>
      <c r="F6" s="7"/>
      <c r="G6" s="7"/>
      <c r="H6" s="7"/>
      <c r="I6" s="13"/>
    </row>
    <row r="7" spans="1:10" ht="26.25" customHeight="1">
      <c r="A7" s="15"/>
      <c r="B7" s="12" t="s">
        <v>37</v>
      </c>
      <c r="C7" s="16"/>
      <c r="D7" s="17" t="s">
        <v>38</v>
      </c>
      <c r="E7" s="16"/>
      <c r="F7" s="7"/>
      <c r="G7" s="7"/>
      <c r="H7" s="7"/>
      <c r="I7" s="13"/>
    </row>
    <row r="8" spans="1:10" ht="26.25" customHeight="1">
      <c r="A8" s="15"/>
      <c r="B8" s="12" t="s">
        <v>39</v>
      </c>
      <c r="C8" s="16"/>
      <c r="D8" s="17" t="s">
        <v>38</v>
      </c>
      <c r="E8" s="16"/>
      <c r="F8" s="7"/>
      <c r="G8" s="7"/>
      <c r="H8" s="7"/>
      <c r="I8" s="13"/>
    </row>
    <row r="9" spans="1:10">
      <c r="A9" s="15" t="s">
        <v>40</v>
      </c>
      <c r="B9" s="7"/>
      <c r="C9" s="7" t="s">
        <v>41</v>
      </c>
      <c r="D9" s="7" t="s">
        <v>42</v>
      </c>
      <c r="E9" s="7"/>
      <c r="F9" s="7"/>
      <c r="G9" s="7"/>
      <c r="H9" s="7"/>
      <c r="I9" s="13"/>
    </row>
    <row r="10" spans="1:10">
      <c r="A10" s="15" t="s">
        <v>43</v>
      </c>
      <c r="B10" s="7"/>
      <c r="C10" s="7" t="s">
        <v>41</v>
      </c>
      <c r="D10" s="7" t="s">
        <v>42</v>
      </c>
      <c r="E10" s="7"/>
      <c r="F10" s="12" t="s">
        <v>44</v>
      </c>
      <c r="G10" s="7"/>
      <c r="H10" s="7"/>
      <c r="I10" s="13"/>
    </row>
    <row r="11" spans="1:10">
      <c r="A11" s="15"/>
      <c r="B11" s="7"/>
      <c r="C11" s="7"/>
      <c r="D11" s="7"/>
      <c r="E11" s="7"/>
      <c r="F11" s="7"/>
      <c r="G11" s="7"/>
      <c r="H11" s="7"/>
      <c r="I11" s="13"/>
    </row>
    <row r="12" spans="1:10">
      <c r="A12" s="14" t="s">
        <v>45</v>
      </c>
      <c r="B12" s="7"/>
      <c r="C12" s="7"/>
      <c r="D12" s="7"/>
      <c r="E12" s="7"/>
      <c r="F12" s="7"/>
      <c r="G12" s="7"/>
      <c r="H12" s="7"/>
      <c r="I12" s="13"/>
    </row>
    <row r="13" spans="1:10">
      <c r="A13" s="15"/>
      <c r="B13" s="7"/>
      <c r="C13" s="7"/>
      <c r="D13" s="7"/>
      <c r="E13" s="7"/>
      <c r="F13" s="7"/>
      <c r="G13" s="7"/>
      <c r="H13" s="7"/>
      <c r="I13" s="13"/>
    </row>
    <row r="14" spans="1:10">
      <c r="A14" s="15"/>
      <c r="B14" s="7" t="s">
        <v>30</v>
      </c>
      <c r="C14" s="7" t="s">
        <v>46</v>
      </c>
      <c r="D14" s="7"/>
      <c r="E14" s="12" t="s">
        <v>47</v>
      </c>
      <c r="F14" s="12" t="s">
        <v>48</v>
      </c>
      <c r="G14" s="12" t="s">
        <v>49</v>
      </c>
      <c r="H14" s="12" t="s">
        <v>50</v>
      </c>
      <c r="I14" s="13"/>
    </row>
    <row r="15" spans="1:10">
      <c r="A15" s="15"/>
      <c r="B15" s="7"/>
      <c r="C15" s="238" t="s">
        <v>51</v>
      </c>
      <c r="D15" s="238"/>
      <c r="E15" s="245"/>
      <c r="F15" s="245"/>
      <c r="G15" s="245"/>
      <c r="H15" s="245"/>
      <c r="I15" s="246"/>
    </row>
    <row r="16" spans="1:10">
      <c r="A16" s="15"/>
      <c r="B16" s="7"/>
      <c r="C16" s="238" t="s">
        <v>52</v>
      </c>
      <c r="D16" s="238"/>
      <c r="E16" s="12"/>
      <c r="F16" s="12"/>
      <c r="G16" s="12"/>
      <c r="H16" s="7"/>
      <c r="I16" s="13"/>
    </row>
    <row r="17" spans="1:9" ht="33" customHeight="1">
      <c r="A17" s="15"/>
      <c r="B17" s="7"/>
      <c r="C17" s="229" t="s">
        <v>53</v>
      </c>
      <c r="D17" s="230"/>
      <c r="E17" s="231"/>
      <c r="F17" s="232"/>
      <c r="G17" s="232"/>
      <c r="H17" s="232"/>
      <c r="I17" s="233"/>
    </row>
    <row r="18" spans="1:9">
      <c r="A18" s="15"/>
      <c r="B18" s="7"/>
      <c r="C18" s="7" t="s">
        <v>54</v>
      </c>
      <c r="D18" s="7"/>
      <c r="E18" s="12" t="s">
        <v>47</v>
      </c>
      <c r="F18" s="12" t="s">
        <v>48</v>
      </c>
      <c r="G18" s="12" t="s">
        <v>49</v>
      </c>
      <c r="H18" s="12" t="s">
        <v>50</v>
      </c>
      <c r="I18" s="13"/>
    </row>
    <row r="19" spans="1:9">
      <c r="A19" s="15"/>
      <c r="B19" s="7"/>
      <c r="C19" s="238" t="s">
        <v>51</v>
      </c>
      <c r="D19" s="238"/>
      <c r="E19" s="248"/>
      <c r="F19" s="248"/>
      <c r="G19" s="248"/>
      <c r="H19" s="248"/>
      <c r="I19" s="252"/>
    </row>
    <row r="20" spans="1:9">
      <c r="A20" s="15"/>
      <c r="B20" s="7"/>
      <c r="C20" s="238" t="s">
        <v>52</v>
      </c>
      <c r="D20" s="238"/>
      <c r="E20" s="7"/>
      <c r="F20" s="7"/>
      <c r="G20" s="7"/>
      <c r="H20" s="7"/>
      <c r="I20" s="13"/>
    </row>
    <row r="21" spans="1:9" ht="33" customHeight="1">
      <c r="A21" s="15"/>
      <c r="B21" s="7"/>
      <c r="C21" s="229" t="s">
        <v>53</v>
      </c>
      <c r="D21" s="230"/>
      <c r="E21" s="231"/>
      <c r="F21" s="232"/>
      <c r="G21" s="232"/>
      <c r="H21" s="232"/>
      <c r="I21" s="233"/>
    </row>
    <row r="22" spans="1:9">
      <c r="A22" s="15"/>
      <c r="B22" s="7"/>
      <c r="C22" s="7" t="s">
        <v>55</v>
      </c>
      <c r="D22" s="7"/>
      <c r="E22" s="12" t="s">
        <v>47</v>
      </c>
      <c r="F22" s="12" t="s">
        <v>48</v>
      </c>
      <c r="G22" s="12" t="s">
        <v>49</v>
      </c>
      <c r="H22" s="12" t="s">
        <v>50</v>
      </c>
      <c r="I22" s="13"/>
    </row>
    <row r="23" spans="1:9">
      <c r="A23" s="15"/>
      <c r="B23" s="7"/>
      <c r="C23" s="238" t="s">
        <v>51</v>
      </c>
      <c r="D23" s="238"/>
      <c r="E23" s="25"/>
      <c r="F23" s="25" t="s">
        <v>56</v>
      </c>
      <c r="G23" s="25"/>
      <c r="H23" s="25"/>
      <c r="I23" s="26"/>
    </row>
    <row r="24" spans="1:9">
      <c r="A24" s="15"/>
      <c r="B24" s="7"/>
      <c r="C24" s="238" t="s">
        <v>52</v>
      </c>
      <c r="D24" s="238"/>
      <c r="E24" s="7"/>
      <c r="F24" s="7" t="s">
        <v>42</v>
      </c>
      <c r="G24" s="7"/>
      <c r="H24" s="7"/>
      <c r="I24" s="13"/>
    </row>
    <row r="25" spans="1:9" ht="33" customHeight="1">
      <c r="A25" s="15"/>
      <c r="B25" s="7"/>
      <c r="C25" s="229" t="s">
        <v>53</v>
      </c>
      <c r="D25" s="230"/>
      <c r="E25" s="249"/>
      <c r="F25" s="250"/>
      <c r="G25" s="250"/>
      <c r="H25" s="250"/>
      <c r="I25" s="251"/>
    </row>
    <row r="26" spans="1:9">
      <c r="A26" s="15"/>
      <c r="B26" s="7"/>
      <c r="C26" s="7"/>
      <c r="D26" s="7"/>
      <c r="E26" s="7"/>
      <c r="F26" s="7"/>
      <c r="G26" s="7"/>
      <c r="H26" s="7"/>
      <c r="I26" s="13"/>
    </row>
    <row r="27" spans="1:9">
      <c r="A27" s="15"/>
      <c r="B27" s="7" t="s">
        <v>33</v>
      </c>
      <c r="C27" s="7" t="s">
        <v>57</v>
      </c>
      <c r="D27" s="7"/>
      <c r="E27" s="12" t="s">
        <v>47</v>
      </c>
      <c r="F27" s="12" t="s">
        <v>48</v>
      </c>
      <c r="G27" s="12" t="s">
        <v>49</v>
      </c>
      <c r="H27" s="12" t="s">
        <v>50</v>
      </c>
      <c r="I27" s="13"/>
    </row>
    <row r="28" spans="1:9">
      <c r="A28" s="15"/>
      <c r="B28" s="7"/>
      <c r="C28" s="238" t="s">
        <v>51</v>
      </c>
      <c r="D28" s="238"/>
      <c r="E28" s="245"/>
      <c r="F28" s="245"/>
      <c r="G28" s="245"/>
      <c r="H28" s="245"/>
      <c r="I28" s="246"/>
    </row>
    <row r="29" spans="1:9">
      <c r="A29" s="15"/>
      <c r="B29" s="7"/>
      <c r="C29" s="238" t="s">
        <v>52</v>
      </c>
      <c r="D29" s="238"/>
      <c r="E29" s="12"/>
      <c r="F29" s="12"/>
      <c r="G29" s="12"/>
      <c r="H29" s="7"/>
      <c r="I29" s="13"/>
    </row>
    <row r="30" spans="1:9" ht="33" customHeight="1">
      <c r="A30" s="15"/>
      <c r="B30" s="7"/>
      <c r="C30" s="229" t="s">
        <v>53</v>
      </c>
      <c r="D30" s="230"/>
      <c r="E30" s="231"/>
      <c r="F30" s="232"/>
      <c r="G30" s="232"/>
      <c r="H30" s="232"/>
      <c r="I30" s="233"/>
    </row>
    <row r="31" spans="1:9">
      <c r="A31" s="15"/>
      <c r="B31" s="7"/>
      <c r="C31" s="7" t="s">
        <v>58</v>
      </c>
      <c r="D31" s="7"/>
      <c r="E31" s="12" t="s">
        <v>47</v>
      </c>
      <c r="F31" s="12" t="s">
        <v>48</v>
      </c>
      <c r="G31" s="12" t="s">
        <v>49</v>
      </c>
      <c r="H31" s="12" t="s">
        <v>50</v>
      </c>
      <c r="I31" s="13"/>
    </row>
    <row r="32" spans="1:9">
      <c r="A32" s="15"/>
      <c r="B32" s="7"/>
      <c r="C32" s="238" t="s">
        <v>51</v>
      </c>
      <c r="D32" s="238"/>
      <c r="E32" s="25"/>
      <c r="F32" s="25" t="s">
        <v>56</v>
      </c>
      <c r="G32" s="25"/>
      <c r="H32" s="25"/>
      <c r="I32" s="26"/>
    </row>
    <row r="33" spans="1:10">
      <c r="A33" s="15"/>
      <c r="B33" s="7"/>
      <c r="C33" s="248" t="s">
        <v>52</v>
      </c>
      <c r="D33" s="248"/>
      <c r="E33" s="7"/>
      <c r="F33" s="7" t="s">
        <v>42</v>
      </c>
      <c r="G33" s="7"/>
      <c r="H33" s="7"/>
      <c r="I33" s="13"/>
    </row>
    <row r="34" spans="1:10" ht="33" customHeight="1">
      <c r="A34" s="15"/>
      <c r="B34" s="7"/>
      <c r="C34" s="229" t="s">
        <v>53</v>
      </c>
      <c r="D34" s="230"/>
      <c r="E34" s="231"/>
      <c r="F34" s="232"/>
      <c r="G34" s="232"/>
      <c r="H34" s="232"/>
      <c r="I34" s="233"/>
    </row>
    <row r="35" spans="1:10">
      <c r="A35" s="15"/>
      <c r="B35" s="7"/>
      <c r="C35" s="7"/>
      <c r="D35" s="7"/>
      <c r="E35" s="7"/>
      <c r="F35" s="7"/>
      <c r="G35" s="7"/>
      <c r="H35" s="7"/>
      <c r="I35" s="13"/>
    </row>
    <row r="36" spans="1:10">
      <c r="A36" s="15"/>
      <c r="B36" s="7" t="s">
        <v>36</v>
      </c>
      <c r="C36" s="7" t="s">
        <v>59</v>
      </c>
      <c r="D36" s="7"/>
      <c r="E36" s="12" t="s">
        <v>47</v>
      </c>
      <c r="F36" s="12" t="s">
        <v>48</v>
      </c>
      <c r="G36" s="12" t="s">
        <v>49</v>
      </c>
      <c r="H36" s="12" t="s">
        <v>50</v>
      </c>
      <c r="I36" s="13"/>
    </row>
    <row r="37" spans="1:10">
      <c r="A37" s="15"/>
      <c r="B37" s="7"/>
      <c r="C37" s="238" t="s">
        <v>51</v>
      </c>
      <c r="D37" s="238"/>
      <c r="E37" s="12"/>
      <c r="F37" s="12" t="s">
        <v>56</v>
      </c>
      <c r="G37" s="12"/>
      <c r="H37" s="12"/>
      <c r="I37" s="27"/>
    </row>
    <row r="38" spans="1:10">
      <c r="A38" s="15"/>
      <c r="B38" s="7"/>
      <c r="C38" s="238" t="s">
        <v>52</v>
      </c>
      <c r="D38" s="238"/>
      <c r="E38" s="12"/>
      <c r="F38" s="12" t="s">
        <v>42</v>
      </c>
      <c r="G38" s="12"/>
      <c r="H38" s="7"/>
      <c r="I38" s="13"/>
    </row>
    <row r="39" spans="1:10" ht="33" customHeight="1">
      <c r="A39" s="15"/>
      <c r="B39" s="7"/>
      <c r="C39" s="229" t="s">
        <v>53</v>
      </c>
      <c r="D39" s="230"/>
      <c r="E39" s="231"/>
      <c r="F39" s="232"/>
      <c r="G39" s="232"/>
      <c r="H39" s="232"/>
      <c r="I39" s="233"/>
    </row>
    <row r="40" spans="1:10">
      <c r="A40" s="15"/>
      <c r="B40" s="7"/>
      <c r="C40" s="7" t="s">
        <v>60</v>
      </c>
      <c r="D40" s="7"/>
      <c r="E40" s="12" t="s">
        <v>47</v>
      </c>
      <c r="F40" s="12" t="s">
        <v>48</v>
      </c>
      <c r="G40" s="12" t="s">
        <v>49</v>
      </c>
      <c r="H40" s="12" t="s">
        <v>50</v>
      </c>
      <c r="I40" s="13"/>
    </row>
    <row r="41" spans="1:10">
      <c r="A41" s="15"/>
      <c r="B41" s="7"/>
      <c r="C41" s="238" t="s">
        <v>51</v>
      </c>
      <c r="D41" s="238"/>
      <c r="E41" s="12"/>
      <c r="F41" s="12" t="s">
        <v>56</v>
      </c>
      <c r="G41" s="12"/>
      <c r="H41" s="12"/>
      <c r="I41" s="27"/>
    </row>
    <row r="42" spans="1:10">
      <c r="A42" s="15"/>
      <c r="B42" s="7"/>
      <c r="C42" s="238" t="s">
        <v>52</v>
      </c>
      <c r="D42" s="238"/>
      <c r="E42" s="12"/>
      <c r="F42" s="12" t="s">
        <v>42</v>
      </c>
      <c r="G42" s="12"/>
      <c r="H42" s="7"/>
      <c r="I42" s="13"/>
    </row>
    <row r="43" spans="1:10" ht="33" customHeight="1" thickBot="1">
      <c r="A43" s="28"/>
      <c r="B43" s="29"/>
      <c r="C43" s="239" t="s">
        <v>53</v>
      </c>
      <c r="D43" s="240"/>
      <c r="E43" s="241"/>
      <c r="F43" s="242"/>
      <c r="G43" s="242"/>
      <c r="H43" s="242"/>
      <c r="I43" s="243"/>
    </row>
    <row r="44" spans="1:10" ht="31.5" customHeight="1">
      <c r="A44" s="7"/>
      <c r="B44" s="7"/>
      <c r="C44" s="23"/>
      <c r="D44" s="23"/>
      <c r="E44" s="23"/>
      <c r="F44" s="23"/>
      <c r="G44" s="23"/>
      <c r="H44" s="23"/>
      <c r="I44" s="23"/>
    </row>
    <row r="45" spans="1:10" ht="31.5" customHeight="1">
      <c r="A45" s="7"/>
      <c r="B45" s="7"/>
      <c r="C45" s="23"/>
      <c r="D45" s="23"/>
      <c r="E45" s="23"/>
      <c r="F45" s="23"/>
      <c r="G45" s="23"/>
      <c r="H45" s="23"/>
      <c r="I45" s="23"/>
    </row>
    <row r="46" spans="1:10" ht="31.5" customHeight="1">
      <c r="A46" s="7"/>
      <c r="B46" s="7"/>
      <c r="C46" s="23"/>
      <c r="D46" s="23"/>
      <c r="E46" s="23"/>
      <c r="F46" s="23"/>
      <c r="G46" s="23"/>
      <c r="H46" s="23"/>
      <c r="I46" s="23"/>
      <c r="J46" s="7"/>
    </row>
    <row r="47" spans="1:10" ht="13" thickBot="1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>
      <c r="A48" s="30"/>
      <c r="B48" s="31" t="s">
        <v>37</v>
      </c>
      <c r="C48" s="244" t="s">
        <v>61</v>
      </c>
      <c r="D48" s="244"/>
      <c r="E48" s="32" t="s">
        <v>47</v>
      </c>
      <c r="F48" s="32" t="s">
        <v>48</v>
      </c>
      <c r="G48" s="32" t="s">
        <v>49</v>
      </c>
      <c r="H48" s="32" t="s">
        <v>50</v>
      </c>
      <c r="I48" s="33"/>
    </row>
    <row r="49" spans="1:9">
      <c r="A49" s="15"/>
      <c r="B49" s="7"/>
      <c r="C49" s="238" t="s">
        <v>62</v>
      </c>
      <c r="D49" s="238"/>
      <c r="E49" s="245"/>
      <c r="F49" s="245"/>
      <c r="G49" s="245"/>
      <c r="H49" s="245"/>
      <c r="I49" s="246"/>
    </row>
    <row r="50" spans="1:9">
      <c r="A50" s="15"/>
      <c r="B50" s="7"/>
      <c r="C50" s="238" t="s">
        <v>52</v>
      </c>
      <c r="D50" s="238"/>
      <c r="E50" s="7"/>
      <c r="F50" s="7"/>
      <c r="G50" s="7"/>
      <c r="H50" s="7"/>
      <c r="I50" s="13"/>
    </row>
    <row r="51" spans="1:9" ht="45" customHeight="1">
      <c r="A51" s="15"/>
      <c r="B51" s="7"/>
      <c r="C51" s="229" t="s">
        <v>53</v>
      </c>
      <c r="D51" s="230"/>
      <c r="E51" s="231"/>
      <c r="F51" s="232"/>
      <c r="G51" s="232"/>
      <c r="H51" s="232"/>
      <c r="I51" s="233"/>
    </row>
    <row r="52" spans="1:9">
      <c r="A52" s="15"/>
      <c r="B52" s="7" t="s">
        <v>39</v>
      </c>
      <c r="C52" s="247" t="s">
        <v>61</v>
      </c>
      <c r="D52" s="247"/>
      <c r="E52" s="12" t="s">
        <v>47</v>
      </c>
      <c r="F52" s="12" t="s">
        <v>48</v>
      </c>
      <c r="G52" s="12" t="s">
        <v>49</v>
      </c>
      <c r="H52" s="12" t="s">
        <v>50</v>
      </c>
      <c r="I52" s="13"/>
    </row>
    <row r="53" spans="1:9">
      <c r="A53" s="15"/>
      <c r="B53" s="7"/>
      <c r="C53" s="238" t="s">
        <v>62</v>
      </c>
      <c r="D53" s="238"/>
      <c r="E53" s="245"/>
      <c r="F53" s="245"/>
      <c r="G53" s="245"/>
      <c r="H53" s="245"/>
      <c r="I53" s="246"/>
    </row>
    <row r="54" spans="1:9">
      <c r="A54" s="15"/>
      <c r="B54" s="7"/>
      <c r="C54" s="238" t="s">
        <v>52</v>
      </c>
      <c r="D54" s="238"/>
      <c r="E54" s="7"/>
      <c r="F54" s="7"/>
      <c r="G54" s="7"/>
      <c r="H54" s="7"/>
      <c r="I54" s="13"/>
    </row>
    <row r="55" spans="1:9" ht="45" customHeight="1">
      <c r="A55" s="15"/>
      <c r="B55" s="7"/>
      <c r="C55" s="229" t="s">
        <v>53</v>
      </c>
      <c r="D55" s="230"/>
      <c r="E55" s="231"/>
      <c r="F55" s="232"/>
      <c r="G55" s="232"/>
      <c r="H55" s="232"/>
      <c r="I55" s="233"/>
    </row>
    <row r="56" spans="1:9" ht="18" customHeight="1">
      <c r="A56" s="15"/>
      <c r="B56" s="7"/>
      <c r="C56" s="23"/>
      <c r="D56" s="23"/>
      <c r="E56" s="21"/>
      <c r="F56" s="21"/>
      <c r="G56" s="21"/>
      <c r="H56" s="21"/>
      <c r="I56" s="22"/>
    </row>
    <row r="57" spans="1:9" ht="13" thickBot="1">
      <c r="A57" s="28"/>
      <c r="B57" s="29"/>
      <c r="C57" s="29"/>
      <c r="D57" s="29"/>
      <c r="E57" s="29"/>
      <c r="F57" s="29"/>
      <c r="G57" s="29"/>
      <c r="H57" s="29"/>
      <c r="I57" s="34"/>
    </row>
    <row r="58" spans="1:9" ht="13" thickBot="1"/>
    <row r="59" spans="1:9" ht="16" thickBot="1">
      <c r="B59" s="234" t="s">
        <v>63</v>
      </c>
      <c r="C59" s="235"/>
      <c r="D59" s="235"/>
      <c r="E59" s="235"/>
      <c r="F59" s="235"/>
      <c r="G59" s="235"/>
      <c r="H59" s="236"/>
    </row>
    <row r="60" spans="1:9" ht="16.5" customHeight="1">
      <c r="B60" s="8"/>
      <c r="C60" s="35"/>
      <c r="D60" s="4" t="s">
        <v>64</v>
      </c>
      <c r="E60" s="4" t="s">
        <v>65</v>
      </c>
      <c r="F60" s="4" t="s">
        <v>66</v>
      </c>
      <c r="G60" s="4" t="s">
        <v>67</v>
      </c>
      <c r="H60" s="5" t="s">
        <v>68</v>
      </c>
    </row>
    <row r="61" spans="1:9" ht="30.75" customHeight="1">
      <c r="B61" s="237" t="s">
        <v>69</v>
      </c>
      <c r="C61" s="36" t="s">
        <v>70</v>
      </c>
      <c r="D61" s="16"/>
      <c r="E61" s="16"/>
      <c r="F61" s="16"/>
      <c r="G61" s="16"/>
      <c r="H61" s="37"/>
    </row>
    <row r="62" spans="1:9" ht="30.75" customHeight="1">
      <c r="B62" s="227"/>
      <c r="C62" s="36" t="s">
        <v>71</v>
      </c>
      <c r="D62" s="16"/>
      <c r="E62" s="16"/>
      <c r="F62" s="16"/>
      <c r="G62" s="16"/>
      <c r="H62" s="37"/>
    </row>
    <row r="63" spans="1:9" ht="30.75" customHeight="1">
      <c r="B63" s="227"/>
      <c r="C63" s="38" t="s">
        <v>72</v>
      </c>
      <c r="D63" s="16"/>
      <c r="E63" s="16"/>
      <c r="F63" s="16"/>
      <c r="G63" s="16"/>
      <c r="H63" s="37"/>
    </row>
    <row r="64" spans="1:9" ht="30.75" customHeight="1">
      <c r="B64" s="227"/>
      <c r="C64" s="36" t="s">
        <v>70</v>
      </c>
      <c r="D64" s="39"/>
      <c r="E64" s="39"/>
      <c r="F64" s="39"/>
      <c r="G64" s="39"/>
      <c r="H64" s="40"/>
    </row>
    <row r="65" spans="2:8" ht="30.75" customHeight="1">
      <c r="B65" s="227"/>
      <c r="C65" s="36" t="s">
        <v>71</v>
      </c>
      <c r="D65" s="16"/>
      <c r="E65" s="16"/>
      <c r="F65" s="16"/>
      <c r="G65" s="16"/>
      <c r="H65" s="37"/>
    </row>
    <row r="66" spans="2:8" ht="30.75" customHeight="1" thickBot="1">
      <c r="B66" s="227"/>
      <c r="C66" s="41" t="s">
        <v>72</v>
      </c>
      <c r="D66" s="42"/>
      <c r="E66" s="42"/>
      <c r="F66" s="42"/>
      <c r="G66" s="42"/>
      <c r="H66" s="43"/>
    </row>
    <row r="67" spans="2:8" ht="30.75" customHeight="1">
      <c r="B67" s="226" t="s">
        <v>73</v>
      </c>
      <c r="C67" s="44" t="s">
        <v>70</v>
      </c>
      <c r="D67" s="45"/>
      <c r="E67" s="45"/>
      <c r="F67" s="45"/>
      <c r="G67" s="45"/>
      <c r="H67" s="46"/>
    </row>
    <row r="68" spans="2:8" ht="30.75" customHeight="1">
      <c r="B68" s="227"/>
      <c r="C68" s="36" t="s">
        <v>71</v>
      </c>
      <c r="D68" s="16"/>
      <c r="E68" s="16"/>
      <c r="F68" s="16"/>
      <c r="G68" s="16"/>
      <c r="H68" s="37"/>
    </row>
    <row r="69" spans="2:8" ht="30.75" customHeight="1">
      <c r="B69" s="227"/>
      <c r="C69" s="38" t="s">
        <v>72</v>
      </c>
      <c r="D69" s="16"/>
      <c r="E69" s="16"/>
      <c r="F69" s="16"/>
      <c r="G69" s="16"/>
      <c r="H69" s="37"/>
    </row>
    <row r="70" spans="2:8" ht="30.75" customHeight="1">
      <c r="B70" s="227"/>
      <c r="C70" s="36" t="s">
        <v>70</v>
      </c>
      <c r="D70" s="39"/>
      <c r="E70" s="39"/>
      <c r="F70" s="39"/>
      <c r="G70" s="39"/>
      <c r="H70" s="40"/>
    </row>
    <row r="71" spans="2:8" ht="30.75" customHeight="1">
      <c r="B71" s="227"/>
      <c r="C71" s="36" t="s">
        <v>71</v>
      </c>
      <c r="D71" s="16"/>
      <c r="E71" s="16"/>
      <c r="F71" s="16"/>
      <c r="G71" s="16"/>
      <c r="H71" s="37"/>
    </row>
    <row r="72" spans="2:8" ht="30.75" customHeight="1" thickBot="1">
      <c r="B72" s="228"/>
      <c r="C72" s="47" t="s">
        <v>72</v>
      </c>
      <c r="D72" s="48"/>
      <c r="E72" s="48"/>
      <c r="F72" s="48"/>
      <c r="G72" s="48"/>
      <c r="H72" s="49"/>
    </row>
    <row r="74" spans="2:8" ht="22.5" customHeight="1"/>
    <row r="76" spans="2:8" ht="13" thickBot="1">
      <c r="F76" s="29" t="s">
        <v>74</v>
      </c>
    </row>
  </sheetData>
  <mergeCells count="47">
    <mergeCell ref="A1:I1"/>
    <mergeCell ref="C15:D15"/>
    <mergeCell ref="E15:I15"/>
    <mergeCell ref="C16:D16"/>
    <mergeCell ref="C17:D17"/>
    <mergeCell ref="E17:I17"/>
    <mergeCell ref="C19:D19"/>
    <mergeCell ref="E19:I19"/>
    <mergeCell ref="C20:D20"/>
    <mergeCell ref="C21:D21"/>
    <mergeCell ref="E21:I21"/>
    <mergeCell ref="C23:D23"/>
    <mergeCell ref="C24:D24"/>
    <mergeCell ref="C25:D25"/>
    <mergeCell ref="E25:I25"/>
    <mergeCell ref="C28:D28"/>
    <mergeCell ref="E28:I28"/>
    <mergeCell ref="C29:D29"/>
    <mergeCell ref="C30:D30"/>
    <mergeCell ref="E30:I30"/>
    <mergeCell ref="C32:D32"/>
    <mergeCell ref="C33:D33"/>
    <mergeCell ref="C34:D34"/>
    <mergeCell ref="E34:I34"/>
    <mergeCell ref="C37:D37"/>
    <mergeCell ref="C38:D38"/>
    <mergeCell ref="C39:D39"/>
    <mergeCell ref="E39:I39"/>
    <mergeCell ref="C41:D41"/>
    <mergeCell ref="C42:D42"/>
    <mergeCell ref="C54:D54"/>
    <mergeCell ref="C43:D43"/>
    <mergeCell ref="E43:I43"/>
    <mergeCell ref="C48:D48"/>
    <mergeCell ref="C49:D49"/>
    <mergeCell ref="E49:I49"/>
    <mergeCell ref="C50:D50"/>
    <mergeCell ref="C51:D51"/>
    <mergeCell ref="E51:I51"/>
    <mergeCell ref="C52:D52"/>
    <mergeCell ref="C53:D53"/>
    <mergeCell ref="E53:I53"/>
    <mergeCell ref="B67:B72"/>
    <mergeCell ref="C55:D55"/>
    <mergeCell ref="E55:I55"/>
    <mergeCell ref="B59:H59"/>
    <mergeCell ref="B61:B66"/>
  </mergeCells>
  <phoneticPr fontId="2" type="noConversion"/>
  <pageMargins left="0.78740157499999996" right="0.78740157499999996" top="0.984251969" bottom="0.984251969" header="0.4921259845" footer="0.4921259845"/>
  <pageSetup paperSize="9" scale="80" fitToHeight="2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N11"/>
  <sheetViews>
    <sheetView workbookViewId="0">
      <selection activeCell="J41" sqref="J41"/>
    </sheetView>
  </sheetViews>
  <sheetFormatPr baseColWidth="10" defaultRowHeight="12" x14ac:dyDescent="0"/>
  <cols>
    <col min="3" max="3" width="6.83203125" customWidth="1"/>
    <col min="4" max="6" width="5.5" bestFit="1" customWidth="1"/>
    <col min="7" max="7" width="14.33203125" bestFit="1" customWidth="1"/>
    <col min="8" max="8" width="14.33203125" customWidth="1"/>
    <col min="9" max="9" width="14.5" bestFit="1" customWidth="1"/>
    <col min="10" max="10" width="18.1640625" bestFit="1" customWidth="1"/>
  </cols>
  <sheetData>
    <row r="1" spans="1:14">
      <c r="A1" t="s">
        <v>135</v>
      </c>
    </row>
    <row r="4" spans="1:14">
      <c r="A4" s="52"/>
      <c r="B4" s="52" t="s">
        <v>8</v>
      </c>
      <c r="C4" s="262" t="s">
        <v>138</v>
      </c>
      <c r="D4" s="263"/>
      <c r="E4" s="263"/>
      <c r="F4" s="264"/>
      <c r="G4" s="262" t="s">
        <v>139</v>
      </c>
      <c r="H4" s="264"/>
      <c r="I4" s="68" t="s">
        <v>140</v>
      </c>
      <c r="J4" s="52" t="s">
        <v>141</v>
      </c>
      <c r="K4" s="52" t="s">
        <v>142</v>
      </c>
      <c r="L4" s="52" t="s">
        <v>143</v>
      </c>
    </row>
    <row r="5" spans="1:14">
      <c r="A5" s="16"/>
      <c r="B5" s="16"/>
      <c r="C5" s="1" t="s">
        <v>144</v>
      </c>
      <c r="D5" s="1" t="s">
        <v>145</v>
      </c>
      <c r="E5" s="1" t="s">
        <v>144</v>
      </c>
      <c r="F5" s="1" t="s">
        <v>145</v>
      </c>
      <c r="G5" s="16"/>
      <c r="H5" s="54"/>
      <c r="I5" s="55"/>
      <c r="J5" s="16"/>
      <c r="K5" s="16"/>
      <c r="L5" s="16"/>
    </row>
    <row r="6" spans="1:14">
      <c r="A6" s="256" t="s">
        <v>2</v>
      </c>
      <c r="B6" s="56" t="s">
        <v>1</v>
      </c>
      <c r="C6" s="72">
        <v>0.25</v>
      </c>
      <c r="D6" s="72">
        <v>0.75</v>
      </c>
      <c r="E6" s="73"/>
      <c r="F6" s="73"/>
      <c r="G6" s="57">
        <f>(D6-C6)+F6-E6</f>
        <v>0.5</v>
      </c>
      <c r="H6" s="58">
        <v>12</v>
      </c>
      <c r="I6" s="59">
        <v>1.5</v>
      </c>
      <c r="J6" s="258">
        <f>(I6*H6)+(H7*I7)</f>
        <v>28.8</v>
      </c>
      <c r="K6" s="258">
        <f>J6*7</f>
        <v>201.6</v>
      </c>
      <c r="L6" s="260">
        <f>J6*31</f>
        <v>892.80000000000007</v>
      </c>
    </row>
    <row r="7" spans="1:14">
      <c r="A7" s="257"/>
      <c r="B7" s="56" t="s">
        <v>17</v>
      </c>
      <c r="C7" s="72">
        <v>0.75</v>
      </c>
      <c r="D7" s="72">
        <v>0.25</v>
      </c>
      <c r="E7" s="73"/>
      <c r="F7" s="73"/>
      <c r="G7" s="57">
        <v>0.5</v>
      </c>
      <c r="H7" s="58">
        <v>12</v>
      </c>
      <c r="I7" s="59">
        <v>0.9</v>
      </c>
      <c r="J7" s="259"/>
      <c r="K7" s="259"/>
      <c r="L7" s="261"/>
      <c r="N7" t="s">
        <v>146</v>
      </c>
    </row>
    <row r="8" spans="1:14">
      <c r="A8" s="60" t="s">
        <v>0</v>
      </c>
      <c r="B8" s="60" t="s">
        <v>1</v>
      </c>
      <c r="C8" s="74">
        <v>0.3125</v>
      </c>
      <c r="D8" s="74">
        <v>0.54166666666666663</v>
      </c>
      <c r="E8" s="74">
        <v>0.60416666666666663</v>
      </c>
      <c r="F8" s="74">
        <v>0.89583333333333337</v>
      </c>
      <c r="G8" s="61">
        <f>(D8-C8)+F8-E8</f>
        <v>0.52083333333333337</v>
      </c>
      <c r="H8" s="62">
        <v>12.5</v>
      </c>
      <c r="I8" s="63">
        <v>2</v>
      </c>
      <c r="J8" s="60">
        <f>I8*H8</f>
        <v>25</v>
      </c>
      <c r="K8" s="60">
        <f>J8*7</f>
        <v>175</v>
      </c>
      <c r="L8" s="69">
        <f>J8*31</f>
        <v>775</v>
      </c>
    </row>
    <row r="9" spans="1:14">
      <c r="A9" s="64" t="s">
        <v>136</v>
      </c>
      <c r="B9" s="64" t="s">
        <v>137</v>
      </c>
      <c r="C9" s="75">
        <v>0.5</v>
      </c>
      <c r="D9" s="75">
        <v>0.58333333333333337</v>
      </c>
      <c r="E9" s="75">
        <v>0.72916666666666663</v>
      </c>
      <c r="F9" s="75">
        <v>0.875</v>
      </c>
      <c r="G9" s="65">
        <f>(D9-C9)+F9-E9</f>
        <v>0.22916666666666674</v>
      </c>
      <c r="H9" s="66">
        <v>5.5</v>
      </c>
      <c r="I9" s="67">
        <v>0.9</v>
      </c>
      <c r="J9" s="64">
        <f>I9*H9</f>
        <v>4.95</v>
      </c>
      <c r="K9" s="64">
        <f>J9*7</f>
        <v>34.65</v>
      </c>
      <c r="L9" s="70">
        <f>J9*31</f>
        <v>153.45000000000002</v>
      </c>
    </row>
    <row r="10" spans="1:14">
      <c r="J10" s="16"/>
      <c r="K10" s="16"/>
      <c r="L10" s="16"/>
    </row>
    <row r="11" spans="1:14">
      <c r="G11" s="53"/>
      <c r="H11" s="16">
        <f>SUM(H6:H9)</f>
        <v>42</v>
      </c>
      <c r="I11" s="16"/>
      <c r="J11" s="16">
        <f>SUM(J6:J9)</f>
        <v>58.75</v>
      </c>
      <c r="K11" s="16">
        <f>SUM(K6:K9)</f>
        <v>411.25</v>
      </c>
      <c r="L11" s="71">
        <f>SUM(L6:L9)</f>
        <v>1821.2500000000002</v>
      </c>
    </row>
  </sheetData>
  <mergeCells count="6">
    <mergeCell ref="A6:A7"/>
    <mergeCell ref="J6:J7"/>
    <mergeCell ref="K6:K7"/>
    <mergeCell ref="L6:L7"/>
    <mergeCell ref="C4:F4"/>
    <mergeCell ref="G4:H4"/>
  </mergeCells>
  <phoneticPr fontId="2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IDENTITE</vt:lpstr>
      <vt:lpstr>DOCS</vt:lpstr>
      <vt:lpstr>Matériel de bord</vt:lpstr>
      <vt:lpstr>CONSO CARBU</vt:lpstr>
      <vt:lpstr>ANALYSE</vt:lpstr>
      <vt:lpstr>SERVICES</vt:lpstr>
      <vt:lpstr>Rapport hebdo</vt:lpstr>
      <vt:lpstr>Estimation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MSFuser</dc:creator>
  <cp:lastModifiedBy>Joaquin NOTERDAEME</cp:lastModifiedBy>
  <cp:lastPrinted>2014-01-24T11:02:33Z</cp:lastPrinted>
  <dcterms:created xsi:type="dcterms:W3CDTF">2013-11-20T11:03:26Z</dcterms:created>
  <dcterms:modified xsi:type="dcterms:W3CDTF">2014-05-29T13:17:32Z</dcterms:modified>
</cp:coreProperties>
</file>