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 defaultThemeVersion="124226"/>
  <bookViews>
    <workbookView xWindow="480" yWindow="90" windowWidth="15480" windowHeight="9465" activeTab="8"/>
  </bookViews>
  <sheets>
    <sheet name="6A" sheetId="1" r:id="rId1"/>
    <sheet name="6B" sheetId="2" r:id="rId2"/>
    <sheet name="6C" sheetId="3" r:id="rId3"/>
    <sheet name="6D" sheetId="4" r:id="rId4"/>
    <sheet name="6E" sheetId="5" r:id="rId5"/>
    <sheet name="NVX" sheetId="6" r:id="rId6"/>
    <sheet name="EFFECTIF 13-14" sheetId="7" r:id="rId7"/>
    <sheet name="MODE EMPLOI" sheetId="8" r:id="rId8"/>
    <sheet name="LIST5A" sheetId="14" r:id="rId9"/>
    <sheet name="LIST5B" sheetId="10" r:id="rId10"/>
    <sheet name="LIST5C" sheetId="11" r:id="rId11"/>
    <sheet name="LIST5D" sheetId="12" r:id="rId12"/>
    <sheet name="LIST5E" sheetId="13" r:id="rId13"/>
  </sheets>
  <definedNames>
    <definedName name="CLASSE">'MODE EMPLOI'!$C$5:$C$11</definedName>
    <definedName name="OPTION">'MODE EMPLOI'!$C$13:$C$13</definedName>
  </definedNames>
  <calcPr calcId="125725"/>
</workbook>
</file>

<file path=xl/calcChain.xml><?xml version="1.0" encoding="utf-8"?>
<calcChain xmlns="http://schemas.openxmlformats.org/spreadsheetml/2006/main">
  <c r="E57" i="6"/>
  <c r="D57"/>
  <c r="E56"/>
  <c r="D56"/>
  <c r="H55"/>
  <c r="G55"/>
  <c r="F55"/>
  <c r="E55"/>
  <c r="D55"/>
  <c r="H54"/>
  <c r="H59" s="1"/>
  <c r="G54"/>
  <c r="G59" s="1"/>
  <c r="F54"/>
  <c r="E54"/>
  <c r="D54"/>
  <c r="F53"/>
  <c r="E53"/>
  <c r="D53"/>
  <c r="F52"/>
  <c r="E52"/>
  <c r="D52"/>
  <c r="F51"/>
  <c r="F59" s="1"/>
  <c r="E51"/>
  <c r="E59" s="1"/>
  <c r="D51"/>
  <c r="D59" s="1"/>
  <c r="F47"/>
  <c r="E47"/>
  <c r="D47"/>
  <c r="C47"/>
  <c r="B47"/>
  <c r="A47"/>
  <c r="E42"/>
  <c r="D42"/>
  <c r="B42"/>
  <c r="A42"/>
  <c r="E57" i="5"/>
  <c r="D57"/>
  <c r="E56"/>
  <c r="D56"/>
  <c r="H55"/>
  <c r="G55"/>
  <c r="F55"/>
  <c r="E55"/>
  <c r="D55"/>
  <c r="H54"/>
  <c r="H59" s="1"/>
  <c r="G54"/>
  <c r="G59" s="1"/>
  <c r="F54"/>
  <c r="E54"/>
  <c r="D54"/>
  <c r="F53"/>
  <c r="E53"/>
  <c r="D53"/>
  <c r="F52"/>
  <c r="E52"/>
  <c r="D52"/>
  <c r="F51"/>
  <c r="E51"/>
  <c r="E59" s="1"/>
  <c r="D51"/>
  <c r="D59" s="1"/>
  <c r="F47"/>
  <c r="E47"/>
  <c r="D47"/>
  <c r="C47"/>
  <c r="B47"/>
  <c r="A47"/>
  <c r="E42"/>
  <c r="D42"/>
  <c r="B42"/>
  <c r="A42"/>
  <c r="H55" i="4"/>
  <c r="E10" i="7" s="1"/>
  <c r="H54" i="4"/>
  <c r="E9" i="7" s="1"/>
  <c r="G55" i="4"/>
  <c r="D10" i="7" s="1"/>
  <c r="G54" i="4"/>
  <c r="D9" i="7" s="1"/>
  <c r="H59" i="4"/>
  <c r="G59"/>
  <c r="E42"/>
  <c r="D42"/>
  <c r="E57"/>
  <c r="D57"/>
  <c r="E56"/>
  <c r="D56"/>
  <c r="F55"/>
  <c r="E55"/>
  <c r="D55"/>
  <c r="F54"/>
  <c r="E54"/>
  <c r="D54"/>
  <c r="F53"/>
  <c r="E53"/>
  <c r="D53"/>
  <c r="F52"/>
  <c r="E52"/>
  <c r="D52"/>
  <c r="F51"/>
  <c r="F59" s="1"/>
  <c r="E51"/>
  <c r="E59" s="1"/>
  <c r="D51"/>
  <c r="D59" s="1"/>
  <c r="F47"/>
  <c r="E47"/>
  <c r="D47"/>
  <c r="C47"/>
  <c r="B47"/>
  <c r="A47"/>
  <c r="B42"/>
  <c r="A42"/>
  <c r="E57" i="3"/>
  <c r="D57"/>
  <c r="E56"/>
  <c r="D56"/>
  <c r="F55"/>
  <c r="E55"/>
  <c r="D55"/>
  <c r="F54"/>
  <c r="E54"/>
  <c r="D54"/>
  <c r="F53"/>
  <c r="E53"/>
  <c r="D53"/>
  <c r="F52"/>
  <c r="E52"/>
  <c r="D52"/>
  <c r="F51"/>
  <c r="F59" s="1"/>
  <c r="E51"/>
  <c r="E59" s="1"/>
  <c r="D51"/>
  <c r="D59" s="1"/>
  <c r="F47"/>
  <c r="E47"/>
  <c r="D47"/>
  <c r="C47"/>
  <c r="B47"/>
  <c r="A47"/>
  <c r="B42"/>
  <c r="A42"/>
  <c r="E57" i="2"/>
  <c r="D57"/>
  <c r="E56"/>
  <c r="D56"/>
  <c r="F55"/>
  <c r="E55"/>
  <c r="D55"/>
  <c r="F54"/>
  <c r="E54"/>
  <c r="D54"/>
  <c r="F53"/>
  <c r="E53"/>
  <c r="D53"/>
  <c r="F52"/>
  <c r="E52"/>
  <c r="D52"/>
  <c r="F51"/>
  <c r="F59" s="1"/>
  <c r="E51"/>
  <c r="E59" s="1"/>
  <c r="D51"/>
  <c r="D59" s="1"/>
  <c r="F47"/>
  <c r="E47"/>
  <c r="D47"/>
  <c r="C47"/>
  <c r="B47"/>
  <c r="A47"/>
  <c r="B42"/>
  <c r="A42"/>
  <c r="F55" i="1"/>
  <c r="F54"/>
  <c r="F53"/>
  <c r="F51"/>
  <c r="F52"/>
  <c r="E57"/>
  <c r="E56"/>
  <c r="E55"/>
  <c r="E54"/>
  <c r="E53"/>
  <c r="E52"/>
  <c r="E51"/>
  <c r="E59" s="1"/>
  <c r="D57"/>
  <c r="D56"/>
  <c r="D55"/>
  <c r="D54"/>
  <c r="D53"/>
  <c r="D52"/>
  <c r="D51"/>
  <c r="D59" s="1"/>
  <c r="F59"/>
  <c r="G7" i="7" l="1"/>
  <c r="H7"/>
  <c r="G8"/>
  <c r="H8"/>
  <c r="G9"/>
  <c r="H9"/>
  <c r="G10"/>
  <c r="H10"/>
  <c r="G6"/>
  <c r="G11" s="1"/>
  <c r="H6"/>
  <c r="H11" s="1"/>
  <c r="F7"/>
  <c r="F8"/>
  <c r="F9"/>
  <c r="F10"/>
  <c r="F59" i="5"/>
  <c r="F6" i="7"/>
  <c r="F47" i="1"/>
  <c r="E47"/>
  <c r="B10" i="7" s="1"/>
  <c r="D47" i="1"/>
  <c r="B9" i="7" s="1"/>
  <c r="C47" i="1"/>
  <c r="B8" i="7" s="1"/>
  <c r="B47" i="1"/>
  <c r="B7" i="7" s="1"/>
  <c r="C7" s="1"/>
  <c r="A47" i="1"/>
  <c r="B6" i="7" s="1"/>
  <c r="A42" i="1"/>
  <c r="B42"/>
  <c r="C9" i="7" l="1"/>
  <c r="C6"/>
  <c r="C8"/>
  <c r="C10"/>
  <c r="C11" l="1"/>
  <c r="B11"/>
  <c r="E11"/>
  <c r="F11"/>
  <c r="D11"/>
</calcChain>
</file>

<file path=xl/sharedStrings.xml><?xml version="1.0" encoding="utf-8"?>
<sst xmlns="http://schemas.openxmlformats.org/spreadsheetml/2006/main" count="1282" uniqueCount="364">
  <si>
    <t>Nom</t>
  </si>
  <si>
    <t>Prénom 1</t>
  </si>
  <si>
    <t>Sexe</t>
  </si>
  <si>
    <t>Option 1</t>
  </si>
  <si>
    <t>F</t>
  </si>
  <si>
    <t>AGL1</t>
  </si>
  <si>
    <t>M</t>
  </si>
  <si>
    <t>ESP1</t>
  </si>
  <si>
    <t>ANGLAIS</t>
  </si>
  <si>
    <t>ALL1</t>
  </si>
  <si>
    <t>nbre eleves</t>
  </si>
  <si>
    <t>Née le</t>
  </si>
  <si>
    <t>classe préc</t>
  </si>
  <si>
    <t xml:space="preserve"> </t>
  </si>
  <si>
    <t>OPT L/G</t>
  </si>
  <si>
    <t>CL 13-14</t>
  </si>
  <si>
    <t>EFFECTIF SECONDE 2013-2014</t>
  </si>
  <si>
    <t>TOTAL</t>
  </si>
  <si>
    <t>total</t>
  </si>
  <si>
    <t>TRAVAILLER EN MAJUSCULE</t>
  </si>
  <si>
    <t>UTILISER LA CODIFICATION SUIVANTES</t>
  </si>
  <si>
    <t xml:space="preserve">POUR LES CLASSES </t>
  </si>
  <si>
    <t xml:space="preserve"> LES DONNES D APLON NE SONT PAS MODIFIABLES ELLES SONT PROTEGEES</t>
  </si>
  <si>
    <t>LISTE ELEVES NOUVEAUX</t>
  </si>
  <si>
    <t>7B</t>
  </si>
  <si>
    <t>7A</t>
  </si>
  <si>
    <t>6C</t>
  </si>
  <si>
    <t>5A</t>
  </si>
  <si>
    <t>5B</t>
  </si>
  <si>
    <t>5C</t>
  </si>
  <si>
    <t>5D</t>
  </si>
  <si>
    <t>5E</t>
  </si>
  <si>
    <t xml:space="preserve">LISTE ELEVES 6A - 2012-2013 </t>
  </si>
  <si>
    <t xml:space="preserve">LISTE ELEVES 6B - 2012-2013 </t>
  </si>
  <si>
    <t>6A</t>
  </si>
  <si>
    <t xml:space="preserve">LISTE ELEVES 6C - 2012-2013 </t>
  </si>
  <si>
    <t>RD</t>
  </si>
  <si>
    <t>NR</t>
  </si>
  <si>
    <t>POUR LES OPTIONS</t>
  </si>
  <si>
    <t>LETCLA</t>
  </si>
  <si>
    <t>FILLE</t>
  </si>
  <si>
    <t>GARCON</t>
  </si>
  <si>
    <t>REDOUBLANT</t>
  </si>
  <si>
    <t>QUITTE</t>
  </si>
  <si>
    <t>LV1</t>
  </si>
  <si>
    <t>ALLEMAND</t>
  </si>
  <si>
    <t>ESPAGNOL</t>
  </si>
  <si>
    <t xml:space="preserve">LISTE ELEVES 6D - 2012-2013 </t>
  </si>
  <si>
    <t xml:space="preserve">LISTE ELEVES 6E - 2012-2013 </t>
  </si>
  <si>
    <t>HIESSLER</t>
  </si>
  <si>
    <t>NOM1</t>
  </si>
  <si>
    <t>PRENOM1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</si>
  <si>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</si>
  <si>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</si>
  <si>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</si>
  <si>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</si>
  <si>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</si>
  <si>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</si>
  <si>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</si>
  <si>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</si>
  <si>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</si>
  <si>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</si>
  <si>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</si>
  <si>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</si>
  <si>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</si>
  <si>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</si>
  <si>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</si>
  <si>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</si>
  <si>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</si>
  <si>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</si>
  <si>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</si>
  <si>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</si>
  <si>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</si>
  <si>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</si>
  <si>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</si>
  <si>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</si>
  <si>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</si>
  <si>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</si>
  <si>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</si>
  <si>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PRENOM2</t>
  </si>
  <si>
    <t>PRENOM3</t>
  </si>
  <si>
    <t>PRENOM4</t>
  </si>
  <si>
    <t>PRENOM5</t>
  </si>
  <si>
    <t>PRENOM6</t>
  </si>
  <si>
    <t>PRENOM7</t>
  </si>
  <si>
    <t>PRENOM8</t>
  </si>
  <si>
    <t>PRENOM9</t>
  </si>
  <si>
    <t>PRENOM10</t>
  </si>
  <si>
    <t>PRENOM11</t>
  </si>
  <si>
    <t>PRENOM12</t>
  </si>
  <si>
    <t>PRENOM13</t>
  </si>
  <si>
    <t>PRENOM14</t>
  </si>
  <si>
    <t>PRENOM15</t>
  </si>
  <si>
    <t>PRENOM16</t>
  </si>
  <si>
    <t>PRENOM17</t>
  </si>
  <si>
    <t>PRENOM18</t>
  </si>
  <si>
    <t>PRENOM19</t>
  </si>
  <si>
    <t>PRENOM20</t>
  </si>
  <si>
    <t>PRENOM21</t>
  </si>
  <si>
    <t>PRENOM22</t>
  </si>
  <si>
    <t>PRENOM23</t>
  </si>
  <si>
    <t>PRENOM24</t>
  </si>
  <si>
    <t>PRENOM25</t>
  </si>
  <si>
    <t>PRENOM26</t>
  </si>
  <si>
    <t>PRENOM27</t>
  </si>
  <si>
    <t>PRENOM28</t>
  </si>
  <si>
    <t>NOM29</t>
  </si>
  <si>
    <t>PRENOM29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</si>
  <si>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</si>
  <si>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</si>
  <si>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</si>
  <si>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</si>
  <si>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</si>
  <si>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</si>
  <si>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</si>
  <si>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</si>
  <si>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</si>
  <si>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</si>
  <si>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</si>
  <si>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</si>
  <si>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</si>
  <si>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</si>
  <si>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</si>
  <si>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</si>
  <si>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</si>
  <si>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</si>
  <si>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</si>
  <si>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NOM49</t>
  </si>
  <si>
    <t>NOM50</t>
  </si>
  <si>
    <t>NOM51</t>
  </si>
  <si>
    <t>NOM52</t>
  </si>
  <si>
    <t>NOM53</t>
  </si>
  <si>
    <t>NOM54</t>
  </si>
  <si>
    <t>NOM55</t>
  </si>
  <si>
    <t>NOM56</t>
  </si>
  <si>
    <t>NOM57</t>
  </si>
  <si>
    <t>PRENOM30</t>
  </si>
  <si>
    <t>PRENOM31</t>
  </si>
  <si>
    <t>PRENOM32</t>
  </si>
  <si>
    <t>PRENOM33</t>
  </si>
  <si>
    <t>PRENOM34</t>
  </si>
  <si>
    <t>PRENOM35</t>
  </si>
  <si>
    <t>PRENOM36</t>
  </si>
  <si>
    <t>PRENOM37</t>
  </si>
  <si>
    <t>PRENOM38</t>
  </si>
  <si>
    <t>PRENOM39</t>
  </si>
  <si>
    <t>PRENOM40</t>
  </si>
  <si>
    <t>PRENOM41</t>
  </si>
  <si>
    <t>PRENOM42</t>
  </si>
  <si>
    <t>PRENOM43</t>
  </si>
  <si>
    <t>PRENOM44</t>
  </si>
  <si>
    <t>PRENOM45</t>
  </si>
  <si>
    <t>PRENOM46</t>
  </si>
  <si>
    <t>PRENOM47</t>
  </si>
  <si>
    <t>PRENOM48</t>
  </si>
  <si>
    <t>PRENOM49</t>
  </si>
  <si>
    <t>PRENOM50</t>
  </si>
  <si>
    <t>PRENOM51</t>
  </si>
  <si>
    <t>PRENOM52</t>
  </si>
  <si>
    <t>PRENOM53</t>
  </si>
  <si>
    <t>PRENOM54</t>
  </si>
  <si>
    <t>PRENOM55</t>
  </si>
  <si>
    <t>PRENOM56</t>
  </si>
  <si>
    <t>PRENOM57</t>
  </si>
  <si>
    <t>AAAA1</t>
  </si>
  <si>
    <t>BBBB1</t>
  </si>
  <si>
    <t>AAAA2</t>
  </si>
  <si>
    <t>AAAA3</t>
  </si>
  <si>
    <t>AAAA4</t>
  </si>
  <si>
    <t>AAAA5</t>
  </si>
  <si>
    <t>AAAA6</t>
  </si>
  <si>
    <t>AAAA7</t>
  </si>
  <si>
    <t>AAAA8</t>
  </si>
  <si>
    <t>AAAA9</t>
  </si>
  <si>
    <t>AAAA10</t>
  </si>
  <si>
    <t>AAAA11</t>
  </si>
  <si>
    <t>AAAA12</t>
  </si>
  <si>
    <t>AAAA13</t>
  </si>
  <si>
    <t>AAAA14</t>
  </si>
  <si>
    <t>AAAA15</t>
  </si>
  <si>
    <t>AAAA16</t>
  </si>
  <si>
    <t>AAAA17</t>
  </si>
  <si>
    <t>AAAA18</t>
  </si>
  <si>
    <t>AAAA19</t>
  </si>
  <si>
    <t>AAAA20</t>
  </si>
  <si>
    <t>AAAA21</t>
  </si>
  <si>
    <t>AAAA22</t>
  </si>
  <si>
    <t>AAAA23</t>
  </si>
  <si>
    <t>AAAA24</t>
  </si>
  <si>
    <t>AAAA25</t>
  </si>
  <si>
    <t>AAAA26</t>
  </si>
  <si>
    <t>AAAA27</t>
  </si>
  <si>
    <t>AAAA28</t>
  </si>
  <si>
    <t>AAAA29</t>
  </si>
  <si>
    <t>AAAA30</t>
  </si>
  <si>
    <t>BBBB2</t>
  </si>
  <si>
    <t>BBBB3</t>
  </si>
  <si>
    <t>BBBB4</t>
  </si>
  <si>
    <t>BBBB5</t>
  </si>
  <si>
    <t>BBBB6</t>
  </si>
  <si>
    <t>BBBB7</t>
  </si>
  <si>
    <t>BBBB8</t>
  </si>
  <si>
    <t>BBBB9</t>
  </si>
  <si>
    <t>BBBB10</t>
  </si>
  <si>
    <t>BBBB11</t>
  </si>
  <si>
    <t>BBBB12</t>
  </si>
  <si>
    <t>BBBB13</t>
  </si>
  <si>
    <t>BBBB14</t>
  </si>
  <si>
    <t>BBBB15</t>
  </si>
  <si>
    <t>BBBB16</t>
  </si>
  <si>
    <t>BBBB17</t>
  </si>
  <si>
    <t>BBBB18</t>
  </si>
  <si>
    <t>BBBB19</t>
  </si>
  <si>
    <t>BBBB20</t>
  </si>
  <si>
    <t>BBBB21</t>
  </si>
  <si>
    <t>BBBB22</t>
  </si>
  <si>
    <t>BBBB23</t>
  </si>
  <si>
    <t>BBBB24</t>
  </si>
  <si>
    <t>BBBB25</t>
  </si>
  <si>
    <t>BBBB26</t>
  </si>
  <si>
    <t>BBBB27</t>
  </si>
  <si>
    <t>BBBB28</t>
  </si>
  <si>
    <t>BBBB29</t>
  </si>
  <si>
    <t>BBBB30</t>
  </si>
  <si>
    <t>CCCC1</t>
  </si>
  <si>
    <t>SSSSS1</t>
  </si>
  <si>
    <t>CCCC2</t>
  </si>
  <si>
    <t>CCCC3</t>
  </si>
  <si>
    <t>CCCC4</t>
  </si>
  <si>
    <t>CCCC5</t>
  </si>
  <si>
    <t>CCCC6</t>
  </si>
  <si>
    <t>CCCC7</t>
  </si>
  <si>
    <t>CCCC8</t>
  </si>
  <si>
    <t>CCCC9</t>
  </si>
  <si>
    <t>CCCC10</t>
  </si>
  <si>
    <t>CCCC11</t>
  </si>
  <si>
    <t>CCCC12</t>
  </si>
  <si>
    <t>CCCC13</t>
  </si>
  <si>
    <t>CCCC14</t>
  </si>
  <si>
    <t>CCCC15</t>
  </si>
  <si>
    <t>CCCC16</t>
  </si>
  <si>
    <t>CCCC17</t>
  </si>
  <si>
    <t>CCCC18</t>
  </si>
  <si>
    <t>CCCC19</t>
  </si>
  <si>
    <t>CCCC20</t>
  </si>
  <si>
    <t>CCCC21</t>
  </si>
  <si>
    <t>CCCC22</t>
  </si>
  <si>
    <t>CCCC23</t>
  </si>
  <si>
    <t>CCCC24</t>
  </si>
  <si>
    <t>CCCC25</t>
  </si>
  <si>
    <t>CCCC26</t>
  </si>
  <si>
    <t>CCCC27</t>
  </si>
  <si>
    <t>CCCC28</t>
  </si>
  <si>
    <t>CCCC29</t>
  </si>
  <si>
    <t>CCCC30</t>
  </si>
  <si>
    <t>CCCC31</t>
  </si>
  <si>
    <t>CCCC32</t>
  </si>
  <si>
    <t>SSSSS2</t>
  </si>
  <si>
    <t>SSSSS3</t>
  </si>
  <si>
    <t>SSSSS4</t>
  </si>
  <si>
    <t>SSSSS5</t>
  </si>
  <si>
    <t>SSSSS6</t>
  </si>
  <si>
    <t>SSSSS7</t>
  </si>
  <si>
    <t>SSSSS8</t>
  </si>
  <si>
    <t>SSSSS9</t>
  </si>
  <si>
    <t>SSSSS10</t>
  </si>
  <si>
    <t>SSSSS11</t>
  </si>
  <si>
    <t>SSSSS12</t>
  </si>
  <si>
    <t>SSSSS13</t>
  </si>
  <si>
    <t>SSSSS14</t>
  </si>
  <si>
    <t>SSSSS15</t>
  </si>
  <si>
    <t>SSSSS16</t>
  </si>
  <si>
    <t>SSSSS17</t>
  </si>
  <si>
    <t>SSSSS18</t>
  </si>
  <si>
    <t>SSSSS19</t>
  </si>
  <si>
    <t>SSSSS20</t>
  </si>
  <si>
    <t>SSSSS21</t>
  </si>
  <si>
    <t>SSSSS22</t>
  </si>
  <si>
    <t>SSSSS23</t>
  </si>
  <si>
    <t>SSSSS24</t>
  </si>
  <si>
    <t>SSSSS25</t>
  </si>
  <si>
    <t>SSSSS26</t>
  </si>
  <si>
    <t>SSSSS27</t>
  </si>
  <si>
    <t>SSSSS28</t>
  </si>
  <si>
    <t>SSSSS29</t>
  </si>
  <si>
    <t>SSSSS30</t>
  </si>
  <si>
    <t>SSSSS31</t>
  </si>
  <si>
    <t>SSSSS32</t>
  </si>
  <si>
    <t>NVX1</t>
  </si>
  <si>
    <t>PNVX1</t>
  </si>
  <si>
    <t>NVX2</t>
  </si>
  <si>
    <t>NVX3</t>
  </si>
  <si>
    <t>NVX4</t>
  </si>
  <si>
    <t>NVX5</t>
  </si>
  <si>
    <t>NVX6</t>
  </si>
  <si>
    <t>PNVX2</t>
  </si>
  <si>
    <t>PNVX3</t>
  </si>
  <si>
    <t>PNVX4</t>
  </si>
  <si>
    <t>PNVX5</t>
  </si>
  <si>
    <t>PNVX6</t>
  </si>
  <si>
    <t>VVVV1</t>
  </si>
  <si>
    <t>FFFF1</t>
  </si>
  <si>
    <t>VVVV2</t>
  </si>
  <si>
    <t>VVVV3</t>
  </si>
  <si>
    <t>VVVV4</t>
  </si>
  <si>
    <t>VVVV5</t>
  </si>
  <si>
    <t>VVVV6</t>
  </si>
  <si>
    <t>VVVV7</t>
  </si>
  <si>
    <t>VVVV8</t>
  </si>
  <si>
    <t>VVVV9</t>
  </si>
  <si>
    <t>VVVV10</t>
  </si>
  <si>
    <t>VVVV11</t>
  </si>
  <si>
    <t>VVVV12</t>
  </si>
  <si>
    <t>VVVV13</t>
  </si>
  <si>
    <t>VVVV14</t>
  </si>
  <si>
    <t>VVVV15</t>
  </si>
  <si>
    <t>VVVV16</t>
  </si>
  <si>
    <t>VVVV17</t>
  </si>
  <si>
    <t>VVVV18</t>
  </si>
  <si>
    <t>VVVV19</t>
  </si>
  <si>
    <t>VVVV20</t>
  </si>
  <si>
    <t>VVVV21</t>
  </si>
  <si>
    <t>VVVV22</t>
  </si>
  <si>
    <t>VVVV23</t>
  </si>
  <si>
    <t>VVVV24</t>
  </si>
  <si>
    <t>VVVV25</t>
  </si>
  <si>
    <t>VVVV26</t>
  </si>
  <si>
    <t>VVVV27</t>
  </si>
  <si>
    <t>VVVV28</t>
  </si>
  <si>
    <t>VVVV29</t>
  </si>
  <si>
    <t>VVVV30</t>
  </si>
  <si>
    <t>VVVV31</t>
  </si>
  <si>
    <t>VVVV32</t>
  </si>
  <si>
    <t>FFFF2</t>
  </si>
  <si>
    <t>FFFF3</t>
  </si>
  <si>
    <t>FFFF4</t>
  </si>
  <si>
    <t>FFFF5</t>
  </si>
  <si>
    <t>FFFF6</t>
  </si>
  <si>
    <t>FFFF7</t>
  </si>
  <si>
    <t>FFFF8</t>
  </si>
  <si>
    <t>FFFF9</t>
  </si>
  <si>
    <t>FFFF10</t>
  </si>
  <si>
    <t>FFFF11</t>
  </si>
  <si>
    <t>FFFF12</t>
  </si>
  <si>
    <t>FFFF13</t>
  </si>
  <si>
    <t>FFFF14</t>
  </si>
  <si>
    <t>FFFF15</t>
  </si>
  <si>
    <t>FFFF16</t>
  </si>
  <si>
    <t>FFFF17</t>
  </si>
  <si>
    <t>FFFF18</t>
  </si>
  <si>
    <t>FFFF19</t>
  </si>
  <si>
    <t>FFFF20</t>
  </si>
  <si>
    <t>FFFF21</t>
  </si>
  <si>
    <t>FFFF22</t>
  </si>
  <si>
    <t>FFFF23</t>
  </si>
  <si>
    <t>FFFF24</t>
  </si>
  <si>
    <t>FFFF25</t>
  </si>
  <si>
    <t>FFFF26</t>
  </si>
  <si>
    <t>FFFF27</t>
  </si>
  <si>
    <t>FFFF28</t>
  </si>
  <si>
    <t>FFFF29</t>
  </si>
  <si>
    <t>FFFF30</t>
  </si>
  <si>
    <t>FFFF31</t>
  </si>
  <si>
    <t>FFFF32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</si>
</sst>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sz val="16"/>
      <color theme="1"/>
      <name val="Arial"/>
      <family val="2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7">
    <xf numFmtId="0" fontId="0" fillId="0" borderId="0" xfId="0"/>
    <xf numFmtId="0" fontId="0" fillId="0" borderId="10" xfId="0" applyBorder="1"/>
    <xf numFmtId="0" fontId="0" fillId="0" borderId="12" xfId="0" applyBorder="1"/>
    <xf numFmtId="0" fontId="16" fillId="0" borderId="11" xfId="0" applyFont="1" applyBorder="1"/>
    <xf numFmtId="0" fontId="16" fillId="0" borderId="0" xfId="0" applyFont="1"/>
    <xf numFmtId="0" fontId="19" fillId="0" borderId="0" xfId="0" applyFont="1"/>
    <xf numFmtId="0" fontId="18" fillId="33" borderId="13" xfId="0" applyFont="1" applyFill="1" applyBorder="1" applyAlignment="1">
      <alignment wrapText="1"/>
    </xf>
    <xf numFmtId="14" fontId="18" fillId="33" borderId="13" xfId="0" applyNumberFormat="1" applyFont="1" applyFill="1" applyBorder="1" applyAlignment="1">
      <alignment wrapText="1"/>
    </xf>
    <xf numFmtId="0" fontId="0" fillId="0" borderId="14" xfId="0" applyBorder="1"/>
    <xf numFmtId="0" fontId="18" fillId="33" borderId="13" xfId="0" applyFont="1" applyFill="1" applyBorder="1" applyAlignment="1" applyProtection="1">
      <alignment wrapText="1"/>
      <protection locked="0"/>
    </xf>
    <xf numFmtId="0" fontId="0" fillId="0" borderId="0" xfId="0"/>
    <xf numFmtId="0" fontId="18" fillId="33" borderId="13" xfId="0" applyFont="1" applyFill="1" applyBorder="1" applyAlignment="1">
      <alignment wrapText="1"/>
    </xf>
    <xf numFmtId="14" fontId="18" fillId="33" borderId="13" xfId="0" applyNumberFormat="1" applyFont="1" applyFill="1" applyBorder="1" applyAlignment="1">
      <alignment wrapText="1"/>
    </xf>
    <xf numFmtId="0" fontId="0" fillId="0" borderId="0" xfId="0"/>
    <xf numFmtId="0" fontId="18" fillId="33" borderId="13" xfId="0" applyFont="1" applyFill="1" applyBorder="1" applyAlignment="1">
      <alignment wrapText="1"/>
    </xf>
    <xf numFmtId="14" fontId="18" fillId="33" borderId="13" xfId="0" applyNumberFormat="1" applyFont="1" applyFill="1" applyBorder="1" applyAlignment="1">
      <alignment wrapText="1"/>
    </xf>
    <xf numFmtId="0" fontId="0" fillId="0" borderId="0" xfId="0"/>
    <xf numFmtId="0" fontId="0" fillId="0" borderId="0" xfId="0" applyFill="1" applyBorder="1"/>
    <xf numFmtId="0" fontId="18" fillId="33" borderId="13" xfId="0" applyFont="1" applyFill="1" applyBorder="1" applyAlignment="1">
      <alignment wrapText="1"/>
    </xf>
    <xf numFmtId="14" fontId="18" fillId="33" borderId="13" xfId="0" applyNumberFormat="1" applyFont="1" applyFill="1" applyBorder="1" applyAlignment="1">
      <alignment wrapText="1"/>
    </xf>
    <xf numFmtId="0" fontId="0" fillId="0" borderId="0" xfId="0"/>
    <xf numFmtId="0" fontId="18" fillId="33" borderId="13" xfId="0" applyFont="1" applyFill="1" applyBorder="1" applyAlignment="1">
      <alignment wrapText="1"/>
    </xf>
    <xf numFmtId="14" fontId="18" fillId="33" borderId="13" xfId="0" applyNumberFormat="1" applyFont="1" applyFill="1" applyBorder="1" applyAlignment="1">
      <alignment wrapText="1"/>
    </xf>
    <xf numFmtId="0" fontId="0" fillId="0" borderId="0" xfId="0" applyBorder="1"/>
    <xf numFmtId="0" fontId="16" fillId="0" borderId="0" xfId="0" applyFont="1" applyBorder="1"/>
    <xf numFmtId="0" fontId="0" fillId="0" borderId="11" xfId="0" applyBorder="1"/>
    <xf numFmtId="0" fontId="16" fillId="0" borderId="15" xfId="0" applyFont="1" applyBorder="1"/>
    <xf numFmtId="0" fontId="0" fillId="0" borderId="15" xfId="0" applyBorder="1"/>
    <xf numFmtId="0" fontId="20" fillId="0" borderId="0" xfId="0" applyFont="1"/>
    <xf numFmtId="0" fontId="20" fillId="0" borderId="11" xfId="0" applyFont="1" applyBorder="1"/>
    <xf numFmtId="0" fontId="18" fillId="33" borderId="13" xfId="0" applyFont="1" applyFill="1" applyBorder="1" applyAlignment="1">
      <alignment wrapText="1"/>
    </xf>
    <xf numFmtId="14" fontId="18" fillId="33" borderId="13" xfId="0" applyNumberFormat="1" applyFont="1" applyFill="1" applyBorder="1" applyAlignment="1">
      <alignment wrapText="1"/>
    </xf>
    <xf numFmtId="0" fontId="0" fillId="0" borderId="0" xfId="0"/>
    <xf numFmtId="0" fontId="18" fillId="33" borderId="13" xfId="0" applyFont="1" applyFill="1" applyBorder="1" applyAlignment="1">
      <alignment wrapText="1"/>
    </xf>
    <xf numFmtId="14" fontId="18" fillId="33" borderId="13" xfId="0" applyNumberFormat="1" applyFont="1" applyFill="1" applyBorder="1" applyAlignment="1">
      <alignment wrapText="1"/>
    </xf>
    <xf numFmtId="0" fontId="0" fillId="0" borderId="0" xfId="0"/>
    <xf numFmtId="0" fontId="18" fillId="33" borderId="13" xfId="0" applyFont="1" applyFill="1" applyBorder="1" applyAlignment="1">
      <alignment wrapText="1"/>
    </xf>
    <xf numFmtId="14" fontId="18" fillId="33" borderId="13" xfId="0" applyNumberFormat="1" applyFont="1" applyFill="1" applyBorder="1" applyAlignment="1">
      <alignment wrapText="1"/>
    </xf>
    <xf numFmtId="0" fontId="0" fillId="0" borderId="0" xfId="0"/>
    <xf numFmtId="0" fontId="18" fillId="33" borderId="13" xfId="0" applyFont="1" applyFill="1" applyBorder="1" applyAlignment="1">
      <alignment wrapText="1"/>
    </xf>
    <xf numFmtId="14" fontId="18" fillId="33" borderId="13" xfId="0" applyNumberFormat="1" applyFont="1" applyFill="1" applyBorder="1" applyAlignment="1">
      <alignment wrapText="1"/>
    </xf>
    <xf numFmtId="0" fontId="18" fillId="33" borderId="13" xfId="0" applyFont="1" applyFill="1" applyBorder="1" applyAlignment="1">
      <alignment wrapText="1"/>
    </xf>
    <xf numFmtId="14" fontId="18" fillId="33" borderId="13" xfId="0" applyNumberFormat="1" applyFont="1" applyFill="1" applyBorder="1" applyAlignment="1">
      <alignment wrapText="1"/>
    </xf>
    <xf numFmtId="0" fontId="0" fillId="0" borderId="0" xfId="0" applyProtection="1">
      <protection locked="0"/>
    </xf>
    <xf numFmtId="0" fontId="16" fillId="0" borderId="0" xfId="0" applyFont="1" applyProtection="1">
      <protection locked="0"/>
    </xf>
    <xf numFmtId="0" fontId="16" fillId="0" borderId="0" xfId="0" applyFont="1" applyBorder="1" applyProtection="1">
      <protection locked="0"/>
    </xf>
    <xf numFmtId="0" fontId="0" fillId="0" borderId="0" xfId="0" applyBorder="1" applyProtection="1">
      <protection locked="0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59"/>
  <sheetViews>
    <sheetView workbookViewId="0">
      <selection activeCell="A4" sqref="A4:B31"/>
    </sheetView>
  </sheetViews>
  <sheetFormatPr baseColWidth="10" defaultRowHeight="15"/>
  <cols>
    <col min="1" max="1" width="19" customWidth="1"/>
    <col min="2" max="2" width="13.140625" customWidth="1"/>
    <col min="3" max="3" width="6.140625" customWidth="1"/>
    <col min="5" max="5" width="8.85546875" customWidth="1"/>
    <col min="6" max="6" width="9.42578125" customWidth="1"/>
    <col min="7" max="7" width="9" customWidth="1"/>
    <col min="8" max="8" width="9.28515625" customWidth="1"/>
    <col min="9" max="11" width="11.42578125" style="43"/>
  </cols>
  <sheetData>
    <row r="1" spans="1:8" ht="20.25">
      <c r="A1" s="5" t="s">
        <v>32</v>
      </c>
      <c r="G1" t="s">
        <v>13</v>
      </c>
    </row>
    <row r="3" spans="1:8">
      <c r="A3" t="s">
        <v>0</v>
      </c>
      <c r="B3" t="s">
        <v>1</v>
      </c>
      <c r="C3" t="s">
        <v>2</v>
      </c>
      <c r="D3" t="s">
        <v>11</v>
      </c>
      <c r="E3" t="s">
        <v>12</v>
      </c>
      <c r="F3" t="s">
        <v>3</v>
      </c>
      <c r="G3" s="10" t="s">
        <v>15</v>
      </c>
      <c r="H3" s="10" t="s">
        <v>14</v>
      </c>
    </row>
    <row r="4" spans="1:8" ht="15" customHeight="1">
      <c r="A4" s="41" t="s">
        <v>50</v>
      </c>
      <c r="B4" s="41" t="s">
        <v>51</v>
      </c>
      <c r="C4" s="18" t="s">
        <v>4</v>
      </c>
      <c r="D4" s="19">
        <v>37080</v>
      </c>
      <c r="E4" s="18" t="s">
        <v>24</v>
      </c>
      <c r="F4" s="18" t="s">
        <v>5</v>
      </c>
      <c r="G4" s="9" t="s">
        <v>27</v>
      </c>
      <c r="H4" s="9" t="s">
        <v>39</v>
      </c>
    </row>
    <row r="5" spans="1:8" ht="15" customHeight="1">
      <c r="A5" s="41" t="s">
        <v>52</v>
      </c>
      <c r="B5" s="41" t="s">
        <v>79</v>
      </c>
      <c r="C5" s="18" t="s">
        <v>6</v>
      </c>
      <c r="D5" s="19">
        <v>37099</v>
      </c>
      <c r="E5" s="18">
        <v>7</v>
      </c>
      <c r="F5" s="18" t="s">
        <v>5</v>
      </c>
      <c r="G5" s="9" t="s">
        <v>27</v>
      </c>
      <c r="H5" s="9"/>
    </row>
    <row r="6" spans="1:8" ht="15" customHeight="1">
      <c r="A6" s="41" t="s">
        <v>53</v>
      </c>
      <c r="B6" s="41" t="s">
        <v>80</v>
      </c>
      <c r="C6" s="18" t="s">
        <v>6</v>
      </c>
      <c r="D6" s="19">
        <v>37160</v>
      </c>
      <c r="E6" s="18">
        <v>7</v>
      </c>
      <c r="F6" s="18" t="s">
        <v>5</v>
      </c>
      <c r="G6" s="9" t="s">
        <v>29</v>
      </c>
      <c r="H6" s="9"/>
    </row>
    <row r="7" spans="1:8" ht="15" customHeight="1">
      <c r="A7" s="41" t="s">
        <v>54</v>
      </c>
      <c r="B7" s="41" t="s">
        <v>81</v>
      </c>
      <c r="C7" s="18" t="s">
        <v>4</v>
      </c>
      <c r="D7" s="19">
        <v>37226</v>
      </c>
      <c r="E7" s="18">
        <v>7</v>
      </c>
      <c r="F7" s="18" t="s">
        <v>5</v>
      </c>
      <c r="G7" s="9" t="s">
        <v>27</v>
      </c>
      <c r="H7" s="9" t="s">
        <v>39</v>
      </c>
    </row>
    <row r="8" spans="1:8" ht="15" customHeight="1">
      <c r="A8" s="41" t="s">
        <v>55</v>
      </c>
      <c r="B8" s="41" t="s">
        <v>82</v>
      </c>
      <c r="C8" s="18" t="s">
        <v>6</v>
      </c>
      <c r="D8" s="19">
        <v>36893</v>
      </c>
      <c r="E8" s="18" t="s">
        <v>24</v>
      </c>
      <c r="F8" s="18" t="s">
        <v>5</v>
      </c>
      <c r="G8" s="9" t="s">
        <v>28</v>
      </c>
      <c r="H8" s="9"/>
    </row>
    <row r="9" spans="1:8" ht="15" customHeight="1">
      <c r="A9" s="41" t="s">
        <v>56</v>
      </c>
      <c r="B9" s="41" t="s">
        <v>83</v>
      </c>
      <c r="C9" s="18" t="s">
        <v>4</v>
      </c>
      <c r="D9" s="19">
        <v>37134</v>
      </c>
      <c r="E9" s="18">
        <v>7</v>
      </c>
      <c r="F9" s="18" t="s">
        <v>5</v>
      </c>
      <c r="G9" s="9" t="s">
        <v>27</v>
      </c>
      <c r="H9" s="9" t="s">
        <v>39</v>
      </c>
    </row>
    <row r="10" spans="1:8" ht="15" customHeight="1">
      <c r="A10" s="41" t="s">
        <v>57</v>
      </c>
      <c r="B10" s="41" t="s">
        <v>84</v>
      </c>
      <c r="C10" s="18" t="s">
        <v>4</v>
      </c>
      <c r="D10" s="19">
        <v>37124</v>
      </c>
      <c r="E10" s="18" t="s">
        <v>24</v>
      </c>
      <c r="F10" s="18" t="s">
        <v>5</v>
      </c>
      <c r="G10" s="9" t="s">
        <v>27</v>
      </c>
      <c r="H10" s="9" t="s">
        <v>39</v>
      </c>
    </row>
    <row r="11" spans="1:8" ht="15" customHeight="1">
      <c r="A11" s="41" t="s">
        <v>58</v>
      </c>
      <c r="B11" s="41" t="s">
        <v>85</v>
      </c>
      <c r="C11" s="18" t="s">
        <v>4</v>
      </c>
      <c r="D11" s="19">
        <v>37245</v>
      </c>
      <c r="E11" s="18" t="s">
        <v>25</v>
      </c>
      <c r="F11" s="18" t="s">
        <v>5</v>
      </c>
      <c r="G11" s="9" t="s">
        <v>27</v>
      </c>
      <c r="H11" s="9" t="s">
        <v>39</v>
      </c>
    </row>
    <row r="12" spans="1:8" ht="15" customHeight="1">
      <c r="A12" s="41" t="s">
        <v>59</v>
      </c>
      <c r="B12" s="41" t="s">
        <v>86</v>
      </c>
      <c r="C12" s="18" t="s">
        <v>6</v>
      </c>
      <c r="D12" s="19">
        <v>36977</v>
      </c>
      <c r="E12" s="18" t="s">
        <v>25</v>
      </c>
      <c r="F12" s="18" t="s">
        <v>5</v>
      </c>
      <c r="G12" s="9" t="s">
        <v>27</v>
      </c>
      <c r="H12" s="9"/>
    </row>
    <row r="13" spans="1:8" ht="15" customHeight="1">
      <c r="A13" s="41" t="s">
        <v>60</v>
      </c>
      <c r="B13" s="41" t="s">
        <v>87</v>
      </c>
      <c r="C13" s="18" t="s">
        <v>4</v>
      </c>
      <c r="D13" s="19">
        <v>37111</v>
      </c>
      <c r="E13" s="18">
        <v>7</v>
      </c>
      <c r="F13" s="18" t="s">
        <v>5</v>
      </c>
      <c r="G13" s="9" t="s">
        <v>27</v>
      </c>
      <c r="H13" s="9" t="s">
        <v>39</v>
      </c>
    </row>
    <row r="14" spans="1:8" ht="15" customHeight="1">
      <c r="A14" s="41" t="s">
        <v>61</v>
      </c>
      <c r="B14" s="41" t="s">
        <v>88</v>
      </c>
      <c r="C14" s="18" t="s">
        <v>4</v>
      </c>
      <c r="D14" s="19">
        <v>37181</v>
      </c>
      <c r="E14" s="18" t="s">
        <v>24</v>
      </c>
      <c r="F14" s="18" t="s">
        <v>5</v>
      </c>
      <c r="G14" s="9" t="s">
        <v>27</v>
      </c>
      <c r="H14" s="9"/>
    </row>
    <row r="15" spans="1:8" ht="15" customHeight="1">
      <c r="A15" s="41" t="s">
        <v>62</v>
      </c>
      <c r="B15" s="41" t="s">
        <v>89</v>
      </c>
      <c r="C15" s="18" t="s">
        <v>6</v>
      </c>
      <c r="D15" s="19">
        <v>37206</v>
      </c>
      <c r="E15" s="18">
        <v>7</v>
      </c>
      <c r="F15" s="18" t="s">
        <v>5</v>
      </c>
      <c r="G15" s="9" t="s">
        <v>27</v>
      </c>
      <c r="H15" s="9"/>
    </row>
    <row r="16" spans="1:8" ht="15" customHeight="1">
      <c r="A16" s="41" t="s">
        <v>63</v>
      </c>
      <c r="B16" s="41" t="s">
        <v>90</v>
      </c>
      <c r="C16" s="18" t="s">
        <v>6</v>
      </c>
      <c r="D16" s="19">
        <v>36888</v>
      </c>
      <c r="E16" s="18" t="s">
        <v>26</v>
      </c>
      <c r="F16" s="18" t="s">
        <v>5</v>
      </c>
      <c r="G16" s="9" t="s">
        <v>37</v>
      </c>
      <c r="H16" s="9"/>
    </row>
    <row r="17" spans="1:8" ht="15" customHeight="1">
      <c r="A17" s="41" t="s">
        <v>64</v>
      </c>
      <c r="B17" s="41" t="s">
        <v>91</v>
      </c>
      <c r="C17" s="18" t="s">
        <v>4</v>
      </c>
      <c r="D17" s="19">
        <v>37057</v>
      </c>
      <c r="E17" s="18" t="s">
        <v>25</v>
      </c>
      <c r="F17" s="18" t="s">
        <v>5</v>
      </c>
      <c r="G17" s="9" t="s">
        <v>27</v>
      </c>
      <c r="H17" s="9" t="s">
        <v>39</v>
      </c>
    </row>
    <row r="18" spans="1:8" ht="15" customHeight="1">
      <c r="A18" s="41" t="s">
        <v>65</v>
      </c>
      <c r="B18" s="41" t="s">
        <v>92</v>
      </c>
      <c r="C18" s="18" t="s">
        <v>4</v>
      </c>
      <c r="D18" s="19">
        <v>37195</v>
      </c>
      <c r="E18" s="18">
        <v>7</v>
      </c>
      <c r="F18" s="18" t="s">
        <v>5</v>
      </c>
      <c r="G18" s="9" t="s">
        <v>27</v>
      </c>
      <c r="H18" s="9" t="s">
        <v>39</v>
      </c>
    </row>
    <row r="19" spans="1:8" ht="15" customHeight="1">
      <c r="A19" s="41" t="s">
        <v>66</v>
      </c>
      <c r="B19" s="41" t="s">
        <v>93</v>
      </c>
      <c r="C19" s="18" t="s">
        <v>4</v>
      </c>
      <c r="D19" s="19">
        <v>37174</v>
      </c>
      <c r="E19" s="18">
        <v>7</v>
      </c>
      <c r="F19" s="18" t="s">
        <v>5</v>
      </c>
      <c r="G19" s="9" t="s">
        <v>27</v>
      </c>
      <c r="H19" s="9" t="s">
        <v>39</v>
      </c>
    </row>
    <row r="20" spans="1:8" ht="15" customHeight="1">
      <c r="A20" s="41" t="s">
        <v>67</v>
      </c>
      <c r="B20" s="41" t="s">
        <v>94</v>
      </c>
      <c r="C20" s="18" t="s">
        <v>6</v>
      </c>
      <c r="D20" s="19">
        <v>37065</v>
      </c>
      <c r="E20" s="18">
        <v>7</v>
      </c>
      <c r="F20" s="18" t="s">
        <v>5</v>
      </c>
      <c r="G20" s="9" t="s">
        <v>27</v>
      </c>
      <c r="H20" s="9" t="s">
        <v>39</v>
      </c>
    </row>
    <row r="21" spans="1:8" ht="15" customHeight="1">
      <c r="A21" s="41" t="s">
        <v>68</v>
      </c>
      <c r="B21" s="41" t="s">
        <v>95</v>
      </c>
      <c r="C21" s="18" t="s">
        <v>4</v>
      </c>
      <c r="D21" s="19">
        <v>37050</v>
      </c>
      <c r="E21" s="18">
        <v>7</v>
      </c>
      <c r="F21" s="18" t="s">
        <v>5</v>
      </c>
      <c r="G21" s="9" t="s">
        <v>27</v>
      </c>
      <c r="H21" s="9" t="s">
        <v>39</v>
      </c>
    </row>
    <row r="22" spans="1:8" ht="15" customHeight="1">
      <c r="A22" s="41" t="s">
        <v>69</v>
      </c>
      <c r="B22" s="41" t="s">
        <v>96</v>
      </c>
      <c r="C22" s="18" t="s">
        <v>4</v>
      </c>
      <c r="D22" s="19">
        <v>37057</v>
      </c>
      <c r="E22" s="18">
        <v>7</v>
      </c>
      <c r="F22" s="18" t="s">
        <v>5</v>
      </c>
      <c r="G22" s="9" t="s">
        <v>27</v>
      </c>
      <c r="H22" s="9"/>
    </row>
    <row r="23" spans="1:8" ht="15" customHeight="1">
      <c r="A23" s="41" t="s">
        <v>70</v>
      </c>
      <c r="B23" s="41" t="s">
        <v>97</v>
      </c>
      <c r="C23" s="18" t="s">
        <v>6</v>
      </c>
      <c r="D23" s="19">
        <v>37218</v>
      </c>
      <c r="E23" s="18" t="s">
        <v>25</v>
      </c>
      <c r="F23" s="18" t="s">
        <v>5</v>
      </c>
      <c r="G23" s="9" t="s">
        <v>27</v>
      </c>
      <c r="H23" s="9"/>
    </row>
    <row r="24" spans="1:8" ht="15" customHeight="1">
      <c r="A24" s="41" t="s">
        <v>71</v>
      </c>
      <c r="B24" s="41" t="s">
        <v>98</v>
      </c>
      <c r="C24" s="18" t="s">
        <v>4</v>
      </c>
      <c r="D24" s="19">
        <v>37010</v>
      </c>
      <c r="E24" s="18" t="s">
        <v>25</v>
      </c>
      <c r="F24" s="18" t="s">
        <v>5</v>
      </c>
      <c r="G24" s="9" t="s">
        <v>27</v>
      </c>
      <c r="H24" s="9"/>
    </row>
    <row r="25" spans="1:8" ht="15" customHeight="1">
      <c r="A25" s="41" t="s">
        <v>72</v>
      </c>
      <c r="B25" s="41" t="s">
        <v>99</v>
      </c>
      <c r="C25" s="18" t="s">
        <v>6</v>
      </c>
      <c r="D25" s="19">
        <v>37103</v>
      </c>
      <c r="E25" s="18">
        <v>7</v>
      </c>
      <c r="F25" s="18" t="s">
        <v>5</v>
      </c>
      <c r="G25" s="9" t="s">
        <v>27</v>
      </c>
      <c r="H25" s="9"/>
    </row>
    <row r="26" spans="1:8" ht="15" customHeight="1">
      <c r="A26" s="41" t="s">
        <v>73</v>
      </c>
      <c r="B26" s="41" t="s">
        <v>100</v>
      </c>
      <c r="C26" s="18" t="s">
        <v>6</v>
      </c>
      <c r="D26" s="19">
        <v>37315</v>
      </c>
      <c r="E26" s="18">
        <v>7</v>
      </c>
      <c r="F26" s="18" t="s">
        <v>5</v>
      </c>
      <c r="G26" s="9" t="s">
        <v>27</v>
      </c>
      <c r="H26" s="9"/>
    </row>
    <row r="27" spans="1:8" ht="15" customHeight="1">
      <c r="A27" s="41" t="s">
        <v>74</v>
      </c>
      <c r="B27" s="41" t="s">
        <v>101</v>
      </c>
      <c r="C27" s="18" t="s">
        <v>6</v>
      </c>
      <c r="D27" s="19">
        <v>36921</v>
      </c>
      <c r="E27" s="18">
        <v>7</v>
      </c>
      <c r="F27" s="18" t="s">
        <v>5</v>
      </c>
      <c r="G27" s="9" t="s">
        <v>27</v>
      </c>
      <c r="H27" s="9" t="s">
        <v>39</v>
      </c>
    </row>
    <row r="28" spans="1:8" ht="15" customHeight="1">
      <c r="A28" s="41" t="s">
        <v>75</v>
      </c>
      <c r="B28" s="41" t="s">
        <v>102</v>
      </c>
      <c r="C28" s="18" t="s">
        <v>4</v>
      </c>
      <c r="D28" s="19">
        <v>36913</v>
      </c>
      <c r="E28" s="18" t="s">
        <v>24</v>
      </c>
      <c r="F28" s="18" t="s">
        <v>5</v>
      </c>
      <c r="G28" s="9" t="s">
        <v>27</v>
      </c>
      <c r="H28" s="9"/>
    </row>
    <row r="29" spans="1:8" ht="15" customHeight="1">
      <c r="A29" s="41" t="s">
        <v>76</v>
      </c>
      <c r="B29" s="41" t="s">
        <v>103</v>
      </c>
      <c r="C29" s="18" t="s">
        <v>4</v>
      </c>
      <c r="D29" s="19">
        <v>37195</v>
      </c>
      <c r="E29" s="18">
        <v>6</v>
      </c>
      <c r="F29" s="18" t="s">
        <v>5</v>
      </c>
      <c r="G29" s="9" t="s">
        <v>37</v>
      </c>
      <c r="H29" s="9"/>
    </row>
    <row r="30" spans="1:8" ht="15" customHeight="1">
      <c r="A30" s="41" t="s">
        <v>77</v>
      </c>
      <c r="B30" s="41" t="s">
        <v>104</v>
      </c>
      <c r="C30" s="18" t="s">
        <v>6</v>
      </c>
      <c r="D30" s="19">
        <v>37200</v>
      </c>
      <c r="E30" s="18" t="s">
        <v>25</v>
      </c>
      <c r="F30" s="18" t="s">
        <v>5</v>
      </c>
      <c r="G30" s="9" t="s">
        <v>27</v>
      </c>
      <c r="H30" s="9"/>
    </row>
    <row r="31" spans="1:8" ht="15" customHeight="1">
      <c r="A31" s="41" t="s">
        <v>78</v>
      </c>
      <c r="B31" s="41" t="s">
        <v>105</v>
      </c>
      <c r="C31" s="18" t="s">
        <v>6</v>
      </c>
      <c r="D31" s="19">
        <v>37231</v>
      </c>
      <c r="E31" s="18" t="s">
        <v>24</v>
      </c>
      <c r="F31" s="18" t="s">
        <v>5</v>
      </c>
      <c r="G31" s="9" t="s">
        <v>37</v>
      </c>
      <c r="H31" s="9"/>
    </row>
    <row r="32" spans="1:8" ht="15" customHeight="1">
      <c r="A32" s="11"/>
      <c r="B32" s="11"/>
      <c r="C32" s="11"/>
      <c r="D32" s="12"/>
      <c r="E32" s="11"/>
      <c r="F32" s="11"/>
      <c r="G32" s="9"/>
      <c r="H32" s="9"/>
    </row>
    <row r="33" spans="1:11" ht="15" customHeight="1">
      <c r="A33" s="11"/>
      <c r="B33" s="11"/>
      <c r="C33" s="11"/>
      <c r="D33" s="12"/>
      <c r="E33" s="11"/>
      <c r="F33" s="11"/>
      <c r="G33" s="9"/>
      <c r="H33" s="9"/>
    </row>
    <row r="34" spans="1:11" ht="15" customHeight="1">
      <c r="A34" s="6"/>
      <c r="B34" s="6"/>
      <c r="C34" s="6"/>
      <c r="D34" s="7"/>
      <c r="E34" s="6"/>
      <c r="F34" s="6"/>
      <c r="G34" s="9"/>
      <c r="H34" s="9"/>
    </row>
    <row r="35" spans="1:11" ht="15" customHeight="1">
      <c r="A35" s="6"/>
      <c r="B35" s="6"/>
      <c r="C35" s="6"/>
      <c r="D35" s="7"/>
      <c r="E35" s="6"/>
      <c r="F35" s="6"/>
      <c r="G35" s="9"/>
      <c r="H35" s="9"/>
    </row>
    <row r="36" spans="1:11" ht="15" customHeight="1">
      <c r="A36" s="6"/>
      <c r="B36" s="6"/>
      <c r="C36" s="6"/>
      <c r="D36" s="7"/>
      <c r="E36" s="6"/>
      <c r="F36" s="6"/>
      <c r="G36" s="9"/>
      <c r="H36" s="9"/>
    </row>
    <row r="40" spans="1:11">
      <c r="A40" s="1" t="s">
        <v>10</v>
      </c>
      <c r="B40" s="1" t="s">
        <v>8</v>
      </c>
      <c r="C40" s="1"/>
      <c r="D40" s="1"/>
      <c r="E40" s="1"/>
      <c r="F40" s="1"/>
      <c r="G40" s="1"/>
    </row>
    <row r="41" spans="1:11">
      <c r="A41" s="2"/>
      <c r="B41" s="2"/>
      <c r="C41" s="2"/>
      <c r="D41" s="2"/>
      <c r="E41" s="2"/>
      <c r="F41" s="2"/>
      <c r="G41" s="2"/>
    </row>
    <row r="42" spans="1:11" s="4" customFormat="1">
      <c r="A42" s="3">
        <f>COUNTA(A4:A36)</f>
        <v>28</v>
      </c>
      <c r="B42" s="3">
        <f>COUNTA(F4:F36)</f>
        <v>28</v>
      </c>
      <c r="C42" s="3"/>
      <c r="D42" s="3"/>
      <c r="E42" s="3"/>
      <c r="F42" s="3"/>
      <c r="G42" s="3"/>
      <c r="I42" s="44"/>
      <c r="J42" s="44"/>
      <c r="K42" s="44"/>
    </row>
    <row r="43" spans="1:11">
      <c r="A43" s="2"/>
      <c r="B43" s="2"/>
      <c r="C43" s="2"/>
      <c r="D43" s="2"/>
      <c r="E43" s="2"/>
      <c r="F43" s="2"/>
      <c r="G43" s="2"/>
    </row>
    <row r="45" spans="1:11">
      <c r="A45" s="1" t="s">
        <v>27</v>
      </c>
      <c r="B45" s="1" t="s">
        <v>28</v>
      </c>
      <c r="C45" s="1" t="s">
        <v>29</v>
      </c>
      <c r="D45" s="1" t="s">
        <v>30</v>
      </c>
      <c r="E45" s="1" t="s">
        <v>31</v>
      </c>
      <c r="F45" s="1" t="s">
        <v>39</v>
      </c>
      <c r="G45" s="23" t="s">
        <v>13</v>
      </c>
      <c r="H45" s="23" t="s">
        <v>13</v>
      </c>
    </row>
    <row r="46" spans="1:11">
      <c r="A46" s="2"/>
      <c r="B46" s="2"/>
      <c r="C46" s="2"/>
      <c r="D46" s="2"/>
      <c r="E46" s="2"/>
      <c r="F46" s="2"/>
      <c r="G46" s="23"/>
      <c r="H46" s="23"/>
    </row>
    <row r="47" spans="1:11">
      <c r="A47" s="3">
        <f>COUNTIF(G4:G36,"5A")</f>
        <v>23</v>
      </c>
      <c r="B47" s="3">
        <f>COUNTIF(G4:G36,"5B")</f>
        <v>1</v>
      </c>
      <c r="C47" s="3">
        <f>COUNTIF(G4:G36,"5C")</f>
        <v>1</v>
      </c>
      <c r="D47" s="3">
        <f>COUNTIF(G4:G36,"5D")</f>
        <v>0</v>
      </c>
      <c r="E47" s="3">
        <f>COUNTIF(G4:G36,"5E")</f>
        <v>0</v>
      </c>
      <c r="F47" s="3">
        <f>COUNTIF(H4:H36,"LETCLA")</f>
        <v>12</v>
      </c>
      <c r="G47" s="24"/>
      <c r="H47" s="24"/>
    </row>
    <row r="48" spans="1:11">
      <c r="A48" s="2"/>
      <c r="B48" s="2"/>
      <c r="C48" s="2"/>
      <c r="D48" s="2"/>
      <c r="E48" s="2"/>
      <c r="F48" s="2"/>
      <c r="G48" s="23"/>
      <c r="H48" s="23"/>
    </row>
    <row r="50" spans="1:12">
      <c r="A50" s="20" t="s">
        <v>13</v>
      </c>
      <c r="D50" s="20" t="s">
        <v>40</v>
      </c>
      <c r="E50" s="20" t="s">
        <v>41</v>
      </c>
      <c r="F50" s="20" t="s">
        <v>39</v>
      </c>
      <c r="G50" s="20"/>
      <c r="H50" s="20"/>
    </row>
    <row r="51" spans="1:12">
      <c r="A51" s="20" t="s">
        <v>27</v>
      </c>
      <c r="D51" s="3">
        <f>COUNTIFS(G4:G36,"=5A",C4:C36,"=F")</f>
        <v>14</v>
      </c>
      <c r="E51" s="3">
        <f>COUNTIFS(G4:G36,"=5A",C4:C36,"=M")</f>
        <v>9</v>
      </c>
      <c r="F51" s="3">
        <f>COUNTIFS(G4:G36,"=5A",H4:H36,"=LETCLA")</f>
        <v>12</v>
      </c>
      <c r="G51" s="26"/>
      <c r="H51" s="24"/>
      <c r="I51" s="45"/>
      <c r="J51" s="45"/>
    </row>
    <row r="52" spans="1:12">
      <c r="A52" s="20" t="s">
        <v>28</v>
      </c>
      <c r="D52" s="3">
        <f>COUNTIFS(G4:G36,"=5B",C4:C36,"=F")</f>
        <v>0</v>
      </c>
      <c r="E52" s="3">
        <f>COUNTIFS(G4:G36,"=5B",C4:C36,"=M")</f>
        <v>1</v>
      </c>
      <c r="F52" s="3">
        <f>COUNTIFS(G4:G36,"=5B",H4:H36,"=LETCLA")</f>
        <v>0</v>
      </c>
      <c r="G52" s="26"/>
      <c r="H52" s="24"/>
      <c r="I52" s="45"/>
      <c r="J52" s="45"/>
    </row>
    <row r="53" spans="1:12">
      <c r="A53" s="20" t="s">
        <v>29</v>
      </c>
      <c r="D53" s="3">
        <f>COUNTIFS(G4:G36,"=5C",C4:C36,"=F")</f>
        <v>0</v>
      </c>
      <c r="E53" s="3">
        <f>COUNTIFS(G4:G36,"=5C",C4:C36,"=M")</f>
        <v>1</v>
      </c>
      <c r="F53" s="3">
        <f>COUNTIFS(G4:G36,"=5C",H4:H36,"=LETCLA")</f>
        <v>0</v>
      </c>
      <c r="G53" s="26"/>
      <c r="H53" s="24"/>
      <c r="I53" s="45"/>
      <c r="J53" s="45"/>
    </row>
    <row r="54" spans="1:12">
      <c r="A54" s="17" t="s">
        <v>30</v>
      </c>
      <c r="D54" s="3">
        <f>COUNTIFS(G4:G36,"=5D",C4:C36,"=F")</f>
        <v>0</v>
      </c>
      <c r="E54" s="3">
        <f>COUNTIFS(G4:G36,"=5D",C4:C36,"=M")</f>
        <v>0</v>
      </c>
      <c r="F54" s="3">
        <f>COUNTIFS(G4:G36,"=5D",H4:H36,"=LETCLA")</f>
        <v>0</v>
      </c>
      <c r="G54" s="26"/>
      <c r="H54" s="24"/>
      <c r="I54" s="45"/>
      <c r="J54" s="45"/>
    </row>
    <row r="55" spans="1:12">
      <c r="A55" s="17" t="s">
        <v>31</v>
      </c>
      <c r="D55" s="3">
        <f>COUNTIFS(G4:G36,"=5E",C4:C36,"=F")</f>
        <v>0</v>
      </c>
      <c r="E55" s="3">
        <f>COUNTIFS(G4:G36,"=5E",C4:C36,"=M")</f>
        <v>0</v>
      </c>
      <c r="F55" s="3">
        <f>COUNTIFS(G4:G36,"=5E",H4:H36,"=LETCLA")</f>
        <v>0</v>
      </c>
      <c r="G55" s="26"/>
      <c r="H55" s="24"/>
      <c r="I55" s="45"/>
      <c r="J55" s="45"/>
    </row>
    <row r="56" spans="1:12">
      <c r="A56" s="17" t="s">
        <v>42</v>
      </c>
      <c r="D56" s="3">
        <f>COUNTIFS(G4:G36,"=RD",C4:C36,"=F")</f>
        <v>0</v>
      </c>
      <c r="E56" s="3">
        <f>COUNTIFS(G4:G36,"=RD",C4:C36,"=M")</f>
        <v>0</v>
      </c>
      <c r="F56" s="25"/>
      <c r="G56" s="27"/>
      <c r="H56" s="23"/>
      <c r="I56" s="46"/>
      <c r="J56" s="46"/>
    </row>
    <row r="57" spans="1:12">
      <c r="A57" s="17" t="s">
        <v>43</v>
      </c>
      <c r="D57" s="3">
        <f>COUNTIFS(G4:G36,"=NR",C4:C36,"=F")</f>
        <v>1</v>
      </c>
      <c r="E57" s="3">
        <f>COUNTIFS(G4:G36,"=NR",C4:C36,"=M")</f>
        <v>2</v>
      </c>
      <c r="F57" s="25"/>
      <c r="G57" s="27"/>
      <c r="H57" s="23"/>
      <c r="I57" s="46"/>
      <c r="J57" s="46"/>
    </row>
    <row r="58" spans="1:12">
      <c r="A58" s="20"/>
      <c r="B58" s="20"/>
      <c r="C58" s="20"/>
      <c r="D58" s="20"/>
      <c r="E58" s="20"/>
      <c r="F58" s="20"/>
      <c r="G58" s="20"/>
      <c r="H58" s="20"/>
      <c r="L58" s="20"/>
    </row>
    <row r="59" spans="1:12">
      <c r="A59" s="20" t="s">
        <v>17</v>
      </c>
      <c r="B59" s="20"/>
      <c r="C59" s="20"/>
      <c r="D59" s="20">
        <f>SUM(D51:D58)</f>
        <v>15</v>
      </c>
      <c r="E59" s="20">
        <f>SUM(E51:E58)</f>
        <v>13</v>
      </c>
      <c r="F59" s="20">
        <f t="shared" ref="F59" si="0">SUM(F51:F58)</f>
        <v>12</v>
      </c>
      <c r="G59" s="20"/>
      <c r="H59" s="20"/>
      <c r="L59" s="20"/>
    </row>
  </sheetData>
  <dataValidations count="2">
    <dataValidation type="list" allowBlank="1" showInputMessage="1" showErrorMessage="1" sqref="H4:H31">
      <formula1>OPTION</formula1>
    </dataValidation>
    <dataValidation type="list" allowBlank="1" showInputMessage="1" showErrorMessage="1" sqref="G4:G31">
      <formula1>CLASSE</formula1>
    </dataValidation>
  </dataValidations>
  <pageMargins left="0" right="0" top="0" bottom="0" header="0.31496062992125984" footer="0.31496062992125984"/>
  <pageSetup paperSize="9" scale="95" orientation="portrait" horizontalDpi="4294967294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59"/>
  <sheetViews>
    <sheetView topLeftCell="A5" workbookViewId="0">
      <selection activeCell="L28" sqref="L28"/>
    </sheetView>
  </sheetViews>
  <sheetFormatPr baseColWidth="10" defaultRowHeight="15"/>
  <cols>
    <col min="1" max="1" width="16.140625" style="20" customWidth="1"/>
    <col min="2" max="2" width="13.140625" style="20" customWidth="1"/>
    <col min="3" max="3" width="6.140625" style="20" customWidth="1"/>
    <col min="4" max="4" width="11.42578125" style="20"/>
    <col min="5" max="5" width="8.85546875" style="20" customWidth="1"/>
    <col min="6" max="6" width="9.42578125" style="20" customWidth="1"/>
    <col min="7" max="7" width="9" style="20" customWidth="1"/>
    <col min="8" max="8" width="9.28515625" style="20" customWidth="1"/>
    <col min="9" max="12" width="11.42578125" style="43"/>
    <col min="13" max="16384" width="11.42578125" style="20"/>
  </cols>
  <sheetData>
    <row r="1" spans="1:8" ht="20.25">
      <c r="A1" s="5" t="s">
        <v>33</v>
      </c>
      <c r="G1" s="20" t="s">
        <v>13</v>
      </c>
    </row>
    <row r="3" spans="1:8">
      <c r="A3" s="20" t="s">
        <v>0</v>
      </c>
      <c r="B3" s="20" t="s">
        <v>1</v>
      </c>
      <c r="C3" s="20" t="s">
        <v>2</v>
      </c>
      <c r="D3" s="20" t="s">
        <v>11</v>
      </c>
      <c r="E3" s="20" t="s">
        <v>12</v>
      </c>
      <c r="F3" s="20" t="s">
        <v>3</v>
      </c>
      <c r="G3" s="20" t="s">
        <v>15</v>
      </c>
      <c r="H3" s="20" t="s">
        <v>14</v>
      </c>
    </row>
    <row r="4" spans="1:8">
      <c r="A4" s="41" t="s">
        <v>106</v>
      </c>
      <c r="B4" s="41" t="s">
        <v>107</v>
      </c>
      <c r="C4" s="30" t="s">
        <v>6</v>
      </c>
      <c r="D4" s="31">
        <v>37169</v>
      </c>
      <c r="E4" s="30">
        <v>7</v>
      </c>
      <c r="F4" s="30" t="s">
        <v>5</v>
      </c>
      <c r="G4" s="9" t="s">
        <v>29</v>
      </c>
      <c r="H4" s="9" t="s">
        <v>39</v>
      </c>
    </row>
    <row r="5" spans="1:8" ht="15" customHeight="1">
      <c r="A5" s="41" t="s">
        <v>108</v>
      </c>
      <c r="B5" s="41" t="s">
        <v>136</v>
      </c>
      <c r="C5" s="30" t="s">
        <v>6</v>
      </c>
      <c r="D5" s="31">
        <v>36826</v>
      </c>
      <c r="E5" s="30">
        <v>7</v>
      </c>
      <c r="F5" s="30" t="s">
        <v>5</v>
      </c>
      <c r="G5" s="9" t="s">
        <v>29</v>
      </c>
      <c r="H5" s="9"/>
    </row>
    <row r="6" spans="1:8" ht="15" customHeight="1">
      <c r="A6" s="41" t="s">
        <v>109</v>
      </c>
      <c r="B6" s="41" t="s">
        <v>137</v>
      </c>
      <c r="C6" s="30" t="s">
        <v>6</v>
      </c>
      <c r="D6" s="31">
        <v>37001</v>
      </c>
      <c r="E6" s="30" t="s">
        <v>24</v>
      </c>
      <c r="F6" s="30" t="s">
        <v>5</v>
      </c>
      <c r="G6" s="9" t="s">
        <v>29</v>
      </c>
      <c r="H6" s="9"/>
    </row>
    <row r="7" spans="1:8" ht="15" customHeight="1">
      <c r="A7" s="41" t="s">
        <v>110</v>
      </c>
      <c r="B7" s="41" t="s">
        <v>138</v>
      </c>
      <c r="C7" s="30" t="s">
        <v>4</v>
      </c>
      <c r="D7" s="31">
        <v>36976</v>
      </c>
      <c r="E7" s="30">
        <v>7</v>
      </c>
      <c r="F7" s="30" t="s">
        <v>5</v>
      </c>
      <c r="G7" s="9" t="s">
        <v>28</v>
      </c>
      <c r="H7" s="9" t="s">
        <v>39</v>
      </c>
    </row>
    <row r="8" spans="1:8" ht="15" customHeight="1">
      <c r="A8" s="41" t="s">
        <v>111</v>
      </c>
      <c r="B8" s="41" t="s">
        <v>139</v>
      </c>
      <c r="C8" s="30" t="s">
        <v>6</v>
      </c>
      <c r="D8" s="31">
        <v>36990</v>
      </c>
      <c r="E8" s="30">
        <v>7</v>
      </c>
      <c r="F8" s="30" t="s">
        <v>5</v>
      </c>
      <c r="G8" s="9" t="s">
        <v>29</v>
      </c>
      <c r="H8" s="9" t="s">
        <v>39</v>
      </c>
    </row>
    <row r="9" spans="1:8" ht="15" customHeight="1">
      <c r="A9" s="41" t="s">
        <v>112</v>
      </c>
      <c r="B9" s="41" t="s">
        <v>140</v>
      </c>
      <c r="C9" s="30" t="s">
        <v>6</v>
      </c>
      <c r="D9" s="31">
        <v>37151</v>
      </c>
      <c r="E9" s="30" t="s">
        <v>24</v>
      </c>
      <c r="F9" s="30" t="s">
        <v>5</v>
      </c>
      <c r="G9" s="9" t="s">
        <v>36</v>
      </c>
      <c r="H9" s="9"/>
    </row>
    <row r="10" spans="1:8" ht="15" customHeight="1">
      <c r="A10" s="41" t="s">
        <v>113</v>
      </c>
      <c r="B10" s="41" t="s">
        <v>141</v>
      </c>
      <c r="C10" s="30" t="s">
        <v>6</v>
      </c>
      <c r="D10" s="31">
        <v>37611</v>
      </c>
      <c r="E10" s="30">
        <v>7</v>
      </c>
      <c r="F10" s="30" t="s">
        <v>5</v>
      </c>
      <c r="G10" s="9" t="s">
        <v>29</v>
      </c>
      <c r="H10" s="9" t="s">
        <v>39</v>
      </c>
    </row>
    <row r="11" spans="1:8" ht="15" customHeight="1">
      <c r="A11" s="41" t="s">
        <v>114</v>
      </c>
      <c r="B11" s="41" t="s">
        <v>142</v>
      </c>
      <c r="C11" s="30" t="s">
        <v>4</v>
      </c>
      <c r="D11" s="31">
        <v>36968</v>
      </c>
      <c r="E11" s="30" t="s">
        <v>25</v>
      </c>
      <c r="F11" s="30" t="s">
        <v>5</v>
      </c>
      <c r="G11" s="9" t="s">
        <v>28</v>
      </c>
      <c r="H11" s="9" t="s">
        <v>39</v>
      </c>
    </row>
    <row r="12" spans="1:8" ht="15" customHeight="1">
      <c r="A12" s="41" t="s">
        <v>115</v>
      </c>
      <c r="B12" s="41" t="s">
        <v>143</v>
      </c>
      <c r="C12" s="30" t="s">
        <v>4</v>
      </c>
      <c r="D12" s="31">
        <v>37078</v>
      </c>
      <c r="E12" s="30">
        <v>7</v>
      </c>
      <c r="F12" s="30" t="s">
        <v>5</v>
      </c>
      <c r="G12" s="9" t="s">
        <v>29</v>
      </c>
      <c r="H12" s="9" t="s">
        <v>39</v>
      </c>
    </row>
    <row r="13" spans="1:8" ht="15" customHeight="1">
      <c r="A13" s="41" t="s">
        <v>116</v>
      </c>
      <c r="B13" s="41" t="s">
        <v>144</v>
      </c>
      <c r="C13" s="30" t="s">
        <v>6</v>
      </c>
      <c r="D13" s="31">
        <v>37098</v>
      </c>
      <c r="E13" s="30">
        <v>7</v>
      </c>
      <c r="F13" s="30" t="s">
        <v>5</v>
      </c>
      <c r="G13" s="9" t="s">
        <v>29</v>
      </c>
      <c r="H13" s="9"/>
    </row>
    <row r="14" spans="1:8" ht="15" customHeight="1">
      <c r="A14" s="41" t="s">
        <v>117</v>
      </c>
      <c r="B14" s="41" t="s">
        <v>145</v>
      </c>
      <c r="C14" s="30" t="s">
        <v>6</v>
      </c>
      <c r="D14" s="31">
        <v>37032</v>
      </c>
      <c r="E14" s="30" t="s">
        <v>24</v>
      </c>
      <c r="F14" s="30" t="s">
        <v>5</v>
      </c>
      <c r="G14" s="9" t="s">
        <v>28</v>
      </c>
      <c r="H14" s="9" t="s">
        <v>39</v>
      </c>
    </row>
    <row r="15" spans="1:8" ht="15" customHeight="1">
      <c r="A15" s="41" t="s">
        <v>118</v>
      </c>
      <c r="B15" s="41" t="s">
        <v>146</v>
      </c>
      <c r="C15" s="30" t="s">
        <v>6</v>
      </c>
      <c r="D15" s="31">
        <v>37132</v>
      </c>
      <c r="E15" s="30" t="s">
        <v>24</v>
      </c>
      <c r="F15" s="30" t="s">
        <v>5</v>
      </c>
      <c r="G15" s="9" t="s">
        <v>28</v>
      </c>
      <c r="H15" s="9"/>
    </row>
    <row r="16" spans="1:8" ht="15" customHeight="1">
      <c r="A16" s="41" t="s">
        <v>119</v>
      </c>
      <c r="B16" s="41" t="s">
        <v>147</v>
      </c>
      <c r="C16" s="30" t="s">
        <v>4</v>
      </c>
      <c r="D16" s="31">
        <v>37191</v>
      </c>
      <c r="E16" s="30">
        <v>7</v>
      </c>
      <c r="F16" s="30" t="s">
        <v>5</v>
      </c>
      <c r="G16" s="9" t="s">
        <v>28</v>
      </c>
      <c r="H16" s="9"/>
    </row>
    <row r="17" spans="1:8" ht="15" customHeight="1">
      <c r="A17" s="41" t="s">
        <v>120</v>
      </c>
      <c r="B17" s="41" t="s">
        <v>148</v>
      </c>
      <c r="C17" s="30" t="s">
        <v>6</v>
      </c>
      <c r="D17" s="31">
        <v>37104</v>
      </c>
      <c r="E17" s="30">
        <v>7</v>
      </c>
      <c r="F17" s="30" t="s">
        <v>5</v>
      </c>
      <c r="G17" s="9" t="s">
        <v>29</v>
      </c>
      <c r="H17" s="9"/>
    </row>
    <row r="18" spans="1:8" ht="15" customHeight="1">
      <c r="A18" s="41" t="s">
        <v>121</v>
      </c>
      <c r="B18" s="41" t="s">
        <v>149</v>
      </c>
      <c r="C18" s="30" t="s">
        <v>4</v>
      </c>
      <c r="D18" s="31">
        <v>36898</v>
      </c>
      <c r="E18" s="30">
        <v>7</v>
      </c>
      <c r="F18" s="30" t="s">
        <v>5</v>
      </c>
      <c r="G18" s="9" t="s">
        <v>27</v>
      </c>
      <c r="H18" s="9" t="s">
        <v>39</v>
      </c>
    </row>
    <row r="19" spans="1:8" ht="15" customHeight="1">
      <c r="A19" s="41" t="s">
        <v>122</v>
      </c>
      <c r="B19" s="41" t="s">
        <v>150</v>
      </c>
      <c r="C19" s="30" t="s">
        <v>4</v>
      </c>
      <c r="D19" s="31">
        <v>37234</v>
      </c>
      <c r="E19" s="30" t="s">
        <v>24</v>
      </c>
      <c r="F19" s="30" t="s">
        <v>5</v>
      </c>
      <c r="G19" s="9" t="s">
        <v>28</v>
      </c>
      <c r="H19" s="9" t="s">
        <v>39</v>
      </c>
    </row>
    <row r="20" spans="1:8" ht="15" customHeight="1">
      <c r="A20" s="41" t="s">
        <v>123</v>
      </c>
      <c r="B20" s="41" t="s">
        <v>151</v>
      </c>
      <c r="C20" s="30" t="s">
        <v>6</v>
      </c>
      <c r="D20" s="31">
        <v>37165</v>
      </c>
      <c r="E20" s="30">
        <v>7</v>
      </c>
      <c r="F20" s="30" t="s">
        <v>5</v>
      </c>
      <c r="G20" s="9" t="s">
        <v>28</v>
      </c>
      <c r="H20" s="9" t="s">
        <v>39</v>
      </c>
    </row>
    <row r="21" spans="1:8" ht="15" customHeight="1">
      <c r="A21" s="41" t="s">
        <v>124</v>
      </c>
      <c r="B21" s="41" t="s">
        <v>152</v>
      </c>
      <c r="C21" s="30" t="s">
        <v>4</v>
      </c>
      <c r="D21" s="31">
        <v>37245</v>
      </c>
      <c r="E21" s="30">
        <v>7</v>
      </c>
      <c r="F21" s="30" t="s">
        <v>5</v>
      </c>
      <c r="G21" s="9" t="s">
        <v>28</v>
      </c>
      <c r="H21" s="9"/>
    </row>
    <row r="22" spans="1:8" ht="15" customHeight="1">
      <c r="A22" s="41" t="s">
        <v>125</v>
      </c>
      <c r="B22" s="41" t="s">
        <v>153</v>
      </c>
      <c r="C22" s="30" t="s">
        <v>4</v>
      </c>
      <c r="D22" s="31">
        <v>37111</v>
      </c>
      <c r="E22" s="30">
        <v>7</v>
      </c>
      <c r="F22" s="30" t="s">
        <v>5</v>
      </c>
      <c r="G22" s="9" t="s">
        <v>28</v>
      </c>
      <c r="H22" s="9" t="s">
        <v>39</v>
      </c>
    </row>
    <row r="23" spans="1:8" ht="15" customHeight="1">
      <c r="A23" s="41" t="s">
        <v>126</v>
      </c>
      <c r="B23" s="41" t="s">
        <v>154</v>
      </c>
      <c r="C23" s="30" t="s">
        <v>6</v>
      </c>
      <c r="D23" s="31">
        <v>37093</v>
      </c>
      <c r="E23" s="30">
        <v>7</v>
      </c>
      <c r="F23" s="30" t="s">
        <v>5</v>
      </c>
      <c r="G23" s="9" t="s">
        <v>27</v>
      </c>
      <c r="H23" s="9"/>
    </row>
    <row r="24" spans="1:8" ht="15" customHeight="1">
      <c r="A24" s="41" t="s">
        <v>127</v>
      </c>
      <c r="B24" s="41" t="s">
        <v>155</v>
      </c>
      <c r="C24" s="30" t="s">
        <v>4</v>
      </c>
      <c r="D24" s="31">
        <v>36985</v>
      </c>
      <c r="E24" s="30">
        <v>7</v>
      </c>
      <c r="F24" s="30" t="s">
        <v>5</v>
      </c>
      <c r="G24" s="9" t="s">
        <v>28</v>
      </c>
      <c r="H24" s="9" t="s">
        <v>39</v>
      </c>
    </row>
    <row r="25" spans="1:8" ht="15" customHeight="1">
      <c r="A25" s="41" t="s">
        <v>128</v>
      </c>
      <c r="B25" s="41" t="s">
        <v>156</v>
      </c>
      <c r="C25" s="30" t="s">
        <v>4</v>
      </c>
      <c r="D25" s="31">
        <v>37152</v>
      </c>
      <c r="E25" s="30" t="s">
        <v>25</v>
      </c>
      <c r="F25" s="30" t="s">
        <v>5</v>
      </c>
      <c r="G25" s="9" t="s">
        <v>29</v>
      </c>
      <c r="H25" s="9" t="s">
        <v>39</v>
      </c>
    </row>
    <row r="26" spans="1:8" ht="15" customHeight="1">
      <c r="A26" s="41" t="s">
        <v>129</v>
      </c>
      <c r="B26" s="41" t="s">
        <v>157</v>
      </c>
      <c r="C26" s="30" t="s">
        <v>4</v>
      </c>
      <c r="D26" s="31">
        <v>36959</v>
      </c>
      <c r="E26" s="30">
        <v>7</v>
      </c>
      <c r="F26" s="30" t="s">
        <v>5</v>
      </c>
      <c r="G26" s="9" t="s">
        <v>29</v>
      </c>
      <c r="H26" s="9"/>
    </row>
    <row r="27" spans="1:8" ht="15" customHeight="1">
      <c r="A27" s="41" t="s">
        <v>130</v>
      </c>
      <c r="B27" s="41" t="s">
        <v>158</v>
      </c>
      <c r="C27" s="30" t="s">
        <v>4</v>
      </c>
      <c r="D27" s="31">
        <v>37036</v>
      </c>
      <c r="E27" s="30">
        <v>7</v>
      </c>
      <c r="F27" s="30" t="s">
        <v>5</v>
      </c>
      <c r="G27" s="9" t="s">
        <v>28</v>
      </c>
      <c r="H27" s="9" t="s">
        <v>39</v>
      </c>
    </row>
    <row r="28" spans="1:8" ht="15" customHeight="1">
      <c r="A28" s="41" t="s">
        <v>131</v>
      </c>
      <c r="B28" s="41" t="s">
        <v>159</v>
      </c>
      <c r="C28" s="30" t="s">
        <v>6</v>
      </c>
      <c r="D28" s="31">
        <v>36767</v>
      </c>
      <c r="E28" s="30" t="s">
        <v>34</v>
      </c>
      <c r="F28" s="30" t="s">
        <v>5</v>
      </c>
      <c r="G28" s="9" t="s">
        <v>37</v>
      </c>
      <c r="H28" s="9"/>
    </row>
    <row r="29" spans="1:8" ht="15" customHeight="1">
      <c r="A29" s="41" t="s">
        <v>132</v>
      </c>
      <c r="B29" s="41" t="s">
        <v>160</v>
      </c>
      <c r="C29" s="30" t="s">
        <v>6</v>
      </c>
      <c r="D29" s="31">
        <v>36902</v>
      </c>
      <c r="E29" s="30" t="s">
        <v>25</v>
      </c>
      <c r="F29" s="30" t="s">
        <v>5</v>
      </c>
      <c r="G29" s="9" t="s">
        <v>29</v>
      </c>
      <c r="H29" s="9"/>
    </row>
    <row r="30" spans="1:8" ht="15" customHeight="1">
      <c r="A30" s="41" t="s">
        <v>133</v>
      </c>
      <c r="B30" s="41" t="s">
        <v>161</v>
      </c>
      <c r="C30" s="30" t="s">
        <v>6</v>
      </c>
      <c r="D30" s="31">
        <v>36894</v>
      </c>
      <c r="E30" s="30" t="s">
        <v>24</v>
      </c>
      <c r="F30" s="30" t="s">
        <v>5</v>
      </c>
      <c r="G30" s="9" t="s">
        <v>28</v>
      </c>
      <c r="H30" s="9"/>
    </row>
    <row r="31" spans="1:8" ht="15" customHeight="1">
      <c r="A31" s="41" t="s">
        <v>134</v>
      </c>
      <c r="B31" s="41" t="s">
        <v>162</v>
      </c>
      <c r="C31" s="30" t="s">
        <v>4</v>
      </c>
      <c r="D31" s="31">
        <v>37067</v>
      </c>
      <c r="E31" s="30" t="s">
        <v>25</v>
      </c>
      <c r="F31" s="30" t="s">
        <v>5</v>
      </c>
      <c r="G31" s="9" t="s">
        <v>29</v>
      </c>
      <c r="H31" s="9"/>
    </row>
    <row r="32" spans="1:8" ht="15" customHeight="1">
      <c r="A32" s="41" t="s">
        <v>135</v>
      </c>
      <c r="B32" s="41" t="s">
        <v>163</v>
      </c>
      <c r="C32" s="30" t="s">
        <v>6</v>
      </c>
      <c r="D32" s="31">
        <v>37097</v>
      </c>
      <c r="E32" s="30">
        <v>7</v>
      </c>
      <c r="F32" s="30" t="s">
        <v>5</v>
      </c>
      <c r="G32" s="9" t="s">
        <v>27</v>
      </c>
      <c r="H32" s="9"/>
    </row>
    <row r="33" spans="1:12" ht="15" customHeight="1">
      <c r="A33" s="41" t="s">
        <v>13</v>
      </c>
      <c r="B33" s="21"/>
      <c r="C33" s="21"/>
      <c r="D33" s="22"/>
      <c r="E33" s="21"/>
      <c r="F33" s="21"/>
      <c r="G33" s="9"/>
      <c r="H33" s="9"/>
    </row>
    <row r="34" spans="1:12" ht="15" customHeight="1">
      <c r="A34" s="21"/>
      <c r="B34" s="21"/>
      <c r="C34" s="21"/>
      <c r="D34" s="22"/>
      <c r="E34" s="21"/>
      <c r="F34" s="21"/>
      <c r="G34" s="9"/>
      <c r="H34" s="9"/>
    </row>
    <row r="35" spans="1:12" ht="15" customHeight="1">
      <c r="A35" s="21"/>
      <c r="B35" s="21"/>
      <c r="C35" s="21"/>
      <c r="D35" s="22"/>
      <c r="E35" s="21"/>
      <c r="F35" s="21"/>
      <c r="G35" s="9"/>
      <c r="H35" s="9"/>
    </row>
    <row r="36" spans="1:12" ht="15" customHeight="1">
      <c r="A36" s="21"/>
      <c r="B36" s="21"/>
      <c r="C36" s="21"/>
      <c r="D36" s="22"/>
      <c r="E36" s="21"/>
      <c r="F36" s="21"/>
      <c r="G36" s="9"/>
      <c r="H36" s="9"/>
    </row>
    <row r="37" spans="1:12" ht="15" customHeight="1"/>
    <row r="40" spans="1:12">
      <c r="A40" s="1" t="s">
        <v>10</v>
      </c>
      <c r="B40" s="1" t="s">
        <v>8</v>
      </c>
      <c r="C40" s="1"/>
      <c r="D40" s="1"/>
      <c r="E40" s="1"/>
      <c r="F40" s="1"/>
      <c r="G40" s="1"/>
    </row>
    <row r="41" spans="1:12">
      <c r="A41" s="2"/>
      <c r="B41" s="2"/>
      <c r="C41" s="2"/>
      <c r="D41" s="2"/>
      <c r="E41" s="2"/>
      <c r="F41" s="2"/>
      <c r="G41" s="2"/>
    </row>
    <row r="42" spans="1:12" s="4" customFormat="1">
      <c r="A42" s="3">
        <f>COUNTA(A4:A36)</f>
        <v>30</v>
      </c>
      <c r="B42" s="3">
        <f>COUNTA(F4:F36)</f>
        <v>29</v>
      </c>
      <c r="C42" s="3"/>
      <c r="D42" s="3"/>
      <c r="E42" s="3"/>
      <c r="F42" s="3"/>
      <c r="G42" s="3"/>
      <c r="I42" s="44"/>
      <c r="J42" s="44"/>
      <c r="K42" s="44"/>
      <c r="L42" s="44"/>
    </row>
    <row r="43" spans="1:12">
      <c r="A43" s="2"/>
      <c r="B43" s="2"/>
      <c r="C43" s="2"/>
      <c r="D43" s="2"/>
      <c r="E43" s="2"/>
      <c r="F43" s="2"/>
      <c r="G43" s="2"/>
    </row>
    <row r="45" spans="1:12">
      <c r="A45" s="1" t="s">
        <v>27</v>
      </c>
      <c r="B45" s="1" t="s">
        <v>28</v>
      </c>
      <c r="C45" s="1" t="s">
        <v>29</v>
      </c>
      <c r="D45" s="1" t="s">
        <v>30</v>
      </c>
      <c r="E45" s="1" t="s">
        <v>31</v>
      </c>
      <c r="F45" s="1" t="s">
        <v>39</v>
      </c>
      <c r="G45" s="23" t="s">
        <v>13</v>
      </c>
      <c r="H45" s="23" t="s">
        <v>13</v>
      </c>
    </row>
    <row r="46" spans="1:12">
      <c r="A46" s="2"/>
      <c r="B46" s="2"/>
      <c r="C46" s="2"/>
      <c r="D46" s="2"/>
      <c r="E46" s="2"/>
      <c r="F46" s="2"/>
      <c r="G46" s="23"/>
      <c r="H46" s="23"/>
    </row>
    <row r="47" spans="1:12">
      <c r="A47" s="3">
        <f>COUNTIF(G4:G36,"5A")</f>
        <v>3</v>
      </c>
      <c r="B47" s="3">
        <f>COUNTIF(G4:G36,"5B")</f>
        <v>12</v>
      </c>
      <c r="C47" s="3">
        <f>COUNTIF(G4:G36,"5C")</f>
        <v>12</v>
      </c>
      <c r="D47" s="3">
        <f>COUNTIF(G4:G36,"5D")</f>
        <v>0</v>
      </c>
      <c r="E47" s="3">
        <f>COUNTIF(G4:G36,"5E")</f>
        <v>0</v>
      </c>
      <c r="F47" s="3">
        <f>COUNTIF(H4:H36,"LETCLA")</f>
        <v>14</v>
      </c>
      <c r="G47" s="24"/>
      <c r="H47" s="24"/>
    </row>
    <row r="48" spans="1:12">
      <c r="A48" s="2"/>
      <c r="B48" s="2"/>
      <c r="C48" s="2"/>
      <c r="D48" s="2"/>
      <c r="E48" s="2"/>
      <c r="F48" s="2"/>
      <c r="G48" s="23"/>
      <c r="H48" s="23"/>
    </row>
    <row r="50" spans="1:10">
      <c r="A50" s="20" t="s">
        <v>13</v>
      </c>
      <c r="D50" s="20" t="s">
        <v>40</v>
      </c>
      <c r="E50" s="20" t="s">
        <v>41</v>
      </c>
      <c r="F50" s="20" t="s">
        <v>39</v>
      </c>
    </row>
    <row r="51" spans="1:10">
      <c r="A51" s="20" t="s">
        <v>27</v>
      </c>
      <c r="D51" s="3">
        <f>COUNTIFS(G4:G36,"=5A",C4:C36,"=F")</f>
        <v>1</v>
      </c>
      <c r="E51" s="3">
        <f>COUNTIFS(G4:G36,"=5A",C4:C36,"=M")</f>
        <v>2</v>
      </c>
      <c r="F51" s="3">
        <f>COUNTIFS(G4:G36,"=5A",H4:H36,"=LETCLA")</f>
        <v>1</v>
      </c>
      <c r="G51" s="26"/>
      <c r="H51" s="24"/>
      <c r="I51" s="45"/>
      <c r="J51" s="45"/>
    </row>
    <row r="52" spans="1:10">
      <c r="A52" s="20" t="s">
        <v>28</v>
      </c>
      <c r="D52" s="3">
        <f>COUNTIFS(G4:G36,"=5B",C4:C36,"=F")</f>
        <v>8</v>
      </c>
      <c r="E52" s="3">
        <f>COUNTIFS(G4:G36,"=5B",C4:C36,"=M")</f>
        <v>4</v>
      </c>
      <c r="F52" s="3">
        <f>COUNTIFS(G4:G36,"=5B",H4:H36,"=LETCLA")</f>
        <v>8</v>
      </c>
      <c r="G52" s="26"/>
      <c r="H52" s="24"/>
      <c r="I52" s="45"/>
      <c r="J52" s="45"/>
    </row>
    <row r="53" spans="1:10">
      <c r="A53" s="20" t="s">
        <v>29</v>
      </c>
      <c r="D53" s="3">
        <f>COUNTIFS(G4:G36,"=5C",C4:C36,"=F")</f>
        <v>4</v>
      </c>
      <c r="E53" s="3">
        <f>COUNTIFS(G4:G36,"=5C",C4:C36,"=M")</f>
        <v>8</v>
      </c>
      <c r="F53" s="3">
        <f>COUNTIFS(G4:G36,"=5C",H4:H36,"=LETCLA")</f>
        <v>5</v>
      </c>
      <c r="G53" s="26"/>
      <c r="H53" s="24"/>
      <c r="I53" s="45"/>
      <c r="J53" s="45"/>
    </row>
    <row r="54" spans="1:10">
      <c r="A54" s="17" t="s">
        <v>30</v>
      </c>
      <c r="D54" s="3">
        <f>COUNTIFS(G4:G36,"=5D",C4:C36,"=F")</f>
        <v>0</v>
      </c>
      <c r="E54" s="3">
        <f>COUNTIFS(G4:G36,"=5D",C4:C36,"=M")</f>
        <v>0</v>
      </c>
      <c r="F54" s="3">
        <f>COUNTIFS(G4:G36,"=5D",H4:H36,"=LETCLA")</f>
        <v>0</v>
      </c>
      <c r="G54" s="26"/>
      <c r="H54" s="24"/>
      <c r="I54" s="45"/>
      <c r="J54" s="45"/>
    </row>
    <row r="55" spans="1:10">
      <c r="A55" s="17" t="s">
        <v>31</v>
      </c>
      <c r="D55" s="3">
        <f>COUNTIFS(G4:G36,"=5E",C4:C36,"=F")</f>
        <v>0</v>
      </c>
      <c r="E55" s="3">
        <f>COUNTIFS(G4:G36,"=5E",C4:C36,"=M")</f>
        <v>0</v>
      </c>
      <c r="F55" s="3">
        <f>COUNTIFS(G4:G36,"=5E",H4:H36,"=LETCLA")</f>
        <v>0</v>
      </c>
      <c r="G55" s="26"/>
      <c r="H55" s="24"/>
      <c r="I55" s="45"/>
      <c r="J55" s="45"/>
    </row>
    <row r="56" spans="1:10">
      <c r="A56" s="17" t="s">
        <v>42</v>
      </c>
      <c r="D56" s="3">
        <f>COUNTIFS(G4:G36,"=RD",C4:C36,"=F")</f>
        <v>0</v>
      </c>
      <c r="E56" s="3">
        <f>COUNTIFS(G4:G36,"=RD",C4:C36,"=M")</f>
        <v>1</v>
      </c>
      <c r="F56" s="25"/>
      <c r="G56" s="27"/>
      <c r="H56" s="23"/>
      <c r="I56" s="46"/>
      <c r="J56" s="46"/>
    </row>
    <row r="57" spans="1:10">
      <c r="A57" s="17" t="s">
        <v>43</v>
      </c>
      <c r="D57" s="3">
        <f>COUNTIFS(G4:G36,"=NR",C4:C36,"=F")</f>
        <v>0</v>
      </c>
      <c r="E57" s="3">
        <f>COUNTIFS(G4:G36,"=NR",C4:C36,"=M")</f>
        <v>1</v>
      </c>
      <c r="F57" s="25"/>
      <c r="G57" s="27"/>
      <c r="H57" s="23"/>
      <c r="I57" s="46"/>
      <c r="J57" s="46"/>
    </row>
    <row r="59" spans="1:10">
      <c r="A59" s="20" t="s">
        <v>17</v>
      </c>
      <c r="D59" s="20">
        <f>SUM(D51:D58)</f>
        <v>13</v>
      </c>
      <c r="E59" s="20">
        <f>SUM(E51:E58)</f>
        <v>16</v>
      </c>
      <c r="F59" s="20">
        <f t="shared" ref="F59" si="0">SUM(F51:F58)</f>
        <v>14</v>
      </c>
    </row>
  </sheetData>
  <dataValidations count="2">
    <dataValidation type="list" allowBlank="1" showInputMessage="1" showErrorMessage="1" sqref="G4:G32">
      <formula1>CLASSE</formula1>
    </dataValidation>
    <dataValidation type="list" allowBlank="1" showInputMessage="1" showErrorMessage="1" sqref="H4:H32">
      <formula1>OPTION</formula1>
    </dataValidation>
  </dataValidations>
  <pageMargins left="0" right="0" top="0" bottom="0" header="0.31496062992125984" footer="0.31496062992125984"/>
  <pageSetup paperSize="9" scale="95" orientation="portrait" horizontalDpi="4294967294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L59"/>
  <sheetViews>
    <sheetView topLeftCell="A7" workbookViewId="0">
      <selection activeCell="L22" sqref="L22"/>
    </sheetView>
  </sheetViews>
  <sheetFormatPr baseColWidth="10" defaultRowHeight="15"/>
  <cols>
    <col min="1" max="2" width="13.140625" style="20" customWidth="1"/>
    <col min="3" max="3" width="6.140625" style="20" customWidth="1"/>
    <col min="4" max="4" width="11.42578125" style="20"/>
    <col min="5" max="5" width="8.85546875" style="20" customWidth="1"/>
    <col min="6" max="6" width="9.42578125" style="20" customWidth="1"/>
    <col min="7" max="7" width="9" style="20" customWidth="1"/>
    <col min="8" max="8" width="9.28515625" style="20" customWidth="1"/>
    <col min="9" max="12" width="11.42578125" style="43"/>
    <col min="13" max="16384" width="11.42578125" style="20"/>
  </cols>
  <sheetData>
    <row r="1" spans="1:8" ht="20.25">
      <c r="A1" s="5" t="s">
        <v>35</v>
      </c>
      <c r="G1" s="20" t="s">
        <v>13</v>
      </c>
    </row>
    <row r="3" spans="1:8">
      <c r="A3" s="20" t="s">
        <v>0</v>
      </c>
      <c r="B3" s="20" t="s">
        <v>1</v>
      </c>
      <c r="C3" s="20" t="s">
        <v>2</v>
      </c>
      <c r="D3" s="20" t="s">
        <v>11</v>
      </c>
      <c r="E3" s="20" t="s">
        <v>12</v>
      </c>
      <c r="F3" s="20" t="s">
        <v>3</v>
      </c>
      <c r="G3" s="20" t="s">
        <v>15</v>
      </c>
      <c r="H3" s="20" t="s">
        <v>14</v>
      </c>
    </row>
    <row r="4" spans="1:8">
      <c r="A4" s="41" t="s">
        <v>164</v>
      </c>
      <c r="B4" s="41" t="s">
        <v>165</v>
      </c>
      <c r="C4" s="33" t="s">
        <v>4</v>
      </c>
      <c r="D4" s="34">
        <v>37049</v>
      </c>
      <c r="E4" s="33">
        <v>7</v>
      </c>
      <c r="F4" s="33" t="s">
        <v>5</v>
      </c>
      <c r="G4" s="9" t="s">
        <v>29</v>
      </c>
      <c r="H4" s="9" t="s">
        <v>39</v>
      </c>
    </row>
    <row r="5" spans="1:8" ht="15" customHeight="1">
      <c r="A5" s="41" t="s">
        <v>166</v>
      </c>
      <c r="B5" s="41" t="s">
        <v>195</v>
      </c>
      <c r="C5" s="33" t="s">
        <v>4</v>
      </c>
      <c r="D5" s="34">
        <v>36968</v>
      </c>
      <c r="E5" s="33" t="s">
        <v>25</v>
      </c>
      <c r="F5" s="33" t="s">
        <v>5</v>
      </c>
      <c r="G5" s="9" t="s">
        <v>29</v>
      </c>
      <c r="H5" s="9" t="s">
        <v>39</v>
      </c>
    </row>
    <row r="6" spans="1:8" ht="15" customHeight="1">
      <c r="A6" s="41" t="s">
        <v>167</v>
      </c>
      <c r="B6" s="41" t="s">
        <v>196</v>
      </c>
      <c r="C6" s="33" t="s">
        <v>4</v>
      </c>
      <c r="D6" s="34">
        <v>37176</v>
      </c>
      <c r="E6" s="33" t="s">
        <v>25</v>
      </c>
      <c r="F6" s="33" t="s">
        <v>5</v>
      </c>
      <c r="G6" s="9" t="s">
        <v>29</v>
      </c>
      <c r="H6" s="9"/>
    </row>
    <row r="7" spans="1:8" ht="15" customHeight="1">
      <c r="A7" s="41" t="s">
        <v>168</v>
      </c>
      <c r="B7" s="41" t="s">
        <v>197</v>
      </c>
      <c r="C7" s="33" t="s">
        <v>6</v>
      </c>
      <c r="D7" s="34">
        <v>36969</v>
      </c>
      <c r="E7" s="33">
        <v>7</v>
      </c>
      <c r="F7" s="33" t="s">
        <v>5</v>
      </c>
      <c r="G7" s="9" t="s">
        <v>28</v>
      </c>
      <c r="H7" s="9"/>
    </row>
    <row r="8" spans="1:8" ht="15" customHeight="1">
      <c r="A8" s="41" t="s">
        <v>169</v>
      </c>
      <c r="B8" s="41" t="s">
        <v>198</v>
      </c>
      <c r="C8" s="33" t="s">
        <v>4</v>
      </c>
      <c r="D8" s="34">
        <v>36908</v>
      </c>
      <c r="E8" s="33" t="s">
        <v>24</v>
      </c>
      <c r="F8" s="33" t="s">
        <v>5</v>
      </c>
      <c r="G8" s="9" t="s">
        <v>29</v>
      </c>
      <c r="H8" s="9" t="s">
        <v>39</v>
      </c>
    </row>
    <row r="9" spans="1:8" ht="15" customHeight="1">
      <c r="A9" s="41" t="s">
        <v>170</v>
      </c>
      <c r="B9" s="41" t="s">
        <v>199</v>
      </c>
      <c r="C9" s="33" t="s">
        <v>4</v>
      </c>
      <c r="D9" s="34">
        <v>37109</v>
      </c>
      <c r="E9" s="33">
        <v>7</v>
      </c>
      <c r="F9" s="33" t="s">
        <v>5</v>
      </c>
      <c r="G9" s="9" t="s">
        <v>29</v>
      </c>
      <c r="H9" s="9" t="s">
        <v>39</v>
      </c>
    </row>
    <row r="10" spans="1:8" ht="15" customHeight="1">
      <c r="A10" s="41" t="s">
        <v>171</v>
      </c>
      <c r="B10" s="41" t="s">
        <v>200</v>
      </c>
      <c r="C10" s="33" t="s">
        <v>4</v>
      </c>
      <c r="D10" s="34">
        <v>37040</v>
      </c>
      <c r="E10" s="33">
        <v>7</v>
      </c>
      <c r="F10" s="33" t="s">
        <v>5</v>
      </c>
      <c r="G10" s="9" t="s">
        <v>29</v>
      </c>
      <c r="H10" s="9"/>
    </row>
    <row r="11" spans="1:8" ht="15" customHeight="1">
      <c r="A11" s="41" t="s">
        <v>172</v>
      </c>
      <c r="B11" s="41" t="s">
        <v>201</v>
      </c>
      <c r="C11" s="33" t="s">
        <v>4</v>
      </c>
      <c r="D11" s="34">
        <v>37244</v>
      </c>
      <c r="E11" s="33">
        <v>7</v>
      </c>
      <c r="F11" s="33" t="s">
        <v>5</v>
      </c>
      <c r="G11" s="9" t="s">
        <v>28</v>
      </c>
      <c r="H11" s="9" t="s">
        <v>39</v>
      </c>
    </row>
    <row r="12" spans="1:8" ht="15" customHeight="1">
      <c r="A12" s="41" t="s">
        <v>173</v>
      </c>
      <c r="B12" s="41" t="s">
        <v>202</v>
      </c>
      <c r="C12" s="33" t="s">
        <v>4</v>
      </c>
      <c r="D12" s="34">
        <v>37230</v>
      </c>
      <c r="E12" s="33">
        <v>7</v>
      </c>
      <c r="F12" s="33" t="s">
        <v>5</v>
      </c>
      <c r="G12" s="9" t="s">
        <v>28</v>
      </c>
      <c r="H12" s="9" t="s">
        <v>39</v>
      </c>
    </row>
    <row r="13" spans="1:8" ht="15" customHeight="1">
      <c r="A13" s="41" t="s">
        <v>174</v>
      </c>
      <c r="B13" s="41" t="s">
        <v>203</v>
      </c>
      <c r="C13" s="33" t="s">
        <v>6</v>
      </c>
      <c r="D13" s="34">
        <v>37222</v>
      </c>
      <c r="E13" s="33">
        <v>7</v>
      </c>
      <c r="F13" s="33" t="s">
        <v>5</v>
      </c>
      <c r="G13" s="9" t="s">
        <v>28</v>
      </c>
      <c r="H13" s="9" t="s">
        <v>39</v>
      </c>
    </row>
    <row r="14" spans="1:8" ht="15" customHeight="1">
      <c r="A14" s="41" t="s">
        <v>175</v>
      </c>
      <c r="B14" s="41" t="s">
        <v>204</v>
      </c>
      <c r="C14" s="33" t="s">
        <v>6</v>
      </c>
      <c r="D14" s="34">
        <v>37211</v>
      </c>
      <c r="E14" s="33" t="s">
        <v>24</v>
      </c>
      <c r="F14" s="33" t="s">
        <v>5</v>
      </c>
      <c r="G14" s="9" t="s">
        <v>28</v>
      </c>
      <c r="H14" s="9"/>
    </row>
    <row r="15" spans="1:8" ht="15" customHeight="1">
      <c r="A15" s="41" t="s">
        <v>176</v>
      </c>
      <c r="B15" s="41" t="s">
        <v>205</v>
      </c>
      <c r="C15" s="33" t="s">
        <v>4</v>
      </c>
      <c r="D15" s="34">
        <v>37077</v>
      </c>
      <c r="E15" s="33">
        <v>7</v>
      </c>
      <c r="F15" s="33" t="s">
        <v>5</v>
      </c>
      <c r="G15" s="9" t="s">
        <v>29</v>
      </c>
      <c r="H15" s="9"/>
    </row>
    <row r="16" spans="1:8" ht="15" customHeight="1">
      <c r="A16" s="41" t="s">
        <v>177</v>
      </c>
      <c r="B16" s="41" t="s">
        <v>206</v>
      </c>
      <c r="C16" s="33" t="s">
        <v>4</v>
      </c>
      <c r="D16" s="34">
        <v>37256</v>
      </c>
      <c r="E16" s="33" t="s">
        <v>25</v>
      </c>
      <c r="F16" s="33" t="s">
        <v>5</v>
      </c>
      <c r="G16" s="9" t="s">
        <v>29</v>
      </c>
      <c r="H16" s="9" t="s">
        <v>39</v>
      </c>
    </row>
    <row r="17" spans="1:8" ht="15" customHeight="1">
      <c r="A17" s="41" t="s">
        <v>178</v>
      </c>
      <c r="B17" s="41" t="s">
        <v>207</v>
      </c>
      <c r="C17" s="33" t="s">
        <v>6</v>
      </c>
      <c r="D17" s="34">
        <v>37225</v>
      </c>
      <c r="E17" s="33">
        <v>7</v>
      </c>
      <c r="F17" s="33" t="s">
        <v>5</v>
      </c>
      <c r="G17" s="9" t="s">
        <v>28</v>
      </c>
      <c r="H17" s="9"/>
    </row>
    <row r="18" spans="1:8" ht="15" customHeight="1">
      <c r="A18" s="41" t="s">
        <v>179</v>
      </c>
      <c r="B18" s="41" t="s">
        <v>208</v>
      </c>
      <c r="C18" s="33" t="s">
        <v>4</v>
      </c>
      <c r="D18" s="34">
        <v>37210</v>
      </c>
      <c r="E18" s="33">
        <v>7</v>
      </c>
      <c r="F18" s="33" t="s">
        <v>5</v>
      </c>
      <c r="G18" s="9" t="s">
        <v>29</v>
      </c>
      <c r="H18" s="9" t="s">
        <v>39</v>
      </c>
    </row>
    <row r="19" spans="1:8" ht="15" customHeight="1">
      <c r="A19" s="41" t="s">
        <v>180</v>
      </c>
      <c r="B19" s="41" t="s">
        <v>209</v>
      </c>
      <c r="C19" s="33" t="s">
        <v>6</v>
      </c>
      <c r="D19" s="34">
        <v>37102</v>
      </c>
      <c r="E19" s="33">
        <v>7</v>
      </c>
      <c r="F19" s="33" t="s">
        <v>5</v>
      </c>
      <c r="G19" s="9" t="s">
        <v>28</v>
      </c>
      <c r="H19" s="9"/>
    </row>
    <row r="20" spans="1:8" ht="15" customHeight="1">
      <c r="A20" s="41" t="s">
        <v>181</v>
      </c>
      <c r="B20" s="41" t="s">
        <v>210</v>
      </c>
      <c r="C20" s="33" t="s">
        <v>4</v>
      </c>
      <c r="D20" s="34">
        <v>37242</v>
      </c>
      <c r="E20" s="33">
        <v>7</v>
      </c>
      <c r="F20" s="33" t="s">
        <v>5</v>
      </c>
      <c r="G20" s="9" t="s">
        <v>28</v>
      </c>
      <c r="H20" s="9" t="s">
        <v>39</v>
      </c>
    </row>
    <row r="21" spans="1:8" ht="15" customHeight="1">
      <c r="A21" s="41" t="s">
        <v>182</v>
      </c>
      <c r="B21" s="41" t="s">
        <v>211</v>
      </c>
      <c r="C21" s="33" t="s">
        <v>6</v>
      </c>
      <c r="D21" s="34">
        <v>36974</v>
      </c>
      <c r="E21" s="33" t="s">
        <v>25</v>
      </c>
      <c r="F21" s="33" t="s">
        <v>5</v>
      </c>
      <c r="G21" s="9" t="s">
        <v>29</v>
      </c>
      <c r="H21" s="9" t="s">
        <v>39</v>
      </c>
    </row>
    <row r="22" spans="1:8" ht="15" customHeight="1">
      <c r="A22" s="41" t="s">
        <v>183</v>
      </c>
      <c r="B22" s="41" t="s">
        <v>212</v>
      </c>
      <c r="C22" s="33" t="s">
        <v>6</v>
      </c>
      <c r="D22" s="34">
        <v>37218</v>
      </c>
      <c r="E22" s="33" t="s">
        <v>24</v>
      </c>
      <c r="F22" s="33" t="s">
        <v>5</v>
      </c>
      <c r="G22" s="9" t="s">
        <v>29</v>
      </c>
      <c r="H22" s="9"/>
    </row>
    <row r="23" spans="1:8" ht="15" customHeight="1">
      <c r="A23" s="41" t="s">
        <v>184</v>
      </c>
      <c r="B23" s="41" t="s">
        <v>213</v>
      </c>
      <c r="C23" s="33" t="s">
        <v>6</v>
      </c>
      <c r="D23" s="34">
        <v>36991</v>
      </c>
      <c r="E23" s="33" t="s">
        <v>24</v>
      </c>
      <c r="F23" s="33" t="s">
        <v>5</v>
      </c>
      <c r="G23" s="9" t="s">
        <v>28</v>
      </c>
      <c r="H23" s="9"/>
    </row>
    <row r="24" spans="1:8" ht="15" customHeight="1">
      <c r="A24" s="41" t="s">
        <v>185</v>
      </c>
      <c r="B24" s="41" t="s">
        <v>214</v>
      </c>
      <c r="C24" s="33" t="s">
        <v>6</v>
      </c>
      <c r="D24" s="34">
        <v>36821</v>
      </c>
      <c r="E24" s="33">
        <v>7</v>
      </c>
      <c r="F24" s="33" t="s">
        <v>5</v>
      </c>
      <c r="G24" s="9" t="s">
        <v>28</v>
      </c>
      <c r="H24" s="9"/>
    </row>
    <row r="25" spans="1:8" ht="15" customHeight="1">
      <c r="A25" s="41" t="s">
        <v>186</v>
      </c>
      <c r="B25" s="41" t="s">
        <v>215</v>
      </c>
      <c r="C25" s="33" t="s">
        <v>4</v>
      </c>
      <c r="D25" s="34">
        <v>37173</v>
      </c>
      <c r="E25" s="33" t="s">
        <v>25</v>
      </c>
      <c r="F25" s="33" t="s">
        <v>5</v>
      </c>
      <c r="G25" s="9" t="s">
        <v>28</v>
      </c>
      <c r="H25" s="9"/>
    </row>
    <row r="26" spans="1:8" ht="15" customHeight="1">
      <c r="A26" s="41" t="s">
        <v>187</v>
      </c>
      <c r="B26" s="41" t="s">
        <v>216</v>
      </c>
      <c r="C26" s="33" t="s">
        <v>6</v>
      </c>
      <c r="D26" s="34">
        <v>37315</v>
      </c>
      <c r="E26" s="33">
        <v>7</v>
      </c>
      <c r="F26" s="33" t="s">
        <v>5</v>
      </c>
      <c r="G26" s="9" t="s">
        <v>28</v>
      </c>
      <c r="H26" s="9"/>
    </row>
    <row r="27" spans="1:8" ht="15" customHeight="1">
      <c r="A27" s="41" t="s">
        <v>188</v>
      </c>
      <c r="B27" s="41" t="s">
        <v>217</v>
      </c>
      <c r="C27" s="33" t="s">
        <v>4</v>
      </c>
      <c r="D27" s="34">
        <v>37107</v>
      </c>
      <c r="E27" s="33">
        <v>7</v>
      </c>
      <c r="F27" s="33" t="s">
        <v>5</v>
      </c>
      <c r="G27" s="9" t="s">
        <v>28</v>
      </c>
      <c r="H27" s="9"/>
    </row>
    <row r="28" spans="1:8" ht="15" customHeight="1">
      <c r="A28" s="41" t="s">
        <v>189</v>
      </c>
      <c r="B28" s="41" t="s">
        <v>218</v>
      </c>
      <c r="C28" s="33" t="s">
        <v>4</v>
      </c>
      <c r="D28" s="34">
        <v>36959</v>
      </c>
      <c r="E28" s="33" t="s">
        <v>24</v>
      </c>
      <c r="F28" s="33" t="s">
        <v>5</v>
      </c>
      <c r="G28" s="9" t="s">
        <v>29</v>
      </c>
      <c r="H28" s="9" t="s">
        <v>39</v>
      </c>
    </row>
    <row r="29" spans="1:8" ht="15" customHeight="1">
      <c r="A29" s="41" t="s">
        <v>190</v>
      </c>
      <c r="B29" s="41" t="s">
        <v>219</v>
      </c>
      <c r="C29" s="33" t="s">
        <v>6</v>
      </c>
      <c r="D29" s="34">
        <v>37217</v>
      </c>
      <c r="E29" s="33">
        <v>7</v>
      </c>
      <c r="F29" s="33" t="s">
        <v>5</v>
      </c>
      <c r="G29" s="9" t="s">
        <v>29</v>
      </c>
      <c r="H29" s="9" t="s">
        <v>39</v>
      </c>
    </row>
    <row r="30" spans="1:8" ht="15" customHeight="1">
      <c r="A30" s="41" t="s">
        <v>191</v>
      </c>
      <c r="B30" s="41" t="s">
        <v>220</v>
      </c>
      <c r="C30" s="33" t="s">
        <v>6</v>
      </c>
      <c r="D30" s="34">
        <v>37141</v>
      </c>
      <c r="E30" s="33">
        <v>7</v>
      </c>
      <c r="F30" s="33" t="s">
        <v>5</v>
      </c>
      <c r="G30" s="9" t="s">
        <v>28</v>
      </c>
      <c r="H30" s="9" t="s">
        <v>39</v>
      </c>
    </row>
    <row r="31" spans="1:8" ht="15" customHeight="1">
      <c r="A31" s="41" t="s">
        <v>192</v>
      </c>
      <c r="B31" s="41" t="s">
        <v>221</v>
      </c>
      <c r="C31" s="33" t="s">
        <v>6</v>
      </c>
      <c r="D31" s="34">
        <v>37187</v>
      </c>
      <c r="E31" s="33">
        <v>7</v>
      </c>
      <c r="F31" s="33" t="s">
        <v>5</v>
      </c>
      <c r="G31" s="9" t="s">
        <v>28</v>
      </c>
      <c r="H31" s="9" t="s">
        <v>39</v>
      </c>
    </row>
    <row r="32" spans="1:8" ht="15" customHeight="1">
      <c r="A32" s="41" t="s">
        <v>193</v>
      </c>
      <c r="B32" s="41" t="s">
        <v>222</v>
      </c>
      <c r="C32" s="33" t="s">
        <v>6</v>
      </c>
      <c r="D32" s="34">
        <v>37200</v>
      </c>
      <c r="E32" s="33" t="s">
        <v>24</v>
      </c>
      <c r="F32" s="33" t="s">
        <v>5</v>
      </c>
      <c r="G32" s="9" t="s">
        <v>28</v>
      </c>
      <c r="H32" s="9"/>
    </row>
    <row r="33" spans="1:12" ht="15" customHeight="1">
      <c r="A33" s="41" t="s">
        <v>194</v>
      </c>
      <c r="B33" s="41" t="s">
        <v>223</v>
      </c>
      <c r="C33" s="33" t="s">
        <v>4</v>
      </c>
      <c r="D33" s="34">
        <v>36985</v>
      </c>
      <c r="E33" s="33">
        <v>7</v>
      </c>
      <c r="F33" s="33" t="s">
        <v>5</v>
      </c>
      <c r="G33" s="9" t="s">
        <v>29</v>
      </c>
      <c r="H33" s="9" t="s">
        <v>39</v>
      </c>
    </row>
    <row r="34" spans="1:12" ht="15" customHeight="1">
      <c r="A34" s="21"/>
      <c r="B34" s="21"/>
      <c r="C34" s="21"/>
      <c r="D34" s="22"/>
      <c r="E34" s="21"/>
      <c r="F34" s="21"/>
      <c r="G34" s="9"/>
      <c r="H34" s="9"/>
    </row>
    <row r="35" spans="1:12" ht="15" customHeight="1">
      <c r="A35" s="21"/>
      <c r="B35" s="21"/>
      <c r="C35" s="21"/>
      <c r="D35" s="22"/>
      <c r="E35" s="21"/>
      <c r="F35" s="21"/>
      <c r="G35" s="9"/>
      <c r="H35" s="9"/>
    </row>
    <row r="36" spans="1:12" ht="15" customHeight="1">
      <c r="A36" s="21"/>
      <c r="B36" s="21"/>
      <c r="C36" s="21"/>
      <c r="D36" s="22"/>
      <c r="E36" s="21"/>
      <c r="F36" s="21"/>
      <c r="G36" s="9"/>
      <c r="H36" s="9"/>
    </row>
    <row r="37" spans="1:12" ht="15" customHeight="1"/>
    <row r="40" spans="1:12">
      <c r="A40" s="1" t="s">
        <v>10</v>
      </c>
      <c r="B40" s="1" t="s">
        <v>8</v>
      </c>
      <c r="C40" s="1"/>
      <c r="D40" s="1"/>
      <c r="E40" s="1"/>
      <c r="F40" s="1"/>
      <c r="G40" s="1"/>
    </row>
    <row r="41" spans="1:12">
      <c r="A41" s="2"/>
      <c r="B41" s="2"/>
      <c r="C41" s="2"/>
      <c r="D41" s="2"/>
      <c r="E41" s="2"/>
      <c r="F41" s="2"/>
      <c r="G41" s="2"/>
    </row>
    <row r="42" spans="1:12" s="4" customFormat="1">
      <c r="A42" s="3">
        <f>COUNTA(A4:A36)</f>
        <v>30</v>
      </c>
      <c r="B42" s="3">
        <f>COUNTA(F4:F36)</f>
        <v>30</v>
      </c>
      <c r="C42" s="3"/>
      <c r="D42" s="3"/>
      <c r="E42" s="3"/>
      <c r="F42" s="3"/>
      <c r="G42" s="3"/>
      <c r="I42" s="44"/>
      <c r="J42" s="44"/>
      <c r="K42" s="44"/>
      <c r="L42" s="44"/>
    </row>
    <row r="43" spans="1:12">
      <c r="A43" s="2"/>
      <c r="B43" s="2"/>
      <c r="C43" s="2"/>
      <c r="D43" s="2"/>
      <c r="E43" s="2"/>
      <c r="F43" s="2"/>
      <c r="G43" s="2"/>
    </row>
    <row r="45" spans="1:12">
      <c r="A45" s="1" t="s">
        <v>27</v>
      </c>
      <c r="B45" s="1" t="s">
        <v>28</v>
      </c>
      <c r="C45" s="1" t="s">
        <v>29</v>
      </c>
      <c r="D45" s="1" t="s">
        <v>30</v>
      </c>
      <c r="E45" s="1" t="s">
        <v>31</v>
      </c>
      <c r="F45" s="1" t="s">
        <v>39</v>
      </c>
      <c r="G45" s="23" t="s">
        <v>13</v>
      </c>
      <c r="H45" s="23" t="s">
        <v>13</v>
      </c>
    </row>
    <row r="46" spans="1:12">
      <c r="A46" s="2"/>
      <c r="B46" s="2"/>
      <c r="C46" s="2"/>
      <c r="D46" s="2"/>
      <c r="E46" s="2"/>
      <c r="F46" s="2"/>
      <c r="G46" s="23"/>
      <c r="H46" s="23"/>
    </row>
    <row r="47" spans="1:12">
      <c r="A47" s="3">
        <f>COUNTIF(G4:G36,"5A")</f>
        <v>0</v>
      </c>
      <c r="B47" s="3">
        <f>COUNTIF(G4:G36,"5B")</f>
        <v>16</v>
      </c>
      <c r="C47" s="3">
        <f>COUNTIF(G4:G36,"5C")</f>
        <v>14</v>
      </c>
      <c r="D47" s="3">
        <f>COUNTIF(G4:G36,"5D")</f>
        <v>0</v>
      </c>
      <c r="E47" s="3">
        <f>COUNTIF(G4:G36,"5E")</f>
        <v>0</v>
      </c>
      <c r="F47" s="3">
        <f>COUNTIF(H4:H36,"LETCLA")</f>
        <v>16</v>
      </c>
      <c r="G47" s="24"/>
      <c r="H47" s="24"/>
    </row>
    <row r="48" spans="1:12">
      <c r="A48" s="2"/>
      <c r="B48" s="2"/>
      <c r="C48" s="2"/>
      <c r="D48" s="2"/>
      <c r="E48" s="2"/>
      <c r="F48" s="2"/>
      <c r="G48" s="23"/>
      <c r="H48" s="23"/>
    </row>
    <row r="50" spans="1:10">
      <c r="A50" s="20" t="s">
        <v>13</v>
      </c>
      <c r="D50" s="20" t="s">
        <v>40</v>
      </c>
      <c r="E50" s="20" t="s">
        <v>41</v>
      </c>
      <c r="F50" s="20" t="s">
        <v>39</v>
      </c>
    </row>
    <row r="51" spans="1:10">
      <c r="A51" s="20" t="s">
        <v>27</v>
      </c>
      <c r="D51" s="3">
        <f>COUNTIFS(G4:G36,"=5A",C4:C36,"=F")</f>
        <v>0</v>
      </c>
      <c r="E51" s="3">
        <f>COUNTIFS(G4:G36,"=5A",C4:C36,"=M")</f>
        <v>0</v>
      </c>
      <c r="F51" s="3">
        <f>COUNTIFS(G4:G36,"=5A",H4:H36,"=LETCLA")</f>
        <v>0</v>
      </c>
      <c r="G51" s="26"/>
      <c r="H51" s="24"/>
      <c r="I51" s="45"/>
      <c r="J51" s="45"/>
    </row>
    <row r="52" spans="1:10">
      <c r="A52" s="20" t="s">
        <v>28</v>
      </c>
      <c r="D52" s="3">
        <f>COUNTIFS(G4:G36,"=5B",C4:C36,"=F")</f>
        <v>5</v>
      </c>
      <c r="E52" s="3">
        <f>COUNTIFS(G4:G36,"=5B",C4:C36,"=M")</f>
        <v>11</v>
      </c>
      <c r="F52" s="3">
        <f>COUNTIFS(G4:G36,"=5B",H4:H36,"=LETCLA")</f>
        <v>6</v>
      </c>
      <c r="G52" s="26"/>
      <c r="H52" s="24"/>
      <c r="I52" s="45"/>
      <c r="J52" s="45"/>
    </row>
    <row r="53" spans="1:10">
      <c r="A53" s="20" t="s">
        <v>29</v>
      </c>
      <c r="D53" s="3">
        <f>COUNTIFS(G4:G36,"=5C",C4:C36,"=F")</f>
        <v>11</v>
      </c>
      <c r="E53" s="3">
        <f>COUNTIFS(G4:G36,"=5C",C4:C36,"=M")</f>
        <v>3</v>
      </c>
      <c r="F53" s="3">
        <f>COUNTIFS(G4:G36,"=5C",H4:H36,"=LETCLA")</f>
        <v>10</v>
      </c>
      <c r="G53" s="26"/>
      <c r="H53" s="24"/>
      <c r="I53" s="45"/>
      <c r="J53" s="45"/>
    </row>
    <row r="54" spans="1:10">
      <c r="A54" s="17" t="s">
        <v>30</v>
      </c>
      <c r="D54" s="3">
        <f>COUNTIFS(G4:G36,"=5D",C4:C36,"=F")</f>
        <v>0</v>
      </c>
      <c r="E54" s="3">
        <f>COUNTIFS(G4:G36,"=5D",C4:C36,"=M")</f>
        <v>0</v>
      </c>
      <c r="F54" s="3">
        <f>COUNTIFS(G4:G36,"=5D",H4:H36,"=LETCLA")</f>
        <v>0</v>
      </c>
      <c r="G54" s="26"/>
      <c r="H54" s="24"/>
      <c r="I54" s="45"/>
      <c r="J54" s="45"/>
    </row>
    <row r="55" spans="1:10">
      <c r="A55" s="17" t="s">
        <v>31</v>
      </c>
      <c r="D55" s="3">
        <f>COUNTIFS(G4:G36,"=5E",C4:C36,"=F")</f>
        <v>0</v>
      </c>
      <c r="E55" s="3">
        <f>COUNTIFS(G4:G36,"=5E",C4:C36,"=M")</f>
        <v>0</v>
      </c>
      <c r="F55" s="3">
        <f>COUNTIFS(G4:G36,"=5E",H4:H36,"=LETCLA")</f>
        <v>0</v>
      </c>
      <c r="G55" s="26"/>
      <c r="H55" s="24"/>
      <c r="I55" s="45"/>
      <c r="J55" s="45"/>
    </row>
    <row r="56" spans="1:10">
      <c r="A56" s="17" t="s">
        <v>42</v>
      </c>
      <c r="D56" s="3">
        <f>COUNTIFS(G4:G36,"=RD",C4:C36,"=F")</f>
        <v>0</v>
      </c>
      <c r="E56" s="3">
        <f>COUNTIFS(G4:G36,"=RD",C4:C36,"=M")</f>
        <v>0</v>
      </c>
      <c r="F56" s="25"/>
      <c r="G56" s="27"/>
      <c r="H56" s="23"/>
      <c r="I56" s="46"/>
      <c r="J56" s="46"/>
    </row>
    <row r="57" spans="1:10">
      <c r="A57" s="17" t="s">
        <v>43</v>
      </c>
      <c r="D57" s="3">
        <f>COUNTIFS(G4:G36,"=NR",C4:C36,"=F")</f>
        <v>0</v>
      </c>
      <c r="E57" s="3">
        <f>COUNTIFS(G4:G36,"=NR",C4:C36,"=M")</f>
        <v>0</v>
      </c>
      <c r="F57" s="25"/>
      <c r="G57" s="27"/>
      <c r="H57" s="23"/>
      <c r="I57" s="46"/>
      <c r="J57" s="46"/>
    </row>
    <row r="59" spans="1:10">
      <c r="A59" s="20" t="s">
        <v>17</v>
      </c>
      <c r="D59" s="20">
        <f>SUM(D51:D58)</f>
        <v>16</v>
      </c>
      <c r="E59" s="20">
        <f>SUM(E51:E58)</f>
        <v>14</v>
      </c>
      <c r="F59" s="20">
        <f t="shared" ref="F59" si="0">SUM(F51:F58)</f>
        <v>16</v>
      </c>
    </row>
  </sheetData>
  <dataValidations count="2">
    <dataValidation type="list" allowBlank="1" showInputMessage="1" showErrorMessage="1" sqref="G4:G33">
      <formula1>CLASSE</formula1>
    </dataValidation>
    <dataValidation type="list" allowBlank="1" showInputMessage="1" showErrorMessage="1" sqref="H4:H33">
      <formula1>OPTION</formula1>
    </dataValidation>
  </dataValidations>
  <pageMargins left="0" right="0" top="0" bottom="0" header="0.31496062992125984" footer="0.31496062992125984"/>
  <pageSetup paperSize="9" scale="95" orientation="portrait" horizontalDpi="4294967294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L59"/>
  <sheetViews>
    <sheetView topLeftCell="A8" workbookViewId="0">
      <selection activeCell="L25" sqref="L25"/>
    </sheetView>
  </sheetViews>
  <sheetFormatPr baseColWidth="10" defaultRowHeight="15"/>
  <cols>
    <col min="1" max="1" width="16.42578125" style="20" customWidth="1"/>
    <col min="2" max="2" width="13.140625" style="20" customWidth="1"/>
    <col min="3" max="3" width="6.140625" style="20" customWidth="1"/>
    <col min="4" max="4" width="11.42578125" style="20"/>
    <col min="5" max="5" width="8.85546875" style="20" customWidth="1"/>
    <col min="6" max="6" width="9.42578125" style="20" customWidth="1"/>
    <col min="7" max="7" width="9.42578125" style="32" customWidth="1"/>
    <col min="8" max="8" width="9" style="20" customWidth="1"/>
    <col min="9" max="9" width="9.28515625" style="20" customWidth="1"/>
    <col min="10" max="12" width="11.42578125" style="43"/>
    <col min="13" max="16384" width="11.42578125" style="20"/>
  </cols>
  <sheetData>
    <row r="1" spans="1:9" ht="20.25">
      <c r="A1" s="5" t="s">
        <v>47</v>
      </c>
      <c r="H1" s="20" t="s">
        <v>13</v>
      </c>
    </row>
    <row r="3" spans="1:9">
      <c r="A3" s="20" t="s">
        <v>0</v>
      </c>
      <c r="B3" s="20" t="s">
        <v>1</v>
      </c>
      <c r="C3" s="20" t="s">
        <v>2</v>
      </c>
      <c r="D3" s="20" t="s">
        <v>11</v>
      </c>
      <c r="E3" s="20" t="s">
        <v>12</v>
      </c>
      <c r="F3" s="20" t="s">
        <v>3</v>
      </c>
      <c r="G3" s="32" t="s">
        <v>44</v>
      </c>
      <c r="H3" s="20" t="s">
        <v>15</v>
      </c>
      <c r="I3" s="20" t="s">
        <v>14</v>
      </c>
    </row>
    <row r="4" spans="1:9">
      <c r="A4" s="41" t="s">
        <v>224</v>
      </c>
      <c r="B4" s="41" t="s">
        <v>225</v>
      </c>
      <c r="C4" s="36" t="s">
        <v>6</v>
      </c>
      <c r="D4" s="37">
        <v>36986</v>
      </c>
      <c r="E4" s="36">
        <v>7</v>
      </c>
      <c r="F4" s="36" t="s">
        <v>5</v>
      </c>
      <c r="G4" s="36" t="s">
        <v>7</v>
      </c>
      <c r="H4" s="9" t="s">
        <v>31</v>
      </c>
      <c r="I4" s="9" t="s">
        <v>39</v>
      </c>
    </row>
    <row r="5" spans="1:9" ht="15" customHeight="1">
      <c r="A5" s="41" t="s">
        <v>226</v>
      </c>
      <c r="B5" s="41" t="s">
        <v>257</v>
      </c>
      <c r="C5" s="36" t="s">
        <v>4</v>
      </c>
      <c r="D5" s="37">
        <v>37159</v>
      </c>
      <c r="E5" s="36" t="s">
        <v>24</v>
      </c>
      <c r="F5" s="36" t="s">
        <v>5</v>
      </c>
      <c r="G5" s="36" t="s">
        <v>9</v>
      </c>
      <c r="H5" s="9" t="s">
        <v>30</v>
      </c>
      <c r="I5" s="9"/>
    </row>
    <row r="6" spans="1:9" ht="15" customHeight="1">
      <c r="A6" s="41" t="s">
        <v>227</v>
      </c>
      <c r="B6" s="41" t="s">
        <v>258</v>
      </c>
      <c r="C6" s="36" t="s">
        <v>4</v>
      </c>
      <c r="D6" s="37">
        <v>37116</v>
      </c>
      <c r="E6" s="36">
        <v>7</v>
      </c>
      <c r="F6" s="36" t="s">
        <v>5</v>
      </c>
      <c r="G6" s="36" t="s">
        <v>7</v>
      </c>
      <c r="H6" s="9" t="s">
        <v>30</v>
      </c>
      <c r="I6" s="9" t="s">
        <v>39</v>
      </c>
    </row>
    <row r="7" spans="1:9" ht="15" customHeight="1">
      <c r="A7" s="41" t="s">
        <v>228</v>
      </c>
      <c r="B7" s="41" t="s">
        <v>259</v>
      </c>
      <c r="C7" s="36" t="s">
        <v>4</v>
      </c>
      <c r="D7" s="37">
        <v>36951</v>
      </c>
      <c r="E7" s="36" t="s">
        <v>25</v>
      </c>
      <c r="F7" s="36" t="s">
        <v>5</v>
      </c>
      <c r="G7" s="36" t="s">
        <v>9</v>
      </c>
      <c r="H7" s="9" t="s">
        <v>30</v>
      </c>
      <c r="I7" s="9" t="s">
        <v>39</v>
      </c>
    </row>
    <row r="8" spans="1:9" ht="15" customHeight="1">
      <c r="A8" s="41" t="s">
        <v>229</v>
      </c>
      <c r="B8" s="41" t="s">
        <v>260</v>
      </c>
      <c r="C8" s="36" t="s">
        <v>6</v>
      </c>
      <c r="D8" s="37">
        <v>37083</v>
      </c>
      <c r="E8" s="36">
        <v>7</v>
      </c>
      <c r="F8" s="36" t="s">
        <v>5</v>
      </c>
      <c r="G8" s="36" t="s">
        <v>9</v>
      </c>
      <c r="H8" s="9" t="s">
        <v>31</v>
      </c>
      <c r="I8" s="9"/>
    </row>
    <row r="9" spans="1:9" ht="15" customHeight="1">
      <c r="A9" s="41" t="s">
        <v>230</v>
      </c>
      <c r="B9" s="41" t="s">
        <v>261</v>
      </c>
      <c r="C9" s="36" t="s">
        <v>6</v>
      </c>
      <c r="D9" s="37">
        <v>37022</v>
      </c>
      <c r="E9" s="36">
        <v>7</v>
      </c>
      <c r="F9" s="36" t="s">
        <v>5</v>
      </c>
      <c r="G9" s="36" t="s">
        <v>7</v>
      </c>
      <c r="H9" s="9" t="s">
        <v>31</v>
      </c>
      <c r="I9" s="9"/>
    </row>
    <row r="10" spans="1:9" ht="15" customHeight="1">
      <c r="A10" s="41" t="s">
        <v>231</v>
      </c>
      <c r="B10" s="41" t="s">
        <v>262</v>
      </c>
      <c r="C10" s="36" t="s">
        <v>6</v>
      </c>
      <c r="D10" s="37">
        <v>37032</v>
      </c>
      <c r="E10" s="36">
        <v>7</v>
      </c>
      <c r="F10" s="36" t="s">
        <v>5</v>
      </c>
      <c r="G10" s="36" t="s">
        <v>9</v>
      </c>
      <c r="H10" s="9" t="s">
        <v>30</v>
      </c>
      <c r="I10" s="9"/>
    </row>
    <row r="11" spans="1:9" ht="15" customHeight="1">
      <c r="A11" s="41" t="s">
        <v>232</v>
      </c>
      <c r="B11" s="41" t="s">
        <v>263</v>
      </c>
      <c r="C11" s="36" t="s">
        <v>6</v>
      </c>
      <c r="D11" s="37">
        <v>37283</v>
      </c>
      <c r="E11" s="36">
        <v>7</v>
      </c>
      <c r="F11" s="36" t="s">
        <v>5</v>
      </c>
      <c r="G11" s="36" t="s">
        <v>9</v>
      </c>
      <c r="H11" s="9" t="s">
        <v>30</v>
      </c>
      <c r="I11" s="9" t="s">
        <v>39</v>
      </c>
    </row>
    <row r="12" spans="1:9" ht="15" customHeight="1">
      <c r="A12" s="41" t="s">
        <v>233</v>
      </c>
      <c r="B12" s="41" t="s">
        <v>264</v>
      </c>
      <c r="C12" s="36" t="s">
        <v>6</v>
      </c>
      <c r="D12" s="37">
        <v>37020</v>
      </c>
      <c r="E12" s="36">
        <v>7</v>
      </c>
      <c r="F12" s="36" t="s">
        <v>5</v>
      </c>
      <c r="G12" s="36" t="s">
        <v>9</v>
      </c>
      <c r="H12" s="9" t="s">
        <v>30</v>
      </c>
      <c r="I12" s="9" t="s">
        <v>39</v>
      </c>
    </row>
    <row r="13" spans="1:9" ht="15" customHeight="1">
      <c r="A13" s="41" t="s">
        <v>234</v>
      </c>
      <c r="B13" s="41" t="s">
        <v>265</v>
      </c>
      <c r="C13" s="36" t="s">
        <v>6</v>
      </c>
      <c r="D13" s="37">
        <v>36937</v>
      </c>
      <c r="E13" s="36">
        <v>7</v>
      </c>
      <c r="F13" s="36" t="s">
        <v>5</v>
      </c>
      <c r="G13" s="36" t="s">
        <v>7</v>
      </c>
      <c r="H13" s="9" t="s">
        <v>31</v>
      </c>
      <c r="I13" s="9" t="s">
        <v>39</v>
      </c>
    </row>
    <row r="14" spans="1:9" ht="15" customHeight="1">
      <c r="A14" s="41" t="s">
        <v>235</v>
      </c>
      <c r="B14" s="41" t="s">
        <v>266</v>
      </c>
      <c r="C14" s="36" t="s">
        <v>4</v>
      </c>
      <c r="D14" s="37">
        <v>36936</v>
      </c>
      <c r="E14" s="36">
        <v>7</v>
      </c>
      <c r="F14" s="36" t="s">
        <v>5</v>
      </c>
      <c r="G14" s="36" t="s">
        <v>7</v>
      </c>
      <c r="H14" s="9" t="s">
        <v>30</v>
      </c>
      <c r="I14" s="9"/>
    </row>
    <row r="15" spans="1:9" ht="15" customHeight="1">
      <c r="A15" s="41" t="s">
        <v>236</v>
      </c>
      <c r="B15" s="41" t="s">
        <v>267</v>
      </c>
      <c r="C15" s="36" t="s">
        <v>4</v>
      </c>
      <c r="D15" s="37">
        <v>37052</v>
      </c>
      <c r="E15" s="36">
        <v>7</v>
      </c>
      <c r="F15" s="36" t="s">
        <v>5</v>
      </c>
      <c r="G15" s="36" t="s">
        <v>9</v>
      </c>
      <c r="H15" s="9" t="s">
        <v>31</v>
      </c>
      <c r="I15" s="9" t="s">
        <v>39</v>
      </c>
    </row>
    <row r="16" spans="1:9" ht="15" customHeight="1">
      <c r="A16" s="41" t="s">
        <v>237</v>
      </c>
      <c r="B16" s="41" t="s">
        <v>268</v>
      </c>
      <c r="C16" s="36" t="s">
        <v>4</v>
      </c>
      <c r="D16" s="37">
        <v>37163</v>
      </c>
      <c r="E16" s="36">
        <v>7</v>
      </c>
      <c r="F16" s="36" t="s">
        <v>5</v>
      </c>
      <c r="G16" s="36" t="s">
        <v>9</v>
      </c>
      <c r="H16" s="9" t="s">
        <v>30</v>
      </c>
      <c r="I16" s="9" t="s">
        <v>39</v>
      </c>
    </row>
    <row r="17" spans="1:9" ht="15" customHeight="1">
      <c r="A17" s="41" t="s">
        <v>238</v>
      </c>
      <c r="B17" s="41" t="s">
        <v>269</v>
      </c>
      <c r="C17" s="36" t="s">
        <v>4</v>
      </c>
      <c r="D17" s="37">
        <v>37222</v>
      </c>
      <c r="E17" s="36">
        <v>7</v>
      </c>
      <c r="F17" s="36" t="s">
        <v>5</v>
      </c>
      <c r="G17" s="36" t="s">
        <v>7</v>
      </c>
      <c r="H17" s="9" t="s">
        <v>30</v>
      </c>
      <c r="I17" s="9" t="s">
        <v>39</v>
      </c>
    </row>
    <row r="18" spans="1:9" ht="15" customHeight="1">
      <c r="A18" s="41" t="s">
        <v>239</v>
      </c>
      <c r="B18" s="41" t="s">
        <v>270</v>
      </c>
      <c r="C18" s="36" t="s">
        <v>6</v>
      </c>
      <c r="D18" s="37">
        <v>37077</v>
      </c>
      <c r="E18" s="36" t="s">
        <v>25</v>
      </c>
      <c r="F18" s="36" t="s">
        <v>5</v>
      </c>
      <c r="G18" s="36" t="s">
        <v>9</v>
      </c>
      <c r="H18" s="9" t="s">
        <v>31</v>
      </c>
      <c r="I18" s="9"/>
    </row>
    <row r="19" spans="1:9" ht="15" customHeight="1">
      <c r="A19" s="41" t="s">
        <v>240</v>
      </c>
      <c r="B19" s="41" t="s">
        <v>271</v>
      </c>
      <c r="C19" s="36" t="s">
        <v>4</v>
      </c>
      <c r="D19" s="37">
        <v>37064</v>
      </c>
      <c r="E19" s="36" t="s">
        <v>25</v>
      </c>
      <c r="F19" s="36" t="s">
        <v>5</v>
      </c>
      <c r="G19" s="36" t="s">
        <v>9</v>
      </c>
      <c r="H19" s="9" t="s">
        <v>31</v>
      </c>
      <c r="I19" s="9" t="s">
        <v>39</v>
      </c>
    </row>
    <row r="20" spans="1:9" ht="15" customHeight="1">
      <c r="A20" s="41" t="s">
        <v>241</v>
      </c>
      <c r="B20" s="41" t="s">
        <v>272</v>
      </c>
      <c r="C20" s="36" t="s">
        <v>4</v>
      </c>
      <c r="D20" s="37">
        <v>37128</v>
      </c>
      <c r="E20" s="36">
        <v>7</v>
      </c>
      <c r="F20" s="36" t="s">
        <v>5</v>
      </c>
      <c r="G20" s="36" t="s">
        <v>9</v>
      </c>
      <c r="H20" s="9" t="s">
        <v>30</v>
      </c>
      <c r="I20" s="9"/>
    </row>
    <row r="21" spans="1:9" ht="15" customHeight="1">
      <c r="A21" s="41" t="s">
        <v>242</v>
      </c>
      <c r="B21" s="41" t="s">
        <v>273</v>
      </c>
      <c r="C21" s="36" t="s">
        <v>6</v>
      </c>
      <c r="D21" s="37">
        <v>37218</v>
      </c>
      <c r="E21" s="36">
        <v>7</v>
      </c>
      <c r="F21" s="36" t="s">
        <v>5</v>
      </c>
      <c r="G21" s="36" t="s">
        <v>9</v>
      </c>
      <c r="H21" s="9" t="s">
        <v>31</v>
      </c>
      <c r="I21" s="9" t="s">
        <v>39</v>
      </c>
    </row>
    <row r="22" spans="1:9" ht="15" customHeight="1">
      <c r="A22" s="41" t="s">
        <v>243</v>
      </c>
      <c r="B22" s="41" t="s">
        <v>274</v>
      </c>
      <c r="C22" s="36" t="s">
        <v>6</v>
      </c>
      <c r="D22" s="37">
        <v>37156</v>
      </c>
      <c r="E22" s="36">
        <v>7</v>
      </c>
      <c r="F22" s="36" t="s">
        <v>5</v>
      </c>
      <c r="G22" s="36" t="s">
        <v>7</v>
      </c>
      <c r="H22" s="9" t="s">
        <v>31</v>
      </c>
      <c r="I22" s="9"/>
    </row>
    <row r="23" spans="1:9" ht="15" customHeight="1">
      <c r="A23" s="41" t="s">
        <v>244</v>
      </c>
      <c r="B23" s="41" t="s">
        <v>275</v>
      </c>
      <c r="C23" s="36" t="s">
        <v>4</v>
      </c>
      <c r="D23" s="37">
        <v>36923</v>
      </c>
      <c r="E23" s="36">
        <v>7</v>
      </c>
      <c r="F23" s="36" t="s">
        <v>5</v>
      </c>
      <c r="G23" s="36" t="s">
        <v>9</v>
      </c>
      <c r="H23" s="9" t="s">
        <v>30</v>
      </c>
      <c r="I23" s="9"/>
    </row>
    <row r="24" spans="1:9" ht="15" customHeight="1">
      <c r="A24" s="41" t="s">
        <v>245</v>
      </c>
      <c r="B24" s="41" t="s">
        <v>276</v>
      </c>
      <c r="C24" s="36" t="s">
        <v>6</v>
      </c>
      <c r="D24" s="37">
        <v>37245</v>
      </c>
      <c r="E24" s="36">
        <v>7</v>
      </c>
      <c r="F24" s="36" t="s">
        <v>5</v>
      </c>
      <c r="G24" s="36" t="s">
        <v>7</v>
      </c>
      <c r="H24" s="9" t="s">
        <v>30</v>
      </c>
      <c r="I24" s="9"/>
    </row>
    <row r="25" spans="1:9" ht="15" customHeight="1">
      <c r="A25" s="41" t="s">
        <v>246</v>
      </c>
      <c r="B25" s="41" t="s">
        <v>277</v>
      </c>
      <c r="C25" s="36" t="s">
        <v>4</v>
      </c>
      <c r="D25" s="37">
        <v>37076</v>
      </c>
      <c r="E25" s="36">
        <v>7</v>
      </c>
      <c r="F25" s="36" t="s">
        <v>5</v>
      </c>
      <c r="G25" s="36" t="s">
        <v>7</v>
      </c>
      <c r="H25" s="9" t="s">
        <v>30</v>
      </c>
      <c r="I25" s="9" t="s">
        <v>39</v>
      </c>
    </row>
    <row r="26" spans="1:9" ht="15" customHeight="1">
      <c r="A26" s="41" t="s">
        <v>247</v>
      </c>
      <c r="B26" s="41" t="s">
        <v>278</v>
      </c>
      <c r="C26" s="36" t="s">
        <v>6</v>
      </c>
      <c r="D26" s="37">
        <v>37025</v>
      </c>
      <c r="E26" s="36">
        <v>7</v>
      </c>
      <c r="F26" s="36" t="s">
        <v>5</v>
      </c>
      <c r="G26" s="36" t="s">
        <v>7</v>
      </c>
      <c r="H26" s="9" t="s">
        <v>31</v>
      </c>
      <c r="I26" s="9" t="s">
        <v>39</v>
      </c>
    </row>
    <row r="27" spans="1:9" ht="15" customHeight="1">
      <c r="A27" s="41" t="s">
        <v>248</v>
      </c>
      <c r="B27" s="41" t="s">
        <v>279</v>
      </c>
      <c r="C27" s="36" t="s">
        <v>6</v>
      </c>
      <c r="D27" s="37">
        <v>37139</v>
      </c>
      <c r="E27" s="36">
        <v>7</v>
      </c>
      <c r="F27" s="36" t="s">
        <v>5</v>
      </c>
      <c r="G27" s="36" t="s">
        <v>7</v>
      </c>
      <c r="H27" s="9" t="s">
        <v>31</v>
      </c>
      <c r="I27" s="9"/>
    </row>
    <row r="28" spans="1:9" ht="15" customHeight="1">
      <c r="A28" s="41" t="s">
        <v>249</v>
      </c>
      <c r="B28" s="41" t="s">
        <v>280</v>
      </c>
      <c r="C28" s="36" t="s">
        <v>4</v>
      </c>
      <c r="D28" s="37">
        <v>37024</v>
      </c>
      <c r="E28" s="36">
        <v>7</v>
      </c>
      <c r="F28" s="36" t="s">
        <v>5</v>
      </c>
      <c r="G28" s="36" t="s">
        <v>7</v>
      </c>
      <c r="H28" s="9" t="s">
        <v>31</v>
      </c>
      <c r="I28" s="9" t="s">
        <v>39</v>
      </c>
    </row>
    <row r="29" spans="1:9" ht="15" customHeight="1">
      <c r="A29" s="41" t="s">
        <v>250</v>
      </c>
      <c r="B29" s="41" t="s">
        <v>281</v>
      </c>
      <c r="C29" s="36" t="s">
        <v>6</v>
      </c>
      <c r="D29" s="37">
        <v>37025</v>
      </c>
      <c r="E29" s="36">
        <v>7</v>
      </c>
      <c r="F29" s="36" t="s">
        <v>5</v>
      </c>
      <c r="G29" s="36" t="s">
        <v>7</v>
      </c>
      <c r="H29" s="9" t="s">
        <v>30</v>
      </c>
      <c r="I29" s="9"/>
    </row>
    <row r="30" spans="1:9" ht="15" customHeight="1">
      <c r="A30" s="41" t="s">
        <v>251</v>
      </c>
      <c r="B30" s="41" t="s">
        <v>282</v>
      </c>
      <c r="C30" s="36" t="s">
        <v>6</v>
      </c>
      <c r="D30" s="37">
        <v>37153</v>
      </c>
      <c r="E30" s="36">
        <v>7</v>
      </c>
      <c r="F30" s="36" t="s">
        <v>5</v>
      </c>
      <c r="G30" s="36" t="s">
        <v>9</v>
      </c>
      <c r="H30" s="9" t="s">
        <v>30</v>
      </c>
      <c r="I30" s="9"/>
    </row>
    <row r="31" spans="1:9" ht="15" customHeight="1">
      <c r="A31" s="41" t="s">
        <v>252</v>
      </c>
      <c r="B31" s="41" t="s">
        <v>283</v>
      </c>
      <c r="C31" s="36" t="s">
        <v>4</v>
      </c>
      <c r="D31" s="37">
        <v>37015</v>
      </c>
      <c r="E31" s="36" t="s">
        <v>24</v>
      </c>
      <c r="F31" s="36" t="s">
        <v>5</v>
      </c>
      <c r="G31" s="36" t="s">
        <v>7</v>
      </c>
      <c r="H31" s="9" t="s">
        <v>31</v>
      </c>
      <c r="I31" s="9"/>
    </row>
    <row r="32" spans="1:9" ht="15" customHeight="1">
      <c r="A32" s="41" t="s">
        <v>253</v>
      </c>
      <c r="B32" s="41" t="s">
        <v>284</v>
      </c>
      <c r="C32" s="36" t="s">
        <v>6</v>
      </c>
      <c r="D32" s="37">
        <v>37038</v>
      </c>
      <c r="E32" s="36">
        <v>7</v>
      </c>
      <c r="F32" s="36" t="s">
        <v>5</v>
      </c>
      <c r="G32" s="36" t="s">
        <v>9</v>
      </c>
      <c r="H32" s="9" t="s">
        <v>31</v>
      </c>
      <c r="I32" s="9" t="s">
        <v>39</v>
      </c>
    </row>
    <row r="33" spans="1:12" ht="15" customHeight="1">
      <c r="A33" s="41" t="s">
        <v>254</v>
      </c>
      <c r="B33" s="41" t="s">
        <v>285</v>
      </c>
      <c r="C33" s="36" t="s">
        <v>4</v>
      </c>
      <c r="D33" s="37">
        <v>37096</v>
      </c>
      <c r="E33" s="36">
        <v>7</v>
      </c>
      <c r="F33" s="36" t="s">
        <v>5</v>
      </c>
      <c r="G33" s="36" t="s">
        <v>9</v>
      </c>
      <c r="H33" s="9" t="s">
        <v>30</v>
      </c>
      <c r="I33" s="9"/>
    </row>
    <row r="34" spans="1:12" ht="15" customHeight="1">
      <c r="A34" s="41" t="s">
        <v>255</v>
      </c>
      <c r="B34" s="41" t="s">
        <v>286</v>
      </c>
      <c r="C34" s="36" t="s">
        <v>4</v>
      </c>
      <c r="D34" s="37">
        <v>37175</v>
      </c>
      <c r="E34" s="36">
        <v>7</v>
      </c>
      <c r="F34" s="36" t="s">
        <v>5</v>
      </c>
      <c r="G34" s="36" t="s">
        <v>7</v>
      </c>
      <c r="H34" s="9" t="s">
        <v>31</v>
      </c>
      <c r="I34" s="9" t="s">
        <v>39</v>
      </c>
    </row>
    <row r="35" spans="1:12" ht="15" customHeight="1">
      <c r="A35" s="41" t="s">
        <v>256</v>
      </c>
      <c r="B35" s="41" t="s">
        <v>287</v>
      </c>
      <c r="C35" s="36" t="s">
        <v>4</v>
      </c>
      <c r="D35" s="37">
        <v>37135</v>
      </c>
      <c r="E35" s="36">
        <v>7</v>
      </c>
      <c r="F35" s="36" t="s">
        <v>5</v>
      </c>
      <c r="G35" s="36" t="s">
        <v>9</v>
      </c>
      <c r="H35" s="9" t="s">
        <v>31</v>
      </c>
      <c r="I35" s="9" t="s">
        <v>39</v>
      </c>
    </row>
    <row r="36" spans="1:12" ht="15" customHeight="1">
      <c r="A36" s="21"/>
      <c r="B36" s="21"/>
      <c r="C36" s="21"/>
      <c r="D36" s="22"/>
      <c r="E36" s="21"/>
      <c r="F36" s="21"/>
      <c r="G36" s="33"/>
      <c r="H36" s="9"/>
      <c r="I36" s="9"/>
    </row>
    <row r="37" spans="1:12" ht="15" customHeight="1"/>
    <row r="40" spans="1:12">
      <c r="A40" s="1" t="s">
        <v>10</v>
      </c>
      <c r="B40" s="1" t="s">
        <v>8</v>
      </c>
      <c r="C40" s="1"/>
      <c r="D40" s="1" t="s">
        <v>45</v>
      </c>
      <c r="E40" s="1" t="s">
        <v>46</v>
      </c>
      <c r="F40" s="1"/>
      <c r="G40" s="1"/>
      <c r="H40" s="1"/>
    </row>
    <row r="41" spans="1:12">
      <c r="A41" s="2"/>
      <c r="B41" s="2"/>
      <c r="C41" s="2"/>
      <c r="D41" s="2"/>
      <c r="E41" s="2"/>
      <c r="F41" s="2"/>
      <c r="G41" s="2"/>
      <c r="H41" s="2"/>
    </row>
    <row r="42" spans="1:12" s="4" customFormat="1">
      <c r="A42" s="3">
        <f>COUNTA(A4:A36)</f>
        <v>32</v>
      </c>
      <c r="B42" s="3">
        <f>COUNTA(F4:F36)</f>
        <v>32</v>
      </c>
      <c r="C42" s="3"/>
      <c r="D42" s="3">
        <f>COUNTIF(G4:G35,"ALL1")</f>
        <v>17</v>
      </c>
      <c r="E42" s="3">
        <f>COUNTIF(G4:G35,"ESP1")</f>
        <v>15</v>
      </c>
      <c r="F42" s="3"/>
      <c r="G42" s="3"/>
      <c r="H42" s="3"/>
      <c r="J42" s="44"/>
      <c r="K42" s="44"/>
      <c r="L42" s="44"/>
    </row>
    <row r="43" spans="1:12">
      <c r="A43" s="2"/>
      <c r="B43" s="2"/>
      <c r="C43" s="2"/>
      <c r="D43" s="2"/>
      <c r="E43" s="2"/>
      <c r="F43" s="2"/>
      <c r="G43" s="2"/>
      <c r="H43" s="2"/>
    </row>
    <row r="45" spans="1:12">
      <c r="A45" s="1" t="s">
        <v>27</v>
      </c>
      <c r="B45" s="1" t="s">
        <v>28</v>
      </c>
      <c r="C45" s="1" t="s">
        <v>29</v>
      </c>
      <c r="D45" s="1" t="s">
        <v>30</v>
      </c>
      <c r="E45" s="1" t="s">
        <v>31</v>
      </c>
      <c r="F45" s="1" t="s">
        <v>39</v>
      </c>
      <c r="G45" s="23"/>
      <c r="H45" s="23" t="s">
        <v>13</v>
      </c>
      <c r="I45" s="23" t="s">
        <v>13</v>
      </c>
    </row>
    <row r="46" spans="1:12">
      <c r="A46" s="2"/>
      <c r="B46" s="2"/>
      <c r="C46" s="2"/>
      <c r="D46" s="2"/>
      <c r="E46" s="2"/>
      <c r="F46" s="2"/>
      <c r="G46" s="23"/>
      <c r="H46" s="23"/>
      <c r="I46" s="23"/>
    </row>
    <row r="47" spans="1:12">
      <c r="A47" s="3">
        <f>COUNTIF(H4:H36,"5A")</f>
        <v>0</v>
      </c>
      <c r="B47" s="3">
        <f>COUNTIF(H4:H36,"5B")</f>
        <v>0</v>
      </c>
      <c r="C47" s="3">
        <f>COUNTIF(H4:H36,"5C")</f>
        <v>0</v>
      </c>
      <c r="D47" s="3">
        <f>COUNTIF(H4:H36,"5D")</f>
        <v>16</v>
      </c>
      <c r="E47" s="3">
        <f>COUNTIF(H4:H36,"5E")</f>
        <v>16</v>
      </c>
      <c r="F47" s="3">
        <f>COUNTIF(I4:I36,"LETCLA")</f>
        <v>17</v>
      </c>
      <c r="G47" s="24"/>
      <c r="H47" s="24"/>
      <c r="I47" s="24"/>
    </row>
    <row r="48" spans="1:12">
      <c r="A48" s="2"/>
      <c r="B48" s="2"/>
      <c r="C48" s="2"/>
      <c r="D48" s="2"/>
      <c r="E48" s="2"/>
      <c r="F48" s="2"/>
      <c r="G48" s="23"/>
      <c r="H48" s="23"/>
      <c r="I48" s="23"/>
    </row>
    <row r="50" spans="1:11">
      <c r="A50" s="20" t="s">
        <v>13</v>
      </c>
      <c r="D50" s="20" t="s">
        <v>40</v>
      </c>
      <c r="E50" s="20" t="s">
        <v>41</v>
      </c>
      <c r="F50" s="20" t="s">
        <v>39</v>
      </c>
      <c r="G50" s="28" t="s">
        <v>45</v>
      </c>
      <c r="H50" s="29" t="s">
        <v>46</v>
      </c>
    </row>
    <row r="51" spans="1:11">
      <c r="A51" s="20" t="s">
        <v>27</v>
      </c>
      <c r="D51" s="3">
        <f>COUNTIFS(H4:H36,"=5A",C4:C36,"=F")</f>
        <v>0</v>
      </c>
      <c r="E51" s="3">
        <f>COUNTIFS(H4:H36,"=5A",C4:C36,"=M")</f>
        <v>0</v>
      </c>
      <c r="F51" s="3">
        <f>COUNTIFS(H4:H36,"=5A",I4:I36,"=LETCLA")</f>
        <v>0</v>
      </c>
      <c r="G51" s="26"/>
      <c r="H51" s="3"/>
      <c r="I51" s="24"/>
      <c r="J51" s="45"/>
      <c r="K51" s="45"/>
    </row>
    <row r="52" spans="1:11">
      <c r="A52" s="20" t="s">
        <v>28</v>
      </c>
      <c r="D52" s="3">
        <f>COUNTIFS(H4:H36,"=5B",C4:C36,"=F")</f>
        <v>0</v>
      </c>
      <c r="E52" s="3">
        <f>COUNTIFS(H4:H36,"=5B",C4:C36,"=M")</f>
        <v>0</v>
      </c>
      <c r="F52" s="3">
        <f>COUNTIFS(H4:H36,"=5B",I4:I36,"=LETCLA")</f>
        <v>0</v>
      </c>
      <c r="G52" s="26"/>
      <c r="H52" s="3"/>
      <c r="I52" s="24"/>
      <c r="J52" s="45"/>
      <c r="K52" s="45"/>
    </row>
    <row r="53" spans="1:11">
      <c r="A53" s="20" t="s">
        <v>29</v>
      </c>
      <c r="D53" s="3">
        <f>COUNTIFS(H4:H36,"=5C",C4:C36,"=F")</f>
        <v>0</v>
      </c>
      <c r="E53" s="3">
        <f>COUNTIFS(H4:H36,"=5C",C4:C36,"=M")</f>
        <v>0</v>
      </c>
      <c r="F53" s="3">
        <f>COUNTIFS(H4:H36,"=5C",I4:I36,"=LETCLA")</f>
        <v>0</v>
      </c>
      <c r="G53" s="26"/>
      <c r="H53" s="3"/>
      <c r="I53" s="24"/>
      <c r="J53" s="45"/>
      <c r="K53" s="45"/>
    </row>
    <row r="54" spans="1:11">
      <c r="A54" s="17" t="s">
        <v>30</v>
      </c>
      <c r="D54" s="3">
        <f>COUNTIFS(H4:H36,"=5D",C4:C36,"=F")</f>
        <v>10</v>
      </c>
      <c r="E54" s="3">
        <f>COUNTIFS(H4:H36,"=5D",C4:C36,"=M")</f>
        <v>6</v>
      </c>
      <c r="F54" s="3">
        <f>COUNTIFS(H4:H36,"=5D",I4:I36,"=LETCLA")</f>
        <v>7</v>
      </c>
      <c r="G54" s="3">
        <f>COUNTIFS(H4:H36,"=5D",G4:G36,"=ALL1")</f>
        <v>10</v>
      </c>
      <c r="H54" s="3">
        <f>COUNTIFS(H4:H36,"=5D",G4:G36,"=ESP1")</f>
        <v>6</v>
      </c>
      <c r="I54" s="24"/>
      <c r="J54" s="45"/>
      <c r="K54" s="45"/>
    </row>
    <row r="55" spans="1:11">
      <c r="A55" s="17" t="s">
        <v>31</v>
      </c>
      <c r="D55" s="3">
        <f>COUNTIFS(H4:H36,"=5E",C4:C36,"=F")</f>
        <v>6</v>
      </c>
      <c r="E55" s="3">
        <f>COUNTIFS(H4:H36,"=5E",C4:C36,"=M")</f>
        <v>10</v>
      </c>
      <c r="F55" s="3">
        <f>COUNTIFS(H4:H36,"=5E",I4:I36,"=LETCLA")</f>
        <v>10</v>
      </c>
      <c r="G55" s="3">
        <f>COUNTIFS(H4:H36,"=5E",G4:G36,"=ALL1")</f>
        <v>7</v>
      </c>
      <c r="H55" s="3">
        <f>COUNTIFS(H4:H36,"=5E",G4:G36,"=ESP1")</f>
        <v>9</v>
      </c>
      <c r="I55" s="24"/>
      <c r="J55" s="45"/>
      <c r="K55" s="45"/>
    </row>
    <row r="56" spans="1:11">
      <c r="A56" s="17" t="s">
        <v>42</v>
      </c>
      <c r="D56" s="3">
        <f>COUNTIFS(H4:H36,"=RD",C4:C36,"=F")</f>
        <v>0</v>
      </c>
      <c r="E56" s="3">
        <f>COUNTIFS(H4:H36,"=RD",C4:C36,"=M")</f>
        <v>0</v>
      </c>
      <c r="F56" s="25"/>
      <c r="G56" s="27"/>
      <c r="H56" s="25"/>
      <c r="I56" s="23"/>
      <c r="J56" s="46"/>
      <c r="K56" s="46"/>
    </row>
    <row r="57" spans="1:11">
      <c r="A57" s="17" t="s">
        <v>43</v>
      </c>
      <c r="D57" s="3">
        <f>COUNTIFS(H4:H36,"=NR",C4:C36,"=F")</f>
        <v>0</v>
      </c>
      <c r="E57" s="3">
        <f>COUNTIFS(H4:H36,"=NR",C4:C36,"=M")</f>
        <v>0</v>
      </c>
      <c r="F57" s="25"/>
      <c r="G57" s="27"/>
      <c r="H57" s="25"/>
      <c r="I57" s="23"/>
      <c r="J57" s="46"/>
      <c r="K57" s="46"/>
    </row>
    <row r="59" spans="1:11">
      <c r="A59" s="20" t="s">
        <v>17</v>
      </c>
      <c r="D59" s="20">
        <f>SUM(D51:D58)</f>
        <v>16</v>
      </c>
      <c r="E59" s="20">
        <f>SUM(E51:E58)</f>
        <v>16</v>
      </c>
      <c r="F59" s="20">
        <f t="shared" ref="F59:H59" si="0">SUM(F51:F58)</f>
        <v>17</v>
      </c>
      <c r="G59" s="35">
        <f t="shared" si="0"/>
        <v>17</v>
      </c>
      <c r="H59" s="35">
        <f t="shared" si="0"/>
        <v>15</v>
      </c>
    </row>
  </sheetData>
  <dataValidations count="2">
    <dataValidation type="list" allowBlank="1" showInputMessage="1" showErrorMessage="1" sqref="I4:I35">
      <formula1>OPTION</formula1>
    </dataValidation>
    <dataValidation type="list" allowBlank="1" showInputMessage="1" showErrorMessage="1" sqref="H4:H35">
      <formula1>CLASSE</formula1>
    </dataValidation>
  </dataValidations>
  <pageMargins left="0" right="0" top="0" bottom="0" header="0.31496062992125984" footer="0.31496062992125984"/>
  <pageSetup paperSize="9" scale="95" orientation="portrait" horizontalDpi="4294967294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L59"/>
  <sheetViews>
    <sheetView topLeftCell="A7" workbookViewId="0">
      <selection activeCell="N24" sqref="N24"/>
    </sheetView>
  </sheetViews>
  <sheetFormatPr baseColWidth="10" defaultRowHeight="15"/>
  <cols>
    <col min="1" max="2" width="13.140625" style="35" customWidth="1"/>
    <col min="3" max="3" width="6.140625" style="35" customWidth="1"/>
    <col min="4" max="4" width="11.42578125" style="35"/>
    <col min="5" max="5" width="8.85546875" style="35" customWidth="1"/>
    <col min="6" max="7" width="9.42578125" style="35" customWidth="1"/>
    <col min="8" max="8" width="9" style="35" customWidth="1"/>
    <col min="9" max="9" width="9.28515625" style="35" customWidth="1"/>
    <col min="10" max="12" width="11.42578125" style="43"/>
    <col min="13" max="16384" width="11.42578125" style="35"/>
  </cols>
  <sheetData>
    <row r="1" spans="1:9" ht="20.25">
      <c r="A1" s="5" t="s">
        <v>48</v>
      </c>
      <c r="H1" s="35" t="s">
        <v>13</v>
      </c>
    </row>
    <row r="3" spans="1:9">
      <c r="A3" s="35" t="s">
        <v>0</v>
      </c>
      <c r="B3" s="35" t="s">
        <v>1</v>
      </c>
      <c r="C3" s="35" t="s">
        <v>2</v>
      </c>
      <c r="D3" s="35" t="s">
        <v>11</v>
      </c>
      <c r="E3" s="35" t="s">
        <v>12</v>
      </c>
      <c r="F3" s="35" t="s">
        <v>3</v>
      </c>
      <c r="G3" s="35" t="s">
        <v>44</v>
      </c>
      <c r="H3" s="35" t="s">
        <v>15</v>
      </c>
      <c r="I3" s="35" t="s">
        <v>14</v>
      </c>
    </row>
    <row r="4" spans="1:9">
      <c r="A4" s="41" t="s">
        <v>300</v>
      </c>
      <c r="B4" s="41" t="s">
        <v>301</v>
      </c>
      <c r="C4" s="39" t="s">
        <v>6</v>
      </c>
      <c r="D4" s="40">
        <v>37096</v>
      </c>
      <c r="E4" s="39" t="s">
        <v>25</v>
      </c>
      <c r="F4" s="39" t="s">
        <v>5</v>
      </c>
      <c r="G4" s="39" t="s">
        <v>7</v>
      </c>
      <c r="H4" s="9" t="s">
        <v>30</v>
      </c>
      <c r="I4" s="9"/>
    </row>
    <row r="5" spans="1:9" ht="15" customHeight="1">
      <c r="A5" s="41" t="s">
        <v>302</v>
      </c>
      <c r="B5" s="41" t="s">
        <v>333</v>
      </c>
      <c r="C5" s="39" t="s">
        <v>6</v>
      </c>
      <c r="D5" s="40">
        <v>37138</v>
      </c>
      <c r="E5" s="39">
        <v>7</v>
      </c>
      <c r="F5" s="39" t="s">
        <v>5</v>
      </c>
      <c r="G5" s="39" t="s">
        <v>9</v>
      </c>
      <c r="H5" s="9" t="s">
        <v>30</v>
      </c>
      <c r="I5" s="9"/>
    </row>
    <row r="6" spans="1:9" ht="15" customHeight="1">
      <c r="A6" s="41" t="s">
        <v>303</v>
      </c>
      <c r="B6" s="41" t="s">
        <v>334</v>
      </c>
      <c r="C6" s="39" t="s">
        <v>6</v>
      </c>
      <c r="D6" s="40">
        <v>37153</v>
      </c>
      <c r="E6" s="39">
        <v>7</v>
      </c>
      <c r="F6" s="39" t="s">
        <v>5</v>
      </c>
      <c r="G6" s="39" t="s">
        <v>9</v>
      </c>
      <c r="H6" s="9" t="s">
        <v>31</v>
      </c>
      <c r="I6" s="9" t="s">
        <v>39</v>
      </c>
    </row>
    <row r="7" spans="1:9" ht="15" customHeight="1">
      <c r="A7" s="41" t="s">
        <v>304</v>
      </c>
      <c r="B7" s="41" t="s">
        <v>335</v>
      </c>
      <c r="C7" s="39" t="s">
        <v>6</v>
      </c>
      <c r="D7" s="40">
        <v>37103</v>
      </c>
      <c r="E7" s="39">
        <v>7</v>
      </c>
      <c r="F7" s="39" t="s">
        <v>5</v>
      </c>
      <c r="G7" s="39" t="s">
        <v>7</v>
      </c>
      <c r="H7" s="9" t="s">
        <v>30</v>
      </c>
      <c r="I7" s="9" t="s">
        <v>39</v>
      </c>
    </row>
    <row r="8" spans="1:9" ht="15" customHeight="1">
      <c r="A8" s="41" t="s">
        <v>305</v>
      </c>
      <c r="B8" s="41" t="s">
        <v>336</v>
      </c>
      <c r="C8" s="39" t="s">
        <v>4</v>
      </c>
      <c r="D8" s="40">
        <v>37194</v>
      </c>
      <c r="E8" s="39">
        <v>7</v>
      </c>
      <c r="F8" s="39" t="s">
        <v>5</v>
      </c>
      <c r="G8" s="39" t="s">
        <v>9</v>
      </c>
      <c r="H8" s="9" t="s">
        <v>30</v>
      </c>
      <c r="I8" s="9" t="s">
        <v>39</v>
      </c>
    </row>
    <row r="9" spans="1:9" ht="15" customHeight="1">
      <c r="A9" s="41" t="s">
        <v>306</v>
      </c>
      <c r="B9" s="41" t="s">
        <v>337</v>
      </c>
      <c r="C9" s="39" t="s">
        <v>6</v>
      </c>
      <c r="D9" s="40">
        <v>36967</v>
      </c>
      <c r="E9" s="39">
        <v>7</v>
      </c>
      <c r="F9" s="39" t="s">
        <v>5</v>
      </c>
      <c r="G9" s="39" t="s">
        <v>7</v>
      </c>
      <c r="H9" s="9" t="s">
        <v>31</v>
      </c>
      <c r="I9" s="9"/>
    </row>
    <row r="10" spans="1:9" ht="15" customHeight="1">
      <c r="A10" s="41" t="s">
        <v>307</v>
      </c>
      <c r="B10" s="41" t="s">
        <v>338</v>
      </c>
      <c r="C10" s="39" t="s">
        <v>6</v>
      </c>
      <c r="D10" s="40">
        <v>37131</v>
      </c>
      <c r="E10" s="39">
        <v>7</v>
      </c>
      <c r="F10" s="39" t="s">
        <v>5</v>
      </c>
      <c r="G10" s="39" t="s">
        <v>9</v>
      </c>
      <c r="H10" s="9" t="s">
        <v>31</v>
      </c>
      <c r="I10" s="9" t="s">
        <v>39</v>
      </c>
    </row>
    <row r="11" spans="1:9" ht="15" customHeight="1">
      <c r="A11" s="41" t="s">
        <v>308</v>
      </c>
      <c r="B11" s="41" t="s">
        <v>339</v>
      </c>
      <c r="C11" s="39" t="s">
        <v>6</v>
      </c>
      <c r="D11" s="40">
        <v>37066</v>
      </c>
      <c r="E11" s="39">
        <v>7</v>
      </c>
      <c r="F11" s="39" t="s">
        <v>5</v>
      </c>
      <c r="G11" s="39" t="s">
        <v>7</v>
      </c>
      <c r="H11" s="9" t="s">
        <v>30</v>
      </c>
      <c r="I11" s="9"/>
    </row>
    <row r="12" spans="1:9" ht="15" customHeight="1">
      <c r="A12" s="41" t="s">
        <v>309</v>
      </c>
      <c r="B12" s="41" t="s">
        <v>340</v>
      </c>
      <c r="C12" s="39" t="s">
        <v>4</v>
      </c>
      <c r="D12" s="40">
        <v>37140</v>
      </c>
      <c r="E12" s="39">
        <v>7</v>
      </c>
      <c r="F12" s="39" t="s">
        <v>5</v>
      </c>
      <c r="G12" s="39" t="s">
        <v>9</v>
      </c>
      <c r="H12" s="9" t="s">
        <v>37</v>
      </c>
      <c r="I12" s="9"/>
    </row>
    <row r="13" spans="1:9" ht="15" customHeight="1">
      <c r="A13" s="41" t="s">
        <v>310</v>
      </c>
      <c r="B13" s="41" t="s">
        <v>341</v>
      </c>
      <c r="C13" s="39" t="s">
        <v>4</v>
      </c>
      <c r="D13" s="40">
        <v>37028</v>
      </c>
      <c r="E13" s="39">
        <v>7</v>
      </c>
      <c r="F13" s="39" t="s">
        <v>5</v>
      </c>
      <c r="G13" s="39" t="s">
        <v>7</v>
      </c>
      <c r="H13" s="9" t="s">
        <v>30</v>
      </c>
      <c r="I13" s="9"/>
    </row>
    <row r="14" spans="1:9" ht="15" customHeight="1">
      <c r="A14" s="41" t="s">
        <v>311</v>
      </c>
      <c r="B14" s="41" t="s">
        <v>342</v>
      </c>
      <c r="C14" s="39" t="s">
        <v>6</v>
      </c>
      <c r="D14" s="40">
        <v>37105</v>
      </c>
      <c r="E14" s="39" t="s">
        <v>25</v>
      </c>
      <c r="F14" s="39" t="s">
        <v>5</v>
      </c>
      <c r="G14" s="39" t="s">
        <v>9</v>
      </c>
      <c r="H14" s="9" t="s">
        <v>30</v>
      </c>
      <c r="I14" s="9" t="s">
        <v>39</v>
      </c>
    </row>
    <row r="15" spans="1:9" ht="15" customHeight="1">
      <c r="A15" s="41" t="s">
        <v>312</v>
      </c>
      <c r="B15" s="41" t="s">
        <v>343</v>
      </c>
      <c r="C15" s="39" t="s">
        <v>6</v>
      </c>
      <c r="D15" s="40">
        <v>36944</v>
      </c>
      <c r="E15" s="39" t="s">
        <v>25</v>
      </c>
      <c r="F15" s="39" t="s">
        <v>5</v>
      </c>
      <c r="G15" s="39" t="s">
        <v>7</v>
      </c>
      <c r="H15" s="9" t="s">
        <v>30</v>
      </c>
      <c r="I15" s="9"/>
    </row>
    <row r="16" spans="1:9" ht="15" customHeight="1">
      <c r="A16" s="41" t="s">
        <v>313</v>
      </c>
      <c r="B16" s="41" t="s">
        <v>344</v>
      </c>
      <c r="C16" s="39" t="s">
        <v>4</v>
      </c>
      <c r="D16" s="40">
        <v>37114</v>
      </c>
      <c r="E16" s="39">
        <v>7</v>
      </c>
      <c r="F16" s="39" t="s">
        <v>5</v>
      </c>
      <c r="G16" s="39" t="s">
        <v>9</v>
      </c>
      <c r="H16" s="9" t="s">
        <v>37</v>
      </c>
      <c r="I16" s="9"/>
    </row>
    <row r="17" spans="1:9" ht="15" customHeight="1">
      <c r="A17" s="41" t="s">
        <v>314</v>
      </c>
      <c r="B17" s="41" t="s">
        <v>345</v>
      </c>
      <c r="C17" s="39" t="s">
        <v>4</v>
      </c>
      <c r="D17" s="40">
        <v>37008</v>
      </c>
      <c r="E17" s="39">
        <v>7</v>
      </c>
      <c r="F17" s="39" t="s">
        <v>5</v>
      </c>
      <c r="G17" s="39" t="s">
        <v>7</v>
      </c>
      <c r="H17" s="9" t="s">
        <v>30</v>
      </c>
      <c r="I17" s="9"/>
    </row>
    <row r="18" spans="1:9" ht="15" customHeight="1">
      <c r="A18" s="41" t="s">
        <v>315</v>
      </c>
      <c r="B18" s="41" t="s">
        <v>346</v>
      </c>
      <c r="C18" s="39" t="s">
        <v>6</v>
      </c>
      <c r="D18" s="40">
        <v>37295</v>
      </c>
      <c r="E18" s="39">
        <v>7</v>
      </c>
      <c r="F18" s="39" t="s">
        <v>5</v>
      </c>
      <c r="G18" s="39" t="s">
        <v>7</v>
      </c>
      <c r="H18" s="9" t="s">
        <v>30</v>
      </c>
      <c r="I18" s="9"/>
    </row>
    <row r="19" spans="1:9" ht="15" customHeight="1">
      <c r="A19" s="41" t="s">
        <v>316</v>
      </c>
      <c r="B19" s="41" t="s">
        <v>347</v>
      </c>
      <c r="C19" s="39" t="s">
        <v>4</v>
      </c>
      <c r="D19" s="40">
        <v>37120</v>
      </c>
      <c r="E19" s="39" t="s">
        <v>24</v>
      </c>
      <c r="F19" s="39" t="s">
        <v>5</v>
      </c>
      <c r="G19" s="39" t="s">
        <v>7</v>
      </c>
      <c r="H19" s="9" t="s">
        <v>30</v>
      </c>
      <c r="I19" s="9"/>
    </row>
    <row r="20" spans="1:9" ht="15" customHeight="1">
      <c r="A20" s="41" t="s">
        <v>317</v>
      </c>
      <c r="B20" s="41" t="s">
        <v>348</v>
      </c>
      <c r="C20" s="39" t="s">
        <v>4</v>
      </c>
      <c r="D20" s="40">
        <v>37299</v>
      </c>
      <c r="E20" s="39">
        <v>7</v>
      </c>
      <c r="F20" s="39" t="s">
        <v>5</v>
      </c>
      <c r="G20" s="39" t="s">
        <v>7</v>
      </c>
      <c r="H20" s="9" t="s">
        <v>31</v>
      </c>
      <c r="I20" s="9" t="s">
        <v>39</v>
      </c>
    </row>
    <row r="21" spans="1:9" ht="15" customHeight="1">
      <c r="A21" s="41" t="s">
        <v>318</v>
      </c>
      <c r="B21" s="41" t="s">
        <v>349</v>
      </c>
      <c r="C21" s="39" t="s">
        <v>4</v>
      </c>
      <c r="D21" s="40">
        <v>37230</v>
      </c>
      <c r="E21" s="39">
        <v>7</v>
      </c>
      <c r="F21" s="39" t="s">
        <v>5</v>
      </c>
      <c r="G21" s="39" t="s">
        <v>7</v>
      </c>
      <c r="H21" s="9" t="s">
        <v>31</v>
      </c>
      <c r="I21" s="9" t="s">
        <v>39</v>
      </c>
    </row>
    <row r="22" spans="1:9" ht="15" customHeight="1">
      <c r="A22" s="41" t="s">
        <v>319</v>
      </c>
      <c r="B22" s="41" t="s">
        <v>350</v>
      </c>
      <c r="C22" s="39" t="s">
        <v>4</v>
      </c>
      <c r="D22" s="40">
        <v>37191</v>
      </c>
      <c r="E22" s="39">
        <v>7</v>
      </c>
      <c r="F22" s="39" t="s">
        <v>5</v>
      </c>
      <c r="G22" s="39" t="s">
        <v>7</v>
      </c>
      <c r="H22" s="9" t="s">
        <v>31</v>
      </c>
      <c r="I22" s="9"/>
    </row>
    <row r="23" spans="1:9" ht="15" customHeight="1">
      <c r="A23" s="41" t="s">
        <v>320</v>
      </c>
      <c r="B23" s="41" t="s">
        <v>351</v>
      </c>
      <c r="C23" s="39" t="s">
        <v>6</v>
      </c>
      <c r="D23" s="40">
        <v>36952</v>
      </c>
      <c r="E23" s="39">
        <v>7</v>
      </c>
      <c r="F23" s="39" t="s">
        <v>5</v>
      </c>
      <c r="G23" s="39" t="s">
        <v>9</v>
      </c>
      <c r="H23" s="9" t="s">
        <v>37</v>
      </c>
      <c r="I23" s="9"/>
    </row>
    <row r="24" spans="1:9" ht="15" customHeight="1">
      <c r="A24" s="41" t="s">
        <v>321</v>
      </c>
      <c r="B24" s="41" t="s">
        <v>352</v>
      </c>
      <c r="C24" s="39" t="s">
        <v>4</v>
      </c>
      <c r="D24" s="40">
        <v>36963</v>
      </c>
      <c r="E24" s="39" t="s">
        <v>25</v>
      </c>
      <c r="F24" s="39" t="s">
        <v>5</v>
      </c>
      <c r="G24" s="39" t="s">
        <v>7</v>
      </c>
      <c r="H24" s="9" t="s">
        <v>31</v>
      </c>
      <c r="I24" s="9" t="s">
        <v>39</v>
      </c>
    </row>
    <row r="25" spans="1:9" ht="15" customHeight="1">
      <c r="A25" s="41" t="s">
        <v>322</v>
      </c>
      <c r="B25" s="41" t="s">
        <v>353</v>
      </c>
      <c r="C25" s="39" t="s">
        <v>4</v>
      </c>
      <c r="D25" s="40">
        <v>37227</v>
      </c>
      <c r="E25" s="39">
        <v>7</v>
      </c>
      <c r="F25" s="39" t="s">
        <v>5</v>
      </c>
      <c r="G25" s="39" t="s">
        <v>7</v>
      </c>
      <c r="H25" s="9" t="s">
        <v>30</v>
      </c>
      <c r="I25" s="9"/>
    </row>
    <row r="26" spans="1:9" ht="15" customHeight="1">
      <c r="A26" s="41" t="s">
        <v>323</v>
      </c>
      <c r="B26" s="41" t="s">
        <v>354</v>
      </c>
      <c r="C26" s="39" t="s">
        <v>6</v>
      </c>
      <c r="D26" s="40">
        <v>37017</v>
      </c>
      <c r="E26" s="39">
        <v>7</v>
      </c>
      <c r="F26" s="39" t="s">
        <v>5</v>
      </c>
      <c r="G26" s="39" t="s">
        <v>7</v>
      </c>
      <c r="H26" s="9" t="s">
        <v>31</v>
      </c>
      <c r="I26" s="9"/>
    </row>
    <row r="27" spans="1:9" ht="15" customHeight="1">
      <c r="A27" s="41" t="s">
        <v>324</v>
      </c>
      <c r="B27" s="41" t="s">
        <v>355</v>
      </c>
      <c r="C27" s="39" t="s">
        <v>4</v>
      </c>
      <c r="D27" s="40">
        <v>37133</v>
      </c>
      <c r="E27" s="39" t="s">
        <v>25</v>
      </c>
      <c r="F27" s="39" t="s">
        <v>5</v>
      </c>
      <c r="G27" s="39" t="s">
        <v>7</v>
      </c>
      <c r="H27" s="9" t="s">
        <v>31</v>
      </c>
      <c r="I27" s="9" t="s">
        <v>39</v>
      </c>
    </row>
    <row r="28" spans="1:9" ht="15" customHeight="1">
      <c r="A28" s="41" t="s">
        <v>325</v>
      </c>
      <c r="B28" s="41" t="s">
        <v>356</v>
      </c>
      <c r="C28" s="39" t="s">
        <v>6</v>
      </c>
      <c r="D28" s="40">
        <v>37075</v>
      </c>
      <c r="E28" s="39" t="s">
        <v>25</v>
      </c>
      <c r="F28" s="39" t="s">
        <v>5</v>
      </c>
      <c r="G28" s="39" t="s">
        <v>7</v>
      </c>
      <c r="H28" s="9" t="s">
        <v>30</v>
      </c>
      <c r="I28" s="9"/>
    </row>
    <row r="29" spans="1:9" ht="15" customHeight="1">
      <c r="A29" s="41" t="s">
        <v>326</v>
      </c>
      <c r="B29" s="41" t="s">
        <v>357</v>
      </c>
      <c r="C29" s="39" t="s">
        <v>4</v>
      </c>
      <c r="D29" s="40">
        <v>37201</v>
      </c>
      <c r="E29" s="39" t="s">
        <v>24</v>
      </c>
      <c r="F29" s="39" t="s">
        <v>5</v>
      </c>
      <c r="G29" s="39" t="s">
        <v>7</v>
      </c>
      <c r="H29" s="9" t="s">
        <v>31</v>
      </c>
      <c r="I29" s="9"/>
    </row>
    <row r="30" spans="1:9" ht="15" customHeight="1">
      <c r="A30" s="41" t="s">
        <v>327</v>
      </c>
      <c r="B30" s="41" t="s">
        <v>358</v>
      </c>
      <c r="C30" s="39" t="s">
        <v>6</v>
      </c>
      <c r="D30" s="40">
        <v>36967</v>
      </c>
      <c r="E30" s="39">
        <v>7</v>
      </c>
      <c r="F30" s="39" t="s">
        <v>5</v>
      </c>
      <c r="G30" s="39" t="s">
        <v>9</v>
      </c>
      <c r="H30" s="9" t="s">
        <v>37</v>
      </c>
      <c r="I30" s="9"/>
    </row>
    <row r="31" spans="1:9" ht="15" customHeight="1">
      <c r="A31" s="41" t="s">
        <v>328</v>
      </c>
      <c r="B31" s="41" t="s">
        <v>359</v>
      </c>
      <c r="C31" s="39" t="s">
        <v>6</v>
      </c>
      <c r="D31" s="40">
        <v>37029</v>
      </c>
      <c r="E31" s="39">
        <v>7</v>
      </c>
      <c r="F31" s="39" t="s">
        <v>5</v>
      </c>
      <c r="G31" s="39" t="s">
        <v>9</v>
      </c>
      <c r="H31" s="9" t="s">
        <v>31</v>
      </c>
      <c r="I31" s="9" t="s">
        <v>39</v>
      </c>
    </row>
    <row r="32" spans="1:9" ht="15" customHeight="1">
      <c r="A32" s="41" t="s">
        <v>329</v>
      </c>
      <c r="B32" s="41" t="s">
        <v>360</v>
      </c>
      <c r="C32" s="39" t="s">
        <v>4</v>
      </c>
      <c r="D32" s="40">
        <v>36895</v>
      </c>
      <c r="E32" s="39" t="s">
        <v>24</v>
      </c>
      <c r="F32" s="39" t="s">
        <v>5</v>
      </c>
      <c r="G32" s="39" t="s">
        <v>7</v>
      </c>
      <c r="H32" s="9" t="s">
        <v>31</v>
      </c>
      <c r="I32" s="9"/>
    </row>
    <row r="33" spans="1:12" ht="15" customHeight="1">
      <c r="A33" s="41" t="s">
        <v>330</v>
      </c>
      <c r="B33" s="41" t="s">
        <v>361</v>
      </c>
      <c r="C33" s="39" t="s">
        <v>4</v>
      </c>
      <c r="D33" s="40">
        <v>37410</v>
      </c>
      <c r="E33" s="39">
        <v>7</v>
      </c>
      <c r="F33" s="39" t="s">
        <v>5</v>
      </c>
      <c r="G33" s="39" t="s">
        <v>9</v>
      </c>
      <c r="H33" s="9" t="s">
        <v>30</v>
      </c>
      <c r="I33" s="9"/>
    </row>
    <row r="34" spans="1:12" ht="15" customHeight="1">
      <c r="A34" s="41" t="s">
        <v>331</v>
      </c>
      <c r="B34" s="41" t="s">
        <v>362</v>
      </c>
      <c r="C34" s="39" t="s">
        <v>4</v>
      </c>
      <c r="D34" s="40">
        <v>37065</v>
      </c>
      <c r="E34" s="39">
        <v>7</v>
      </c>
      <c r="F34" s="39" t="s">
        <v>5</v>
      </c>
      <c r="G34" s="39" t="s">
        <v>9</v>
      </c>
      <c r="H34" s="9" t="s">
        <v>30</v>
      </c>
      <c r="I34" s="9" t="s">
        <v>39</v>
      </c>
    </row>
    <row r="35" spans="1:12" ht="15" customHeight="1">
      <c r="A35" s="41" t="s">
        <v>332</v>
      </c>
      <c r="B35" s="41" t="s">
        <v>363</v>
      </c>
      <c r="C35" s="39" t="s">
        <v>4</v>
      </c>
      <c r="D35" s="40">
        <v>37134</v>
      </c>
      <c r="E35" s="39">
        <v>7</v>
      </c>
      <c r="F35" s="39" t="s">
        <v>5</v>
      </c>
      <c r="G35" s="39" t="s">
        <v>9</v>
      </c>
      <c r="H35" s="9" t="s">
        <v>31</v>
      </c>
      <c r="I35" s="9"/>
    </row>
    <row r="36" spans="1:12" ht="15" customHeight="1">
      <c r="A36" s="36"/>
      <c r="B36" s="36"/>
      <c r="C36" s="36"/>
      <c r="D36" s="37"/>
      <c r="E36" s="36"/>
      <c r="F36" s="36"/>
      <c r="G36" s="36"/>
      <c r="H36" s="9"/>
      <c r="I36" s="9"/>
    </row>
    <row r="37" spans="1:12" ht="15" customHeight="1"/>
    <row r="40" spans="1:12">
      <c r="A40" s="1" t="s">
        <v>10</v>
      </c>
      <c r="B40" s="1" t="s">
        <v>8</v>
      </c>
      <c r="C40" s="1"/>
      <c r="D40" s="1" t="s">
        <v>45</v>
      </c>
      <c r="E40" s="1" t="s">
        <v>46</v>
      </c>
      <c r="F40" s="1"/>
      <c r="G40" s="1"/>
      <c r="H40" s="1"/>
    </row>
    <row r="41" spans="1:12">
      <c r="A41" s="2"/>
      <c r="B41" s="2"/>
      <c r="C41" s="2"/>
      <c r="D41" s="2"/>
      <c r="E41" s="2"/>
      <c r="F41" s="2"/>
      <c r="G41" s="2"/>
      <c r="H41" s="2"/>
    </row>
    <row r="42" spans="1:12" s="4" customFormat="1">
      <c r="A42" s="3">
        <f>COUNTA(A4:A36)</f>
        <v>32</v>
      </c>
      <c r="B42" s="3">
        <f>COUNTA(F4:F36)</f>
        <v>32</v>
      </c>
      <c r="C42" s="3"/>
      <c r="D42" s="3">
        <f>COUNTIF(G4:G35,"ALL1")</f>
        <v>13</v>
      </c>
      <c r="E42" s="3">
        <f>COUNTIF(G4:G35,"ESP1")</f>
        <v>19</v>
      </c>
      <c r="F42" s="3"/>
      <c r="G42" s="3"/>
      <c r="H42" s="3"/>
      <c r="J42" s="44"/>
      <c r="K42" s="44"/>
      <c r="L42" s="44"/>
    </row>
    <row r="43" spans="1:12">
      <c r="A43" s="2"/>
      <c r="B43" s="2"/>
      <c r="C43" s="2"/>
      <c r="D43" s="2"/>
      <c r="E43" s="2"/>
      <c r="F43" s="2"/>
      <c r="G43" s="2"/>
      <c r="H43" s="2"/>
    </row>
    <row r="45" spans="1:12">
      <c r="A45" s="1" t="s">
        <v>27</v>
      </c>
      <c r="B45" s="1" t="s">
        <v>28</v>
      </c>
      <c r="C45" s="1" t="s">
        <v>29</v>
      </c>
      <c r="D45" s="1" t="s">
        <v>30</v>
      </c>
      <c r="E45" s="1" t="s">
        <v>31</v>
      </c>
      <c r="F45" s="1" t="s">
        <v>39</v>
      </c>
      <c r="G45" s="23"/>
      <c r="H45" s="23" t="s">
        <v>13</v>
      </c>
      <c r="I45" s="23" t="s">
        <v>13</v>
      </c>
    </row>
    <row r="46" spans="1:12">
      <c r="A46" s="2"/>
      <c r="B46" s="2"/>
      <c r="C46" s="2"/>
      <c r="D46" s="2"/>
      <c r="E46" s="2"/>
      <c r="F46" s="2"/>
      <c r="G46" s="23"/>
      <c r="H46" s="23"/>
      <c r="I46" s="23"/>
    </row>
    <row r="47" spans="1:12">
      <c r="A47" s="3">
        <f>COUNTIF(H4:H36,"5A")</f>
        <v>0</v>
      </c>
      <c r="B47" s="3">
        <f>COUNTIF(H4:H36,"5B")</f>
        <v>0</v>
      </c>
      <c r="C47" s="3">
        <f>COUNTIF(H4:H36,"5C")</f>
        <v>0</v>
      </c>
      <c r="D47" s="3">
        <f>COUNTIF(H4:H36,"5D")</f>
        <v>15</v>
      </c>
      <c r="E47" s="3">
        <f>COUNTIF(H4:H36,"5E")</f>
        <v>13</v>
      </c>
      <c r="F47" s="3">
        <f>COUNTIF(I4:I36,"LETCLA")</f>
        <v>11</v>
      </c>
      <c r="G47" s="24"/>
      <c r="H47" s="24"/>
      <c r="I47" s="24"/>
    </row>
    <row r="48" spans="1:12">
      <c r="A48" s="2"/>
      <c r="B48" s="2"/>
      <c r="C48" s="2"/>
      <c r="D48" s="2"/>
      <c r="E48" s="2"/>
      <c r="F48" s="2"/>
      <c r="G48" s="23"/>
      <c r="H48" s="23"/>
      <c r="I48" s="23"/>
    </row>
    <row r="50" spans="1:11">
      <c r="A50" s="35" t="s">
        <v>13</v>
      </c>
      <c r="D50" s="35" t="s">
        <v>40</v>
      </c>
      <c r="E50" s="35" t="s">
        <v>41</v>
      </c>
      <c r="F50" s="35" t="s">
        <v>39</v>
      </c>
      <c r="G50" s="28" t="s">
        <v>45</v>
      </c>
      <c r="H50" s="29" t="s">
        <v>46</v>
      </c>
    </row>
    <row r="51" spans="1:11">
      <c r="A51" s="35" t="s">
        <v>27</v>
      </c>
      <c r="D51" s="3">
        <f>COUNTIFS(H4:H36,"=5A",C4:C36,"=F")</f>
        <v>0</v>
      </c>
      <c r="E51" s="3">
        <f>COUNTIFS(H4:H36,"=5A",C4:C36,"=M")</f>
        <v>0</v>
      </c>
      <c r="F51" s="3">
        <f>COUNTIFS(H4:H36,"=5A",I4:I36,"=LETCLA")</f>
        <v>0</v>
      </c>
      <c r="G51" s="26"/>
      <c r="H51" s="3"/>
      <c r="I51" s="24"/>
      <c r="J51" s="45"/>
      <c r="K51" s="45"/>
    </row>
    <row r="52" spans="1:11">
      <c r="A52" s="35" t="s">
        <v>28</v>
      </c>
      <c r="D52" s="3">
        <f>COUNTIFS(H4:H36,"=5B",C4:C36,"=F")</f>
        <v>0</v>
      </c>
      <c r="E52" s="3">
        <f>COUNTIFS(H4:H36,"=5B",C4:C36,"=M")</f>
        <v>0</v>
      </c>
      <c r="F52" s="3">
        <f>COUNTIFS(H4:H36,"=5B",I4:I36,"=LETCLA")</f>
        <v>0</v>
      </c>
      <c r="G52" s="26"/>
      <c r="H52" s="3"/>
      <c r="I52" s="24"/>
      <c r="J52" s="45"/>
      <c r="K52" s="45"/>
    </row>
    <row r="53" spans="1:11">
      <c r="A53" s="35" t="s">
        <v>29</v>
      </c>
      <c r="D53" s="3">
        <f>COUNTIFS(H4:H36,"=5C",C4:C36,"=F")</f>
        <v>0</v>
      </c>
      <c r="E53" s="3">
        <f>COUNTIFS(H4:H36,"=5C",C4:C36,"=M")</f>
        <v>0</v>
      </c>
      <c r="F53" s="3">
        <f>COUNTIFS(H4:H36,"=5C",I4:I36,"=LETCLA")</f>
        <v>0</v>
      </c>
      <c r="G53" s="26"/>
      <c r="H53" s="3"/>
      <c r="I53" s="24"/>
      <c r="J53" s="45"/>
      <c r="K53" s="45"/>
    </row>
    <row r="54" spans="1:11">
      <c r="A54" s="17" t="s">
        <v>30</v>
      </c>
      <c r="D54" s="3">
        <f>COUNTIFS(H4:H36,"=5D",C4:C36,"=F")</f>
        <v>7</v>
      </c>
      <c r="E54" s="3">
        <f>COUNTIFS(H4:H36,"=5D",C4:C36,"=M")</f>
        <v>8</v>
      </c>
      <c r="F54" s="3">
        <f>COUNTIFS(H4:H36,"=5D",I4:I36,"=LETCLA")</f>
        <v>4</v>
      </c>
      <c r="G54" s="3">
        <f>COUNTIFS(H4:H36,"=5D",G4:G36,"=ALL1")</f>
        <v>5</v>
      </c>
      <c r="H54" s="3">
        <f>COUNTIFS(H4:H36,"=5D",G4:G36,"=ESP1")</f>
        <v>10</v>
      </c>
      <c r="I54" s="24"/>
      <c r="J54" s="45"/>
      <c r="K54" s="45"/>
    </row>
    <row r="55" spans="1:11">
      <c r="A55" s="17" t="s">
        <v>31</v>
      </c>
      <c r="D55" s="3">
        <f>COUNTIFS(H4:H36,"=5E",C4:C36,"=F")</f>
        <v>8</v>
      </c>
      <c r="E55" s="3">
        <f>COUNTIFS(H4:H36,"=5E",C4:C36,"=M")</f>
        <v>5</v>
      </c>
      <c r="F55" s="3">
        <f>COUNTIFS(H4:H36,"=5E",I4:I36,"=LETCLA")</f>
        <v>7</v>
      </c>
      <c r="G55" s="3">
        <f>COUNTIFS(H4:H36,"=5E",G4:G36,"=ALL1")</f>
        <v>4</v>
      </c>
      <c r="H55" s="3">
        <f>COUNTIFS(H4:H36,"=5E",G4:G36,"=ESP1")</f>
        <v>9</v>
      </c>
      <c r="I55" s="24"/>
      <c r="J55" s="45"/>
      <c r="K55" s="45"/>
    </row>
    <row r="56" spans="1:11">
      <c r="A56" s="17" t="s">
        <v>42</v>
      </c>
      <c r="D56" s="3">
        <f>COUNTIFS(H4:H36,"=RD",C4:C36,"=F")</f>
        <v>0</v>
      </c>
      <c r="E56" s="3">
        <f>COUNTIFS(H4:H36,"=RD",C4:C36,"=M")</f>
        <v>0</v>
      </c>
      <c r="F56" s="25"/>
      <c r="G56" s="27"/>
      <c r="H56" s="25"/>
      <c r="I56" s="23"/>
      <c r="J56" s="46"/>
      <c r="K56" s="46"/>
    </row>
    <row r="57" spans="1:11">
      <c r="A57" s="17" t="s">
        <v>43</v>
      </c>
      <c r="D57" s="3">
        <f>COUNTIFS(H4:H36,"=NR",C4:C36,"=F")</f>
        <v>2</v>
      </c>
      <c r="E57" s="3">
        <f>COUNTIFS(H4:H36,"=NR",C4:C36,"=M")</f>
        <v>2</v>
      </c>
      <c r="F57" s="25"/>
      <c r="G57" s="27"/>
      <c r="H57" s="25"/>
      <c r="I57" s="23"/>
      <c r="J57" s="46"/>
      <c r="K57" s="46"/>
    </row>
    <row r="59" spans="1:11">
      <c r="A59" s="35" t="s">
        <v>17</v>
      </c>
      <c r="D59" s="35">
        <f>SUM(D51:D58)</f>
        <v>17</v>
      </c>
      <c r="E59" s="35">
        <f>SUM(E51:E58)</f>
        <v>15</v>
      </c>
      <c r="F59" s="35">
        <f t="shared" ref="F59:H59" si="0">SUM(F51:F58)</f>
        <v>11</v>
      </c>
      <c r="G59" s="35">
        <f t="shared" si="0"/>
        <v>9</v>
      </c>
      <c r="H59" s="35">
        <f t="shared" si="0"/>
        <v>19</v>
      </c>
    </row>
  </sheetData>
  <dataValidations count="2">
    <dataValidation type="list" allowBlank="1" showInputMessage="1" showErrorMessage="1" sqref="H4:H35">
      <formula1>CLASSE</formula1>
    </dataValidation>
    <dataValidation type="list" allowBlank="1" showInputMessage="1" showErrorMessage="1" sqref="I4:I35">
      <formula1>OPTION</formula1>
    </dataValidation>
  </dataValidations>
  <pageMargins left="0" right="0" top="0" bottom="0" header="0.31496062992125984" footer="0.31496062992125984"/>
  <pageSetup paperSize="9" scale="95" orientation="portrait" horizontalDpi="4294967294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L60"/>
  <sheetViews>
    <sheetView workbookViewId="0">
      <selection activeCell="J15" sqref="J15"/>
    </sheetView>
  </sheetViews>
  <sheetFormatPr baseColWidth="10" defaultColWidth="11.42578125" defaultRowHeight="15"/>
  <cols>
    <col min="1" max="1" width="14.42578125" style="13" customWidth="1"/>
    <col min="2" max="2" width="13.140625" style="13" customWidth="1"/>
    <col min="3" max="3" width="6.140625" style="13" customWidth="1"/>
    <col min="4" max="4" width="11.42578125" style="13"/>
    <col min="5" max="5" width="8.85546875" style="13" customWidth="1"/>
    <col min="6" max="6" width="8.28515625" style="13" customWidth="1"/>
    <col min="7" max="7" width="9.7109375" style="13" customWidth="1"/>
    <col min="8" max="8" width="8" style="13" customWidth="1"/>
    <col min="9" max="9" width="9" style="13" customWidth="1"/>
    <col min="10" max="12" width="11.42578125" style="43"/>
    <col min="13" max="16384" width="11.42578125" style="13"/>
  </cols>
  <sheetData>
    <row r="1" spans="1:11" ht="20.25">
      <c r="A1" s="5" t="s">
        <v>23</v>
      </c>
      <c r="I1" s="13" t="s">
        <v>13</v>
      </c>
    </row>
    <row r="4" spans="1:11">
      <c r="A4" s="38" t="s">
        <v>0</v>
      </c>
      <c r="B4" s="38" t="s">
        <v>1</v>
      </c>
      <c r="C4" s="38" t="s">
        <v>2</v>
      </c>
      <c r="D4" s="38" t="s">
        <v>11</v>
      </c>
      <c r="E4" s="38" t="s">
        <v>12</v>
      </c>
      <c r="F4" s="38" t="s">
        <v>3</v>
      </c>
      <c r="G4" s="38" t="s">
        <v>44</v>
      </c>
      <c r="H4" s="38" t="s">
        <v>15</v>
      </c>
      <c r="I4" s="38" t="s">
        <v>14</v>
      </c>
    </row>
    <row r="5" spans="1:11" ht="15" customHeight="1">
      <c r="A5" s="41" t="s">
        <v>288</v>
      </c>
      <c r="B5" s="41" t="s">
        <v>289</v>
      </c>
      <c r="C5" s="41" t="s">
        <v>6</v>
      </c>
      <c r="D5" s="42">
        <v>37078</v>
      </c>
      <c r="E5" s="39">
        <v>6</v>
      </c>
      <c r="F5" s="41" t="s">
        <v>5</v>
      </c>
      <c r="G5" s="39"/>
      <c r="H5" s="9" t="s">
        <v>31</v>
      </c>
      <c r="I5" s="9"/>
    </row>
    <row r="6" spans="1:11" ht="15" customHeight="1">
      <c r="A6" s="41" t="s">
        <v>290</v>
      </c>
      <c r="B6" s="41" t="s">
        <v>295</v>
      </c>
      <c r="C6" s="41" t="s">
        <v>4</v>
      </c>
      <c r="D6" s="42">
        <v>36930</v>
      </c>
      <c r="E6" s="39">
        <v>6</v>
      </c>
      <c r="F6" s="41" t="s">
        <v>5</v>
      </c>
      <c r="G6" s="39"/>
      <c r="H6" s="9" t="s">
        <v>28</v>
      </c>
      <c r="I6" s="9"/>
    </row>
    <row r="7" spans="1:11" ht="15" customHeight="1">
      <c r="A7" s="41" t="s">
        <v>291</v>
      </c>
      <c r="B7" s="41" t="s">
        <v>296</v>
      </c>
      <c r="C7" s="41" t="s">
        <v>4</v>
      </c>
      <c r="D7" s="42">
        <v>37164</v>
      </c>
      <c r="E7" s="39">
        <v>6</v>
      </c>
      <c r="F7" s="41" t="s">
        <v>5</v>
      </c>
      <c r="G7" s="39"/>
      <c r="H7" s="9" t="s">
        <v>27</v>
      </c>
      <c r="I7" s="9"/>
    </row>
    <row r="8" spans="1:11" ht="15" customHeight="1">
      <c r="A8" s="41" t="s">
        <v>292</v>
      </c>
      <c r="B8" s="41" t="s">
        <v>297</v>
      </c>
      <c r="C8" s="41" t="s">
        <v>4</v>
      </c>
      <c r="D8" s="42">
        <v>37162</v>
      </c>
      <c r="E8" s="39">
        <v>6</v>
      </c>
      <c r="F8" s="41" t="s">
        <v>5</v>
      </c>
      <c r="G8" s="41" t="s">
        <v>9</v>
      </c>
      <c r="H8" s="9" t="s">
        <v>31</v>
      </c>
      <c r="I8" s="9" t="s">
        <v>39</v>
      </c>
    </row>
    <row r="9" spans="1:11" ht="15" customHeight="1">
      <c r="A9" s="41" t="s">
        <v>293</v>
      </c>
      <c r="B9" s="41" t="s">
        <v>298</v>
      </c>
      <c r="C9" s="41" t="s">
        <v>6</v>
      </c>
      <c r="D9" s="42">
        <v>37092</v>
      </c>
      <c r="E9" s="39">
        <v>6</v>
      </c>
      <c r="F9" s="41" t="s">
        <v>5</v>
      </c>
      <c r="G9" s="39"/>
      <c r="H9" s="9" t="s">
        <v>27</v>
      </c>
      <c r="I9" s="9"/>
      <c r="J9" s="43" t="s">
        <v>36</v>
      </c>
    </row>
    <row r="10" spans="1:11" ht="15" customHeight="1">
      <c r="A10" s="41" t="s">
        <v>294</v>
      </c>
      <c r="B10" s="41" t="s">
        <v>299</v>
      </c>
      <c r="C10" s="41" t="s">
        <v>6</v>
      </c>
      <c r="D10" s="40">
        <v>37164</v>
      </c>
      <c r="E10" s="41" t="s">
        <v>26</v>
      </c>
      <c r="F10" s="41" t="s">
        <v>5</v>
      </c>
      <c r="G10" s="39"/>
      <c r="H10" s="9" t="s">
        <v>29</v>
      </c>
      <c r="I10" s="9"/>
    </row>
    <row r="11" spans="1:11" ht="15" customHeight="1">
      <c r="A11" s="39"/>
      <c r="B11" s="39"/>
      <c r="C11" s="39"/>
      <c r="D11" s="40"/>
      <c r="E11" s="39"/>
      <c r="F11" s="39"/>
      <c r="G11" s="39"/>
      <c r="H11" s="9"/>
      <c r="I11" s="9"/>
      <c r="J11" s="43" t="s">
        <v>49</v>
      </c>
      <c r="K11" s="43" t="s">
        <v>29</v>
      </c>
    </row>
    <row r="12" spans="1:11" ht="15" customHeight="1">
      <c r="A12" s="39"/>
      <c r="B12" s="39"/>
      <c r="C12" s="39"/>
      <c r="D12" s="40"/>
      <c r="E12" s="39"/>
      <c r="F12" s="39"/>
      <c r="G12" s="39"/>
      <c r="H12" s="9"/>
      <c r="I12" s="9"/>
    </row>
    <row r="13" spans="1:11" ht="15" customHeight="1">
      <c r="A13" s="39"/>
      <c r="B13" s="39"/>
      <c r="C13" s="39"/>
      <c r="D13" s="40"/>
      <c r="E13" s="39"/>
      <c r="F13" s="39"/>
      <c r="G13" s="39"/>
      <c r="H13" s="9"/>
      <c r="I13" s="9"/>
    </row>
    <row r="14" spans="1:11" ht="15" customHeight="1">
      <c r="A14" s="39"/>
      <c r="B14" s="39"/>
      <c r="C14" s="39"/>
      <c r="D14" s="40"/>
      <c r="E14" s="39"/>
      <c r="F14" s="39"/>
      <c r="G14" s="39"/>
      <c r="H14" s="9"/>
      <c r="I14" s="9"/>
    </row>
    <row r="15" spans="1:11" ht="15" customHeight="1">
      <c r="A15" s="39"/>
      <c r="B15" s="39"/>
      <c r="C15" s="39"/>
      <c r="D15" s="40"/>
      <c r="E15" s="39"/>
      <c r="F15" s="39"/>
      <c r="G15" s="39"/>
      <c r="H15" s="9"/>
      <c r="I15" s="9"/>
    </row>
    <row r="16" spans="1:11" ht="15" customHeight="1">
      <c r="A16" s="39"/>
      <c r="B16" s="39"/>
      <c r="C16" s="39"/>
      <c r="D16" s="40"/>
      <c r="E16" s="39"/>
      <c r="F16" s="39"/>
      <c r="G16" s="39"/>
      <c r="H16" s="9"/>
      <c r="I16" s="9"/>
    </row>
    <row r="17" spans="1:9" ht="15" customHeight="1">
      <c r="A17" s="39"/>
      <c r="B17" s="39"/>
      <c r="C17" s="39"/>
      <c r="D17" s="40"/>
      <c r="E17" s="39"/>
      <c r="F17" s="39"/>
      <c r="G17" s="39"/>
      <c r="H17" s="9"/>
      <c r="I17" s="9"/>
    </row>
    <row r="18" spans="1:9" ht="15" customHeight="1">
      <c r="A18" s="39"/>
      <c r="B18" s="39"/>
      <c r="C18" s="39"/>
      <c r="D18" s="40"/>
      <c r="E18" s="39"/>
      <c r="F18" s="39"/>
      <c r="G18" s="39"/>
      <c r="H18" s="9"/>
      <c r="I18" s="9"/>
    </row>
    <row r="19" spans="1:9" ht="15" customHeight="1">
      <c r="A19" s="39"/>
      <c r="B19" s="39"/>
      <c r="C19" s="39"/>
      <c r="D19" s="40"/>
      <c r="E19" s="39"/>
      <c r="F19" s="39"/>
      <c r="G19" s="39"/>
      <c r="H19" s="9"/>
      <c r="I19" s="9"/>
    </row>
    <row r="20" spans="1:9" ht="15" customHeight="1">
      <c r="A20" s="39"/>
      <c r="B20" s="39"/>
      <c r="C20" s="39"/>
      <c r="D20" s="40"/>
      <c r="E20" s="39"/>
      <c r="F20" s="39"/>
      <c r="G20" s="39"/>
      <c r="H20" s="9"/>
      <c r="I20" s="9"/>
    </row>
    <row r="21" spans="1:9" ht="15" customHeight="1">
      <c r="A21" s="39"/>
      <c r="B21" s="39"/>
      <c r="C21" s="39"/>
      <c r="D21" s="40"/>
      <c r="E21" s="39"/>
      <c r="F21" s="39"/>
      <c r="G21" s="39"/>
      <c r="H21" s="9"/>
      <c r="I21" s="9"/>
    </row>
    <row r="22" spans="1:9" ht="15" customHeight="1">
      <c r="A22" s="39"/>
      <c r="B22" s="39"/>
      <c r="C22" s="39"/>
      <c r="D22" s="40"/>
      <c r="E22" s="39"/>
      <c r="F22" s="39"/>
      <c r="G22" s="39"/>
      <c r="H22" s="9"/>
      <c r="I22" s="9"/>
    </row>
    <row r="23" spans="1:9" ht="15" customHeight="1">
      <c r="A23" s="39"/>
      <c r="B23" s="39"/>
      <c r="C23" s="39"/>
      <c r="D23" s="40"/>
      <c r="E23" s="39"/>
      <c r="F23" s="39"/>
      <c r="G23" s="39"/>
      <c r="H23" s="9"/>
      <c r="I23" s="9"/>
    </row>
    <row r="24" spans="1:9" ht="15" customHeight="1">
      <c r="A24" s="39"/>
      <c r="B24" s="39"/>
      <c r="C24" s="39"/>
      <c r="D24" s="40"/>
      <c r="E24" s="39"/>
      <c r="F24" s="39"/>
      <c r="G24" s="39"/>
      <c r="H24" s="9"/>
      <c r="I24" s="9"/>
    </row>
    <row r="25" spans="1:9" ht="15" customHeight="1">
      <c r="A25" s="39"/>
      <c r="B25" s="39"/>
      <c r="C25" s="39"/>
      <c r="D25" s="40"/>
      <c r="E25" s="39"/>
      <c r="F25" s="39"/>
      <c r="G25" s="39"/>
      <c r="H25" s="9"/>
      <c r="I25" s="9"/>
    </row>
    <row r="26" spans="1:9" ht="15" customHeight="1">
      <c r="A26" s="39"/>
      <c r="B26" s="39"/>
      <c r="C26" s="39"/>
      <c r="D26" s="40"/>
      <c r="E26" s="39"/>
      <c r="F26" s="39"/>
      <c r="G26" s="39"/>
      <c r="H26" s="9"/>
      <c r="I26" s="9"/>
    </row>
    <row r="27" spans="1:9" ht="15" customHeight="1">
      <c r="A27" s="39"/>
      <c r="B27" s="39"/>
      <c r="C27" s="39"/>
      <c r="D27" s="40"/>
      <c r="E27" s="39"/>
      <c r="F27" s="39"/>
      <c r="G27" s="39"/>
      <c r="H27" s="9"/>
      <c r="I27" s="9"/>
    </row>
    <row r="28" spans="1:9" ht="15" customHeight="1">
      <c r="A28" s="39"/>
      <c r="B28" s="39"/>
      <c r="C28" s="39"/>
      <c r="D28" s="40"/>
      <c r="E28" s="39"/>
      <c r="F28" s="39"/>
      <c r="G28" s="39"/>
      <c r="H28" s="9"/>
      <c r="I28" s="9"/>
    </row>
    <row r="29" spans="1:9" ht="15" customHeight="1">
      <c r="A29" s="39"/>
      <c r="B29" s="39"/>
      <c r="C29" s="39"/>
      <c r="D29" s="40"/>
      <c r="E29" s="39"/>
      <c r="F29" s="39"/>
      <c r="G29" s="39"/>
      <c r="H29" s="9"/>
      <c r="I29" s="9"/>
    </row>
    <row r="30" spans="1:9" ht="15" customHeight="1">
      <c r="A30" s="39"/>
      <c r="B30" s="39"/>
      <c r="C30" s="39"/>
      <c r="D30" s="40"/>
      <c r="E30" s="39"/>
      <c r="F30" s="39"/>
      <c r="G30" s="39"/>
      <c r="H30" s="9"/>
      <c r="I30" s="9"/>
    </row>
    <row r="31" spans="1:9" ht="15" customHeight="1">
      <c r="A31" s="39"/>
      <c r="B31" s="39"/>
      <c r="C31" s="39"/>
      <c r="D31" s="40"/>
      <c r="E31" s="39"/>
      <c r="F31" s="39"/>
      <c r="G31" s="39"/>
      <c r="H31" s="9"/>
      <c r="I31" s="9"/>
    </row>
    <row r="32" spans="1:9" ht="15" customHeight="1">
      <c r="A32" s="39"/>
      <c r="B32" s="39"/>
      <c r="C32" s="39"/>
      <c r="D32" s="40"/>
      <c r="E32" s="39"/>
      <c r="F32" s="39"/>
      <c r="G32" s="39"/>
      <c r="H32" s="9"/>
      <c r="I32" s="9"/>
    </row>
    <row r="33" spans="1:12" ht="15" customHeight="1">
      <c r="A33" s="39"/>
      <c r="B33" s="39"/>
      <c r="C33" s="39"/>
      <c r="D33" s="40"/>
      <c r="E33" s="39"/>
      <c r="F33" s="39"/>
      <c r="G33" s="39"/>
      <c r="H33" s="9"/>
      <c r="I33" s="9"/>
    </row>
    <row r="34" spans="1:12" ht="15" customHeight="1">
      <c r="A34" s="39"/>
      <c r="B34" s="39"/>
      <c r="C34" s="39"/>
      <c r="D34" s="40"/>
      <c r="E34" s="39"/>
      <c r="F34" s="39"/>
      <c r="G34" s="39"/>
      <c r="H34" s="9"/>
      <c r="I34" s="9"/>
    </row>
    <row r="35" spans="1:12" ht="15" customHeight="1">
      <c r="A35" s="39"/>
      <c r="B35" s="39"/>
      <c r="C35" s="39"/>
      <c r="D35" s="40"/>
      <c r="E35" s="39"/>
      <c r="F35" s="39"/>
      <c r="G35" s="39"/>
      <c r="H35" s="9"/>
      <c r="I35" s="9"/>
    </row>
    <row r="36" spans="1:12" ht="15" customHeight="1">
      <c r="A36" s="39"/>
      <c r="B36" s="39"/>
      <c r="C36" s="39"/>
      <c r="D36" s="40"/>
      <c r="E36" s="39"/>
      <c r="F36" s="39"/>
      <c r="G36" s="39"/>
      <c r="H36" s="9"/>
      <c r="I36" s="9"/>
    </row>
    <row r="37" spans="1:12">
      <c r="A37" s="14"/>
      <c r="B37" s="14"/>
      <c r="C37" s="14"/>
      <c r="D37" s="15"/>
      <c r="E37" s="14"/>
      <c r="F37" s="14"/>
      <c r="G37" s="14"/>
      <c r="H37" s="14"/>
      <c r="I37" s="9"/>
    </row>
    <row r="38" spans="1:12">
      <c r="A38" s="14"/>
      <c r="B38" s="14"/>
      <c r="C38" s="14"/>
      <c r="D38" s="15"/>
      <c r="E38" s="14"/>
      <c r="F38" s="14"/>
      <c r="G38" s="14"/>
      <c r="H38" s="14"/>
      <c r="I38" s="9"/>
    </row>
    <row r="40" spans="1:12" s="38" customFormat="1">
      <c r="A40" s="1" t="s">
        <v>10</v>
      </c>
      <c r="B40" s="1" t="s">
        <v>8</v>
      </c>
      <c r="C40" s="1"/>
      <c r="D40" s="1" t="s">
        <v>45</v>
      </c>
      <c r="E40" s="1" t="s">
        <v>46</v>
      </c>
      <c r="F40" s="1"/>
      <c r="G40" s="1"/>
      <c r="H40" s="1"/>
      <c r="J40" s="43"/>
      <c r="K40" s="43"/>
      <c r="L40" s="43"/>
    </row>
    <row r="41" spans="1:12" s="38" customFormat="1">
      <c r="A41" s="2"/>
      <c r="B41" s="2"/>
      <c r="C41" s="2"/>
      <c r="D41" s="2"/>
      <c r="E41" s="2"/>
      <c r="F41" s="2"/>
      <c r="G41" s="2"/>
      <c r="H41" s="2"/>
      <c r="J41" s="43"/>
      <c r="K41" s="43"/>
      <c r="L41" s="43"/>
    </row>
    <row r="42" spans="1:12" s="4" customFormat="1">
      <c r="A42" s="3">
        <f>COUNTA(A5:A36)</f>
        <v>6</v>
      </c>
      <c r="B42" s="3">
        <f>COUNTA(F5:F36)</f>
        <v>6</v>
      </c>
      <c r="C42" s="3"/>
      <c r="D42" s="3">
        <f>COUNTIF(G5:G35,"ALL1")</f>
        <v>1</v>
      </c>
      <c r="E42" s="3">
        <f>COUNTIF(G5:G35,"ESP1")</f>
        <v>0</v>
      </c>
      <c r="F42" s="3"/>
      <c r="G42" s="3"/>
      <c r="H42" s="3"/>
      <c r="J42" s="44"/>
      <c r="K42" s="44"/>
      <c r="L42" s="44"/>
    </row>
    <row r="43" spans="1:12" s="38" customFormat="1">
      <c r="A43" s="2"/>
      <c r="B43" s="2"/>
      <c r="C43" s="2"/>
      <c r="D43" s="2"/>
      <c r="E43" s="2"/>
      <c r="F43" s="2"/>
      <c r="G43" s="2"/>
      <c r="H43" s="2"/>
      <c r="J43" s="43"/>
      <c r="K43" s="43"/>
      <c r="L43" s="43"/>
    </row>
    <row r="44" spans="1:12" s="38" customFormat="1">
      <c r="J44" s="43"/>
      <c r="K44" s="43"/>
      <c r="L44" s="43"/>
    </row>
    <row r="45" spans="1:12" s="38" customFormat="1">
      <c r="A45" s="1" t="s">
        <v>27</v>
      </c>
      <c r="B45" s="1" t="s">
        <v>28</v>
      </c>
      <c r="C45" s="1" t="s">
        <v>29</v>
      </c>
      <c r="D45" s="1" t="s">
        <v>30</v>
      </c>
      <c r="E45" s="1" t="s">
        <v>31</v>
      </c>
      <c r="F45" s="1" t="s">
        <v>39</v>
      </c>
      <c r="G45" s="23"/>
      <c r="H45" s="23" t="s">
        <v>13</v>
      </c>
      <c r="I45" s="23" t="s">
        <v>13</v>
      </c>
      <c r="J45" s="43"/>
      <c r="K45" s="43"/>
      <c r="L45" s="43"/>
    </row>
    <row r="46" spans="1:12" s="38" customFormat="1">
      <c r="A46" s="2"/>
      <c r="B46" s="2"/>
      <c r="C46" s="2"/>
      <c r="D46" s="2"/>
      <c r="E46" s="2"/>
      <c r="F46" s="2"/>
      <c r="G46" s="23"/>
      <c r="H46" s="23"/>
      <c r="I46" s="23"/>
      <c r="J46" s="43"/>
      <c r="K46" s="43"/>
      <c r="L46" s="43"/>
    </row>
    <row r="47" spans="1:12" s="38" customFormat="1">
      <c r="A47" s="3">
        <f>COUNTIF(H5:H36,"5A")</f>
        <v>2</v>
      </c>
      <c r="B47" s="3">
        <f>COUNTIF(H5:H36,"5B")</f>
        <v>1</v>
      </c>
      <c r="C47" s="3">
        <f>COUNTIF(H5:H36,"5C")</f>
        <v>1</v>
      </c>
      <c r="D47" s="3">
        <f>COUNTIF(H5:H36,"5D")</f>
        <v>0</v>
      </c>
      <c r="E47" s="3">
        <f>COUNTIF(H5:H36,"5E")</f>
        <v>2</v>
      </c>
      <c r="F47" s="3">
        <f>COUNTIF(I5:I36,"LETCLA")</f>
        <v>1</v>
      </c>
      <c r="G47" s="24"/>
      <c r="H47" s="24"/>
      <c r="I47" s="24"/>
      <c r="J47" s="43"/>
      <c r="K47" s="43"/>
      <c r="L47" s="43"/>
    </row>
    <row r="48" spans="1:12" s="38" customFormat="1">
      <c r="A48" s="2"/>
      <c r="B48" s="2"/>
      <c r="C48" s="2"/>
      <c r="D48" s="2"/>
      <c r="E48" s="2"/>
      <c r="F48" s="2"/>
      <c r="G48" s="23"/>
      <c r="H48" s="23"/>
      <c r="I48" s="23"/>
      <c r="J48" s="43"/>
      <c r="K48" s="43"/>
      <c r="L48" s="43"/>
    </row>
    <row r="49" spans="1:12" s="38" customFormat="1">
      <c r="J49" s="43"/>
      <c r="K49" s="43"/>
      <c r="L49" s="43"/>
    </row>
    <row r="50" spans="1:12" s="38" customFormat="1">
      <c r="A50" s="38" t="s">
        <v>13</v>
      </c>
      <c r="D50" s="38" t="s">
        <v>40</v>
      </c>
      <c r="E50" s="38" t="s">
        <v>41</v>
      </c>
      <c r="F50" s="38" t="s">
        <v>39</v>
      </c>
      <c r="G50" s="28" t="s">
        <v>45</v>
      </c>
      <c r="H50" s="29" t="s">
        <v>46</v>
      </c>
      <c r="J50" s="43"/>
      <c r="K50" s="43"/>
      <c r="L50" s="43"/>
    </row>
    <row r="51" spans="1:12" s="38" customFormat="1">
      <c r="A51" s="38" t="s">
        <v>27</v>
      </c>
      <c r="D51" s="3">
        <f>COUNTIFS(H5:H36,"=5A",C5:C36,"=F")</f>
        <v>1</v>
      </c>
      <c r="E51" s="3">
        <f>COUNTIFS(H5:H36,"=5A",C5:C36,"=M")</f>
        <v>1</v>
      </c>
      <c r="F51" s="3">
        <f>COUNTIFS(H5:H36,"=5A",I5:I36,"=LETCLA")</f>
        <v>0</v>
      </c>
      <c r="G51" s="26"/>
      <c r="H51" s="3"/>
      <c r="I51" s="24"/>
      <c r="J51" s="45"/>
      <c r="K51" s="45"/>
      <c r="L51" s="43"/>
    </row>
    <row r="52" spans="1:12" s="38" customFormat="1">
      <c r="A52" s="38" t="s">
        <v>28</v>
      </c>
      <c r="D52" s="3">
        <f>COUNTIFS(H5:H36,"=5B",C5:C36,"=F")</f>
        <v>1</v>
      </c>
      <c r="E52" s="3">
        <f>COUNTIFS(H5:H36,"=5B",C5:C36,"=M")</f>
        <v>0</v>
      </c>
      <c r="F52" s="3">
        <f>COUNTIFS(H5:H36,"=5B",I5:I36,"=LETCLA")</f>
        <v>0</v>
      </c>
      <c r="G52" s="26"/>
      <c r="H52" s="3"/>
      <c r="I52" s="24"/>
      <c r="J52" s="45"/>
      <c r="K52" s="45"/>
      <c r="L52" s="43"/>
    </row>
    <row r="53" spans="1:12" s="38" customFormat="1">
      <c r="A53" s="38" t="s">
        <v>29</v>
      </c>
      <c r="D53" s="3">
        <f>COUNTIFS(H5:H36,"=5C",C5:C36,"=F")</f>
        <v>0</v>
      </c>
      <c r="E53" s="3">
        <f>COUNTIFS(H5:H36,"=5C",C5:C36,"=M")</f>
        <v>1</v>
      </c>
      <c r="F53" s="3">
        <f>COUNTIFS(H5:H36,"=5C",I5:I36,"=LETCLA")</f>
        <v>0</v>
      </c>
      <c r="G53" s="26"/>
      <c r="H53" s="3"/>
      <c r="I53" s="24"/>
      <c r="J53" s="45"/>
      <c r="K53" s="45"/>
      <c r="L53" s="43"/>
    </row>
    <row r="54" spans="1:12" s="38" customFormat="1">
      <c r="A54" s="17" t="s">
        <v>30</v>
      </c>
      <c r="D54" s="3">
        <f>COUNTIFS(H5:H36,"=5D",C5:C36,"=F")</f>
        <v>0</v>
      </c>
      <c r="E54" s="3">
        <f>COUNTIFS(H5:H36,"=5D",C5:C36,"=M")</f>
        <v>0</v>
      </c>
      <c r="F54" s="3">
        <f>COUNTIFS(H5:H36,"=5D",I5:I36,"=LETCLA")</f>
        <v>0</v>
      </c>
      <c r="G54" s="3">
        <f>COUNTIFS(H5:H36,"=5D",G5:G36,"=ALL1")</f>
        <v>0</v>
      </c>
      <c r="H54" s="3">
        <f>COUNTIFS(H5:H36,"=5D",G5:G36,"=ESP1")</f>
        <v>0</v>
      </c>
      <c r="I54" s="24"/>
      <c r="J54" s="45"/>
      <c r="K54" s="45"/>
      <c r="L54" s="43"/>
    </row>
    <row r="55" spans="1:12" s="38" customFormat="1">
      <c r="A55" s="17" t="s">
        <v>31</v>
      </c>
      <c r="D55" s="3">
        <f>COUNTIFS(H5:H36,"=5E",C5:C36,"=F")</f>
        <v>1</v>
      </c>
      <c r="E55" s="3">
        <f>COUNTIFS(H5:H36,"=5E",C5:C36,"=M")</f>
        <v>1</v>
      </c>
      <c r="F55" s="3">
        <f>COUNTIFS(H5:H36,"=5E",I5:I36,"=LETCLA")</f>
        <v>1</v>
      </c>
      <c r="G55" s="3">
        <f>COUNTIFS(H5:H36,"=5E",G5:G36,"=ALL1")</f>
        <v>1</v>
      </c>
      <c r="H55" s="3">
        <f>COUNTIFS(H5:H36,"=5E",G5:G36,"=ESP1")</f>
        <v>0</v>
      </c>
      <c r="I55" s="24"/>
      <c r="J55" s="45"/>
      <c r="K55" s="45"/>
      <c r="L55" s="43"/>
    </row>
    <row r="56" spans="1:12" s="38" customFormat="1">
      <c r="A56" s="17" t="s">
        <v>42</v>
      </c>
      <c r="D56" s="3">
        <f>COUNTIFS(H5:H36,"=RD",C5:C36,"=F")</f>
        <v>0</v>
      </c>
      <c r="E56" s="3">
        <f>COUNTIFS(H5:H36,"=RD",C5:C36,"=M")</f>
        <v>0</v>
      </c>
      <c r="F56" s="25"/>
      <c r="G56" s="27"/>
      <c r="H56" s="25"/>
      <c r="I56" s="23"/>
      <c r="J56" s="46"/>
      <c r="K56" s="46"/>
      <c r="L56" s="43"/>
    </row>
    <row r="57" spans="1:12" s="38" customFormat="1">
      <c r="A57" s="17" t="s">
        <v>43</v>
      </c>
      <c r="D57" s="3">
        <f>COUNTIFS(H5:H36,"=NR",C5:C36,"=F")</f>
        <v>0</v>
      </c>
      <c r="E57" s="3">
        <f>COUNTIFS(H5:H36,"=NR",C5:C36,"=M")</f>
        <v>0</v>
      </c>
      <c r="F57" s="25"/>
      <c r="G57" s="27"/>
      <c r="H57" s="25"/>
      <c r="I57" s="23"/>
      <c r="J57" s="46"/>
      <c r="K57" s="46"/>
      <c r="L57" s="43"/>
    </row>
    <row r="58" spans="1:12" s="38" customFormat="1">
      <c r="J58" s="43"/>
      <c r="K58" s="43"/>
      <c r="L58" s="43"/>
    </row>
    <row r="59" spans="1:12" s="38" customFormat="1">
      <c r="A59" s="38" t="s">
        <v>17</v>
      </c>
      <c r="D59" s="38">
        <f>SUM(D51:D58)</f>
        <v>3</v>
      </c>
      <c r="E59" s="38">
        <f>SUM(E51:E58)</f>
        <v>3</v>
      </c>
      <c r="F59" s="38">
        <f t="shared" ref="F59:H59" si="0">SUM(F51:F58)</f>
        <v>1</v>
      </c>
      <c r="G59" s="38">
        <f t="shared" si="0"/>
        <v>1</v>
      </c>
      <c r="H59" s="38">
        <f t="shared" si="0"/>
        <v>0</v>
      </c>
      <c r="J59" s="43"/>
      <c r="K59" s="43"/>
      <c r="L59" s="43"/>
    </row>
    <row r="60" spans="1:12" s="38" customFormat="1">
      <c r="J60" s="43"/>
      <c r="K60" s="43"/>
      <c r="L60" s="43"/>
    </row>
  </sheetData>
  <dataValidations count="2">
    <dataValidation type="list" allowBlank="1" showInputMessage="1" showErrorMessage="1" sqref="I5:I35">
      <formula1>OPTION</formula1>
    </dataValidation>
    <dataValidation type="list" allowBlank="1" showInputMessage="1" showErrorMessage="1" sqref="H5:H35">
      <formula1>CLASSE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3:H17"/>
  <sheetViews>
    <sheetView topLeftCell="A4" zoomScaleNormal="100" workbookViewId="0">
      <selection activeCell="L5" sqref="L5"/>
    </sheetView>
  </sheetViews>
  <sheetFormatPr baseColWidth="10" defaultRowHeight="15"/>
  <sheetData>
    <row r="3" spans="1:8">
      <c r="A3" s="13" t="s">
        <v>16</v>
      </c>
    </row>
    <row r="4" spans="1:8" s="13" customFormat="1"/>
    <row r="5" spans="1:8">
      <c r="A5" s="8"/>
      <c r="B5" s="8" t="s">
        <v>17</v>
      </c>
      <c r="C5" s="8" t="s">
        <v>5</v>
      </c>
      <c r="D5" s="16" t="s">
        <v>9</v>
      </c>
      <c r="E5" s="17" t="s">
        <v>7</v>
      </c>
      <c r="F5" s="17" t="s">
        <v>39</v>
      </c>
      <c r="G5" s="17" t="s">
        <v>40</v>
      </c>
      <c r="H5" s="17" t="s">
        <v>41</v>
      </c>
    </row>
    <row r="6" spans="1:8" ht="50.25" customHeight="1">
      <c r="A6" s="8" t="s">
        <v>27</v>
      </c>
      <c r="B6" s="8">
        <f>'6A'!A47+'6B'!A47+'6C'!A47+'6D'!A47+'6E'!A47+NVX!A47</f>
        <v>28</v>
      </c>
      <c r="C6" s="8">
        <f>B6</f>
        <v>28</v>
      </c>
      <c r="D6" s="8"/>
      <c r="E6" s="8"/>
      <c r="F6" s="8">
        <f>'6A'!F51+'6B'!F51+'6C'!F51+'6D'!F51+'6E'!F51</f>
        <v>13</v>
      </c>
      <c r="G6" s="8">
        <f>'6A'!D51+'6B'!D51+'6C'!D51+'6D'!D51+'6E'!D51+NVX!D51</f>
        <v>16</v>
      </c>
      <c r="H6" s="8">
        <f>'6A'!E51+'6B'!E51+'6C'!E51+'6D'!E51+'6E'!E51+NVX!E51</f>
        <v>12</v>
      </c>
    </row>
    <row r="7" spans="1:8" ht="50.25" customHeight="1">
      <c r="A7" s="8" t="s">
        <v>28</v>
      </c>
      <c r="B7" s="8">
        <f>'6A'!B47+'6B'!B47+'6C'!B47+'6D'!B47+'6E'!B47+NVX!B47</f>
        <v>30</v>
      </c>
      <c r="C7" s="8">
        <f t="shared" ref="C7:C10" si="0">B7</f>
        <v>30</v>
      </c>
      <c r="D7" s="8"/>
      <c r="E7" s="8"/>
      <c r="F7" s="8">
        <f>'6A'!F52+'6B'!F52+'6C'!F52+'6D'!F52+'6E'!F52</f>
        <v>14</v>
      </c>
      <c r="G7" s="8">
        <f>'6A'!D52+'6B'!D52+'6C'!D52+'6D'!D52+'6E'!D52+NVX!D52</f>
        <v>14</v>
      </c>
      <c r="H7" s="8">
        <f>'6A'!E52+'6B'!E52+'6C'!E52+'6D'!E52+'6E'!E52+NVX!E52</f>
        <v>16</v>
      </c>
    </row>
    <row r="8" spans="1:8" ht="50.25" customHeight="1">
      <c r="A8" s="8" t="s">
        <v>29</v>
      </c>
      <c r="B8" s="8">
        <f>'6A'!C47+'6B'!C47+'6C'!C47+'6D'!C47+'6E'!C47+NVX!C47</f>
        <v>28</v>
      </c>
      <c r="C8" s="8">
        <f t="shared" si="0"/>
        <v>28</v>
      </c>
      <c r="D8" s="8"/>
      <c r="E8" s="8"/>
      <c r="F8" s="8">
        <f>'6A'!F53+'6B'!F53+'6C'!F53+'6D'!F53+'6E'!F53</f>
        <v>15</v>
      </c>
      <c r="G8" s="8">
        <f>'6A'!D53+'6B'!D53+'6C'!D53+'6D'!D53+'6E'!D53+NVX!D53</f>
        <v>15</v>
      </c>
      <c r="H8" s="8">
        <f>'6A'!E53+'6B'!E53+'6C'!E53+'6D'!E53+'6E'!E53+NVX!E53</f>
        <v>13</v>
      </c>
    </row>
    <row r="9" spans="1:8" ht="50.25" customHeight="1">
      <c r="A9" s="8" t="s">
        <v>30</v>
      </c>
      <c r="B9" s="8">
        <f>'6A'!D47+'6B'!D47+'6C'!D47+'6D'!D47+'6E'!D47+NVX!D47</f>
        <v>31</v>
      </c>
      <c r="C9" s="8">
        <f t="shared" si="0"/>
        <v>31</v>
      </c>
      <c r="D9" s="8">
        <f>'6D'!G54+'6E'!G54</f>
        <v>15</v>
      </c>
      <c r="E9" s="8">
        <f>'6D'!H54+'6E'!H54</f>
        <v>16</v>
      </c>
      <c r="F9" s="8">
        <f>'6A'!F54+'6B'!F54+'6C'!F54+'6D'!F54+'6E'!F54</f>
        <v>11</v>
      </c>
      <c r="G9" s="8">
        <f>'6A'!D54+'6B'!D54+'6C'!D54+'6D'!D54+'6E'!D54+NVX!D54</f>
        <v>17</v>
      </c>
      <c r="H9" s="8">
        <f>'6A'!E54+'6B'!E54+'6C'!E54+'6D'!E54+'6E'!E54+NVX!E54</f>
        <v>14</v>
      </c>
    </row>
    <row r="10" spans="1:8" ht="50.25" customHeight="1">
      <c r="A10" s="8" t="s">
        <v>31</v>
      </c>
      <c r="B10" s="8">
        <f>'6A'!E47+'6B'!E47+'6C'!E47+'6D'!E47+'6E'!E47+NVX!E47</f>
        <v>31</v>
      </c>
      <c r="C10" s="8">
        <f t="shared" si="0"/>
        <v>31</v>
      </c>
      <c r="D10" s="8">
        <f>'6D'!G55+'6E'!G55</f>
        <v>11</v>
      </c>
      <c r="E10" s="8">
        <f>'6D'!H55+'6E'!H55</f>
        <v>18</v>
      </c>
      <c r="F10" s="8">
        <f>'6A'!F55+'6B'!F55+'6C'!F55+'6D'!F55+'6E'!F55</f>
        <v>17</v>
      </c>
      <c r="G10" s="8">
        <f>'6A'!D55+'6B'!D55+'6C'!D55+'6D'!D55+'6E'!D55+NVX!D55</f>
        <v>15</v>
      </c>
      <c r="H10" s="8">
        <f>'6A'!E55+'6B'!E55+'6C'!E55+'6D'!E55+'6E'!E55+NVX!E55</f>
        <v>16</v>
      </c>
    </row>
    <row r="11" spans="1:8" s="13" customFormat="1" ht="50.25" customHeight="1">
      <c r="A11" s="8" t="s">
        <v>18</v>
      </c>
      <c r="B11" s="8">
        <f>SUM(B6:B10)</f>
        <v>148</v>
      </c>
      <c r="C11" s="8">
        <f>SUM(C6:C10)</f>
        <v>148</v>
      </c>
      <c r="D11" s="8">
        <f t="shared" ref="D11:H11" si="1">SUM(D6:D10)</f>
        <v>26</v>
      </c>
      <c r="E11" s="8">
        <f t="shared" si="1"/>
        <v>34</v>
      </c>
      <c r="F11" s="8">
        <f t="shared" si="1"/>
        <v>70</v>
      </c>
      <c r="G11" s="8">
        <f t="shared" si="1"/>
        <v>77</v>
      </c>
      <c r="H11" s="8">
        <f t="shared" si="1"/>
        <v>71</v>
      </c>
    </row>
    <row r="14" spans="1:8">
      <c r="B14" s="16"/>
      <c r="C14" s="16"/>
    </row>
    <row r="15" spans="1:8">
      <c r="B15" s="16"/>
      <c r="C15" s="16"/>
    </row>
    <row r="16" spans="1:8">
      <c r="B16" s="16"/>
      <c r="C16" s="16"/>
    </row>
    <row r="17" spans="2:3">
      <c r="B17" s="16"/>
      <c r="C17" s="16"/>
    </row>
  </sheetData>
  <sheetProtection password="CFFD" sheet="1" objects="1" scenarios="1"/>
  <pageMargins left="0.70866141732283472" right="0.70866141732283472" top="0.74803149606299213" bottom="0.74803149606299213" header="0.31496062992125984" footer="0.31496062992125984"/>
  <pageSetup paperSize="9" orientation="landscape" horizontalDpi="4294967294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2:C14"/>
  <sheetViews>
    <sheetView workbookViewId="0">
      <selection activeCell="L5" sqref="L5"/>
    </sheetView>
  </sheetViews>
  <sheetFormatPr baseColWidth="10" defaultRowHeight="15"/>
  <sheetData>
    <row r="2" spans="1:3">
      <c r="A2" s="13" t="s">
        <v>19</v>
      </c>
    </row>
    <row r="3" spans="1:3">
      <c r="A3" s="13" t="s">
        <v>22</v>
      </c>
    </row>
    <row r="4" spans="1:3">
      <c r="A4" s="13" t="s">
        <v>20</v>
      </c>
    </row>
    <row r="5" spans="1:3">
      <c r="A5" s="13" t="s">
        <v>21</v>
      </c>
      <c r="C5" s="20" t="s">
        <v>27</v>
      </c>
    </row>
    <row r="6" spans="1:3">
      <c r="A6" s="20" t="s">
        <v>13</v>
      </c>
      <c r="C6" s="20" t="s">
        <v>28</v>
      </c>
    </row>
    <row r="7" spans="1:3">
      <c r="C7" s="20" t="s">
        <v>29</v>
      </c>
    </row>
    <row r="8" spans="1:3">
      <c r="C8" s="20" t="s">
        <v>30</v>
      </c>
    </row>
    <row r="9" spans="1:3">
      <c r="C9" s="20" t="s">
        <v>31</v>
      </c>
    </row>
    <row r="10" spans="1:3">
      <c r="C10" s="20" t="s">
        <v>36</v>
      </c>
    </row>
    <row r="11" spans="1:3">
      <c r="C11" s="20" t="s">
        <v>37</v>
      </c>
    </row>
    <row r="13" spans="1:3">
      <c r="A13" s="20" t="s">
        <v>38</v>
      </c>
      <c r="C13" s="20" t="s">
        <v>39</v>
      </c>
    </row>
    <row r="14" spans="1:3">
      <c r="C14" s="20"/>
    </row>
  </sheetData>
  <sheetProtection password="CFFD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2:H11"/>
  <sheetViews>
    <sheetView tabSelected="1" workbookViewId="0">
      <selection activeCell="A11" sqref="A11:H11"/>
    </sheetView>
  </sheetViews>
  <sheetFormatPr baseColWidth="10" defaultRowHeight="15"/>
  <sheetData>
    <row r="2" spans="1:8">
      <c r="A2" t="s">
        <v>50</v>
      </c>
      <c r="B2" t="s">
        <v>51</v>
      </c>
      <c r="C2" t="s">
        <v>4</v>
      </c>
      <c r="D2">
        <v>37080</v>
      </c>
      <c r="E2" t="s">
        <v>24</v>
      </c>
      <c r="F2" t="s">
        <v>5</v>
      </c>
      <c r="G2" t="s">
        <v>27</v>
      </c>
      <c r="H2" t="s">
        <v>39</v>
      </c>
    </row>
    <row r="3" spans="1:8">
      <c r="A3" t="s">
        <v>52</v>
      </c>
      <c r="B3" t="s">
        <v>79</v>
      </c>
      <c r="C3" t="s">
        <v>6</v>
      </c>
      <c r="D3">
        <v>37099</v>
      </c>
      <c r="E3">
        <v>7</v>
      </c>
      <c r="F3" t="s">
        <v>5</v>
      </c>
      <c r="G3" t="s">
        <v>27</v>
      </c>
    </row>
    <row r="4" spans="1:8">
      <c r="A4" t="s">
        <v>54</v>
      </c>
      <c r="B4" t="s">
        <v>81</v>
      </c>
      <c r="C4" t="s">
        <v>4</v>
      </c>
      <c r="D4">
        <v>37226</v>
      </c>
      <c r="E4">
        <v>7</v>
      </c>
      <c r="F4" t="s">
        <v>5</v>
      </c>
      <c r="G4" t="s">
        <v>27</v>
      </c>
      <c r="H4" t="s">
        <v>39</v>
      </c>
    </row>
    <row r="5" spans="1:8">
      <c r="A5" t="s">
        <v>56</v>
      </c>
      <c r="B5" t="s">
        <v>83</v>
      </c>
      <c r="C5" t="s">
        <v>4</v>
      </c>
      <c r="D5">
        <v>37134</v>
      </c>
      <c r="E5">
        <v>7</v>
      </c>
      <c r="F5" t="s">
        <v>5</v>
      </c>
      <c r="G5" t="s">
        <v>27</v>
      </c>
      <c r="H5" t="s">
        <v>39</v>
      </c>
    </row>
    <row r="6" spans="1:8">
      <c r="A6" t="s">
        <v>57</v>
      </c>
      <c r="B6" t="s">
        <v>84</v>
      </c>
      <c r="C6" t="s">
        <v>4</v>
      </c>
      <c r="D6">
        <v>37124</v>
      </c>
      <c r="E6" t="s">
        <v>24</v>
      </c>
      <c r="F6" t="s">
        <v>5</v>
      </c>
      <c r="G6" t="s">
        <v>27</v>
      </c>
      <c r="H6" t="s">
        <v>39</v>
      </c>
    </row>
    <row r="7" spans="1:8">
      <c r="A7" t="s">
        <v>58</v>
      </c>
      <c r="B7" t="s">
        <v>85</v>
      </c>
      <c r="C7" t="s">
        <v>4</v>
      </c>
      <c r="D7">
        <v>37245</v>
      </c>
      <c r="E7" t="s">
        <v>25</v>
      </c>
      <c r="F7" t="s">
        <v>5</v>
      </c>
      <c r="G7" t="s">
        <v>27</v>
      </c>
      <c r="H7" t="s">
        <v>39</v>
      </c>
    </row>
    <row r="8" spans="1:8">
      <c r="A8" t="s">
        <v>59</v>
      </c>
      <c r="B8" t="s">
        <v>86</v>
      </c>
      <c r="C8" t="s">
        <v>6</v>
      </c>
      <c r="D8">
        <v>36977</v>
      </c>
      <c r="E8" t="s">
        <v>25</v>
      </c>
      <c r="F8" t="s">
        <v>5</v>
      </c>
      <c r="G8" t="s">
        <v>27</v>
      </c>
    </row>
    <row r="9" spans="1:8">
      <c r="A9" t="s">
        <v>60</v>
      </c>
      <c r="B9" t="s">
        <v>87</v>
      </c>
      <c r="C9" t="s">
        <v>4</v>
      </c>
      <c r="D9">
        <v>37111</v>
      </c>
      <c r="E9">
        <v>7</v>
      </c>
      <c r="F9" t="s">
        <v>5</v>
      </c>
      <c r="G9" t="s">
        <v>27</v>
      </c>
      <c r="H9" t="s">
        <v>39</v>
      </c>
    </row>
    <row r="10" spans="1:8">
      <c r="A10" t="s">
        <v>61</v>
      </c>
      <c r="B10" t="s">
        <v>88</v>
      </c>
      <c r="C10" t="s">
        <v>4</v>
      </c>
      <c r="D10">
        <v>37181</v>
      </c>
      <c r="E10" t="s">
        <v>24</v>
      </c>
      <c r="F10" t="s">
        <v>5</v>
      </c>
      <c r="G10" t="s">
        <v>27</v>
      </c>
    </row>
    <row r="11" spans="1:8">
      <c r="A11" t="s">
        <v>62</v>
      </c>
      <c r="B11" t="s">
        <v>89</v>
      </c>
      <c r="C11" t="s">
        <v>6</v>
      </c>
      <c r="D11">
        <v>37206</v>
      </c>
      <c r="E11">
        <v>7</v>
      </c>
      <c r="F11" t="s">
        <v>5</v>
      </c>
      <c r="G11" t="s">
        <v>27</v>
      </c>
    </row>
  </sheetData>
  <pageMargins left="0" right="0" top="0" bottom="0" header="0.31496062992125984" footer="0.31496062992125984"/>
  <pageSetup paperSize="9" scale="95" orientation="landscape" horizontalDpi="4294967294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2:G2"/>
  <sheetViews>
    <sheetView workbookViewId="0">
      <selection activeCell="A2" sqref="A2:H2"/>
    </sheetView>
  </sheetViews>
  <sheetFormatPr baseColWidth="10" defaultRowHeight="15"/>
  <cols>
    <col min="1" max="16384" width="11.42578125" style="38"/>
  </cols>
  <sheetData>
    <row r="2" spans="1:7">
      <c r="A2" s="38" t="s">
        <v>55</v>
      </c>
      <c r="B2" s="38" t="s">
        <v>82</v>
      </c>
      <c r="C2" s="38" t="s">
        <v>6</v>
      </c>
      <c r="D2" s="38">
        <v>36893</v>
      </c>
      <c r="E2" s="38" t="s">
        <v>24</v>
      </c>
      <c r="F2" s="38" t="s">
        <v>5</v>
      </c>
      <c r="G2" s="38" t="s">
        <v>28</v>
      </c>
    </row>
  </sheetData>
  <pageMargins left="0" right="0" top="0" bottom="0" header="0.31496062992125984" footer="0.31496062992125984"/>
  <pageSetup paperSize="9" scale="95" orientation="landscape" horizontalDpi="4294967294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2:G2"/>
  <sheetViews>
    <sheetView workbookViewId="0">
      <selection activeCell="A2" sqref="A2:H2"/>
    </sheetView>
  </sheetViews>
  <sheetFormatPr baseColWidth="10" defaultRowHeight="15"/>
  <cols>
    <col min="1" max="16384" width="11.42578125" style="38"/>
  </cols>
  <sheetData>
    <row r="2" spans="1:7">
      <c r="A2" s="38" t="s">
        <v>53</v>
      </c>
      <c r="B2" s="38" t="s">
        <v>80</v>
      </c>
      <c r="C2" s="38" t="s">
        <v>6</v>
      </c>
      <c r="D2" s="38">
        <v>37160</v>
      </c>
      <c r="E2" s="38">
        <v>7</v>
      </c>
      <c r="F2" s="38" t="s">
        <v>5</v>
      </c>
      <c r="G2" s="38" t="s">
        <v>29</v>
      </c>
    </row>
  </sheetData>
  <pageMargins left="0" right="0" top="0" bottom="0" header="0.31496062992125984" footer="0.31496062992125984"/>
  <pageSetup paperSize="9" scale="95" orientation="landscape" horizontalDpi="4294967294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"/>
  <sheetViews>
    <sheetView topLeftCell="C1" workbookViewId="0">
      <selection activeCell="M23" sqref="M23"/>
    </sheetView>
  </sheetViews>
  <sheetFormatPr baseColWidth="10" defaultRowHeight="15"/>
  <sheetData/>
  <pageMargins left="0" right="0" top="0" bottom="0" header="0.31496062992125984" footer="0.31496062992125984"/>
  <pageSetup paperSize="9" scale="95" orientation="landscape" horizontalDpi="4294967294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"/>
  <sheetViews>
    <sheetView workbookViewId="0">
      <selection activeCell="L5" sqref="L5"/>
    </sheetView>
  </sheetViews>
  <sheetFormatPr baseColWidth="10" defaultRowHeight="15"/>
  <cols>
    <col min="1" max="16384" width="11.42578125" style="38"/>
  </cols>
  <sheetData/>
  <pageMargins left="0" right="0" top="0" bottom="0" header="0.31496062992125984" footer="0.31496062992125984"/>
  <pageSetup paperSize="9" scale="95" orientation="landscape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</vt:i4>
      </vt:variant>
    </vt:vector>
  </HeadingPairs>
  <TitlesOfParts>
    <vt:vector size="15" baseType="lpstr">
      <vt:lpstr>6A</vt:lpstr>
      <vt:lpstr>6B</vt:lpstr>
      <vt:lpstr>6C</vt:lpstr>
      <vt:lpstr>6D</vt:lpstr>
      <vt:lpstr>6E</vt:lpstr>
      <vt:lpstr>NVX</vt:lpstr>
      <vt:lpstr>EFFECTIF 13-14</vt:lpstr>
      <vt:lpstr>MODE EMPLOI</vt:lpstr>
      <vt:lpstr>LIST5A</vt:lpstr>
      <vt:lpstr>LIST5B</vt:lpstr>
      <vt:lpstr>LIST5C</vt:lpstr>
      <vt:lpstr>LIST5D</vt:lpstr>
      <vt:lpstr>LIST5E</vt:lpstr>
      <vt:lpstr>CLASSE</vt:lpstr>
      <vt:lpstr>OPTION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brigitte</dc:creator>
  <cp:lastModifiedBy>poste38</cp:lastModifiedBy>
  <cp:lastPrinted>2013-08-31T14:29:21Z</cp:lastPrinted>
  <dcterms:created xsi:type="dcterms:W3CDTF">2013-06-06T16:31:35Z</dcterms:created>
  <dcterms:modified xsi:type="dcterms:W3CDTF">2014-05-27T11:27:15Z</dcterms:modified>
</cp:coreProperties>
</file>