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 tabRatio="658"/>
  </bookViews>
  <sheets>
    <sheet name="Sommaire" sheetId="5" r:id="rId1"/>
    <sheet name="Représentant 1" sheetId="6" r:id="rId2"/>
    <sheet name="Représentant 2" sheetId="1" r:id="rId3"/>
    <sheet name="Représentant 3" sheetId="4" r:id="rId4"/>
    <sheet name="Original" sheetId="9" r:id="rId5"/>
  </sheets>
  <definedNames>
    <definedName name="_xlnm._FilterDatabase" localSheetId="4" hidden="1">Original!$A$1:$R$17</definedName>
    <definedName name="_xlnm._FilterDatabase" localSheetId="1" hidden="1">'Représentant 1'!$A$6:$R$23</definedName>
    <definedName name="_xlnm._FilterDatabase" localSheetId="2" hidden="1">'Représentant 2'!$A$1:$Q$95</definedName>
    <definedName name="_xlnm._FilterDatabase" localSheetId="3" hidden="1">'Représentant 3'!$A$1:$R$44</definedName>
    <definedName name="_xlnm._FilterDatabase" localSheetId="0" hidden="1">Sommaire!$A$1:$O$12</definedName>
    <definedName name="_xlnm.Criteria" localSheetId="2">'Représentant 2'!$B$4</definedName>
    <definedName name="_xlnm.Print_Titles" localSheetId="4">Original!$A:$B</definedName>
    <definedName name="_xlnm.Print_Titles" localSheetId="1">'Représentant 1'!$A:$B</definedName>
    <definedName name="_xlnm.Print_Titles" localSheetId="2">'Représentant 2'!$A:$B</definedName>
    <definedName name="_xlnm.Print_Titles" localSheetId="3">'Représentant 3'!$A:$B</definedName>
    <definedName name="_xlnm.Print_Area" localSheetId="4">Original!$E:$R</definedName>
    <definedName name="_xlnm.Print_Area" localSheetId="1">'Représentant 1'!$E:$R</definedName>
    <definedName name="_xlnm.Print_Area" localSheetId="2">'Représentant 2'!$E:$Q</definedName>
    <definedName name="_xlnm.Print_Area" localSheetId="3">'Représentant 3'!$E:$R</definedName>
    <definedName name="_xlnm.Print_Area" localSheetId="0">Sommaire!$B:$O</definedName>
  </definedNames>
  <calcPr calcId="125725"/>
  <fileRecoveryPr repairLoad="1"/>
</workbook>
</file>

<file path=xl/calcChain.xml><?xml version="1.0" encoding="utf-8"?>
<calcChain xmlns="http://schemas.openxmlformats.org/spreadsheetml/2006/main">
  <c r="A1" i="9"/>
  <c r="B6" i="5"/>
  <c r="B8"/>
  <c r="A1" i="4"/>
  <c r="A1" i="1"/>
  <c r="B10" i="5"/>
  <c r="A1" i="6"/>
  <c r="P18"/>
  <c r="O18"/>
  <c r="N18"/>
  <c r="M18"/>
  <c r="L18"/>
  <c r="K18"/>
  <c r="J18"/>
  <c r="I18"/>
  <c r="H18"/>
  <c r="G18"/>
  <c r="F18"/>
  <c r="E18"/>
  <c r="R18" l="1"/>
  <c r="E5" i="9"/>
  <c r="P4"/>
  <c r="O4"/>
  <c r="N4"/>
  <c r="M4"/>
  <c r="L4"/>
  <c r="K4"/>
  <c r="J4"/>
  <c r="I4"/>
  <c r="H4"/>
  <c r="G4"/>
  <c r="F4"/>
  <c r="E4"/>
  <c r="P12"/>
  <c r="O12"/>
  <c r="N12"/>
  <c r="M12"/>
  <c r="L12"/>
  <c r="K12"/>
  <c r="J12"/>
  <c r="I12"/>
  <c r="H12"/>
  <c r="G12"/>
  <c r="F12"/>
  <c r="E12"/>
  <c r="R12" s="1"/>
  <c r="P10"/>
  <c r="O10"/>
  <c r="N10"/>
  <c r="M10"/>
  <c r="L10"/>
  <c r="K10"/>
  <c r="J10"/>
  <c r="I10"/>
  <c r="H10"/>
  <c r="G10"/>
  <c r="F10"/>
  <c r="E10"/>
  <c r="R10" s="1"/>
  <c r="P8"/>
  <c r="O8"/>
  <c r="N8"/>
  <c r="M8"/>
  <c r="L8"/>
  <c r="K8"/>
  <c r="J8"/>
  <c r="I8"/>
  <c r="H8"/>
  <c r="G8"/>
  <c r="F8"/>
  <c r="E8"/>
  <c r="R8" s="1"/>
  <c r="R7"/>
  <c r="P12" i="4"/>
  <c r="O12"/>
  <c r="N12"/>
  <c r="M12"/>
  <c r="L12"/>
  <c r="K12"/>
  <c r="J12"/>
  <c r="I12"/>
  <c r="H12"/>
  <c r="G12"/>
  <c r="F12"/>
  <c r="E12"/>
  <c r="P19"/>
  <c r="O19"/>
  <c r="N19"/>
  <c r="M19"/>
  <c r="L19"/>
  <c r="K19"/>
  <c r="J19"/>
  <c r="I19"/>
  <c r="H19"/>
  <c r="G19"/>
  <c r="F19"/>
  <c r="E19"/>
  <c r="P25"/>
  <c r="O25"/>
  <c r="N25"/>
  <c r="M25"/>
  <c r="L25"/>
  <c r="K25"/>
  <c r="J25"/>
  <c r="I25"/>
  <c r="H25"/>
  <c r="G25"/>
  <c r="F25"/>
  <c r="E25"/>
  <c r="P32"/>
  <c r="O32"/>
  <c r="N32"/>
  <c r="M32"/>
  <c r="L32"/>
  <c r="K32"/>
  <c r="J32"/>
  <c r="I32"/>
  <c r="H32"/>
  <c r="G32"/>
  <c r="F32"/>
  <c r="E32"/>
  <c r="P39"/>
  <c r="O39"/>
  <c r="N39"/>
  <c r="M39"/>
  <c r="L39"/>
  <c r="K39"/>
  <c r="J39"/>
  <c r="I39"/>
  <c r="H39"/>
  <c r="G39"/>
  <c r="F39"/>
  <c r="E39"/>
  <c r="P37"/>
  <c r="O37"/>
  <c r="N37"/>
  <c r="M37"/>
  <c r="L37"/>
  <c r="K37"/>
  <c r="J37"/>
  <c r="I37"/>
  <c r="H37"/>
  <c r="G37"/>
  <c r="F37"/>
  <c r="E37"/>
  <c r="P35"/>
  <c r="O35"/>
  <c r="N35"/>
  <c r="M35"/>
  <c r="L35"/>
  <c r="K35"/>
  <c r="J35"/>
  <c r="I35"/>
  <c r="H35"/>
  <c r="G35"/>
  <c r="F35"/>
  <c r="E35"/>
  <c r="R34"/>
  <c r="P11" i="6"/>
  <c r="O11"/>
  <c r="N11"/>
  <c r="M11"/>
  <c r="L11"/>
  <c r="K11"/>
  <c r="J11"/>
  <c r="I11"/>
  <c r="H11"/>
  <c r="G11"/>
  <c r="F11"/>
  <c r="E11"/>
  <c r="P83" i="1"/>
  <c r="O83"/>
  <c r="N83"/>
  <c r="M83"/>
  <c r="L83"/>
  <c r="K83"/>
  <c r="J83"/>
  <c r="I83"/>
  <c r="H83"/>
  <c r="G83"/>
  <c r="F83"/>
  <c r="E83"/>
  <c r="Q83" s="1"/>
  <c r="P77"/>
  <c r="O77"/>
  <c r="N77"/>
  <c r="M77"/>
  <c r="L77"/>
  <c r="K77"/>
  <c r="J77"/>
  <c r="I77"/>
  <c r="H77"/>
  <c r="G77"/>
  <c r="F77"/>
  <c r="E77"/>
  <c r="Q77" s="1"/>
  <c r="P70"/>
  <c r="O70"/>
  <c r="N70"/>
  <c r="K70"/>
  <c r="J70"/>
  <c r="I70"/>
  <c r="H70"/>
  <c r="G70"/>
  <c r="F70"/>
  <c r="E70"/>
  <c r="P64"/>
  <c r="O64"/>
  <c r="N64"/>
  <c r="M64"/>
  <c r="L64"/>
  <c r="K64"/>
  <c r="J64"/>
  <c r="I64"/>
  <c r="H64"/>
  <c r="G64"/>
  <c r="F64"/>
  <c r="E64"/>
  <c r="Q64" s="1"/>
  <c r="P57"/>
  <c r="O57"/>
  <c r="N57"/>
  <c r="M57"/>
  <c r="L57"/>
  <c r="K57"/>
  <c r="J57"/>
  <c r="I57"/>
  <c r="H57"/>
  <c r="G57"/>
  <c r="F57"/>
  <c r="E57"/>
  <c r="Q57" s="1"/>
  <c r="P51"/>
  <c r="O51"/>
  <c r="N51"/>
  <c r="M51"/>
  <c r="L51"/>
  <c r="K51"/>
  <c r="J51"/>
  <c r="I51"/>
  <c r="H51"/>
  <c r="G51"/>
  <c r="F51"/>
  <c r="E51"/>
  <c r="Q51" s="1"/>
  <c r="P44"/>
  <c r="O44"/>
  <c r="N44"/>
  <c r="M44"/>
  <c r="L44"/>
  <c r="K44"/>
  <c r="J44"/>
  <c r="I44"/>
  <c r="H44"/>
  <c r="G44"/>
  <c r="F44"/>
  <c r="E44"/>
  <c r="Q44" s="1"/>
  <c r="P37"/>
  <c r="O37"/>
  <c r="N37"/>
  <c r="M37"/>
  <c r="L37"/>
  <c r="K37"/>
  <c r="J37"/>
  <c r="I37"/>
  <c r="H37"/>
  <c r="G37"/>
  <c r="F37"/>
  <c r="E37"/>
  <c r="Q37" s="1"/>
  <c r="P31"/>
  <c r="O31"/>
  <c r="N31"/>
  <c r="M31"/>
  <c r="L31"/>
  <c r="K31"/>
  <c r="J31"/>
  <c r="I31"/>
  <c r="H31"/>
  <c r="G31"/>
  <c r="F31"/>
  <c r="E31"/>
  <c r="Q31" s="1"/>
  <c r="P24"/>
  <c r="O24"/>
  <c r="N24"/>
  <c r="M24"/>
  <c r="L24"/>
  <c r="K24"/>
  <c r="J24"/>
  <c r="I24"/>
  <c r="H24"/>
  <c r="G24"/>
  <c r="F24"/>
  <c r="E24"/>
  <c r="Q24" s="1"/>
  <c r="P18"/>
  <c r="O18"/>
  <c r="N18"/>
  <c r="M18"/>
  <c r="L18"/>
  <c r="J18"/>
  <c r="I18"/>
  <c r="H18"/>
  <c r="G18"/>
  <c r="F18"/>
  <c r="E18"/>
  <c r="P12"/>
  <c r="O12"/>
  <c r="N12"/>
  <c r="M12"/>
  <c r="L12"/>
  <c r="K12"/>
  <c r="J12"/>
  <c r="I12"/>
  <c r="H12"/>
  <c r="G12"/>
  <c r="F12"/>
  <c r="E12"/>
  <c r="P90"/>
  <c r="O90"/>
  <c r="N90"/>
  <c r="M90"/>
  <c r="L90"/>
  <c r="K90"/>
  <c r="J90"/>
  <c r="I90"/>
  <c r="H90"/>
  <c r="G90"/>
  <c r="F90"/>
  <c r="E90"/>
  <c r="E88"/>
  <c r="B2" i="5"/>
  <c r="A3" i="4" s="1"/>
  <c r="P30"/>
  <c r="O30"/>
  <c r="N30"/>
  <c r="M30"/>
  <c r="L30"/>
  <c r="K30"/>
  <c r="J30"/>
  <c r="I30"/>
  <c r="H30"/>
  <c r="G30"/>
  <c r="F30"/>
  <c r="E30"/>
  <c r="P28"/>
  <c r="O28"/>
  <c r="N28"/>
  <c r="M28"/>
  <c r="L28"/>
  <c r="K28"/>
  <c r="J28"/>
  <c r="I28"/>
  <c r="H28"/>
  <c r="G28"/>
  <c r="F28"/>
  <c r="E28"/>
  <c r="P23"/>
  <c r="O23"/>
  <c r="N23"/>
  <c r="M23"/>
  <c r="L23"/>
  <c r="K23"/>
  <c r="J23"/>
  <c r="I23"/>
  <c r="H23"/>
  <c r="G23"/>
  <c r="F23"/>
  <c r="E23"/>
  <c r="P21"/>
  <c r="O21"/>
  <c r="N21"/>
  <c r="M21"/>
  <c r="L21"/>
  <c r="K21"/>
  <c r="J21"/>
  <c r="I21"/>
  <c r="H21"/>
  <c r="G21"/>
  <c r="F21"/>
  <c r="E21"/>
  <c r="P17"/>
  <c r="O17"/>
  <c r="N17"/>
  <c r="M17"/>
  <c r="L17"/>
  <c r="K17"/>
  <c r="J17"/>
  <c r="I17"/>
  <c r="H17"/>
  <c r="G17"/>
  <c r="P15"/>
  <c r="O15"/>
  <c r="N15"/>
  <c r="M15"/>
  <c r="L15"/>
  <c r="K15"/>
  <c r="J15"/>
  <c r="I15"/>
  <c r="H15"/>
  <c r="G15"/>
  <c r="C26"/>
  <c r="P10"/>
  <c r="O10"/>
  <c r="N10"/>
  <c r="M10"/>
  <c r="L10"/>
  <c r="K10"/>
  <c r="J10"/>
  <c r="I10"/>
  <c r="H10"/>
  <c r="G10"/>
  <c r="F10"/>
  <c r="E10"/>
  <c r="R10" s="1"/>
  <c r="P8"/>
  <c r="O8"/>
  <c r="N8"/>
  <c r="M8"/>
  <c r="L8"/>
  <c r="K8"/>
  <c r="J8"/>
  <c r="I8"/>
  <c r="H8"/>
  <c r="G8"/>
  <c r="F8"/>
  <c r="E8"/>
  <c r="R8" s="1"/>
  <c r="C13"/>
  <c r="C6"/>
  <c r="C40"/>
  <c r="C33"/>
  <c r="C19" i="6"/>
  <c r="C12"/>
  <c r="C6"/>
  <c r="E5" i="4"/>
  <c r="P4"/>
  <c r="O4"/>
  <c r="N4"/>
  <c r="M4"/>
  <c r="L4"/>
  <c r="K4"/>
  <c r="J4"/>
  <c r="I4"/>
  <c r="H4"/>
  <c r="G4"/>
  <c r="F4"/>
  <c r="E4"/>
  <c r="R7"/>
  <c r="Q44"/>
  <c r="Q43"/>
  <c r="C91" i="1"/>
  <c r="C84"/>
  <c r="C71"/>
  <c r="C58"/>
  <c r="C45"/>
  <c r="C38"/>
  <c r="C25"/>
  <c r="C6"/>
  <c r="P81"/>
  <c r="O81"/>
  <c r="N81"/>
  <c r="M81"/>
  <c r="L81"/>
  <c r="K81"/>
  <c r="J81"/>
  <c r="I81"/>
  <c r="H81"/>
  <c r="G81"/>
  <c r="F81"/>
  <c r="E81"/>
  <c r="P79"/>
  <c r="O79"/>
  <c r="N79"/>
  <c r="M79"/>
  <c r="L79"/>
  <c r="K79"/>
  <c r="J79"/>
  <c r="I79"/>
  <c r="H79"/>
  <c r="G79"/>
  <c r="F79"/>
  <c r="E79"/>
  <c r="P75"/>
  <c r="O75"/>
  <c r="N75"/>
  <c r="M75"/>
  <c r="L75"/>
  <c r="K75"/>
  <c r="J75"/>
  <c r="I75"/>
  <c r="H75"/>
  <c r="G75"/>
  <c r="F75"/>
  <c r="E75"/>
  <c r="P73"/>
  <c r="O73"/>
  <c r="N73"/>
  <c r="M73"/>
  <c r="L73"/>
  <c r="K73"/>
  <c r="J73"/>
  <c r="I73"/>
  <c r="H73"/>
  <c r="G73"/>
  <c r="F73"/>
  <c r="E73"/>
  <c r="P68"/>
  <c r="O68"/>
  <c r="N68"/>
  <c r="K68"/>
  <c r="J68"/>
  <c r="I68"/>
  <c r="H68"/>
  <c r="G68"/>
  <c r="F68"/>
  <c r="E68"/>
  <c r="P66"/>
  <c r="O66"/>
  <c r="N66"/>
  <c r="K66"/>
  <c r="J66"/>
  <c r="I66"/>
  <c r="H66"/>
  <c r="G66"/>
  <c r="F66"/>
  <c r="E66"/>
  <c r="P62"/>
  <c r="O62"/>
  <c r="N62"/>
  <c r="M62"/>
  <c r="L62"/>
  <c r="K62"/>
  <c r="J62"/>
  <c r="I62"/>
  <c r="H62"/>
  <c r="G62"/>
  <c r="F62"/>
  <c r="E62"/>
  <c r="P60"/>
  <c r="O60"/>
  <c r="N60"/>
  <c r="M60"/>
  <c r="L60"/>
  <c r="K60"/>
  <c r="J60"/>
  <c r="I60"/>
  <c r="H60"/>
  <c r="G60"/>
  <c r="F60"/>
  <c r="E60"/>
  <c r="P55"/>
  <c r="O55"/>
  <c r="N55"/>
  <c r="M55"/>
  <c r="L55"/>
  <c r="K55"/>
  <c r="J55"/>
  <c r="I55"/>
  <c r="H55"/>
  <c r="G55"/>
  <c r="F55"/>
  <c r="E55"/>
  <c r="P53"/>
  <c r="O53"/>
  <c r="N53"/>
  <c r="M53"/>
  <c r="L53"/>
  <c r="K53"/>
  <c r="J53"/>
  <c r="I53"/>
  <c r="H53"/>
  <c r="G53"/>
  <c r="F53"/>
  <c r="E53"/>
  <c r="P49"/>
  <c r="O49"/>
  <c r="N49"/>
  <c r="M49"/>
  <c r="L49"/>
  <c r="K49"/>
  <c r="J49"/>
  <c r="I49"/>
  <c r="H49"/>
  <c r="G49"/>
  <c r="F49"/>
  <c r="E49"/>
  <c r="P47"/>
  <c r="O47"/>
  <c r="N47"/>
  <c r="M47"/>
  <c r="L47"/>
  <c r="K47"/>
  <c r="J47"/>
  <c r="I47"/>
  <c r="H47"/>
  <c r="G47"/>
  <c r="F47"/>
  <c r="E47"/>
  <c r="P42"/>
  <c r="O42"/>
  <c r="N42"/>
  <c r="M42"/>
  <c r="L42"/>
  <c r="K42"/>
  <c r="J42"/>
  <c r="I42"/>
  <c r="H42"/>
  <c r="G42"/>
  <c r="F42"/>
  <c r="E42"/>
  <c r="P40"/>
  <c r="O40"/>
  <c r="N40"/>
  <c r="M40"/>
  <c r="L40"/>
  <c r="K40"/>
  <c r="J40"/>
  <c r="I40"/>
  <c r="H40"/>
  <c r="G40"/>
  <c r="F40"/>
  <c r="E40"/>
  <c r="P35"/>
  <c r="O35"/>
  <c r="N35"/>
  <c r="M35"/>
  <c r="L35"/>
  <c r="K35"/>
  <c r="J35"/>
  <c r="I35"/>
  <c r="H35"/>
  <c r="G35"/>
  <c r="F35"/>
  <c r="E35"/>
  <c r="P33"/>
  <c r="O33"/>
  <c r="N33"/>
  <c r="M33"/>
  <c r="L33"/>
  <c r="K33"/>
  <c r="J33"/>
  <c r="I33"/>
  <c r="H33"/>
  <c r="G33"/>
  <c r="F33"/>
  <c r="E33"/>
  <c r="P29"/>
  <c r="O29"/>
  <c r="N29"/>
  <c r="M29"/>
  <c r="L29"/>
  <c r="K29"/>
  <c r="J29"/>
  <c r="I29"/>
  <c r="H29"/>
  <c r="G29"/>
  <c r="F29"/>
  <c r="E29"/>
  <c r="P27"/>
  <c r="O27"/>
  <c r="N27"/>
  <c r="M27"/>
  <c r="L27"/>
  <c r="K27"/>
  <c r="J27"/>
  <c r="I27"/>
  <c r="H27"/>
  <c r="G27"/>
  <c r="F27"/>
  <c r="E27"/>
  <c r="P22"/>
  <c r="O22"/>
  <c r="N22"/>
  <c r="M22"/>
  <c r="L22"/>
  <c r="K22"/>
  <c r="J22"/>
  <c r="I22"/>
  <c r="H22"/>
  <c r="G22"/>
  <c r="F22"/>
  <c r="E22"/>
  <c r="P20"/>
  <c r="O20"/>
  <c r="N20"/>
  <c r="M20"/>
  <c r="L20"/>
  <c r="K20"/>
  <c r="J20"/>
  <c r="I20"/>
  <c r="H20"/>
  <c r="G20"/>
  <c r="F20"/>
  <c r="E20"/>
  <c r="P16"/>
  <c r="O16"/>
  <c r="N16"/>
  <c r="M16"/>
  <c r="L16"/>
  <c r="J16"/>
  <c r="I16"/>
  <c r="H16"/>
  <c r="G16"/>
  <c r="F16"/>
  <c r="E16"/>
  <c r="P14"/>
  <c r="O14"/>
  <c r="N14"/>
  <c r="M14"/>
  <c r="L14"/>
  <c r="J14"/>
  <c r="I14"/>
  <c r="H14"/>
  <c r="G14"/>
  <c r="F14"/>
  <c r="E14"/>
  <c r="P10"/>
  <c r="O10"/>
  <c r="N10"/>
  <c r="M10"/>
  <c r="L10"/>
  <c r="K10"/>
  <c r="J10"/>
  <c r="I10"/>
  <c r="H10"/>
  <c r="G10"/>
  <c r="F10"/>
  <c r="E10"/>
  <c r="P8"/>
  <c r="O8"/>
  <c r="N8"/>
  <c r="M8"/>
  <c r="L8"/>
  <c r="K8"/>
  <c r="J8"/>
  <c r="I8"/>
  <c r="H8"/>
  <c r="G8"/>
  <c r="F8"/>
  <c r="E8"/>
  <c r="P88"/>
  <c r="O88"/>
  <c r="N88"/>
  <c r="M88"/>
  <c r="L88"/>
  <c r="K88"/>
  <c r="J88"/>
  <c r="I88"/>
  <c r="H88"/>
  <c r="G88"/>
  <c r="F88"/>
  <c r="P86"/>
  <c r="O86"/>
  <c r="N86"/>
  <c r="M86"/>
  <c r="L86"/>
  <c r="K86"/>
  <c r="J86"/>
  <c r="I86"/>
  <c r="H86"/>
  <c r="G86"/>
  <c r="F86"/>
  <c r="E86"/>
  <c r="Q85"/>
  <c r="E5" i="6"/>
  <c r="P4"/>
  <c r="O4"/>
  <c r="N4"/>
  <c r="M4"/>
  <c r="L4"/>
  <c r="K4"/>
  <c r="J4"/>
  <c r="I4"/>
  <c r="H4"/>
  <c r="G4"/>
  <c r="F4"/>
  <c r="E4"/>
  <c r="Q17" i="9"/>
  <c r="Q16"/>
  <c r="R13" i="6"/>
  <c r="P16"/>
  <c r="O16"/>
  <c r="N16"/>
  <c r="M16"/>
  <c r="L16"/>
  <c r="K16"/>
  <c r="J16"/>
  <c r="I16"/>
  <c r="H16"/>
  <c r="G16"/>
  <c r="F16"/>
  <c r="E16"/>
  <c r="P14"/>
  <c r="O14"/>
  <c r="N14"/>
  <c r="M14"/>
  <c r="L14"/>
  <c r="K14"/>
  <c r="J14"/>
  <c r="I14"/>
  <c r="H14"/>
  <c r="G14"/>
  <c r="F14"/>
  <c r="E14"/>
  <c r="Q22"/>
  <c r="P8"/>
  <c r="O8"/>
  <c r="N8"/>
  <c r="M8"/>
  <c r="L8"/>
  <c r="K8"/>
  <c r="J8"/>
  <c r="I8"/>
  <c r="H8"/>
  <c r="G8"/>
  <c r="F8"/>
  <c r="E8"/>
  <c r="R35" i="4" l="1"/>
  <c r="R37"/>
  <c r="R39"/>
  <c r="R32"/>
  <c r="R25"/>
  <c r="R19"/>
  <c r="R12"/>
  <c r="O41"/>
  <c r="K41"/>
  <c r="P93" i="1"/>
  <c r="N93"/>
  <c r="J93"/>
  <c r="H93"/>
  <c r="F93"/>
  <c r="O93"/>
  <c r="I93"/>
  <c r="G93"/>
  <c r="E93"/>
  <c r="G41" i="4"/>
  <c r="R14" i="6"/>
  <c r="R11"/>
  <c r="M41" i="4"/>
  <c r="I41"/>
  <c r="R23"/>
  <c r="R28"/>
  <c r="R30"/>
  <c r="Q73" i="1"/>
  <c r="P41" i="4"/>
  <c r="R21"/>
  <c r="A3" i="6"/>
  <c r="H41" i="4"/>
  <c r="J41"/>
  <c r="L41"/>
  <c r="N41"/>
  <c r="Q75" i="1"/>
  <c r="Q47"/>
  <c r="Q20"/>
  <c r="Q22"/>
  <c r="Q49"/>
  <c r="Q27"/>
  <c r="Q29"/>
  <c r="Q33"/>
  <c r="Q35"/>
  <c r="Q60"/>
  <c r="Q62"/>
  <c r="Q53"/>
  <c r="Q55"/>
  <c r="Q79"/>
  <c r="Q81"/>
  <c r="Q86"/>
  <c r="Q88"/>
  <c r="Q90"/>
  <c r="Q8"/>
  <c r="Q10"/>
  <c r="Q40"/>
  <c r="Q42"/>
  <c r="Q12"/>
  <c r="A3" i="9"/>
  <c r="C6" s="1"/>
  <c r="A3" i="1"/>
  <c r="R16" i="6"/>
  <c r="E20"/>
  <c r="F22"/>
  <c r="N21"/>
  <c r="I23"/>
  <c r="R8"/>
  <c r="C13" i="9" l="1"/>
  <c r="M17" s="1"/>
  <c r="E21" i="6"/>
  <c r="G20"/>
  <c r="M21"/>
  <c r="J23"/>
  <c r="F21"/>
  <c r="O22"/>
  <c r="J20"/>
  <c r="M23"/>
  <c r="E23"/>
  <c r="I21"/>
  <c r="N23"/>
  <c r="F23"/>
  <c r="J21"/>
  <c r="K22"/>
  <c r="N20"/>
  <c r="O20"/>
  <c r="O23"/>
  <c r="K23"/>
  <c r="G23"/>
  <c r="O21"/>
  <c r="K21"/>
  <c r="G21"/>
  <c r="P23"/>
  <c r="L23"/>
  <c r="H23"/>
  <c r="P21"/>
  <c r="L21"/>
  <c r="H21"/>
  <c r="M22"/>
  <c r="I22"/>
  <c r="P20"/>
  <c r="L20"/>
  <c r="H20"/>
  <c r="E22"/>
  <c r="F20"/>
  <c r="K20"/>
  <c r="G22"/>
  <c r="N22"/>
  <c r="I20"/>
  <c r="L22"/>
  <c r="H22"/>
  <c r="M20"/>
  <c r="P22"/>
  <c r="J22"/>
  <c r="N10" i="5" l="1"/>
  <c r="H17" i="9"/>
  <c r="L14"/>
  <c r="P15"/>
  <c r="O15"/>
  <c r="K14"/>
  <c r="G17"/>
  <c r="G15"/>
  <c r="L16"/>
  <c r="P17"/>
  <c r="H15"/>
  <c r="K16"/>
  <c r="O17"/>
  <c r="H14"/>
  <c r="P14"/>
  <c r="K15"/>
  <c r="H16"/>
  <c r="P16"/>
  <c r="L17"/>
  <c r="G14"/>
  <c r="O14"/>
  <c r="L15"/>
  <c r="G16"/>
  <c r="O16"/>
  <c r="K17"/>
  <c r="F14"/>
  <c r="J14"/>
  <c r="N14"/>
  <c r="E15"/>
  <c r="I15"/>
  <c r="M15"/>
  <c r="F16"/>
  <c r="J16"/>
  <c r="N16"/>
  <c r="F17"/>
  <c r="J17"/>
  <c r="N17"/>
  <c r="E14"/>
  <c r="I14"/>
  <c r="M14"/>
  <c r="F15"/>
  <c r="J15"/>
  <c r="N15"/>
  <c r="E16"/>
  <c r="I16"/>
  <c r="M16"/>
  <c r="E17"/>
  <c r="I17"/>
  <c r="O95" i="1"/>
  <c r="M95"/>
  <c r="P94"/>
  <c r="N94"/>
  <c r="L94"/>
  <c r="H94"/>
  <c r="P92"/>
  <c r="N6" i="5" s="1"/>
  <c r="N92" i="1"/>
  <c r="L92"/>
  <c r="J92"/>
  <c r="H92"/>
  <c r="P95"/>
  <c r="N95"/>
  <c r="L95"/>
  <c r="H95"/>
  <c r="O94"/>
  <c r="M94"/>
  <c r="O92"/>
  <c r="M92"/>
  <c r="I92"/>
  <c r="R21" i="6"/>
  <c r="R22"/>
  <c r="R20"/>
  <c r="G92" i="1"/>
  <c r="E92"/>
  <c r="P42" i="4"/>
  <c r="O42"/>
  <c r="N42"/>
  <c r="M42"/>
  <c r="L42"/>
  <c r="K42"/>
  <c r="J42"/>
  <c r="I42"/>
  <c r="H42"/>
  <c r="G42"/>
  <c r="J95" i="1"/>
  <c r="I95"/>
  <c r="E4"/>
  <c r="F4"/>
  <c r="G4"/>
  <c r="H4"/>
  <c r="I4"/>
  <c r="J4"/>
  <c r="K4"/>
  <c r="L4"/>
  <c r="M4"/>
  <c r="N4"/>
  <c r="O4"/>
  <c r="P4"/>
  <c r="E5"/>
  <c r="Q7"/>
  <c r="K13"/>
  <c r="Q19"/>
  <c r="K18" l="1"/>
  <c r="Q18" s="1"/>
  <c r="K16"/>
  <c r="Q16" s="1"/>
  <c r="K14"/>
  <c r="R17" i="9"/>
  <c r="R14"/>
  <c r="R16"/>
  <c r="R15"/>
  <c r="G44" i="4"/>
  <c r="G43"/>
  <c r="I44"/>
  <c r="I43"/>
  <c r="K44"/>
  <c r="K43"/>
  <c r="M44"/>
  <c r="M43"/>
  <c r="O44"/>
  <c r="O43"/>
  <c r="H44"/>
  <c r="H43"/>
  <c r="J44"/>
  <c r="J43"/>
  <c r="L44"/>
  <c r="L43"/>
  <c r="N44"/>
  <c r="N43"/>
  <c r="P44"/>
  <c r="P43"/>
  <c r="G95" i="1"/>
  <c r="I94"/>
  <c r="F95"/>
  <c r="K94"/>
  <c r="J94"/>
  <c r="G94"/>
  <c r="F94"/>
  <c r="K92"/>
  <c r="F92"/>
  <c r="Q78"/>
  <c r="Q13"/>
  <c r="M65"/>
  <c r="L65"/>
  <c r="Q32"/>
  <c r="D5" i="5"/>
  <c r="Q72" i="1"/>
  <c r="Q59"/>
  <c r="Q52"/>
  <c r="Q46"/>
  <c r="K95" l="1"/>
  <c r="M70"/>
  <c r="M68"/>
  <c r="M66"/>
  <c r="M93" s="1"/>
  <c r="L68"/>
  <c r="Q68" s="1"/>
  <c r="L66"/>
  <c r="L70"/>
  <c r="K93"/>
  <c r="Q14"/>
  <c r="F5" i="4"/>
  <c r="F5" i="9"/>
  <c r="Q92" i="1"/>
  <c r="F5"/>
  <c r="F5" i="6"/>
  <c r="Q65" i="1"/>
  <c r="E5" i="5"/>
  <c r="E14" i="4"/>
  <c r="F14"/>
  <c r="R20"/>
  <c r="R27"/>
  <c r="Q23" i="6"/>
  <c r="R23" s="1"/>
  <c r="R7"/>
  <c r="Q39" i="1"/>
  <c r="Q26"/>
  <c r="M10" i="5" l="1"/>
  <c r="L93" i="1"/>
  <c r="Q93" s="1"/>
  <c r="Q66"/>
  <c r="Q70"/>
  <c r="G5" i="4"/>
  <c r="G5" i="9"/>
  <c r="F17" i="4"/>
  <c r="F15"/>
  <c r="F41"/>
  <c r="E17"/>
  <c r="E15"/>
  <c r="R15" s="1"/>
  <c r="E41"/>
  <c r="E42"/>
  <c r="R14"/>
  <c r="G5" i="1"/>
  <c r="G5" i="6"/>
  <c r="L10" i="5" s="1"/>
  <c r="F5"/>
  <c r="H5" i="4" l="1"/>
  <c r="H5" i="9"/>
  <c r="R17" i="4"/>
  <c r="R41"/>
  <c r="F44"/>
  <c r="F43"/>
  <c r="E43"/>
  <c r="E44"/>
  <c r="F42"/>
  <c r="R42" s="1"/>
  <c r="H5" i="1"/>
  <c r="H5" i="6"/>
  <c r="G5" i="5"/>
  <c r="K10" l="1"/>
  <c r="I5" i="4"/>
  <c r="I5" i="9"/>
  <c r="R43" i="4"/>
  <c r="R44"/>
  <c r="I5" i="1"/>
  <c r="I5" i="6"/>
  <c r="H5" i="5"/>
  <c r="J10" l="1"/>
  <c r="J5" i="4"/>
  <c r="J5" i="9"/>
  <c r="J5" i="1"/>
  <c r="J5" i="6"/>
  <c r="I5" i="5"/>
  <c r="K5" i="4" l="1"/>
  <c r="K5" i="9"/>
  <c r="K5" i="1"/>
  <c r="K5" i="6"/>
  <c r="J5" i="5"/>
  <c r="H10" l="1"/>
  <c r="L5" i="4"/>
  <c r="L5" i="9"/>
  <c r="L5" i="1"/>
  <c r="L5" i="6"/>
  <c r="K5" i="5"/>
  <c r="M5" i="4" l="1"/>
  <c r="M5" i="9"/>
  <c r="M5" i="1"/>
  <c r="M5" i="6"/>
  <c r="L5" i="5"/>
  <c r="N5" i="4" l="1"/>
  <c r="N5" i="9"/>
  <c r="N5" i="1"/>
  <c r="N5" i="6"/>
  <c r="M5" i="5"/>
  <c r="O5" i="4" l="1"/>
  <c r="O5" i="9"/>
  <c r="O5" i="1"/>
  <c r="O5" i="6"/>
  <c r="N5" i="5"/>
  <c r="P5" i="4" l="1"/>
  <c r="P5" i="9"/>
  <c r="E94" i="1"/>
  <c r="P5"/>
  <c r="P5" i="6"/>
  <c r="I10" i="5" l="1"/>
  <c r="G10"/>
  <c r="C10"/>
  <c r="F10"/>
  <c r="E10"/>
  <c r="D10"/>
  <c r="E8"/>
  <c r="G8"/>
  <c r="D8"/>
  <c r="C8"/>
  <c r="H8"/>
  <c r="L8"/>
  <c r="N8"/>
  <c r="N12" s="1"/>
  <c r="F8"/>
  <c r="M8"/>
  <c r="I8"/>
  <c r="J8"/>
  <c r="K8"/>
  <c r="Q94" i="1"/>
  <c r="E95"/>
  <c r="D6" i="5" s="1"/>
  <c r="O10" l="1"/>
  <c r="O8"/>
  <c r="Q95" i="1"/>
  <c r="C6" i="5"/>
  <c r="F6"/>
  <c r="F12" s="1"/>
  <c r="G6"/>
  <c r="G12" s="1"/>
  <c r="E6"/>
  <c r="E12" s="1"/>
  <c r="J6"/>
  <c r="J12" s="1"/>
  <c r="K6"/>
  <c r="K12" s="1"/>
  <c r="H6"/>
  <c r="H12" s="1"/>
  <c r="L6"/>
  <c r="L12" s="1"/>
  <c r="I6"/>
  <c r="I12" s="1"/>
  <c r="M6"/>
  <c r="M12" s="1"/>
  <c r="D12"/>
  <c r="O6" l="1"/>
  <c r="O12" s="1"/>
  <c r="C12"/>
</calcChain>
</file>

<file path=xl/comments1.xml><?xml version="1.0" encoding="utf-8"?>
<comments xmlns="http://schemas.openxmlformats.org/spreadsheetml/2006/main">
  <authors>
    <author>Utilisateur Windows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Facturer le client directement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Facturer notre commission à Trigone
TVA se charge du reste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Facturer le média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Facturer Trigone</t>
        </r>
      </text>
    </comment>
    <comment ref="B26" authorId="0">
      <text>
        <r>
          <rPr>
            <b/>
            <sz val="9"/>
            <color indexed="81"/>
            <rFont val="Tahoma"/>
            <charset val="1"/>
          </rPr>
          <t>Facturer le média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2" authorId="0">
      <text>
        <r>
          <rPr>
            <b/>
            <sz val="9"/>
            <color indexed="81"/>
            <rFont val="Tahoma"/>
            <charset val="1"/>
          </rPr>
          <t>Facturer le média</t>
        </r>
      </text>
    </comment>
    <comment ref="B39" authorId="0">
      <text>
        <r>
          <rPr>
            <b/>
            <sz val="9"/>
            <color indexed="81"/>
            <rFont val="Tahoma"/>
            <charset val="1"/>
          </rPr>
          <t>Facturer le média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 xml:space="preserve">Facturer PUBinteractive
</t>
        </r>
      </text>
    </comment>
  </commentList>
</comments>
</file>

<file path=xl/comments3.xml><?xml version="1.0" encoding="utf-8"?>
<comments xmlns="http://schemas.openxmlformats.org/spreadsheetml/2006/main">
  <authors>
    <author>Utilisateur Windows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Fact #1005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Fact. #1006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Fact. #1024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Fact #1014</t>
        </r>
      </text>
    </comment>
  </commentList>
</comments>
</file>

<file path=xl/sharedStrings.xml><?xml version="1.0" encoding="utf-8"?>
<sst xmlns="http://schemas.openxmlformats.org/spreadsheetml/2006/main" count="209" uniqueCount="54">
  <si>
    <t>Total</t>
  </si>
  <si>
    <t>Habitations Trigone</t>
  </si>
  <si>
    <t>Coiteux Hyundai</t>
  </si>
  <si>
    <t>Clasique 99,5 (#9467)</t>
  </si>
  <si>
    <t>98,5 FM (#231775)</t>
  </si>
  <si>
    <t>Kosmic</t>
  </si>
  <si>
    <t>V Télé</t>
  </si>
  <si>
    <t>Les Cafés V.P.</t>
  </si>
  <si>
    <t>WEB</t>
  </si>
  <si>
    <t>Centre Jardin Brossard</t>
  </si>
  <si>
    <t>Affichage</t>
  </si>
  <si>
    <t>Fenplast</t>
  </si>
  <si>
    <t>98,5 FM (#235696)</t>
  </si>
  <si>
    <t>Spiritueux Ungava</t>
  </si>
  <si>
    <t>Zaralisée</t>
  </si>
  <si>
    <t>Signature Boisbriand</t>
  </si>
  <si>
    <t>Rédaction</t>
  </si>
  <si>
    <t>Institut Trebas Québec Inc.</t>
  </si>
  <si>
    <t>Nathalie Brault, Syndic</t>
  </si>
  <si>
    <t>Campagne internet</t>
  </si>
  <si>
    <t>Nikko - tournage</t>
  </si>
  <si>
    <t>V Média</t>
  </si>
  <si>
    <t>Toile</t>
  </si>
  <si>
    <t>Octobre</t>
  </si>
  <si>
    <t>Novembre</t>
  </si>
  <si>
    <t>Septembre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</si>
  <si>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</si>
  <si>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</si>
  <si>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</si>
  <si>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</si>
  <si>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</si>
  <si>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</si>
  <si>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</si>
  <si>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</si>
  <si>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</si>
  <si>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Contrat</t>
  </si>
  <si>
    <t>Facture</t>
  </si>
  <si>
    <t>Commission à payer</t>
  </si>
  <si>
    <t>Plaque de cuivre</t>
  </si>
  <si>
    <t>Astral Affiche Voiture (#59719)</t>
  </si>
  <si>
    <t>Astral Métrovision/Azur (#59719)</t>
  </si>
  <si>
    <t>Pub Interactive SG Inc.</t>
  </si>
  <si>
    <t>TVA</t>
  </si>
  <si>
    <t>Commission</t>
  </si>
  <si>
    <t>Date payée</t>
  </si>
  <si>
    <t xml:space="preserve">Représentant: </t>
  </si>
  <si>
    <t>Client</t>
  </si>
  <si>
    <t>Nom du média
# contrat</t>
  </si>
  <si>
    <t>Tableau</t>
  </si>
  <si>
    <t>Date reçu</t>
  </si>
  <si>
    <t>Compagnie</t>
  </si>
  <si>
    <t>Représentant 1</t>
  </si>
  <si>
    <t>Représentant 2</t>
  </si>
  <si>
    <t>Représentant 3</t>
  </si>
</sst>
</file>

<file path=xl/styles.xml><?xml version="1.0" encoding="utf-8"?>
<styleSheet xmlns="http://schemas.openxmlformats.org/spreadsheetml/2006/main">
  <numFmts count="1">
    <numFmt numFmtId="164" formatCode="&quot;Représentant:  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  <font>
      <sz val="12"/>
      <color rgb="FF303030"/>
      <name val="Arial"/>
      <family val="2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 vertical="center" wrapText="1"/>
    </xf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0" fillId="2" borderId="1" xfId="0" applyNumberFormat="1" applyFill="1" applyBorder="1"/>
    <xf numFmtId="4" fontId="1" fillId="2" borderId="1" xfId="0" quotePrefix="1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/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left"/>
    </xf>
    <xf numFmtId="4" fontId="1" fillId="2" borderId="1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4" fontId="1" fillId="2" borderId="3" xfId="0" quotePrefix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/>
    </xf>
    <xf numFmtId="0" fontId="1" fillId="0" borderId="0" xfId="0" applyFont="1"/>
    <xf numFmtId="4" fontId="0" fillId="0" borderId="15" xfId="0" applyNumberForma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0" fillId="2" borderId="15" xfId="0" applyNumberFormat="1" applyFill="1" applyBorder="1"/>
    <xf numFmtId="4" fontId="1" fillId="2" borderId="15" xfId="0" applyNumberFormat="1" applyFont="1" applyFill="1" applyBorder="1"/>
    <xf numFmtId="0" fontId="0" fillId="2" borderId="3" xfId="0" applyFill="1" applyBorder="1" applyAlignment="1">
      <alignment horizontal="left"/>
    </xf>
    <xf numFmtId="9" fontId="0" fillId="2" borderId="3" xfId="0" applyNumberFormat="1" applyFill="1" applyBorder="1" applyAlignment="1">
      <alignment horizontal="center"/>
    </xf>
    <xf numFmtId="4" fontId="0" fillId="2" borderId="3" xfId="0" applyNumberFormat="1" applyFill="1" applyBorder="1"/>
    <xf numFmtId="4" fontId="1" fillId="2" borderId="3" xfId="0" applyNumberFormat="1" applyFont="1" applyFill="1" applyBorder="1"/>
    <xf numFmtId="4" fontId="1" fillId="2" borderId="2" xfId="0" applyNumberFormat="1" applyFont="1" applyFill="1" applyBorder="1"/>
    <xf numFmtId="0" fontId="0" fillId="0" borderId="7" xfId="0" applyBorder="1"/>
    <xf numFmtId="4" fontId="0" fillId="0" borderId="7" xfId="0" applyNumberFormat="1" applyBorder="1"/>
    <xf numFmtId="0" fontId="7" fillId="0" borderId="0" xfId="0" applyFont="1"/>
    <xf numFmtId="0" fontId="6" fillId="0" borderId="0" xfId="0" applyFont="1"/>
    <xf numFmtId="0" fontId="6" fillId="0" borderId="0" xfId="0" applyFont="1" applyFill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/>
    <xf numFmtId="0" fontId="0" fillId="0" borderId="7" xfId="0" applyBorder="1"/>
    <xf numFmtId="0" fontId="1" fillId="2" borderId="14" xfId="0" applyFont="1" applyFill="1" applyBorder="1" applyAlignment="1">
      <alignment horizontal="center" vertical="center" wrapText="1"/>
    </xf>
    <xf numFmtId="4" fontId="0" fillId="7" borderId="2" xfId="0" applyNumberFormat="1" applyFill="1" applyBorder="1" applyAlignment="1">
      <alignment horizontal="right" vertical="center"/>
    </xf>
    <xf numFmtId="4" fontId="0" fillId="7" borderId="3" xfId="0" applyNumberFormat="1" applyFill="1" applyBorder="1" applyAlignment="1">
      <alignment horizontal="right" vertical="center"/>
    </xf>
    <xf numFmtId="0" fontId="0" fillId="7" borderId="2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4" fontId="0" fillId="5" borderId="2" xfId="0" applyNumberFormat="1" applyFill="1" applyBorder="1" applyAlignment="1">
      <alignment horizontal="right" vertical="center"/>
    </xf>
    <xf numFmtId="4" fontId="0" fillId="5" borderId="3" xfId="0" applyNumberFormat="1" applyFill="1" applyBorder="1" applyAlignment="1">
      <alignment horizontal="right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4" fontId="0" fillId="3" borderId="14" xfId="0" applyNumberForma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right" vertical="center"/>
    </xf>
    <xf numFmtId="4" fontId="0" fillId="3" borderId="2" xfId="0" applyNumberForma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2" fillId="6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6" borderId="9" xfId="0" applyFont="1" applyFill="1" applyBorder="1" applyAlignment="1">
      <alignment horizontal="center"/>
    </xf>
    <xf numFmtId="0" fontId="0" fillId="0" borderId="0" xfId="0"/>
    <xf numFmtId="0" fontId="0" fillId="0" borderId="10" xfId="0" applyBorder="1"/>
    <xf numFmtId="0" fontId="2" fillId="6" borderId="11" xfId="0" applyFont="1" applyFill="1" applyBorder="1" applyAlignment="1">
      <alignment horizontal="center" vertical="top"/>
    </xf>
    <xf numFmtId="0" fontId="0" fillId="0" borderId="12" xfId="0" applyBorder="1"/>
    <xf numFmtId="0" fontId="0" fillId="0" borderId="13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2" fillId="4" borderId="11" xfId="0" applyFont="1" applyFill="1" applyBorder="1" applyAlignment="1">
      <alignment horizontal="center" vertical="top"/>
    </xf>
    <xf numFmtId="0" fontId="2" fillId="4" borderId="12" xfId="0" applyFont="1" applyFill="1" applyBorder="1" applyAlignment="1">
      <alignment horizontal="center" vertical="top"/>
    </xf>
    <xf numFmtId="0" fontId="2" fillId="4" borderId="13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164" fontId="2" fillId="4" borderId="9" xfId="0" applyNumberFormat="1" applyFont="1" applyFill="1" applyBorder="1" applyAlignment="1">
      <alignment horizontal="center"/>
    </xf>
    <xf numFmtId="164" fontId="2" fillId="4" borderId="0" xfId="0" applyNumberFormat="1" applyFont="1" applyFill="1" applyBorder="1" applyAlignment="1">
      <alignment horizontal="center"/>
    </xf>
    <xf numFmtId="164" fontId="2" fillId="4" borderId="10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1" fillId="2" borderId="6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8" borderId="6" xfId="0" applyFont="1" applyFill="1" applyBorder="1" applyAlignment="1">
      <alignment horizontal="center"/>
    </xf>
    <xf numFmtId="0" fontId="0" fillId="8" borderId="7" xfId="0" applyFill="1" applyBorder="1"/>
    <xf numFmtId="0" fontId="0" fillId="8" borderId="8" xfId="0" applyFill="1" applyBorder="1"/>
    <xf numFmtId="0" fontId="2" fillId="8" borderId="9" xfId="0" applyFont="1" applyFill="1" applyBorder="1" applyAlignment="1">
      <alignment horizontal="center"/>
    </xf>
    <xf numFmtId="0" fontId="0" fillId="8" borderId="0" xfId="0" applyFill="1"/>
    <xf numFmtId="0" fontId="0" fillId="8" borderId="10" xfId="0" applyFill="1" applyBorder="1"/>
    <xf numFmtId="0" fontId="2" fillId="8" borderId="11" xfId="0" applyFont="1" applyFill="1" applyBorder="1" applyAlignment="1">
      <alignment horizontal="center" vertical="top"/>
    </xf>
    <xf numFmtId="0" fontId="0" fillId="8" borderId="12" xfId="0" applyFill="1" applyBorder="1"/>
    <xf numFmtId="0" fontId="0" fillId="8" borderId="13" xfId="0" applyFill="1" applyBorder="1"/>
    <xf numFmtId="0" fontId="2" fillId="5" borderId="11" xfId="0" applyFont="1" applyFill="1" applyBorder="1" applyAlignment="1">
      <alignment horizontal="center" vertical="top"/>
    </xf>
    <xf numFmtId="0" fontId="2" fillId="5" borderId="12" xfId="0" applyFont="1" applyFill="1" applyBorder="1" applyAlignment="1">
      <alignment horizontal="center" vertical="top"/>
    </xf>
    <xf numFmtId="0" fontId="2" fillId="5" borderId="13" xfId="0" applyFont="1" applyFill="1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13"/>
  <sheetViews>
    <sheetView tabSelected="1" showRuler="0" topLeftCell="B1" zoomScaleNormal="100" workbookViewId="0">
      <selection activeCell="I16" sqref="I16"/>
    </sheetView>
  </sheetViews>
  <sheetFormatPr baseColWidth="10" defaultColWidth="11.42578125" defaultRowHeight="15"/>
  <cols>
    <col min="1" max="1" width="11.42578125" style="38" hidden="1" customWidth="1"/>
    <col min="2" max="2" width="21.7109375" customWidth="1"/>
    <col min="3" max="4" width="10.5703125" customWidth="1"/>
    <col min="5" max="14" width="10.5703125" style="2" customWidth="1"/>
    <col min="15" max="15" width="10.7109375" style="2" customWidth="1"/>
  </cols>
  <sheetData>
    <row r="1" spans="1:15" ht="18.75">
      <c r="A1" s="38" t="s">
        <v>35</v>
      </c>
      <c r="B1" s="57" t="s">
        <v>50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</row>
    <row r="2" spans="1:15" ht="18.75">
      <c r="A2" s="38" t="s">
        <v>35</v>
      </c>
      <c r="B2" s="60" t="str">
        <f>IF(A1="contrat","Prévision des contrats",IF(A1="Facture","Facturation mensuelle",IF(A1="Commission","Commissions vendeurs",IF(A1="commission à payer","Commissions à payer",""))))</f>
        <v>Prévision des contrats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2"/>
    </row>
    <row r="3" spans="1:15" ht="18.75">
      <c r="A3" s="39" t="s">
        <v>36</v>
      </c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30">
      <c r="A4" s="39" t="s">
        <v>43</v>
      </c>
      <c r="B4" s="49"/>
      <c r="C4" s="13" t="s">
        <v>25</v>
      </c>
      <c r="D4" s="13" t="s">
        <v>23</v>
      </c>
      <c r="E4" s="13" t="s">
        <v>24</v>
      </c>
      <c r="F4" s="13" t="s">
        <v>26</v>
      </c>
      <c r="G4" s="13" t="s">
        <v>27</v>
      </c>
      <c r="H4" s="13" t="s">
        <v>28</v>
      </c>
      <c r="I4" s="13" t="s">
        <v>29</v>
      </c>
      <c r="J4" s="13" t="s">
        <v>30</v>
      </c>
      <c r="K4" s="13" t="s">
        <v>31</v>
      </c>
      <c r="L4" s="13" t="s">
        <v>32</v>
      </c>
      <c r="M4" s="13" t="s">
        <v>33</v>
      </c>
      <c r="N4" s="13" t="s">
        <v>34</v>
      </c>
      <c r="O4" s="51" t="s">
        <v>0</v>
      </c>
    </row>
    <row r="5" spans="1:15">
      <c r="A5" s="39" t="s">
        <v>37</v>
      </c>
      <c r="B5" s="50"/>
      <c r="C5" s="14">
        <v>2018</v>
      </c>
      <c r="D5" s="14">
        <f>IF(D4="janvier",C5+1,C5)</f>
        <v>2018</v>
      </c>
      <c r="E5" s="14">
        <f t="shared" ref="E5:N5" si="0">IF(E4="janvier",D5+1,D5)</f>
        <v>2018</v>
      </c>
      <c r="F5" s="14">
        <f t="shared" si="0"/>
        <v>2018</v>
      </c>
      <c r="G5" s="14">
        <f t="shared" si="0"/>
        <v>2019</v>
      </c>
      <c r="H5" s="14">
        <f t="shared" si="0"/>
        <v>2019</v>
      </c>
      <c r="I5" s="14">
        <f t="shared" si="0"/>
        <v>2019</v>
      </c>
      <c r="J5" s="14">
        <f t="shared" si="0"/>
        <v>2019</v>
      </c>
      <c r="K5" s="14">
        <f t="shared" si="0"/>
        <v>2019</v>
      </c>
      <c r="L5" s="14">
        <f t="shared" si="0"/>
        <v>2019</v>
      </c>
      <c r="M5" s="14">
        <f t="shared" si="0"/>
        <v>2019</v>
      </c>
      <c r="N5" s="14">
        <f t="shared" si="0"/>
        <v>2019</v>
      </c>
      <c r="O5" s="52"/>
    </row>
    <row r="6" spans="1:15" s="1" customFormat="1" ht="15.75" customHeight="1">
      <c r="A6" s="38" t="s">
        <v>48</v>
      </c>
      <c r="B6" s="63" t="str">
        <f>'Représentant 2'!$A$2</f>
        <v>Représentant 2</v>
      </c>
      <c r="C6" s="65">
        <f ca="1">SUMIF('Représentant 2'!$C:$P,Sommaire!$A$1,'Représentant 2'!E:E)/2</f>
        <v>28504.55</v>
      </c>
      <c r="D6" s="65">
        <f ca="1">SUMIF('Représentant 2'!$C:$P,Sommaire!$A$1,'Représentant 2'!F:F)/2</f>
        <v>90458.52</v>
      </c>
      <c r="E6" s="65">
        <f ca="1">SUMIF('Représentant 2'!$C:$P,Sommaire!$A$1,'Représentant 2'!G:G)/2</f>
        <v>29940.82</v>
      </c>
      <c r="F6" s="65">
        <f ca="1">SUMIF('Représentant 2'!$C:$P,Sommaire!$A$1,'Représentant 2'!H:H)/2</f>
        <v>28337.855</v>
      </c>
      <c r="G6" s="65">
        <f ca="1">SUMIF('Représentant 2'!$C:$P,Sommaire!$A$1,'Représentant 2'!I:I)/2</f>
        <v>16255.795</v>
      </c>
      <c r="H6" s="65">
        <f ca="1">SUMIF('Représentant 2'!$C:$P,Sommaire!$A$1,'Représentant 2'!J:J)/2</f>
        <v>45583</v>
      </c>
      <c r="I6" s="65">
        <f ca="1">SUMIF('Représentant 2'!$C:$P,Sommaire!$A$1,'Représentant 2'!K:K)/2</f>
        <v>49919.254999999997</v>
      </c>
      <c r="J6" s="65">
        <f ca="1">SUMIF('Représentant 2'!$C:$P,Sommaire!$A$1,'Représentant 2'!L:L)/2</f>
        <v>17879.5</v>
      </c>
      <c r="K6" s="65">
        <f ca="1">SUMIF('Représentant 2'!$C:$P,Sommaire!$A$1,'Représentant 2'!M:M)/2</f>
        <v>6828.8550000000005</v>
      </c>
      <c r="L6" s="65">
        <f ca="1">SUMIF('Représentant 2'!$C:$P,Sommaire!$A$1,'Représentant 2'!N:N)/2</f>
        <v>0</v>
      </c>
      <c r="M6" s="65">
        <f ca="1">SUMIF('Représentant 2'!$C:$P,Sommaire!$A$1,'Représentant 2'!O:O)/2</f>
        <v>0</v>
      </c>
      <c r="N6" s="65">
        <f ca="1">SUMIF('Représentant 2'!$C:$P,Sommaire!$A$1,'Représentant 2'!P:P)/2</f>
        <v>0</v>
      </c>
      <c r="O6" s="67">
        <f ca="1">SUM(C6:N7)</f>
        <v>313708.15000000002</v>
      </c>
    </row>
    <row r="7" spans="1:15" s="1" customFormat="1" ht="15.75" customHeight="1">
      <c r="A7" s="40"/>
      <c r="B7" s="64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</row>
    <row r="8" spans="1:15" s="16" customFormat="1">
      <c r="A8" s="40"/>
      <c r="B8" s="53" t="str">
        <f>'Représentant 3'!A2</f>
        <v>Représentant 3</v>
      </c>
      <c r="C8" s="55">
        <f ca="1">SUMIF('Représentant 3'!$C:$P,Sommaire!$A$1,'Représentant 3'!E:E)/2</f>
        <v>22050</v>
      </c>
      <c r="D8" s="55">
        <f ca="1">SUMIF('Représentant 3'!$C:$P,Sommaire!$A$1,'Représentant 3'!F:F)/2</f>
        <v>4950</v>
      </c>
      <c r="E8" s="55">
        <f ca="1">SUMIF('Représentant 3'!$C:$P,Sommaire!$A$1,'Représentant 3'!G:G)/2</f>
        <v>1150</v>
      </c>
      <c r="F8" s="55">
        <f ca="1">SUMIF('Représentant 3'!$C:$P,Sommaire!$A$1,'Représentant 3'!H:H)/2</f>
        <v>1145</v>
      </c>
      <c r="G8" s="55">
        <f ca="1">SUMIF('Représentant 3'!$C:$P,Sommaire!$A$1,'Représentant 3'!I:I)/2</f>
        <v>0</v>
      </c>
      <c r="H8" s="55">
        <f ca="1">SUMIF('Représentant 3'!$C:$P,Sommaire!$A$1,'Représentant 3'!J:J)/2</f>
        <v>0</v>
      </c>
      <c r="I8" s="55">
        <f ca="1">SUMIF('Représentant 3'!$C:$P,Sommaire!$A$1,'Représentant 3'!K:K)/2</f>
        <v>0</v>
      </c>
      <c r="J8" s="55">
        <f ca="1">SUMIF('Représentant 3'!$C:$P,Sommaire!$A$1,'Représentant 3'!L:L)/2</f>
        <v>22295</v>
      </c>
      <c r="K8" s="55">
        <f ca="1">SUMIF('Représentant 3'!$C:$P,Sommaire!$A$1,'Représentant 3'!M:M)/2</f>
        <v>0</v>
      </c>
      <c r="L8" s="55">
        <f ca="1">SUMIF('Représentant 3'!$C:$P,Sommaire!$A$1,'Représentant 3'!N:N)/2</f>
        <v>0</v>
      </c>
      <c r="M8" s="55">
        <f ca="1">SUMIF('Représentant 3'!$C:$P,Sommaire!$A$1,'Représentant 3'!O:O)/2</f>
        <v>0</v>
      </c>
      <c r="N8" s="55">
        <f ca="1">SUMIF('Représentant 3'!$C:$P,Sommaire!$A$1,'Représentant 3'!P:P)/2</f>
        <v>0</v>
      </c>
      <c r="O8" s="55">
        <f t="shared" ref="O8:O11" ca="1" si="1">SUM(C8:N9)</f>
        <v>51590</v>
      </c>
    </row>
    <row r="9" spans="1:15" s="16" customFormat="1">
      <c r="A9" s="41"/>
      <c r="B9" s="54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5" s="16" customFormat="1">
      <c r="A10" s="41"/>
      <c r="B10" s="47" t="str">
        <f>'Représentant 1'!A2</f>
        <v>Représentant 1</v>
      </c>
      <c r="C10" s="45">
        <f ca="1">SUMIF('Représentant 1'!$C:$P,Sommaire!$A$1,'Représentant 1'!E:E)/2</f>
        <v>0</v>
      </c>
      <c r="D10" s="45">
        <f ca="1">SUMIF('Représentant 1'!$C:$P,Sommaire!$A$1,'Représentant 1'!F:F)/2</f>
        <v>0</v>
      </c>
      <c r="E10" s="45">
        <f ca="1">SUMIF('Représentant 1'!$C:$P,Sommaire!$A$1,'Représentant 1'!G:G)/2</f>
        <v>900</v>
      </c>
      <c r="F10" s="45">
        <f ca="1">SUMIF('Représentant 1'!$C:$P,Sommaire!$A$1,'Représentant 1'!H:H)/2</f>
        <v>0</v>
      </c>
      <c r="G10" s="45">
        <f ca="1">SUMIF('Représentant 1'!$C:$P,Sommaire!$A$1,'Représentant 1'!I:I)/2</f>
        <v>0</v>
      </c>
      <c r="H10" s="45">
        <f ca="1">SUMIF('Représentant 1'!$C:$P,Sommaire!$A$1,'Représentant 1'!J:J)/2</f>
        <v>0</v>
      </c>
      <c r="I10" s="45">
        <f ca="1">SUMIF('Représentant 1'!$C:$P,Sommaire!$A$1,'Représentant 1'!K:K)/2</f>
        <v>0</v>
      </c>
      <c r="J10" s="45">
        <f ca="1">SUMIF('Représentant 1'!$C:$P,Sommaire!$A$1,'Représentant 1'!L:L)/2</f>
        <v>0</v>
      </c>
      <c r="K10" s="45">
        <f ca="1">SUMIF('Représentant 1'!$C:$P,Sommaire!$A$1,'Représentant 1'!M:M)/2</f>
        <v>0</v>
      </c>
      <c r="L10" s="45">
        <f ca="1">SUMIF('Représentant 1'!$C:$P,Sommaire!$A$1,'Représentant 1'!N:N)/2</f>
        <v>0</v>
      </c>
      <c r="M10" s="45">
        <f ca="1">SUMIF('Représentant 1'!$C:$P,Sommaire!$A$1,'Représentant 1'!O:O)/2</f>
        <v>0</v>
      </c>
      <c r="N10" s="45">
        <f ca="1">SUMIF('Représentant 1'!$C:$P,Sommaire!$A$1,'Représentant 1'!P:P)/2</f>
        <v>0</v>
      </c>
      <c r="O10" s="45">
        <f t="shared" ref="O10:O11" ca="1" si="2">SUM(C10:N11)</f>
        <v>900</v>
      </c>
    </row>
    <row r="11" spans="1:15" s="16" customFormat="1">
      <c r="A11" s="41"/>
      <c r="B11" s="48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15" s="16" customFormat="1" ht="31.5" customHeight="1">
      <c r="A12" s="41"/>
      <c r="B12" s="17" t="s">
        <v>0</v>
      </c>
      <c r="C12" s="18">
        <f t="shared" ref="C12:O12" ca="1" si="3">SUM(C6:C11)</f>
        <v>50554.55</v>
      </c>
      <c r="D12" s="18">
        <f t="shared" ca="1" si="3"/>
        <v>95408.52</v>
      </c>
      <c r="E12" s="18">
        <f t="shared" ca="1" si="3"/>
        <v>31990.82</v>
      </c>
      <c r="F12" s="18">
        <f t="shared" ca="1" si="3"/>
        <v>29482.855</v>
      </c>
      <c r="G12" s="18">
        <f t="shared" ca="1" si="3"/>
        <v>16255.795</v>
      </c>
      <c r="H12" s="18">
        <f t="shared" ca="1" si="3"/>
        <v>45583</v>
      </c>
      <c r="I12" s="18">
        <f t="shared" ca="1" si="3"/>
        <v>49919.254999999997</v>
      </c>
      <c r="J12" s="18">
        <f t="shared" ca="1" si="3"/>
        <v>40174.5</v>
      </c>
      <c r="K12" s="18">
        <f t="shared" ca="1" si="3"/>
        <v>6828.8550000000005</v>
      </c>
      <c r="L12" s="18">
        <f t="shared" ca="1" si="3"/>
        <v>0</v>
      </c>
      <c r="M12" s="18">
        <f t="shared" ca="1" si="3"/>
        <v>0</v>
      </c>
      <c r="N12" s="18">
        <f t="shared" ca="1" si="3"/>
        <v>0</v>
      </c>
      <c r="O12" s="18">
        <f t="shared" ca="1" si="3"/>
        <v>366198.15</v>
      </c>
    </row>
    <row r="13" spans="1:15" s="16" customFormat="1">
      <c r="A13" s="41"/>
      <c r="B13"/>
      <c r="C13"/>
      <c r="D1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</sheetData>
  <mergeCells count="46">
    <mergeCell ref="B1:O1"/>
    <mergeCell ref="B2:O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B4:B5"/>
    <mergeCell ref="O4:O5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B10:B11"/>
    <mergeCell ref="C10:C11"/>
    <mergeCell ref="D10:D11"/>
    <mergeCell ref="E10:E11"/>
    <mergeCell ref="F10:F11"/>
    <mergeCell ref="L10:L11"/>
    <mergeCell ref="M10:M11"/>
    <mergeCell ref="N10:N11"/>
    <mergeCell ref="O10:O11"/>
    <mergeCell ref="G10:G11"/>
    <mergeCell ref="H10:H11"/>
    <mergeCell ref="I10:I11"/>
    <mergeCell ref="J10:J11"/>
    <mergeCell ref="K10:K11"/>
  </mergeCells>
  <printOptions horizontalCentered="1"/>
  <pageMargins left="0" right="0" top="0.74803149606299213" bottom="0.74803149606299213" header="0.31496062992125984" footer="0.31496062992125984"/>
  <pageSetup scale="86" orientation="landscape" r:id="rId1"/>
  <headerFooter>
    <oddFooter>&amp;LDernière révision &amp;D</oddFooter>
  </headerFooter>
  <legacyDrawing r:id="rId2"/>
  <controls>
    <control shapeId="10241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4"/>
    <pageSetUpPr fitToPage="1"/>
  </sheetPr>
  <dimension ref="A1:R24"/>
  <sheetViews>
    <sheetView showZeros="0" zoomScale="90" zoomScaleNormal="90" workbookViewId="0">
      <selection activeCell="A6" sqref="A6:XFD6"/>
    </sheetView>
  </sheetViews>
  <sheetFormatPr baseColWidth="10" defaultColWidth="11.42578125" defaultRowHeight="15"/>
  <cols>
    <col min="1" max="1" width="21.7109375" customWidth="1"/>
    <col min="2" max="2" width="18.85546875" customWidth="1"/>
    <col min="3" max="3" width="12.28515625" customWidth="1"/>
    <col min="4" max="4" width="6.7109375" customWidth="1"/>
    <col min="5" max="6" width="12.5703125" customWidth="1"/>
    <col min="7" max="16" width="10.7109375" style="2" customWidth="1"/>
    <col min="17" max="17" width="10.7109375" style="2" hidden="1" customWidth="1"/>
    <col min="18" max="18" width="10.7109375" style="2" customWidth="1"/>
  </cols>
  <sheetData>
    <row r="1" spans="1:18" ht="18.75">
      <c r="A1" s="86" t="str">
        <f>Sommaire!B1</f>
        <v>Compagnie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8"/>
    </row>
    <row r="2" spans="1:18" ht="18.75">
      <c r="A2" s="89" t="s">
        <v>51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1"/>
    </row>
    <row r="3" spans="1:18" ht="29.25" customHeight="1">
      <c r="A3" s="92" t="str">
        <f>Sommaire!B2</f>
        <v>Prévision des contrats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4"/>
    </row>
    <row r="4" spans="1:18" s="1" customFormat="1" ht="15.75" customHeight="1">
      <c r="A4" s="70" t="s">
        <v>46</v>
      </c>
      <c r="B4" s="70" t="s">
        <v>47</v>
      </c>
      <c r="C4" s="49"/>
      <c r="D4" s="72"/>
      <c r="E4" s="21" t="str">
        <f>Sommaire!C4</f>
        <v>Septembre</v>
      </c>
      <c r="F4" s="21" t="str">
        <f>Sommaire!D4</f>
        <v>Octobre</v>
      </c>
      <c r="G4" s="21" t="str">
        <f>Sommaire!E4</f>
        <v>Novembre</v>
      </c>
      <c r="H4" s="21" t="str">
        <f>Sommaire!F4</f>
        <v>Décembre</v>
      </c>
      <c r="I4" s="21" t="str">
        <f>Sommaire!G4</f>
        <v>Janvier</v>
      </c>
      <c r="J4" s="21" t="str">
        <f>Sommaire!H4</f>
        <v>Février</v>
      </c>
      <c r="K4" s="21" t="str">
        <f>Sommaire!I4</f>
        <v>Mars</v>
      </c>
      <c r="L4" s="21" t="str">
        <f>Sommaire!J4</f>
        <v>Avril</v>
      </c>
      <c r="M4" s="21" t="str">
        <f>Sommaire!K4</f>
        <v>Mai</v>
      </c>
      <c r="N4" s="21" t="str">
        <f>Sommaire!L4</f>
        <v>Juin</v>
      </c>
      <c r="O4" s="21" t="str">
        <f>Sommaire!M4</f>
        <v>Juillet</v>
      </c>
      <c r="P4" s="21" t="str">
        <f>Sommaire!N4</f>
        <v>Août</v>
      </c>
      <c r="Q4" s="22"/>
      <c r="R4" s="74" t="s">
        <v>0</v>
      </c>
    </row>
    <row r="5" spans="1:18">
      <c r="A5" s="71"/>
      <c r="B5" s="71"/>
      <c r="C5" s="50"/>
      <c r="D5" s="73"/>
      <c r="E5" s="26">
        <f>Sommaire!C5</f>
        <v>2018</v>
      </c>
      <c r="F5" s="26">
        <f>Sommaire!D5</f>
        <v>2018</v>
      </c>
      <c r="G5" s="26">
        <f>Sommaire!E5</f>
        <v>2018</v>
      </c>
      <c r="H5" s="26">
        <f>Sommaire!F5</f>
        <v>2018</v>
      </c>
      <c r="I5" s="26">
        <f>Sommaire!G5</f>
        <v>2019</v>
      </c>
      <c r="J5" s="26">
        <f>Sommaire!H5</f>
        <v>2019</v>
      </c>
      <c r="K5" s="26">
        <f>Sommaire!I5</f>
        <v>2019</v>
      </c>
      <c r="L5" s="26">
        <f>Sommaire!J5</f>
        <v>2019</v>
      </c>
      <c r="M5" s="26">
        <f>Sommaire!K5</f>
        <v>2019</v>
      </c>
      <c r="N5" s="26">
        <f>Sommaire!L5</f>
        <v>2019</v>
      </c>
      <c r="O5" s="26">
        <f>Sommaire!M5</f>
        <v>2019</v>
      </c>
      <c r="P5" s="26">
        <f>Sommaire!N5</f>
        <v>2019</v>
      </c>
      <c r="Q5" s="6"/>
      <c r="R5" s="52"/>
    </row>
    <row r="6" spans="1:18">
      <c r="A6" s="82"/>
      <c r="B6" s="83"/>
      <c r="C6" s="84" t="str">
        <f>Sommaire!$A$1</f>
        <v>Contrat</v>
      </c>
      <c r="D6" s="85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25"/>
      <c r="R6" s="4"/>
    </row>
    <row r="7" spans="1:18">
      <c r="A7" s="68" t="s">
        <v>15</v>
      </c>
      <c r="B7" s="77" t="s">
        <v>16</v>
      </c>
      <c r="C7" s="80" t="s">
        <v>35</v>
      </c>
      <c r="D7" s="81"/>
      <c r="E7" s="5"/>
      <c r="F7" s="5"/>
      <c r="G7" s="5">
        <v>900</v>
      </c>
      <c r="H7" s="5"/>
      <c r="I7" s="5"/>
      <c r="J7" s="5"/>
      <c r="K7" s="5"/>
      <c r="L7" s="5"/>
      <c r="M7" s="5"/>
      <c r="N7" s="5"/>
      <c r="O7" s="5"/>
      <c r="P7" s="5"/>
      <c r="Q7" s="28"/>
      <c r="R7" s="5">
        <f>SUM(E7:P7)</f>
        <v>900</v>
      </c>
    </row>
    <row r="8" spans="1:18">
      <c r="A8" s="69"/>
      <c r="B8" s="78"/>
      <c r="C8" s="30" t="s">
        <v>36</v>
      </c>
      <c r="D8" s="31">
        <v>1</v>
      </c>
      <c r="E8" s="32" t="str">
        <f>IF(E7="","",E7*$D8)</f>
        <v/>
      </c>
      <c r="F8" s="32" t="str">
        <f t="shared" ref="F8:P8" si="0">IF(F7="","",F7*$D8)</f>
        <v/>
      </c>
      <c r="G8" s="32">
        <f t="shared" si="0"/>
        <v>900</v>
      </c>
      <c r="H8" s="32" t="str">
        <f t="shared" si="0"/>
        <v/>
      </c>
      <c r="I8" s="32" t="str">
        <f t="shared" si="0"/>
        <v/>
      </c>
      <c r="J8" s="32" t="str">
        <f t="shared" si="0"/>
        <v/>
      </c>
      <c r="K8" s="32" t="str">
        <f t="shared" si="0"/>
        <v/>
      </c>
      <c r="L8" s="32" t="str">
        <f t="shared" si="0"/>
        <v/>
      </c>
      <c r="M8" s="32" t="str">
        <f t="shared" si="0"/>
        <v/>
      </c>
      <c r="N8" s="32" t="str">
        <f t="shared" si="0"/>
        <v/>
      </c>
      <c r="O8" s="32" t="str">
        <f t="shared" si="0"/>
        <v/>
      </c>
      <c r="P8" s="32" t="str">
        <f t="shared" si="0"/>
        <v/>
      </c>
      <c r="Q8" s="5"/>
      <c r="R8" s="32">
        <f>SUM(E8:Q8)</f>
        <v>900</v>
      </c>
    </row>
    <row r="9" spans="1:18" s="42" customFormat="1">
      <c r="A9" s="69"/>
      <c r="B9" s="78"/>
      <c r="C9" s="80" t="s">
        <v>49</v>
      </c>
      <c r="D9" s="81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69"/>
      <c r="B10" s="78"/>
      <c r="C10" s="80" t="s">
        <v>44</v>
      </c>
      <c r="D10" s="81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42" customFormat="1">
      <c r="A11" s="69"/>
      <c r="B11" s="79"/>
      <c r="C11" s="80" t="s">
        <v>37</v>
      </c>
      <c r="D11" s="81"/>
      <c r="E11" s="5" t="str">
        <f>IF(E6="","",IF(E10&gt;0,"",IF(E8&gt;0,E9,"")))</f>
        <v/>
      </c>
      <c r="F11" s="5" t="str">
        <f t="shared" ref="F11" si="1">IF(F6="","",IF(F10&gt;0,"",IF(F8&gt;0,F9,"")))</f>
        <v/>
      </c>
      <c r="G11" s="5" t="str">
        <f t="shared" ref="G11" si="2">IF(G6="","",IF(G10&gt;0,"",IF(G8&gt;0,G9,"")))</f>
        <v/>
      </c>
      <c r="H11" s="5" t="str">
        <f t="shared" ref="H11" si="3">IF(H6="","",IF(H10&gt;0,"",IF(H8&gt;0,H9,"")))</f>
        <v/>
      </c>
      <c r="I11" s="5" t="str">
        <f t="shared" ref="I11" si="4">IF(I6="","",IF(I10&gt;0,"",IF(I8&gt;0,I9,"")))</f>
        <v/>
      </c>
      <c r="J11" s="5" t="str">
        <f t="shared" ref="J11" si="5">IF(J6="","",IF(J10&gt;0,"",IF(J8&gt;0,J9,"")))</f>
        <v/>
      </c>
      <c r="K11" s="5" t="str">
        <f t="shared" ref="K11" si="6">IF(K6="","",IF(K10&gt;0,"",IF(K8&gt;0,K9,"")))</f>
        <v/>
      </c>
      <c r="L11" s="5" t="str">
        <f t="shared" ref="L11" si="7">IF(L6="","",IF(L10&gt;0,"",IF(L8&gt;0,L9,"")))</f>
        <v/>
      </c>
      <c r="M11" s="5" t="str">
        <f t="shared" ref="M11" si="8">IF(M6="","",IF(M10&gt;0,"",IF(M8&gt;0,M9,"")))</f>
        <v/>
      </c>
      <c r="N11" s="5" t="str">
        <f t="shared" ref="N11" si="9">IF(N6="","",IF(N10&gt;0,"",IF(N8&gt;0,N9,"")))</f>
        <v/>
      </c>
      <c r="O11" s="5" t="str">
        <f t="shared" ref="O11" si="10">IF(O6="","",IF(O10&gt;0,"",IF(O8&gt;0,O9,"")))</f>
        <v/>
      </c>
      <c r="P11" s="5" t="str">
        <f t="shared" ref="P11" si="11">IF(P6="","",IF(P10&gt;0,"",IF(P8&gt;0,P9,"")))</f>
        <v/>
      </c>
      <c r="Q11" s="5"/>
      <c r="R11" s="5">
        <f>SUM(E11:Q11)</f>
        <v>0</v>
      </c>
    </row>
    <row r="12" spans="1:18" ht="15.75">
      <c r="A12" s="82"/>
      <c r="B12" s="83"/>
      <c r="C12" s="84" t="str">
        <f>Sommaire!$A$1</f>
        <v>Contrat</v>
      </c>
      <c r="D12" s="85"/>
      <c r="E12" s="3"/>
      <c r="F12" s="3"/>
      <c r="G12" s="37"/>
      <c r="H12" s="4"/>
      <c r="I12" s="4"/>
      <c r="J12" s="4"/>
      <c r="K12" s="4"/>
      <c r="L12" s="4"/>
      <c r="M12" s="4"/>
      <c r="N12" s="4"/>
      <c r="O12" s="4"/>
      <c r="P12" s="4"/>
      <c r="Q12" s="25"/>
      <c r="R12" s="4"/>
    </row>
    <row r="13" spans="1:18">
      <c r="A13" s="75"/>
      <c r="B13" s="113"/>
      <c r="C13" s="135" t="s">
        <v>35</v>
      </c>
      <c r="D13" s="13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28"/>
      <c r="R13" s="5">
        <f>SUM(E13:Q13)</f>
        <v>0</v>
      </c>
    </row>
    <row r="14" spans="1:18">
      <c r="A14" s="69"/>
      <c r="B14" s="114"/>
      <c r="C14" s="30" t="s">
        <v>36</v>
      </c>
      <c r="D14" s="31">
        <v>0.15</v>
      </c>
      <c r="E14" s="32" t="str">
        <f t="shared" ref="E14:P14" si="12">IF(E13="","",E13*$D14)</f>
        <v/>
      </c>
      <c r="F14" s="32" t="str">
        <f t="shared" si="12"/>
        <v/>
      </c>
      <c r="G14" s="32" t="str">
        <f t="shared" si="12"/>
        <v/>
      </c>
      <c r="H14" s="32" t="str">
        <f t="shared" si="12"/>
        <v/>
      </c>
      <c r="I14" s="32" t="str">
        <f t="shared" si="12"/>
        <v/>
      </c>
      <c r="J14" s="32" t="str">
        <f t="shared" si="12"/>
        <v/>
      </c>
      <c r="K14" s="32" t="str">
        <f t="shared" si="12"/>
        <v/>
      </c>
      <c r="L14" s="32" t="str">
        <f t="shared" si="12"/>
        <v/>
      </c>
      <c r="M14" s="32" t="str">
        <f t="shared" si="12"/>
        <v/>
      </c>
      <c r="N14" s="32" t="str">
        <f t="shared" si="12"/>
        <v/>
      </c>
      <c r="O14" s="32" t="str">
        <f t="shared" si="12"/>
        <v/>
      </c>
      <c r="P14" s="32" t="str">
        <f t="shared" si="12"/>
        <v/>
      </c>
      <c r="Q14" s="5"/>
      <c r="R14" s="5">
        <f>SUM(E14:Q14)</f>
        <v>0</v>
      </c>
    </row>
    <row r="15" spans="1:18" s="42" customFormat="1">
      <c r="A15" s="69"/>
      <c r="B15" s="114"/>
      <c r="C15" s="80" t="s">
        <v>49</v>
      </c>
      <c r="D15" s="81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>
      <c r="A16" s="69"/>
      <c r="B16" s="114"/>
      <c r="C16" s="23" t="s">
        <v>43</v>
      </c>
      <c r="D16" s="20">
        <v>0.1</v>
      </c>
      <c r="E16" s="5" t="str">
        <f t="shared" ref="E16:P16" si="13">IF(E13="","",E13*$D16)</f>
        <v/>
      </c>
      <c r="F16" s="5" t="str">
        <f t="shared" si="13"/>
        <v/>
      </c>
      <c r="G16" s="5" t="str">
        <f t="shared" si="13"/>
        <v/>
      </c>
      <c r="H16" s="5" t="str">
        <f t="shared" si="13"/>
        <v/>
      </c>
      <c r="I16" s="5" t="str">
        <f t="shared" si="13"/>
        <v/>
      </c>
      <c r="J16" s="5" t="str">
        <f t="shared" si="13"/>
        <v/>
      </c>
      <c r="K16" s="5" t="str">
        <f t="shared" si="13"/>
        <v/>
      </c>
      <c r="L16" s="5" t="str">
        <f t="shared" si="13"/>
        <v/>
      </c>
      <c r="M16" s="5" t="str">
        <f t="shared" si="13"/>
        <v/>
      </c>
      <c r="N16" s="5" t="str">
        <f t="shared" si="13"/>
        <v/>
      </c>
      <c r="O16" s="5" t="str">
        <f t="shared" si="13"/>
        <v/>
      </c>
      <c r="P16" s="5" t="str">
        <f t="shared" si="13"/>
        <v/>
      </c>
      <c r="Q16" s="5"/>
      <c r="R16" s="5">
        <f>SUM(E16:Q16)</f>
        <v>0</v>
      </c>
    </row>
    <row r="17" spans="1:18">
      <c r="A17" s="69"/>
      <c r="B17" s="114"/>
      <c r="C17" s="80" t="s">
        <v>44</v>
      </c>
      <c r="D17" s="81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42" customFormat="1">
      <c r="A18" s="76"/>
      <c r="B18" s="115"/>
      <c r="C18" s="80" t="s">
        <v>37</v>
      </c>
      <c r="D18" s="81"/>
      <c r="E18" s="5" t="str">
        <f>IF(E13="","",IF(E17&gt;0,"",IF(E15&gt;0,E16,"")))</f>
        <v/>
      </c>
      <c r="F18" s="5" t="str">
        <f t="shared" ref="F18" si="14">IF(F13="","",IF(F17&gt;0,"",IF(F15&gt;0,F16,"")))</f>
        <v/>
      </c>
      <c r="G18" s="5" t="str">
        <f t="shared" ref="G18" si="15">IF(G13="","",IF(G17&gt;0,"",IF(G15&gt;0,G16,"")))</f>
        <v/>
      </c>
      <c r="H18" s="5" t="str">
        <f t="shared" ref="H18" si="16">IF(H13="","",IF(H17&gt;0,"",IF(H15&gt;0,H16,"")))</f>
        <v/>
      </c>
      <c r="I18" s="5" t="str">
        <f t="shared" ref="I18" si="17">IF(I13="","",IF(I17&gt;0,"",IF(I15&gt;0,I16,"")))</f>
        <v/>
      </c>
      <c r="J18" s="5" t="str">
        <f t="shared" ref="J18" si="18">IF(J13="","",IF(J17&gt;0,"",IF(J15&gt;0,J16,"")))</f>
        <v/>
      </c>
      <c r="K18" s="5" t="str">
        <f t="shared" ref="K18" si="19">IF(K13="","",IF(K17&gt;0,"",IF(K15&gt;0,K16,"")))</f>
        <v/>
      </c>
      <c r="L18" s="5" t="str">
        <f t="shared" ref="L18" si="20">IF(L13="","",IF(L17&gt;0,"",IF(L15&gt;0,L16,"")))</f>
        <v/>
      </c>
      <c r="M18" s="5" t="str">
        <f t="shared" ref="M18" si="21">IF(M13="","",IF(M17&gt;0,"",IF(M15&gt;0,M16,"")))</f>
        <v/>
      </c>
      <c r="N18" s="5" t="str">
        <f t="shared" ref="N18" si="22">IF(N13="","",IF(N17&gt;0,"",IF(N15&gt;0,N16,"")))</f>
        <v/>
      </c>
      <c r="O18" s="5" t="str">
        <f t="shared" ref="O18" si="23">IF(O13="","",IF(O17&gt;0,"",IF(O15&gt;0,O16,"")))</f>
        <v/>
      </c>
      <c r="P18" s="5" t="str">
        <f t="shared" ref="P18" si="24">IF(P13="","",IF(P17&gt;0,"",IF(P15&gt;0,P16,"")))</f>
        <v/>
      </c>
      <c r="Q18" s="5"/>
      <c r="R18" s="5">
        <f>SUM(E18:Q18)</f>
        <v>0</v>
      </c>
    </row>
    <row r="19" spans="1:18">
      <c r="A19" s="3"/>
      <c r="B19" s="3"/>
      <c r="C19" s="84" t="str">
        <f>Sommaire!$A$1</f>
        <v>Contrat</v>
      </c>
      <c r="D19" s="85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5"/>
      <c r="R19" s="4"/>
    </row>
    <row r="20" spans="1:18" s="24" customFormat="1" ht="26.25" customHeight="1">
      <c r="A20" s="95" t="s">
        <v>0</v>
      </c>
      <c r="B20" s="96"/>
      <c r="C20" s="99" t="s">
        <v>35</v>
      </c>
      <c r="D20" s="100"/>
      <c r="E20" s="7">
        <f t="shared" ref="E20:P23" si="25">SUMIF($C$6:$C$19,$C20,E$6:E$19)</f>
        <v>0</v>
      </c>
      <c r="F20" s="7">
        <f t="shared" si="25"/>
        <v>0</v>
      </c>
      <c r="G20" s="7">
        <f t="shared" si="25"/>
        <v>900</v>
      </c>
      <c r="H20" s="7">
        <f t="shared" si="25"/>
        <v>0</v>
      </c>
      <c r="I20" s="7">
        <f t="shared" si="25"/>
        <v>0</v>
      </c>
      <c r="J20" s="7">
        <f t="shared" si="25"/>
        <v>0</v>
      </c>
      <c r="K20" s="7">
        <f t="shared" si="25"/>
        <v>0</v>
      </c>
      <c r="L20" s="7">
        <f t="shared" si="25"/>
        <v>0</v>
      </c>
      <c r="M20" s="7">
        <f t="shared" si="25"/>
        <v>0</v>
      </c>
      <c r="N20" s="7">
        <f t="shared" si="25"/>
        <v>0</v>
      </c>
      <c r="O20" s="7">
        <f t="shared" si="25"/>
        <v>0</v>
      </c>
      <c r="P20" s="7">
        <f t="shared" si="25"/>
        <v>0</v>
      </c>
      <c r="Q20" s="29"/>
      <c r="R20" s="7">
        <f>SUM(E20:Q20)</f>
        <v>900</v>
      </c>
    </row>
    <row r="21" spans="1:18" s="24" customFormat="1" ht="26.25" customHeight="1">
      <c r="A21" s="97"/>
      <c r="B21" s="98"/>
      <c r="C21" s="101" t="s">
        <v>36</v>
      </c>
      <c r="D21" s="102"/>
      <c r="E21" s="33">
        <f t="shared" si="25"/>
        <v>0</v>
      </c>
      <c r="F21" s="33">
        <f t="shared" si="25"/>
        <v>0</v>
      </c>
      <c r="G21" s="33">
        <f t="shared" si="25"/>
        <v>900</v>
      </c>
      <c r="H21" s="33">
        <f t="shared" si="25"/>
        <v>0</v>
      </c>
      <c r="I21" s="33">
        <f t="shared" si="25"/>
        <v>0</v>
      </c>
      <c r="J21" s="33">
        <f t="shared" si="25"/>
        <v>0</v>
      </c>
      <c r="K21" s="33">
        <f t="shared" si="25"/>
        <v>0</v>
      </c>
      <c r="L21" s="33">
        <f t="shared" si="25"/>
        <v>0</v>
      </c>
      <c r="M21" s="33">
        <f t="shared" si="25"/>
        <v>0</v>
      </c>
      <c r="N21" s="33">
        <f t="shared" si="25"/>
        <v>0</v>
      </c>
      <c r="O21" s="33">
        <f t="shared" si="25"/>
        <v>0</v>
      </c>
      <c r="P21" s="33">
        <f t="shared" si="25"/>
        <v>0</v>
      </c>
      <c r="Q21" s="7"/>
      <c r="R21" s="33">
        <f>SUM(E21:Q21)</f>
        <v>900</v>
      </c>
    </row>
    <row r="22" spans="1:18" s="24" customFormat="1" ht="26.25" customHeight="1">
      <c r="A22" s="97"/>
      <c r="B22" s="98"/>
      <c r="C22" s="103" t="s">
        <v>43</v>
      </c>
      <c r="D22" s="104"/>
      <c r="E22" s="34">
        <f t="shared" si="25"/>
        <v>0</v>
      </c>
      <c r="F22" s="34">
        <f t="shared" si="25"/>
        <v>0</v>
      </c>
      <c r="G22" s="34">
        <f t="shared" si="25"/>
        <v>0</v>
      </c>
      <c r="H22" s="34">
        <f t="shared" si="25"/>
        <v>0</v>
      </c>
      <c r="I22" s="34">
        <f t="shared" si="25"/>
        <v>0</v>
      </c>
      <c r="J22" s="34">
        <f t="shared" si="25"/>
        <v>0</v>
      </c>
      <c r="K22" s="34">
        <f t="shared" si="25"/>
        <v>0</v>
      </c>
      <c r="L22" s="34">
        <f t="shared" si="25"/>
        <v>0</v>
      </c>
      <c r="M22" s="34">
        <f t="shared" si="25"/>
        <v>0</v>
      </c>
      <c r="N22" s="34">
        <f t="shared" si="25"/>
        <v>0</v>
      </c>
      <c r="O22" s="34">
        <f t="shared" si="25"/>
        <v>0</v>
      </c>
      <c r="P22" s="34">
        <f t="shared" si="25"/>
        <v>0</v>
      </c>
      <c r="Q22" s="34">
        <f>SUM(Q6:Q18)</f>
        <v>0</v>
      </c>
      <c r="R22" s="34">
        <f>SUM(E22:Q22)</f>
        <v>0</v>
      </c>
    </row>
    <row r="23" spans="1:18" s="24" customFormat="1" ht="26.25" customHeight="1">
      <c r="A23" s="97"/>
      <c r="B23" s="98"/>
      <c r="C23" s="103" t="s">
        <v>37</v>
      </c>
      <c r="D23" s="104"/>
      <c r="E23" s="34">
        <f t="shared" si="25"/>
        <v>0</v>
      </c>
      <c r="F23" s="34">
        <f t="shared" si="25"/>
        <v>0</v>
      </c>
      <c r="G23" s="34">
        <f t="shared" si="25"/>
        <v>0</v>
      </c>
      <c r="H23" s="34">
        <f t="shared" si="25"/>
        <v>0</v>
      </c>
      <c r="I23" s="34">
        <f t="shared" si="25"/>
        <v>0</v>
      </c>
      <c r="J23" s="34">
        <f t="shared" si="25"/>
        <v>0</v>
      </c>
      <c r="K23" s="34">
        <f t="shared" si="25"/>
        <v>0</v>
      </c>
      <c r="L23" s="34">
        <f t="shared" si="25"/>
        <v>0</v>
      </c>
      <c r="M23" s="34">
        <f t="shared" si="25"/>
        <v>0</v>
      </c>
      <c r="N23" s="34">
        <f t="shared" si="25"/>
        <v>0</v>
      </c>
      <c r="O23" s="34">
        <f t="shared" si="25"/>
        <v>0</v>
      </c>
      <c r="P23" s="34">
        <f t="shared" si="25"/>
        <v>0</v>
      </c>
      <c r="Q23" s="34">
        <f>SUM(Q6:Q19)</f>
        <v>0</v>
      </c>
      <c r="R23" s="34">
        <f>SUM(E23:Q23)</f>
        <v>0</v>
      </c>
    </row>
    <row r="24" spans="1:18">
      <c r="A24" s="35"/>
      <c r="B24" s="35"/>
      <c r="C24" s="35"/>
      <c r="D24" s="35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</sheetData>
  <mergeCells count="29">
    <mergeCell ref="A1:R1"/>
    <mergeCell ref="A2:R2"/>
    <mergeCell ref="A3:R3"/>
    <mergeCell ref="A20:B23"/>
    <mergeCell ref="C20:D20"/>
    <mergeCell ref="C21:D21"/>
    <mergeCell ref="C23:D23"/>
    <mergeCell ref="C22:D22"/>
    <mergeCell ref="A6:B6"/>
    <mergeCell ref="C6:D6"/>
    <mergeCell ref="C19:D19"/>
    <mergeCell ref="C13:D13"/>
    <mergeCell ref="C7:D7"/>
    <mergeCell ref="C15:D15"/>
    <mergeCell ref="C9:D9"/>
    <mergeCell ref="A13:A18"/>
    <mergeCell ref="B13:B18"/>
    <mergeCell ref="B7:B11"/>
    <mergeCell ref="C11:D11"/>
    <mergeCell ref="C18:D18"/>
    <mergeCell ref="C10:D10"/>
    <mergeCell ref="C17:D17"/>
    <mergeCell ref="A12:B12"/>
    <mergeCell ref="C12:D12"/>
    <mergeCell ref="A7:A11"/>
    <mergeCell ref="A4:A5"/>
    <mergeCell ref="B4:B5"/>
    <mergeCell ref="C4:D5"/>
    <mergeCell ref="R4:R5"/>
  </mergeCells>
  <printOptions horizontalCentered="1"/>
  <pageMargins left="0" right="0" top="0.74803149606299213" bottom="0.74803149606299213" header="0.31496062992125984" footer="0.31496062992125984"/>
  <pageSetup scale="74" orientation="landscape" r:id="rId1"/>
  <headerFooter>
    <oddFooter>&amp;LDernière révision &amp;D</oddFooter>
  </headerFooter>
  <legacyDrawing r:id="rId2"/>
  <controls>
    <control shapeId="5126" r:id="rId3" name="ComboBox2"/>
    <control shapeId="5124" r:id="rId4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1:Q96"/>
  <sheetViews>
    <sheetView showZeros="0" zoomScale="90" zoomScaleNormal="90" workbookViewId="0">
      <pane xSplit="4" ySplit="5" topLeftCell="E84" activePane="bottomRight" state="frozen"/>
      <selection pane="topRight" activeCell="E1" sqref="E1"/>
      <selection pane="bottomLeft" activeCell="A6" sqref="A6"/>
      <selection pane="bottomRight" activeCell="A2" sqref="A2:Q2"/>
    </sheetView>
  </sheetViews>
  <sheetFormatPr baseColWidth="10" defaultColWidth="11.42578125" defaultRowHeight="15"/>
  <cols>
    <col min="1" max="1" width="21.7109375" customWidth="1"/>
    <col min="2" max="2" width="18.85546875" customWidth="1"/>
    <col min="3" max="3" width="12.28515625" customWidth="1"/>
    <col min="4" max="4" width="6.7109375" style="15" customWidth="1"/>
    <col min="5" max="6" width="12.5703125" customWidth="1"/>
    <col min="7" max="17" width="10.7109375" style="2" customWidth="1"/>
  </cols>
  <sheetData>
    <row r="1" spans="1:17" ht="18.75" customHeight="1">
      <c r="A1" s="120" t="str">
        <f>Sommaire!B1</f>
        <v>Compagnie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2"/>
    </row>
    <row r="2" spans="1:17" ht="18.75">
      <c r="A2" s="123" t="s">
        <v>52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5"/>
    </row>
    <row r="3" spans="1:17" ht="29.25" customHeight="1">
      <c r="A3" s="117" t="str">
        <f>Sommaire!B2</f>
        <v>Prévision des contrats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9"/>
    </row>
    <row r="4" spans="1:17" s="1" customFormat="1" ht="15.75" customHeight="1">
      <c r="A4" s="70" t="s">
        <v>46</v>
      </c>
      <c r="B4" s="70" t="s">
        <v>47</v>
      </c>
      <c r="C4" s="138"/>
      <c r="D4" s="139"/>
      <c r="E4" s="21" t="str">
        <f>Sommaire!C4</f>
        <v>Septembre</v>
      </c>
      <c r="F4" s="21" t="str">
        <f>Sommaire!D4</f>
        <v>Octobre</v>
      </c>
      <c r="G4" s="21" t="str">
        <f>Sommaire!E4</f>
        <v>Novembre</v>
      </c>
      <c r="H4" s="21" t="str">
        <f>Sommaire!F4</f>
        <v>Décembre</v>
      </c>
      <c r="I4" s="21" t="str">
        <f>Sommaire!G4</f>
        <v>Janvier</v>
      </c>
      <c r="J4" s="21" t="str">
        <f>Sommaire!H4</f>
        <v>Février</v>
      </c>
      <c r="K4" s="21" t="str">
        <f>Sommaire!I4</f>
        <v>Mars</v>
      </c>
      <c r="L4" s="21" t="str">
        <f>Sommaire!J4</f>
        <v>Avril</v>
      </c>
      <c r="M4" s="21" t="str">
        <f>Sommaire!K4</f>
        <v>Mai</v>
      </c>
      <c r="N4" s="21" t="str">
        <f>Sommaire!L4</f>
        <v>Juin</v>
      </c>
      <c r="O4" s="21" t="str">
        <f>Sommaire!M4</f>
        <v>Juillet</v>
      </c>
      <c r="P4" s="21" t="str">
        <f>Sommaire!N4</f>
        <v>Août</v>
      </c>
      <c r="Q4" s="74" t="s">
        <v>0</v>
      </c>
    </row>
    <row r="5" spans="1:17">
      <c r="A5" s="71"/>
      <c r="B5" s="71"/>
      <c r="C5" s="140"/>
      <c r="D5" s="141"/>
      <c r="E5" s="19">
        <f>Sommaire!C5</f>
        <v>2018</v>
      </c>
      <c r="F5" s="19">
        <f>Sommaire!D5</f>
        <v>2018</v>
      </c>
      <c r="G5" s="19">
        <f>Sommaire!E5</f>
        <v>2018</v>
      </c>
      <c r="H5" s="19">
        <f>Sommaire!F5</f>
        <v>2018</v>
      </c>
      <c r="I5" s="19">
        <f>Sommaire!G5</f>
        <v>2019</v>
      </c>
      <c r="J5" s="19">
        <f>Sommaire!H5</f>
        <v>2019</v>
      </c>
      <c r="K5" s="19">
        <f>Sommaire!I5</f>
        <v>2019</v>
      </c>
      <c r="L5" s="19">
        <f>Sommaire!J5</f>
        <v>2019</v>
      </c>
      <c r="M5" s="19">
        <f>Sommaire!K5</f>
        <v>2019</v>
      </c>
      <c r="N5" s="19">
        <f>Sommaire!L5</f>
        <v>2019</v>
      </c>
      <c r="O5" s="19">
        <f>Sommaire!M5</f>
        <v>2019</v>
      </c>
      <c r="P5" s="19">
        <f>Sommaire!N5</f>
        <v>2019</v>
      </c>
      <c r="Q5" s="52"/>
    </row>
    <row r="6" spans="1:17">
      <c r="A6" s="82"/>
      <c r="B6" s="83"/>
      <c r="C6" s="105" t="str">
        <f>Sommaire!$A$1</f>
        <v>Contrat</v>
      </c>
      <c r="D6" s="105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110" t="s">
        <v>1</v>
      </c>
      <c r="B7" s="106" t="s">
        <v>42</v>
      </c>
      <c r="C7" s="80" t="s">
        <v>35</v>
      </c>
      <c r="D7" s="81"/>
      <c r="E7" s="5">
        <v>4711.84</v>
      </c>
      <c r="F7" s="5">
        <v>26898.22</v>
      </c>
      <c r="G7" s="5">
        <v>8360.65</v>
      </c>
      <c r="H7" s="5"/>
      <c r="I7" s="5"/>
      <c r="J7" s="5"/>
      <c r="K7" s="5"/>
      <c r="L7" s="5"/>
      <c r="M7" s="5"/>
      <c r="N7" s="5"/>
      <c r="O7" s="5"/>
      <c r="P7" s="5"/>
      <c r="Q7" s="5">
        <f>SUM(E7:P7)</f>
        <v>39970.71</v>
      </c>
    </row>
    <row r="8" spans="1:17">
      <c r="A8" s="111"/>
      <c r="B8" s="107"/>
      <c r="C8" s="30" t="s">
        <v>36</v>
      </c>
      <c r="D8" s="31">
        <v>0.15</v>
      </c>
      <c r="E8" s="32">
        <f t="shared" ref="E8:P8" si="0">IF(E7="","",E7*$D8)</f>
        <v>706.77599999999995</v>
      </c>
      <c r="F8" s="32">
        <f t="shared" si="0"/>
        <v>4034.7330000000002</v>
      </c>
      <c r="G8" s="32">
        <f t="shared" si="0"/>
        <v>1254.0974999999999</v>
      </c>
      <c r="H8" s="32" t="str">
        <f t="shared" si="0"/>
        <v/>
      </c>
      <c r="I8" s="32" t="str">
        <f t="shared" si="0"/>
        <v/>
      </c>
      <c r="J8" s="32" t="str">
        <f t="shared" si="0"/>
        <v/>
      </c>
      <c r="K8" s="32" t="str">
        <f t="shared" si="0"/>
        <v/>
      </c>
      <c r="L8" s="32" t="str">
        <f t="shared" si="0"/>
        <v/>
      </c>
      <c r="M8" s="32" t="str">
        <f t="shared" si="0"/>
        <v/>
      </c>
      <c r="N8" s="32" t="str">
        <f t="shared" si="0"/>
        <v/>
      </c>
      <c r="O8" s="32" t="str">
        <f t="shared" si="0"/>
        <v/>
      </c>
      <c r="P8" s="32" t="str">
        <f t="shared" si="0"/>
        <v/>
      </c>
      <c r="Q8" s="5">
        <f>SUM(E8:P8)</f>
        <v>5995.6064999999999</v>
      </c>
    </row>
    <row r="9" spans="1:17" s="42" customFormat="1">
      <c r="A9" s="111"/>
      <c r="B9" s="107"/>
      <c r="C9" s="80" t="s">
        <v>49</v>
      </c>
      <c r="D9" s="81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11"/>
      <c r="B10" s="107"/>
      <c r="C10" s="23" t="s">
        <v>43</v>
      </c>
      <c r="D10" s="20">
        <v>0.1</v>
      </c>
      <c r="E10" s="5">
        <f t="shared" ref="E10:P10" si="1">IF(E7="","",E7*$D10)</f>
        <v>471.18400000000003</v>
      </c>
      <c r="F10" s="5">
        <f t="shared" si="1"/>
        <v>2689.8220000000001</v>
      </c>
      <c r="G10" s="5">
        <f t="shared" si="1"/>
        <v>836.06500000000005</v>
      </c>
      <c r="H10" s="5" t="str">
        <f t="shared" si="1"/>
        <v/>
      </c>
      <c r="I10" s="5" t="str">
        <f t="shared" si="1"/>
        <v/>
      </c>
      <c r="J10" s="5" t="str">
        <f t="shared" si="1"/>
        <v/>
      </c>
      <c r="K10" s="5" t="str">
        <f t="shared" si="1"/>
        <v/>
      </c>
      <c r="L10" s="5" t="str">
        <f t="shared" si="1"/>
        <v/>
      </c>
      <c r="M10" s="5" t="str">
        <f t="shared" si="1"/>
        <v/>
      </c>
      <c r="N10" s="5" t="str">
        <f t="shared" si="1"/>
        <v/>
      </c>
      <c r="O10" s="5" t="str">
        <f t="shared" si="1"/>
        <v/>
      </c>
      <c r="P10" s="5" t="str">
        <f t="shared" si="1"/>
        <v/>
      </c>
      <c r="Q10" s="5">
        <f>SUM(E10:P10)</f>
        <v>3997.0710000000004</v>
      </c>
    </row>
    <row r="11" spans="1:17">
      <c r="A11" s="111"/>
      <c r="B11" s="107"/>
      <c r="C11" s="80" t="s">
        <v>44</v>
      </c>
      <c r="D11" s="81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>
      <c r="A12" s="111"/>
      <c r="B12" s="108"/>
      <c r="C12" s="80" t="s">
        <v>37</v>
      </c>
      <c r="D12" s="81"/>
      <c r="E12" s="5" t="str">
        <f>IF(E7="","",IF(E11&gt;0,"",IF(E9&gt;0,E10,"")))</f>
        <v/>
      </c>
      <c r="F12" s="5" t="str">
        <f t="shared" ref="F12" si="2">IF(F7="","",IF(F11&gt;0,"",IF(F9&gt;0,F10,"")))</f>
        <v/>
      </c>
      <c r="G12" s="5" t="str">
        <f t="shared" ref="G12" si="3">IF(G7="","",IF(G11&gt;0,"",IF(G9&gt;0,G10,"")))</f>
        <v/>
      </c>
      <c r="H12" s="5" t="str">
        <f t="shared" ref="H12" si="4">IF(H7="","",IF(H11&gt;0,"",IF(H9&gt;0,H10,"")))</f>
        <v/>
      </c>
      <c r="I12" s="5" t="str">
        <f t="shared" ref="I12" si="5">IF(I7="","",IF(I11&gt;0,"",IF(I9&gt;0,I10,"")))</f>
        <v/>
      </c>
      <c r="J12" s="5" t="str">
        <f t="shared" ref="J12" si="6">IF(J7="","",IF(J11&gt;0,"",IF(J9&gt;0,J10,"")))</f>
        <v/>
      </c>
      <c r="K12" s="5" t="str">
        <f t="shared" ref="K12" si="7">IF(K7="","",IF(K11&gt;0,"",IF(K9&gt;0,K10,"")))</f>
        <v/>
      </c>
      <c r="L12" s="5" t="str">
        <f t="shared" ref="L12" si="8">IF(L7="","",IF(L11&gt;0,"",IF(L9&gt;0,L10,"")))</f>
        <v/>
      </c>
      <c r="M12" s="5" t="str">
        <f t="shared" ref="M12" si="9">IF(M7="","",IF(M11&gt;0,"",IF(M9&gt;0,M10,"")))</f>
        <v/>
      </c>
      <c r="N12" s="5" t="str">
        <f t="shared" ref="N12" si="10">IF(N7="","",IF(N11&gt;0,"",IF(N9&gt;0,N10,"")))</f>
        <v/>
      </c>
      <c r="O12" s="5" t="str">
        <f t="shared" ref="O12" si="11">IF(O7="","",IF(O11&gt;0,"",IF(O9&gt;0,O10,"")))</f>
        <v/>
      </c>
      <c r="P12" s="5" t="str">
        <f t="shared" ref="P12" si="12">IF(P7="","",IF(P11&gt;0,"",IF(P9&gt;0,P10,"")))</f>
        <v/>
      </c>
      <c r="Q12" s="5">
        <f>SUM(E12:P12)</f>
        <v>0</v>
      </c>
    </row>
    <row r="13" spans="1:17">
      <c r="A13" s="111"/>
      <c r="B13" s="106" t="s">
        <v>21</v>
      </c>
      <c r="C13" s="80" t="s">
        <v>35</v>
      </c>
      <c r="D13" s="81"/>
      <c r="E13" s="5">
        <v>10952.27</v>
      </c>
      <c r="F13" s="5">
        <v>31566.799999999999</v>
      </c>
      <c r="G13" s="5">
        <v>8360.67</v>
      </c>
      <c r="H13" s="5"/>
      <c r="I13" s="5">
        <v>4489</v>
      </c>
      <c r="J13" s="5">
        <v>31087</v>
      </c>
      <c r="K13" s="5">
        <f>7635+31799</f>
        <v>39434</v>
      </c>
      <c r="L13" s="5"/>
      <c r="M13" s="5"/>
      <c r="N13" s="5"/>
      <c r="O13" s="5"/>
      <c r="P13" s="5"/>
      <c r="Q13" s="5">
        <f>SUM(E13:P13)</f>
        <v>125889.73999999999</v>
      </c>
    </row>
    <row r="14" spans="1:17">
      <c r="A14" s="111"/>
      <c r="B14" s="107"/>
      <c r="C14" s="30" t="s">
        <v>36</v>
      </c>
      <c r="D14" s="31">
        <v>0.15</v>
      </c>
      <c r="E14" s="32">
        <f t="shared" ref="E14:P14" si="13">IF(E13="","",E13*$D14)</f>
        <v>1642.8405</v>
      </c>
      <c r="F14" s="32">
        <f t="shared" si="13"/>
        <v>4735.0199999999995</v>
      </c>
      <c r="G14" s="32">
        <f t="shared" si="13"/>
        <v>1254.1005</v>
      </c>
      <c r="H14" s="32" t="str">
        <f t="shared" si="13"/>
        <v/>
      </c>
      <c r="I14" s="32">
        <f t="shared" si="13"/>
        <v>673.35</v>
      </c>
      <c r="J14" s="32">
        <f t="shared" si="13"/>
        <v>4663.05</v>
      </c>
      <c r="K14" s="32">
        <f t="shared" si="13"/>
        <v>5915.0999999999995</v>
      </c>
      <c r="L14" s="32" t="str">
        <f t="shared" si="13"/>
        <v/>
      </c>
      <c r="M14" s="32" t="str">
        <f t="shared" si="13"/>
        <v/>
      </c>
      <c r="N14" s="32" t="str">
        <f t="shared" si="13"/>
        <v/>
      </c>
      <c r="O14" s="32" t="str">
        <f t="shared" si="13"/>
        <v/>
      </c>
      <c r="P14" s="32" t="str">
        <f t="shared" si="13"/>
        <v/>
      </c>
      <c r="Q14" s="5">
        <f>SUM(E14:P14)</f>
        <v>18883.460999999999</v>
      </c>
    </row>
    <row r="15" spans="1:17" s="42" customFormat="1">
      <c r="A15" s="111"/>
      <c r="B15" s="107"/>
      <c r="C15" s="80" t="s">
        <v>49</v>
      </c>
      <c r="D15" s="81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111"/>
      <c r="B16" s="107"/>
      <c r="C16" s="23" t="s">
        <v>43</v>
      </c>
      <c r="D16" s="20">
        <v>0.1</v>
      </c>
      <c r="E16" s="5">
        <f t="shared" ref="E16:P16" si="14">IF(E13="","",E13*$D16)</f>
        <v>1095.2270000000001</v>
      </c>
      <c r="F16" s="5">
        <f t="shared" si="14"/>
        <v>3156.6800000000003</v>
      </c>
      <c r="G16" s="5">
        <f t="shared" si="14"/>
        <v>836.06700000000001</v>
      </c>
      <c r="H16" s="5" t="str">
        <f t="shared" si="14"/>
        <v/>
      </c>
      <c r="I16" s="5">
        <f t="shared" si="14"/>
        <v>448.90000000000003</v>
      </c>
      <c r="J16" s="5">
        <f t="shared" si="14"/>
        <v>3108.7000000000003</v>
      </c>
      <c r="K16" s="5">
        <f t="shared" si="14"/>
        <v>3943.4</v>
      </c>
      <c r="L16" s="5" t="str">
        <f t="shared" si="14"/>
        <v/>
      </c>
      <c r="M16" s="5" t="str">
        <f t="shared" si="14"/>
        <v/>
      </c>
      <c r="N16" s="5" t="str">
        <f t="shared" si="14"/>
        <v/>
      </c>
      <c r="O16" s="5" t="str">
        <f t="shared" si="14"/>
        <v/>
      </c>
      <c r="P16" s="5" t="str">
        <f t="shared" si="14"/>
        <v/>
      </c>
      <c r="Q16" s="5">
        <f>SUM(E16:P16)</f>
        <v>12588.974</v>
      </c>
    </row>
    <row r="17" spans="1:17">
      <c r="A17" s="111"/>
      <c r="B17" s="107"/>
      <c r="C17" s="80" t="s">
        <v>44</v>
      </c>
      <c r="D17" s="81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s="42" customFormat="1">
      <c r="A18" s="111"/>
      <c r="B18" s="108"/>
      <c r="C18" s="80" t="s">
        <v>37</v>
      </c>
      <c r="D18" s="81"/>
      <c r="E18" s="5" t="str">
        <f>IF(E13="","",IF(E17&gt;0,"",IF(E15&gt;0,E16,"")))</f>
        <v/>
      </c>
      <c r="F18" s="5" t="str">
        <f t="shared" ref="F18" si="15">IF(F13="","",IF(F17&gt;0,"",IF(F15&gt;0,F16,"")))</f>
        <v/>
      </c>
      <c r="G18" s="5" t="str">
        <f t="shared" ref="G18" si="16">IF(G13="","",IF(G17&gt;0,"",IF(G15&gt;0,G16,"")))</f>
        <v/>
      </c>
      <c r="H18" s="5" t="str">
        <f t="shared" ref="H18" si="17">IF(H13="","",IF(H17&gt;0,"",IF(H15&gt;0,H16,"")))</f>
        <v/>
      </c>
      <c r="I18" s="5" t="str">
        <f t="shared" ref="I18" si="18">IF(I13="","",IF(I17&gt;0,"",IF(I15&gt;0,I16,"")))</f>
        <v/>
      </c>
      <c r="J18" s="5" t="str">
        <f t="shared" ref="J18" si="19">IF(J13="","",IF(J17&gt;0,"",IF(J15&gt;0,J16,"")))</f>
        <v/>
      </c>
      <c r="K18" s="5" t="str">
        <f t="shared" ref="K18" si="20">IF(K13="","",IF(K17&gt;0,"",IF(K15&gt;0,K16,"")))</f>
        <v/>
      </c>
      <c r="L18" s="5" t="str">
        <f t="shared" ref="L18" si="21">IF(L13="","",IF(L17&gt;0,"",IF(L15&gt;0,L16,"")))</f>
        <v/>
      </c>
      <c r="M18" s="5" t="str">
        <f t="shared" ref="M18" si="22">IF(M13="","",IF(M17&gt;0,"",IF(M15&gt;0,M16,"")))</f>
        <v/>
      </c>
      <c r="N18" s="5" t="str">
        <f t="shared" ref="N18" si="23">IF(N13="","",IF(N17&gt;0,"",IF(N15&gt;0,N16,"")))</f>
        <v/>
      </c>
      <c r="O18" s="5" t="str">
        <f t="shared" ref="O18" si="24">IF(O13="","",IF(O17&gt;0,"",IF(O15&gt;0,O16,"")))</f>
        <v/>
      </c>
      <c r="P18" s="5" t="str">
        <f t="shared" ref="P18" si="25">IF(P13="","",IF(P17&gt;0,"",IF(P15&gt;0,P16,"")))</f>
        <v/>
      </c>
      <c r="Q18" s="5">
        <f>SUM(E18:P18)</f>
        <v>0</v>
      </c>
    </row>
    <row r="19" spans="1:17">
      <c r="A19" s="111"/>
      <c r="B19" s="109" t="s">
        <v>20</v>
      </c>
      <c r="C19" s="80" t="s">
        <v>35</v>
      </c>
      <c r="D19" s="81"/>
      <c r="E19" s="5"/>
      <c r="F19" s="5"/>
      <c r="G19" s="5"/>
      <c r="H19" s="5">
        <v>13400</v>
      </c>
      <c r="I19" s="5"/>
      <c r="J19" s="5"/>
      <c r="K19" s="5"/>
      <c r="L19" s="5"/>
      <c r="M19" s="5"/>
      <c r="N19" s="5"/>
      <c r="O19" s="5"/>
      <c r="P19" s="5"/>
      <c r="Q19" s="5">
        <f>SUM(E19:P19)</f>
        <v>13400</v>
      </c>
    </row>
    <row r="20" spans="1:17">
      <c r="A20" s="111"/>
      <c r="B20" s="109"/>
      <c r="C20" s="30" t="s">
        <v>36</v>
      </c>
      <c r="D20" s="31">
        <v>1</v>
      </c>
      <c r="E20" s="32" t="str">
        <f t="shared" ref="E20:P20" si="26">IF(E19="","",E19*$D20)</f>
        <v/>
      </c>
      <c r="F20" s="32" t="str">
        <f t="shared" si="26"/>
        <v/>
      </c>
      <c r="G20" s="32" t="str">
        <f t="shared" si="26"/>
        <v/>
      </c>
      <c r="H20" s="32">
        <f t="shared" si="26"/>
        <v>13400</v>
      </c>
      <c r="I20" s="32" t="str">
        <f t="shared" si="26"/>
        <v/>
      </c>
      <c r="J20" s="32" t="str">
        <f t="shared" si="26"/>
        <v/>
      </c>
      <c r="K20" s="32" t="str">
        <f t="shared" si="26"/>
        <v/>
      </c>
      <c r="L20" s="32" t="str">
        <f t="shared" si="26"/>
        <v/>
      </c>
      <c r="M20" s="32" t="str">
        <f t="shared" si="26"/>
        <v/>
      </c>
      <c r="N20" s="32" t="str">
        <f t="shared" si="26"/>
        <v/>
      </c>
      <c r="O20" s="32" t="str">
        <f t="shared" si="26"/>
        <v/>
      </c>
      <c r="P20" s="32" t="str">
        <f t="shared" si="26"/>
        <v/>
      </c>
      <c r="Q20" s="5">
        <f>SUM(E20:P20)</f>
        <v>13400</v>
      </c>
    </row>
    <row r="21" spans="1:17" s="42" customFormat="1">
      <c r="A21" s="111"/>
      <c r="B21" s="109"/>
      <c r="C21" s="80" t="s">
        <v>49</v>
      </c>
      <c r="D21" s="81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111"/>
      <c r="B22" s="109"/>
      <c r="C22" s="23" t="s">
        <v>43</v>
      </c>
      <c r="D22" s="20">
        <v>0.1</v>
      </c>
      <c r="E22" s="5" t="str">
        <f t="shared" ref="E22:P22" si="27">IF(E19="","",E19*$D22)</f>
        <v/>
      </c>
      <c r="F22" s="5" t="str">
        <f t="shared" si="27"/>
        <v/>
      </c>
      <c r="G22" s="5" t="str">
        <f t="shared" si="27"/>
        <v/>
      </c>
      <c r="H22" s="5">
        <f t="shared" si="27"/>
        <v>1340</v>
      </c>
      <c r="I22" s="5" t="str">
        <f t="shared" si="27"/>
        <v/>
      </c>
      <c r="J22" s="5" t="str">
        <f t="shared" si="27"/>
        <v/>
      </c>
      <c r="K22" s="5" t="str">
        <f t="shared" si="27"/>
        <v/>
      </c>
      <c r="L22" s="5" t="str">
        <f t="shared" si="27"/>
        <v/>
      </c>
      <c r="M22" s="5" t="str">
        <f t="shared" si="27"/>
        <v/>
      </c>
      <c r="N22" s="5" t="str">
        <f t="shared" si="27"/>
        <v/>
      </c>
      <c r="O22" s="5" t="str">
        <f t="shared" si="27"/>
        <v/>
      </c>
      <c r="P22" s="5" t="str">
        <f t="shared" si="27"/>
        <v/>
      </c>
      <c r="Q22" s="5">
        <f>SUM(E22:P22)</f>
        <v>1340</v>
      </c>
    </row>
    <row r="23" spans="1:17">
      <c r="A23" s="111"/>
      <c r="B23" s="109"/>
      <c r="C23" s="80" t="s">
        <v>44</v>
      </c>
      <c r="D23" s="8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s="42" customFormat="1">
      <c r="A24" s="112"/>
      <c r="B24" s="109"/>
      <c r="C24" s="80" t="s">
        <v>37</v>
      </c>
      <c r="D24" s="81"/>
      <c r="E24" s="5" t="str">
        <f>IF(E19="","",IF(E23&gt;0,"",IF(E21&gt;0,E22,"")))</f>
        <v/>
      </c>
      <c r="F24" s="5" t="str">
        <f t="shared" ref="F24" si="28">IF(F19="","",IF(F23&gt;0,"",IF(F21&gt;0,F22,"")))</f>
        <v/>
      </c>
      <c r="G24" s="5" t="str">
        <f t="shared" ref="G24" si="29">IF(G19="","",IF(G23&gt;0,"",IF(G21&gt;0,G22,"")))</f>
        <v/>
      </c>
      <c r="H24" s="5" t="str">
        <f t="shared" ref="H24" si="30">IF(H19="","",IF(H23&gt;0,"",IF(H21&gt;0,H22,"")))</f>
        <v/>
      </c>
      <c r="I24" s="5" t="str">
        <f t="shared" ref="I24" si="31">IF(I19="","",IF(I23&gt;0,"",IF(I21&gt;0,I22,"")))</f>
        <v/>
      </c>
      <c r="J24" s="5" t="str">
        <f t="shared" ref="J24" si="32">IF(J19="","",IF(J23&gt;0,"",IF(J21&gt;0,J22,"")))</f>
        <v/>
      </c>
      <c r="K24" s="5" t="str">
        <f t="shared" ref="K24" si="33">IF(K19="","",IF(K23&gt;0,"",IF(K21&gt;0,K22,"")))</f>
        <v/>
      </c>
      <c r="L24" s="5" t="str">
        <f t="shared" ref="L24" si="34">IF(L19="","",IF(L23&gt;0,"",IF(L21&gt;0,L22,"")))</f>
        <v/>
      </c>
      <c r="M24" s="5" t="str">
        <f t="shared" ref="M24" si="35">IF(M19="","",IF(M23&gt;0,"",IF(M21&gt;0,M22,"")))</f>
        <v/>
      </c>
      <c r="N24" s="5" t="str">
        <f t="shared" ref="N24" si="36">IF(N19="","",IF(N23&gt;0,"",IF(N21&gt;0,N22,"")))</f>
        <v/>
      </c>
      <c r="O24" s="5" t="str">
        <f t="shared" ref="O24" si="37">IF(O19="","",IF(O23&gt;0,"",IF(O21&gt;0,O22,"")))</f>
        <v/>
      </c>
      <c r="P24" s="5" t="str">
        <f t="shared" ref="P24" si="38">IF(P19="","",IF(P23&gt;0,"",IF(P21&gt;0,P22,"")))</f>
        <v/>
      </c>
      <c r="Q24" s="5">
        <f>SUM(E24:P24)</f>
        <v>0</v>
      </c>
    </row>
    <row r="25" spans="1:17">
      <c r="A25" s="82"/>
      <c r="B25" s="83"/>
      <c r="C25" s="105" t="str">
        <f>Sommaire!$A$1</f>
        <v>Contrat</v>
      </c>
      <c r="D25" s="105"/>
      <c r="E25" s="3"/>
      <c r="F25" s="3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>
      <c r="A26" s="110" t="s">
        <v>2</v>
      </c>
      <c r="B26" s="126" t="s">
        <v>3</v>
      </c>
      <c r="C26" s="80" t="s">
        <v>35</v>
      </c>
      <c r="D26" s="81"/>
      <c r="E26" s="5">
        <v>2646</v>
      </c>
      <c r="F26" s="5">
        <v>2646</v>
      </c>
      <c r="G26" s="5">
        <v>2646</v>
      </c>
      <c r="H26" s="5"/>
      <c r="I26" s="5"/>
      <c r="J26" s="5">
        <v>2646</v>
      </c>
      <c r="K26" s="5">
        <v>2646</v>
      </c>
      <c r="L26" s="5">
        <v>2646</v>
      </c>
      <c r="M26" s="5"/>
      <c r="N26" s="5"/>
      <c r="O26" s="5"/>
      <c r="P26" s="5"/>
      <c r="Q26" s="5">
        <f>SUM(E26:P26)</f>
        <v>15876</v>
      </c>
    </row>
    <row r="27" spans="1:17">
      <c r="A27" s="111"/>
      <c r="B27" s="127"/>
      <c r="C27" s="30" t="s">
        <v>36</v>
      </c>
      <c r="D27" s="31">
        <v>0.15</v>
      </c>
      <c r="E27" s="32">
        <f t="shared" ref="E27:P27" si="39">IF(E26="","",E26*$D27)</f>
        <v>396.9</v>
      </c>
      <c r="F27" s="32">
        <f t="shared" si="39"/>
        <v>396.9</v>
      </c>
      <c r="G27" s="32">
        <f t="shared" si="39"/>
        <v>396.9</v>
      </c>
      <c r="H27" s="32" t="str">
        <f t="shared" si="39"/>
        <v/>
      </c>
      <c r="I27" s="32" t="str">
        <f t="shared" si="39"/>
        <v/>
      </c>
      <c r="J27" s="32">
        <f t="shared" si="39"/>
        <v>396.9</v>
      </c>
      <c r="K27" s="32">
        <f t="shared" si="39"/>
        <v>396.9</v>
      </c>
      <c r="L27" s="32">
        <f t="shared" si="39"/>
        <v>396.9</v>
      </c>
      <c r="M27" s="32" t="str">
        <f t="shared" si="39"/>
        <v/>
      </c>
      <c r="N27" s="32" t="str">
        <f t="shared" si="39"/>
        <v/>
      </c>
      <c r="O27" s="32" t="str">
        <f t="shared" si="39"/>
        <v/>
      </c>
      <c r="P27" s="32" t="str">
        <f t="shared" si="39"/>
        <v/>
      </c>
      <c r="Q27" s="5">
        <f>SUM(E27:P27)</f>
        <v>2381.4</v>
      </c>
    </row>
    <row r="28" spans="1:17" s="42" customFormat="1">
      <c r="A28" s="111"/>
      <c r="B28" s="127"/>
      <c r="C28" s="80" t="s">
        <v>49</v>
      </c>
      <c r="D28" s="81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>
      <c r="A29" s="111"/>
      <c r="B29" s="127"/>
      <c r="C29" s="23" t="s">
        <v>43</v>
      </c>
      <c r="D29" s="20">
        <v>0.1</v>
      </c>
      <c r="E29" s="5">
        <f t="shared" ref="E29:P29" si="40">IF(E26="","",E26*$D29)</f>
        <v>264.60000000000002</v>
      </c>
      <c r="F29" s="5">
        <f t="shared" si="40"/>
        <v>264.60000000000002</v>
      </c>
      <c r="G29" s="5">
        <f t="shared" si="40"/>
        <v>264.60000000000002</v>
      </c>
      <c r="H29" s="5" t="str">
        <f t="shared" si="40"/>
        <v/>
      </c>
      <c r="I29" s="5" t="str">
        <f t="shared" si="40"/>
        <v/>
      </c>
      <c r="J29" s="5">
        <f t="shared" si="40"/>
        <v>264.60000000000002</v>
      </c>
      <c r="K29" s="5">
        <f t="shared" si="40"/>
        <v>264.60000000000002</v>
      </c>
      <c r="L29" s="5">
        <f t="shared" si="40"/>
        <v>264.60000000000002</v>
      </c>
      <c r="M29" s="5" t="str">
        <f t="shared" si="40"/>
        <v/>
      </c>
      <c r="N29" s="5" t="str">
        <f t="shared" si="40"/>
        <v/>
      </c>
      <c r="O29" s="5" t="str">
        <f t="shared" si="40"/>
        <v/>
      </c>
      <c r="P29" s="5" t="str">
        <f t="shared" si="40"/>
        <v/>
      </c>
      <c r="Q29" s="5">
        <f>SUM(E29:P29)</f>
        <v>1587.6</v>
      </c>
    </row>
    <row r="30" spans="1:17" s="42" customFormat="1">
      <c r="A30" s="111"/>
      <c r="B30" s="127"/>
      <c r="C30" s="80" t="s">
        <v>44</v>
      </c>
      <c r="D30" s="81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s="42" customFormat="1">
      <c r="A31" s="111"/>
      <c r="B31" s="134"/>
      <c r="C31" s="80" t="s">
        <v>37</v>
      </c>
      <c r="D31" s="81"/>
      <c r="E31" s="5" t="str">
        <f>IF(E26="","",IF(E30&gt;0,"",IF(E28&gt;0,E29,"")))</f>
        <v/>
      </c>
      <c r="F31" s="5" t="str">
        <f t="shared" ref="F31" si="41">IF(F26="","",IF(F30&gt;0,"",IF(F28&gt;0,F29,"")))</f>
        <v/>
      </c>
      <c r="G31" s="5" t="str">
        <f t="shared" ref="G31" si="42">IF(G26="","",IF(G30&gt;0,"",IF(G28&gt;0,G29,"")))</f>
        <v/>
      </c>
      <c r="H31" s="5" t="str">
        <f t="shared" ref="H31" si="43">IF(H26="","",IF(H30&gt;0,"",IF(H28&gt;0,H29,"")))</f>
        <v/>
      </c>
      <c r="I31" s="5" t="str">
        <f t="shared" ref="I31" si="44">IF(I26="","",IF(I30&gt;0,"",IF(I28&gt;0,I29,"")))</f>
        <v/>
      </c>
      <c r="J31" s="5" t="str">
        <f t="shared" ref="J31" si="45">IF(J26="","",IF(J30&gt;0,"",IF(J28&gt;0,J29,"")))</f>
        <v/>
      </c>
      <c r="K31" s="5" t="str">
        <f t="shared" ref="K31" si="46">IF(K26="","",IF(K30&gt;0,"",IF(K28&gt;0,K29,"")))</f>
        <v/>
      </c>
      <c r="L31" s="5" t="str">
        <f t="shared" ref="L31" si="47">IF(L26="","",IF(L30&gt;0,"",IF(L28&gt;0,L29,"")))</f>
        <v/>
      </c>
      <c r="M31" s="5" t="str">
        <f t="shared" ref="M31" si="48">IF(M26="","",IF(M30&gt;0,"",IF(M28&gt;0,M29,"")))</f>
        <v/>
      </c>
      <c r="N31" s="5" t="str">
        <f t="shared" ref="N31" si="49">IF(N26="","",IF(N30&gt;0,"",IF(N28&gt;0,N29,"")))</f>
        <v/>
      </c>
      <c r="O31" s="5" t="str">
        <f t="shared" ref="O31" si="50">IF(O26="","",IF(O30&gt;0,"",IF(O28&gt;0,O29,"")))</f>
        <v/>
      </c>
      <c r="P31" s="5" t="str">
        <f t="shared" ref="P31" si="51">IF(P26="","",IF(P30&gt;0,"",IF(P28&gt;0,P29,"")))</f>
        <v/>
      </c>
      <c r="Q31" s="5">
        <f>SUM(E31:P31)</f>
        <v>0</v>
      </c>
    </row>
    <row r="32" spans="1:17">
      <c r="A32" s="111"/>
      <c r="B32" s="126" t="s">
        <v>4</v>
      </c>
      <c r="C32" s="80" t="s">
        <v>35</v>
      </c>
      <c r="D32" s="81"/>
      <c r="E32" s="5">
        <v>11400</v>
      </c>
      <c r="F32" s="5">
        <v>7600</v>
      </c>
      <c r="G32" s="5">
        <v>7600</v>
      </c>
      <c r="H32" s="5"/>
      <c r="I32" s="5"/>
      <c r="J32" s="5"/>
      <c r="K32" s="5"/>
      <c r="L32" s="5"/>
      <c r="M32" s="5"/>
      <c r="N32" s="5"/>
      <c r="O32" s="5"/>
      <c r="P32" s="5"/>
      <c r="Q32" s="5">
        <f>SUM(E32:P32)</f>
        <v>26600</v>
      </c>
    </row>
    <row r="33" spans="1:17">
      <c r="A33" s="111"/>
      <c r="B33" s="127"/>
      <c r="C33" s="30" t="s">
        <v>36</v>
      </c>
      <c r="D33" s="31">
        <v>0.15</v>
      </c>
      <c r="E33" s="32">
        <f t="shared" ref="E33:P33" si="52">IF(E32="","",E32*$D33)</f>
        <v>1710</v>
      </c>
      <c r="F33" s="32">
        <f t="shared" si="52"/>
        <v>1140</v>
      </c>
      <c r="G33" s="32">
        <f t="shared" si="52"/>
        <v>1140</v>
      </c>
      <c r="H33" s="32" t="str">
        <f t="shared" si="52"/>
        <v/>
      </c>
      <c r="I33" s="32" t="str">
        <f t="shared" si="52"/>
        <v/>
      </c>
      <c r="J33" s="32" t="str">
        <f t="shared" si="52"/>
        <v/>
      </c>
      <c r="K33" s="32" t="str">
        <f t="shared" si="52"/>
        <v/>
      </c>
      <c r="L33" s="32" t="str">
        <f t="shared" si="52"/>
        <v/>
      </c>
      <c r="M33" s="32" t="str">
        <f t="shared" si="52"/>
        <v/>
      </c>
      <c r="N33" s="32" t="str">
        <f t="shared" si="52"/>
        <v/>
      </c>
      <c r="O33" s="32" t="str">
        <f t="shared" si="52"/>
        <v/>
      </c>
      <c r="P33" s="32" t="str">
        <f t="shared" si="52"/>
        <v/>
      </c>
      <c r="Q33" s="5">
        <f>SUM(E33:P33)</f>
        <v>3990</v>
      </c>
    </row>
    <row r="34" spans="1:17" s="42" customFormat="1">
      <c r="A34" s="111"/>
      <c r="B34" s="127"/>
      <c r="C34" s="80" t="s">
        <v>49</v>
      </c>
      <c r="D34" s="81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>
      <c r="A35" s="111"/>
      <c r="B35" s="127"/>
      <c r="C35" s="23" t="s">
        <v>43</v>
      </c>
      <c r="D35" s="20">
        <v>0.1</v>
      </c>
      <c r="E35" s="5">
        <f t="shared" ref="E35:P35" si="53">IF(E32="","",E32*$D35)</f>
        <v>1140</v>
      </c>
      <c r="F35" s="5">
        <f t="shared" si="53"/>
        <v>760</v>
      </c>
      <c r="G35" s="5">
        <f t="shared" si="53"/>
        <v>760</v>
      </c>
      <c r="H35" s="5" t="str">
        <f t="shared" si="53"/>
        <v/>
      </c>
      <c r="I35" s="5" t="str">
        <f t="shared" si="53"/>
        <v/>
      </c>
      <c r="J35" s="5" t="str">
        <f t="shared" si="53"/>
        <v/>
      </c>
      <c r="K35" s="5" t="str">
        <f t="shared" si="53"/>
        <v/>
      </c>
      <c r="L35" s="5" t="str">
        <f t="shared" si="53"/>
        <v/>
      </c>
      <c r="M35" s="5" t="str">
        <f t="shared" si="53"/>
        <v/>
      </c>
      <c r="N35" s="5" t="str">
        <f t="shared" si="53"/>
        <v/>
      </c>
      <c r="O35" s="5" t="str">
        <f t="shared" si="53"/>
        <v/>
      </c>
      <c r="P35" s="5" t="str">
        <f t="shared" si="53"/>
        <v/>
      </c>
      <c r="Q35" s="5">
        <f>SUM(E35:P35)</f>
        <v>2660</v>
      </c>
    </row>
    <row r="36" spans="1:17" s="42" customFormat="1">
      <c r="A36" s="111"/>
      <c r="B36" s="127"/>
      <c r="C36" s="80" t="s">
        <v>44</v>
      </c>
      <c r="D36" s="81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s="42" customFormat="1">
      <c r="A37" s="112"/>
      <c r="B37" s="134"/>
      <c r="C37" s="80" t="s">
        <v>37</v>
      </c>
      <c r="D37" s="81"/>
      <c r="E37" s="5" t="str">
        <f>IF(E32="","",IF(E36&gt;0,"",IF(E34&gt;0,E35,"")))</f>
        <v/>
      </c>
      <c r="F37" s="5" t="str">
        <f t="shared" ref="F37" si="54">IF(F32="","",IF(F36&gt;0,"",IF(F34&gt;0,F35,"")))</f>
        <v/>
      </c>
      <c r="G37" s="5" t="str">
        <f t="shared" ref="G37" si="55">IF(G32="","",IF(G36&gt;0,"",IF(G34&gt;0,G35,"")))</f>
        <v/>
      </c>
      <c r="H37" s="5" t="str">
        <f t="shared" ref="H37" si="56">IF(H32="","",IF(H36&gt;0,"",IF(H34&gt;0,H35,"")))</f>
        <v/>
      </c>
      <c r="I37" s="5" t="str">
        <f t="shared" ref="I37" si="57">IF(I32="","",IF(I36&gt;0,"",IF(I34&gt;0,I35,"")))</f>
        <v/>
      </c>
      <c r="J37" s="5" t="str">
        <f t="shared" ref="J37" si="58">IF(J32="","",IF(J36&gt;0,"",IF(J34&gt;0,J35,"")))</f>
        <v/>
      </c>
      <c r="K37" s="5" t="str">
        <f t="shared" ref="K37" si="59">IF(K32="","",IF(K36&gt;0,"",IF(K34&gt;0,K35,"")))</f>
        <v/>
      </c>
      <c r="L37" s="5" t="str">
        <f t="shared" ref="L37" si="60">IF(L32="","",IF(L36&gt;0,"",IF(L34&gt;0,L35,"")))</f>
        <v/>
      </c>
      <c r="M37" s="5" t="str">
        <f t="shared" ref="M37" si="61">IF(M32="","",IF(M36&gt;0,"",IF(M34&gt;0,M35,"")))</f>
        <v/>
      </c>
      <c r="N37" s="5" t="str">
        <f t="shared" ref="N37" si="62">IF(N32="","",IF(N36&gt;0,"",IF(N34&gt;0,N35,"")))</f>
        <v/>
      </c>
      <c r="O37" s="5" t="str">
        <f t="shared" ref="O37" si="63">IF(O32="","",IF(O36&gt;0,"",IF(O34&gt;0,O35,"")))</f>
        <v/>
      </c>
      <c r="P37" s="5" t="str">
        <f t="shared" ref="P37" si="64">IF(P32="","",IF(P36&gt;0,"",IF(P34&gt;0,P35,"")))</f>
        <v/>
      </c>
      <c r="Q37" s="5">
        <f>SUM(E37:P37)</f>
        <v>0</v>
      </c>
    </row>
    <row r="38" spans="1:17">
      <c r="A38" s="82"/>
      <c r="B38" s="83"/>
      <c r="C38" s="105" t="str">
        <f>Sommaire!$A$1</f>
        <v>Contrat</v>
      </c>
      <c r="D38" s="105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>
      <c r="A39" s="106" t="s">
        <v>5</v>
      </c>
      <c r="B39" s="106" t="s">
        <v>6</v>
      </c>
      <c r="C39" s="80" t="s">
        <v>35</v>
      </c>
      <c r="D39" s="81"/>
      <c r="E39" s="5">
        <v>8988.8799999999992</v>
      </c>
      <c r="F39" s="5">
        <v>51095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>
        <f>SUM(E39:P39)</f>
        <v>60083.88</v>
      </c>
    </row>
    <row r="40" spans="1:17">
      <c r="A40" s="107"/>
      <c r="B40" s="107"/>
      <c r="C40" s="30" t="s">
        <v>36</v>
      </c>
      <c r="D40" s="31">
        <v>0.15</v>
      </c>
      <c r="E40" s="32">
        <f t="shared" ref="E40:P40" si="65">IF(E39="","",E39*$D40)</f>
        <v>1348.3319999999999</v>
      </c>
      <c r="F40" s="32">
        <f t="shared" si="65"/>
        <v>7664.25</v>
      </c>
      <c r="G40" s="32" t="str">
        <f t="shared" si="65"/>
        <v/>
      </c>
      <c r="H40" s="32" t="str">
        <f t="shared" si="65"/>
        <v/>
      </c>
      <c r="I40" s="32" t="str">
        <f t="shared" si="65"/>
        <v/>
      </c>
      <c r="J40" s="32" t="str">
        <f t="shared" si="65"/>
        <v/>
      </c>
      <c r="K40" s="32" t="str">
        <f t="shared" si="65"/>
        <v/>
      </c>
      <c r="L40" s="32" t="str">
        <f t="shared" si="65"/>
        <v/>
      </c>
      <c r="M40" s="32" t="str">
        <f t="shared" si="65"/>
        <v/>
      </c>
      <c r="N40" s="32" t="str">
        <f t="shared" si="65"/>
        <v/>
      </c>
      <c r="O40" s="32" t="str">
        <f t="shared" si="65"/>
        <v/>
      </c>
      <c r="P40" s="32" t="str">
        <f t="shared" si="65"/>
        <v/>
      </c>
      <c r="Q40" s="5">
        <f>SUM(E40:P40)</f>
        <v>9012.5820000000003</v>
      </c>
    </row>
    <row r="41" spans="1:17" s="42" customFormat="1">
      <c r="A41" s="107"/>
      <c r="B41" s="107"/>
      <c r="C41" s="80" t="s">
        <v>49</v>
      </c>
      <c r="D41" s="81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>
      <c r="A42" s="107"/>
      <c r="B42" s="107"/>
      <c r="C42" s="23" t="s">
        <v>43</v>
      </c>
      <c r="D42" s="20">
        <v>0.1</v>
      </c>
      <c r="E42" s="5">
        <f t="shared" ref="E42:P42" si="66">IF(E39="","",E39*$D42)</f>
        <v>898.88799999999992</v>
      </c>
      <c r="F42" s="5">
        <f t="shared" si="66"/>
        <v>5109.5</v>
      </c>
      <c r="G42" s="5" t="str">
        <f t="shared" si="66"/>
        <v/>
      </c>
      <c r="H42" s="5" t="str">
        <f t="shared" si="66"/>
        <v/>
      </c>
      <c r="I42" s="5" t="str">
        <f t="shared" si="66"/>
        <v/>
      </c>
      <c r="J42" s="5" t="str">
        <f t="shared" si="66"/>
        <v/>
      </c>
      <c r="K42" s="5" t="str">
        <f t="shared" si="66"/>
        <v/>
      </c>
      <c r="L42" s="5" t="str">
        <f t="shared" si="66"/>
        <v/>
      </c>
      <c r="M42" s="5" t="str">
        <f t="shared" si="66"/>
        <v/>
      </c>
      <c r="N42" s="5" t="str">
        <f t="shared" si="66"/>
        <v/>
      </c>
      <c r="O42" s="5" t="str">
        <f t="shared" si="66"/>
        <v/>
      </c>
      <c r="P42" s="5" t="str">
        <f t="shared" si="66"/>
        <v/>
      </c>
      <c r="Q42" s="5">
        <f>SUM(E42:P42)</f>
        <v>6008.3879999999999</v>
      </c>
    </row>
    <row r="43" spans="1:17" s="42" customFormat="1">
      <c r="A43" s="107"/>
      <c r="B43" s="107"/>
      <c r="C43" s="80" t="s">
        <v>44</v>
      </c>
      <c r="D43" s="81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s="42" customFormat="1">
      <c r="A44" s="108"/>
      <c r="B44" s="108"/>
      <c r="C44" s="80" t="s">
        <v>37</v>
      </c>
      <c r="D44" s="81"/>
      <c r="E44" s="5" t="str">
        <f>IF(E39="","",IF(E43&gt;0,"",IF(E41&gt;0,E42,"")))</f>
        <v/>
      </c>
      <c r="F44" s="5" t="str">
        <f t="shared" ref="F44" si="67">IF(F39="","",IF(F43&gt;0,"",IF(F41&gt;0,F42,"")))</f>
        <v/>
      </c>
      <c r="G44" s="5" t="str">
        <f t="shared" ref="G44" si="68">IF(G39="","",IF(G43&gt;0,"",IF(G41&gt;0,G42,"")))</f>
        <v/>
      </c>
      <c r="H44" s="5" t="str">
        <f t="shared" ref="H44" si="69">IF(H39="","",IF(H43&gt;0,"",IF(H41&gt;0,H42,"")))</f>
        <v/>
      </c>
      <c r="I44" s="5" t="str">
        <f t="shared" ref="I44" si="70">IF(I39="","",IF(I43&gt;0,"",IF(I41&gt;0,I42,"")))</f>
        <v/>
      </c>
      <c r="J44" s="5" t="str">
        <f t="shared" ref="J44" si="71">IF(J39="","",IF(J43&gt;0,"",IF(J41&gt;0,J42,"")))</f>
        <v/>
      </c>
      <c r="K44" s="5" t="str">
        <f t="shared" ref="K44" si="72">IF(K39="","",IF(K43&gt;0,"",IF(K41&gt;0,K42,"")))</f>
        <v/>
      </c>
      <c r="L44" s="5" t="str">
        <f t="shared" ref="L44" si="73">IF(L39="","",IF(L43&gt;0,"",IF(L41&gt;0,L42,"")))</f>
        <v/>
      </c>
      <c r="M44" s="5" t="str">
        <f t="shared" ref="M44" si="74">IF(M39="","",IF(M43&gt;0,"",IF(M41&gt;0,M42,"")))</f>
        <v/>
      </c>
      <c r="N44" s="5" t="str">
        <f t="shared" ref="N44" si="75">IF(N39="","",IF(N43&gt;0,"",IF(N41&gt;0,N42,"")))</f>
        <v/>
      </c>
      <c r="O44" s="5" t="str">
        <f t="shared" ref="O44" si="76">IF(O39="","",IF(O43&gt;0,"",IF(O41&gt;0,O42,"")))</f>
        <v/>
      </c>
      <c r="P44" s="5" t="str">
        <f t="shared" ref="P44" si="77">IF(P39="","",IF(P43&gt;0,"",IF(P41&gt;0,P42,"")))</f>
        <v/>
      </c>
      <c r="Q44" s="5">
        <f>SUM(E44:P44)</f>
        <v>0</v>
      </c>
    </row>
    <row r="45" spans="1:17">
      <c r="A45" s="82"/>
      <c r="B45" s="83"/>
      <c r="C45" s="105" t="str">
        <f>Sommaire!$A$1</f>
        <v>Contrat</v>
      </c>
      <c r="D45" s="105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>
      <c r="A46" s="110" t="s">
        <v>7</v>
      </c>
      <c r="B46" s="106" t="s">
        <v>8</v>
      </c>
      <c r="C46" s="80" t="s">
        <v>35</v>
      </c>
      <c r="D46" s="81"/>
      <c r="E46" s="5"/>
      <c r="F46" s="5"/>
      <c r="G46" s="5"/>
      <c r="H46" s="5"/>
      <c r="I46" s="5"/>
      <c r="J46" s="5">
        <v>20000</v>
      </c>
      <c r="K46" s="5"/>
      <c r="L46" s="5"/>
      <c r="M46" s="5"/>
      <c r="N46" s="5"/>
      <c r="O46" s="5"/>
      <c r="P46" s="5"/>
      <c r="Q46" s="5">
        <f>SUM(E46:P46)</f>
        <v>20000</v>
      </c>
    </row>
    <row r="47" spans="1:17">
      <c r="A47" s="111"/>
      <c r="B47" s="107"/>
      <c r="C47" s="30" t="s">
        <v>36</v>
      </c>
      <c r="D47" s="31">
        <v>0.15</v>
      </c>
      <c r="E47" s="32" t="str">
        <f t="shared" ref="E47:P47" si="78">IF(E46="","",E46*$D47)</f>
        <v/>
      </c>
      <c r="F47" s="32" t="str">
        <f t="shared" si="78"/>
        <v/>
      </c>
      <c r="G47" s="32" t="str">
        <f t="shared" si="78"/>
        <v/>
      </c>
      <c r="H47" s="32" t="str">
        <f t="shared" si="78"/>
        <v/>
      </c>
      <c r="I47" s="32" t="str">
        <f t="shared" si="78"/>
        <v/>
      </c>
      <c r="J47" s="32">
        <f t="shared" si="78"/>
        <v>3000</v>
      </c>
      <c r="K47" s="32" t="str">
        <f t="shared" si="78"/>
        <v/>
      </c>
      <c r="L47" s="32" t="str">
        <f t="shared" si="78"/>
        <v/>
      </c>
      <c r="M47" s="32" t="str">
        <f t="shared" si="78"/>
        <v/>
      </c>
      <c r="N47" s="32" t="str">
        <f t="shared" si="78"/>
        <v/>
      </c>
      <c r="O47" s="32" t="str">
        <f t="shared" si="78"/>
        <v/>
      </c>
      <c r="P47" s="32" t="str">
        <f t="shared" si="78"/>
        <v/>
      </c>
      <c r="Q47" s="5">
        <f>SUM(E47:P47)</f>
        <v>3000</v>
      </c>
    </row>
    <row r="48" spans="1:17" s="42" customFormat="1">
      <c r="A48" s="111"/>
      <c r="B48" s="107"/>
      <c r="C48" s="80" t="s">
        <v>49</v>
      </c>
      <c r="D48" s="81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>
      <c r="A49" s="111"/>
      <c r="B49" s="107"/>
      <c r="C49" s="23" t="s">
        <v>43</v>
      </c>
      <c r="D49" s="20">
        <v>0.1</v>
      </c>
      <c r="E49" s="5" t="str">
        <f t="shared" ref="E49:P49" si="79">IF(E46="","",E46*$D49)</f>
        <v/>
      </c>
      <c r="F49" s="5" t="str">
        <f t="shared" si="79"/>
        <v/>
      </c>
      <c r="G49" s="5" t="str">
        <f t="shared" si="79"/>
        <v/>
      </c>
      <c r="H49" s="5" t="str">
        <f t="shared" si="79"/>
        <v/>
      </c>
      <c r="I49" s="5" t="str">
        <f t="shared" si="79"/>
        <v/>
      </c>
      <c r="J49" s="5">
        <f t="shared" si="79"/>
        <v>2000</v>
      </c>
      <c r="K49" s="5" t="str">
        <f t="shared" si="79"/>
        <v/>
      </c>
      <c r="L49" s="5" t="str">
        <f t="shared" si="79"/>
        <v/>
      </c>
      <c r="M49" s="5" t="str">
        <f t="shared" si="79"/>
        <v/>
      </c>
      <c r="N49" s="5" t="str">
        <f t="shared" si="79"/>
        <v/>
      </c>
      <c r="O49" s="5" t="str">
        <f t="shared" si="79"/>
        <v/>
      </c>
      <c r="P49" s="5" t="str">
        <f t="shared" si="79"/>
        <v/>
      </c>
      <c r="Q49" s="5">
        <f>SUM(E49:P49)</f>
        <v>2000</v>
      </c>
    </row>
    <row r="50" spans="1:17" s="42" customFormat="1">
      <c r="A50" s="111"/>
      <c r="B50" s="107"/>
      <c r="C50" s="80" t="s">
        <v>44</v>
      </c>
      <c r="D50" s="81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s="42" customFormat="1">
      <c r="A51" s="111"/>
      <c r="B51" s="108"/>
      <c r="C51" s="80" t="s">
        <v>37</v>
      </c>
      <c r="D51" s="81"/>
      <c r="E51" s="5" t="str">
        <f>IF(E46="","",IF(E50&gt;0,"",IF(E48&gt;0,E49,"")))</f>
        <v/>
      </c>
      <c r="F51" s="5" t="str">
        <f t="shared" ref="F51" si="80">IF(F46="","",IF(F50&gt;0,"",IF(F48&gt;0,F49,"")))</f>
        <v/>
      </c>
      <c r="G51" s="5" t="str">
        <f t="shared" ref="G51" si="81">IF(G46="","",IF(G50&gt;0,"",IF(G48&gt;0,G49,"")))</f>
        <v/>
      </c>
      <c r="H51" s="5" t="str">
        <f t="shared" ref="H51" si="82">IF(H46="","",IF(H50&gt;0,"",IF(H48&gt;0,H49,"")))</f>
        <v/>
      </c>
      <c r="I51" s="5" t="str">
        <f t="shared" ref="I51" si="83">IF(I46="","",IF(I50&gt;0,"",IF(I48&gt;0,I49,"")))</f>
        <v/>
      </c>
      <c r="J51" s="5" t="str">
        <f t="shared" ref="J51" si="84">IF(J46="","",IF(J50&gt;0,"",IF(J48&gt;0,J49,"")))</f>
        <v/>
      </c>
      <c r="K51" s="5" t="str">
        <f t="shared" ref="K51" si="85">IF(K46="","",IF(K50&gt;0,"",IF(K48&gt;0,K49,"")))</f>
        <v/>
      </c>
      <c r="L51" s="5" t="str">
        <f t="shared" ref="L51" si="86">IF(L46="","",IF(L50&gt;0,"",IF(L48&gt;0,L49,"")))</f>
        <v/>
      </c>
      <c r="M51" s="5" t="str">
        <f t="shared" ref="M51" si="87">IF(M46="","",IF(M50&gt;0,"",IF(M48&gt;0,M49,"")))</f>
        <v/>
      </c>
      <c r="N51" s="5" t="str">
        <f t="shared" ref="N51" si="88">IF(N46="","",IF(N50&gt;0,"",IF(N48&gt;0,N49,"")))</f>
        <v/>
      </c>
      <c r="O51" s="5" t="str">
        <f t="shared" ref="O51" si="89">IF(O46="","",IF(O50&gt;0,"",IF(O48&gt;0,O49,"")))</f>
        <v/>
      </c>
      <c r="P51" s="5" t="str">
        <f t="shared" ref="P51" si="90">IF(P46="","",IF(P50&gt;0,"",IF(P48&gt;0,P49,"")))</f>
        <v/>
      </c>
      <c r="Q51" s="5">
        <f>SUM(E51:P51)</f>
        <v>0</v>
      </c>
    </row>
    <row r="52" spans="1:17" ht="15" customHeight="1">
      <c r="A52" s="111"/>
      <c r="B52" s="126" t="s">
        <v>41</v>
      </c>
      <c r="C52" s="80" t="s">
        <v>35</v>
      </c>
      <c r="D52" s="81"/>
      <c r="E52" s="5"/>
      <c r="F52" s="5"/>
      <c r="G52" s="5"/>
      <c r="H52" s="5">
        <v>4500</v>
      </c>
      <c r="I52" s="5">
        <v>4500</v>
      </c>
      <c r="J52" s="5"/>
      <c r="K52" s="5"/>
      <c r="L52" s="5"/>
      <c r="M52" s="5"/>
      <c r="N52" s="5"/>
      <c r="O52" s="5"/>
      <c r="P52" s="5"/>
      <c r="Q52" s="5">
        <f>SUM(E52:P52)</f>
        <v>9000</v>
      </c>
    </row>
    <row r="53" spans="1:17">
      <c r="A53" s="111"/>
      <c r="B53" s="127"/>
      <c r="C53" s="30" t="s">
        <v>36</v>
      </c>
      <c r="D53" s="31">
        <v>0.15</v>
      </c>
      <c r="E53" s="32" t="str">
        <f t="shared" ref="E53:P53" si="91">IF(E52="","",E52*$D53)</f>
        <v/>
      </c>
      <c r="F53" s="32" t="str">
        <f t="shared" si="91"/>
        <v/>
      </c>
      <c r="G53" s="32" t="str">
        <f t="shared" si="91"/>
        <v/>
      </c>
      <c r="H53" s="32">
        <f t="shared" si="91"/>
        <v>675</v>
      </c>
      <c r="I53" s="32">
        <f t="shared" si="91"/>
        <v>675</v>
      </c>
      <c r="J53" s="32" t="str">
        <f t="shared" si="91"/>
        <v/>
      </c>
      <c r="K53" s="32" t="str">
        <f t="shared" si="91"/>
        <v/>
      </c>
      <c r="L53" s="32" t="str">
        <f t="shared" si="91"/>
        <v/>
      </c>
      <c r="M53" s="32" t="str">
        <f t="shared" si="91"/>
        <v/>
      </c>
      <c r="N53" s="32" t="str">
        <f t="shared" si="91"/>
        <v/>
      </c>
      <c r="O53" s="32" t="str">
        <f t="shared" si="91"/>
        <v/>
      </c>
      <c r="P53" s="32" t="str">
        <f t="shared" si="91"/>
        <v/>
      </c>
      <c r="Q53" s="5">
        <f>SUM(E53:P53)</f>
        <v>1350</v>
      </c>
    </row>
    <row r="54" spans="1:17" s="42" customFormat="1">
      <c r="A54" s="111"/>
      <c r="B54" s="127"/>
      <c r="C54" s="80" t="s">
        <v>49</v>
      </c>
      <c r="D54" s="81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>
      <c r="A55" s="111"/>
      <c r="B55" s="127"/>
      <c r="C55" s="23" t="s">
        <v>43</v>
      </c>
      <c r="D55" s="20">
        <v>0.1</v>
      </c>
      <c r="E55" s="5" t="str">
        <f t="shared" ref="E55:P55" si="92">IF(E52="","",E52*$D55)</f>
        <v/>
      </c>
      <c r="F55" s="5" t="str">
        <f t="shared" si="92"/>
        <v/>
      </c>
      <c r="G55" s="5" t="str">
        <f t="shared" si="92"/>
        <v/>
      </c>
      <c r="H55" s="5">
        <f t="shared" si="92"/>
        <v>450</v>
      </c>
      <c r="I55" s="5">
        <f t="shared" si="92"/>
        <v>450</v>
      </c>
      <c r="J55" s="5" t="str">
        <f t="shared" si="92"/>
        <v/>
      </c>
      <c r="K55" s="5" t="str">
        <f t="shared" si="92"/>
        <v/>
      </c>
      <c r="L55" s="5" t="str">
        <f t="shared" si="92"/>
        <v/>
      </c>
      <c r="M55" s="5" t="str">
        <f t="shared" si="92"/>
        <v/>
      </c>
      <c r="N55" s="5" t="str">
        <f t="shared" si="92"/>
        <v/>
      </c>
      <c r="O55" s="5" t="str">
        <f t="shared" si="92"/>
        <v/>
      </c>
      <c r="P55" s="5" t="str">
        <f t="shared" si="92"/>
        <v/>
      </c>
      <c r="Q55" s="5">
        <f>SUM(E55:P55)</f>
        <v>900</v>
      </c>
    </row>
    <row r="56" spans="1:17" s="42" customFormat="1">
      <c r="A56" s="111"/>
      <c r="B56" s="127"/>
      <c r="C56" s="80" t="s">
        <v>44</v>
      </c>
      <c r="D56" s="81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s="42" customFormat="1">
      <c r="A57" s="112"/>
      <c r="B57" s="134"/>
      <c r="C57" s="80" t="s">
        <v>37</v>
      </c>
      <c r="D57" s="81"/>
      <c r="E57" s="5" t="str">
        <f>IF(E52="","",IF(E56&gt;0,"",IF(E54&gt;0,E55,"")))</f>
        <v/>
      </c>
      <c r="F57" s="5" t="str">
        <f t="shared" ref="F57" si="93">IF(F52="","",IF(F56&gt;0,"",IF(F54&gt;0,F55,"")))</f>
        <v/>
      </c>
      <c r="G57" s="5" t="str">
        <f t="shared" ref="G57" si="94">IF(G52="","",IF(G56&gt;0,"",IF(G54&gt;0,G55,"")))</f>
        <v/>
      </c>
      <c r="H57" s="5" t="str">
        <f t="shared" ref="H57" si="95">IF(H52="","",IF(H56&gt;0,"",IF(H54&gt;0,H55,"")))</f>
        <v/>
      </c>
      <c r="I57" s="5" t="str">
        <f t="shared" ref="I57" si="96">IF(I52="","",IF(I56&gt;0,"",IF(I54&gt;0,I55,"")))</f>
        <v/>
      </c>
      <c r="J57" s="5" t="str">
        <f t="shared" ref="J57" si="97">IF(J52="","",IF(J56&gt;0,"",IF(J54&gt;0,J55,"")))</f>
        <v/>
      </c>
      <c r="K57" s="5" t="str">
        <f t="shared" ref="K57" si="98">IF(K52="","",IF(K56&gt;0,"",IF(K54&gt;0,K55,"")))</f>
        <v/>
      </c>
      <c r="L57" s="5" t="str">
        <f t="shared" ref="L57" si="99">IF(L52="","",IF(L56&gt;0,"",IF(L54&gt;0,L55,"")))</f>
        <v/>
      </c>
      <c r="M57" s="5" t="str">
        <f t="shared" ref="M57" si="100">IF(M52="","",IF(M56&gt;0,"",IF(M54&gt;0,M55,"")))</f>
        <v/>
      </c>
      <c r="N57" s="5" t="str">
        <f t="shared" ref="N57" si="101">IF(N52="","",IF(N56&gt;0,"",IF(N54&gt;0,N55,"")))</f>
        <v/>
      </c>
      <c r="O57" s="5" t="str">
        <f t="shared" ref="O57" si="102">IF(O52="","",IF(O56&gt;0,"",IF(O54&gt;0,O55,"")))</f>
        <v/>
      </c>
      <c r="P57" s="5" t="str">
        <f t="shared" ref="P57" si="103">IF(P52="","",IF(P56&gt;0,"",IF(P54&gt;0,P55,"")))</f>
        <v/>
      </c>
      <c r="Q57" s="5">
        <f>SUM(E57:P57)</f>
        <v>0</v>
      </c>
    </row>
    <row r="58" spans="1:17">
      <c r="A58" s="82"/>
      <c r="B58" s="83"/>
      <c r="C58" s="105" t="str">
        <f>Sommaire!$A$1</f>
        <v>Contrat</v>
      </c>
      <c r="D58" s="105"/>
      <c r="E58" s="3"/>
      <c r="F58" s="3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15" customHeight="1">
      <c r="A59" s="126" t="s">
        <v>17</v>
      </c>
      <c r="B59" s="126" t="s">
        <v>39</v>
      </c>
      <c r="C59" s="80" t="s">
        <v>35</v>
      </c>
      <c r="D59" s="81"/>
      <c r="E59" s="5"/>
      <c r="F59" s="5"/>
      <c r="G59" s="5">
        <v>13547</v>
      </c>
      <c r="H59" s="5">
        <v>17683.599999999999</v>
      </c>
      <c r="I59" s="5">
        <v>13262.7</v>
      </c>
      <c r="J59" s="5"/>
      <c r="K59" s="5">
        <v>9608.4500000000007</v>
      </c>
      <c r="L59" s="5">
        <v>19216.89</v>
      </c>
      <c r="M59" s="5">
        <v>9608.4500000000007</v>
      </c>
      <c r="N59" s="5"/>
      <c r="O59" s="5"/>
      <c r="P59" s="5"/>
      <c r="Q59" s="5">
        <f>SUM(E59:P59)</f>
        <v>82927.09</v>
      </c>
    </row>
    <row r="60" spans="1:17">
      <c r="A60" s="127"/>
      <c r="B60" s="127"/>
      <c r="C60" s="30" t="s">
        <v>36</v>
      </c>
      <c r="D60" s="31">
        <v>0.15</v>
      </c>
      <c r="E60" s="32" t="str">
        <f t="shared" ref="E60:P60" si="104">IF(E59="","",E59*$D60)</f>
        <v/>
      </c>
      <c r="F60" s="32" t="str">
        <f t="shared" si="104"/>
        <v/>
      </c>
      <c r="G60" s="32">
        <f t="shared" si="104"/>
        <v>2032.05</v>
      </c>
      <c r="H60" s="32">
        <f t="shared" si="104"/>
        <v>2652.5399999999995</v>
      </c>
      <c r="I60" s="32">
        <f t="shared" si="104"/>
        <v>1989.405</v>
      </c>
      <c r="J60" s="32" t="str">
        <f t="shared" si="104"/>
        <v/>
      </c>
      <c r="K60" s="32">
        <f t="shared" si="104"/>
        <v>1441.2675000000002</v>
      </c>
      <c r="L60" s="32">
        <f t="shared" si="104"/>
        <v>2882.5335</v>
      </c>
      <c r="M60" s="32">
        <f t="shared" si="104"/>
        <v>1441.2675000000002</v>
      </c>
      <c r="N60" s="32" t="str">
        <f t="shared" si="104"/>
        <v/>
      </c>
      <c r="O60" s="32" t="str">
        <f t="shared" si="104"/>
        <v/>
      </c>
      <c r="P60" s="32" t="str">
        <f t="shared" si="104"/>
        <v/>
      </c>
      <c r="Q60" s="5">
        <f>SUM(E60:P60)</f>
        <v>12439.063499999998</v>
      </c>
    </row>
    <row r="61" spans="1:17" s="42" customFormat="1">
      <c r="A61" s="127"/>
      <c r="B61" s="127"/>
      <c r="C61" s="80" t="s">
        <v>49</v>
      </c>
      <c r="D61" s="81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>
      <c r="A62" s="127"/>
      <c r="B62" s="127"/>
      <c r="C62" s="23" t="s">
        <v>43</v>
      </c>
      <c r="D62" s="20">
        <v>0.1</v>
      </c>
      <c r="E62" s="5" t="str">
        <f t="shared" ref="E62:P62" si="105">IF(E59="","",E59*$D62)</f>
        <v/>
      </c>
      <c r="F62" s="5" t="str">
        <f t="shared" si="105"/>
        <v/>
      </c>
      <c r="G62" s="5">
        <f t="shared" si="105"/>
        <v>1354.7</v>
      </c>
      <c r="H62" s="5">
        <f t="shared" si="105"/>
        <v>1768.36</v>
      </c>
      <c r="I62" s="5">
        <f t="shared" si="105"/>
        <v>1326.2700000000002</v>
      </c>
      <c r="J62" s="5" t="str">
        <f t="shared" si="105"/>
        <v/>
      </c>
      <c r="K62" s="5">
        <f t="shared" si="105"/>
        <v>960.84500000000014</v>
      </c>
      <c r="L62" s="5">
        <f t="shared" si="105"/>
        <v>1921.6890000000001</v>
      </c>
      <c r="M62" s="5">
        <f t="shared" si="105"/>
        <v>960.84500000000014</v>
      </c>
      <c r="N62" s="5" t="str">
        <f t="shared" si="105"/>
        <v/>
      </c>
      <c r="O62" s="5" t="str">
        <f t="shared" si="105"/>
        <v/>
      </c>
      <c r="P62" s="5" t="str">
        <f t="shared" si="105"/>
        <v/>
      </c>
      <c r="Q62" s="5">
        <f>SUM(E62:P62)</f>
        <v>8292.7090000000007</v>
      </c>
    </row>
    <row r="63" spans="1:17" s="42" customFormat="1">
      <c r="A63" s="127"/>
      <c r="B63" s="127"/>
      <c r="C63" s="80" t="s">
        <v>44</v>
      </c>
      <c r="D63" s="81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s="42" customFormat="1">
      <c r="A64" s="127"/>
      <c r="B64" s="134"/>
      <c r="C64" s="80" t="s">
        <v>37</v>
      </c>
      <c r="D64" s="81"/>
      <c r="E64" s="5" t="str">
        <f>IF(E59="","",IF(E63&gt;0,"",IF(E61&gt;0,E62,"")))</f>
        <v/>
      </c>
      <c r="F64" s="5" t="str">
        <f t="shared" ref="F64" si="106">IF(F59="","",IF(F63&gt;0,"",IF(F61&gt;0,F62,"")))</f>
        <v/>
      </c>
      <c r="G64" s="5" t="str">
        <f t="shared" ref="G64" si="107">IF(G59="","",IF(G63&gt;0,"",IF(G61&gt;0,G62,"")))</f>
        <v/>
      </c>
      <c r="H64" s="5" t="str">
        <f t="shared" ref="H64" si="108">IF(H59="","",IF(H63&gt;0,"",IF(H61&gt;0,H62,"")))</f>
        <v/>
      </c>
      <c r="I64" s="5" t="str">
        <f t="shared" ref="I64" si="109">IF(I59="","",IF(I63&gt;0,"",IF(I61&gt;0,I62,"")))</f>
        <v/>
      </c>
      <c r="J64" s="5" t="str">
        <f t="shared" ref="J64" si="110">IF(J59="","",IF(J63&gt;0,"",IF(J61&gt;0,J62,"")))</f>
        <v/>
      </c>
      <c r="K64" s="5" t="str">
        <f t="shared" ref="K64" si="111">IF(K59="","",IF(K63&gt;0,"",IF(K61&gt;0,K62,"")))</f>
        <v/>
      </c>
      <c r="L64" s="5" t="str">
        <f t="shared" ref="L64" si="112">IF(L59="","",IF(L63&gt;0,"",IF(L61&gt;0,L62,"")))</f>
        <v/>
      </c>
      <c r="M64" s="5" t="str">
        <f t="shared" ref="M64" si="113">IF(M59="","",IF(M63&gt;0,"",IF(M61&gt;0,M62,"")))</f>
        <v/>
      </c>
      <c r="N64" s="5" t="str">
        <f t="shared" ref="N64" si="114">IF(N59="","",IF(N63&gt;0,"",IF(N61&gt;0,N62,"")))</f>
        <v/>
      </c>
      <c r="O64" s="5" t="str">
        <f t="shared" ref="O64" si="115">IF(O59="","",IF(O63&gt;0,"",IF(O61&gt;0,O62,"")))</f>
        <v/>
      </c>
      <c r="P64" s="5" t="str">
        <f t="shared" ref="P64" si="116">IF(P59="","",IF(P63&gt;0,"",IF(P61&gt;0,P62,"")))</f>
        <v/>
      </c>
      <c r="Q64" s="5">
        <f>SUM(E64:P64)</f>
        <v>0</v>
      </c>
    </row>
    <row r="65" spans="1:17" ht="15" customHeight="1">
      <c r="A65" s="127"/>
      <c r="B65" s="126" t="s">
        <v>40</v>
      </c>
      <c r="C65" s="80" t="s">
        <v>35</v>
      </c>
      <c r="D65" s="81"/>
      <c r="E65" s="5"/>
      <c r="F65" s="5"/>
      <c r="G65" s="5"/>
      <c r="H65" s="5">
        <v>7692.11</v>
      </c>
      <c r="I65" s="5">
        <v>5192.3900000000003</v>
      </c>
      <c r="J65" s="5"/>
      <c r="K65" s="5">
        <v>2870.06</v>
      </c>
      <c r="L65" s="5">
        <f>5740.11+1230.8+1179.2</f>
        <v>8150.11</v>
      </c>
      <c r="M65" s="5">
        <f>2870.06+1179.2</f>
        <v>4049.26</v>
      </c>
      <c r="N65" s="5"/>
      <c r="O65" s="5"/>
      <c r="P65" s="5"/>
      <c r="Q65" s="5">
        <f>SUM(E65:P65)</f>
        <v>27953.93</v>
      </c>
    </row>
    <row r="66" spans="1:17">
      <c r="A66" s="127"/>
      <c r="B66" s="127"/>
      <c r="C66" s="30" t="s">
        <v>36</v>
      </c>
      <c r="D66" s="31">
        <v>0.15</v>
      </c>
      <c r="E66" s="32" t="str">
        <f t="shared" ref="E66:P66" si="117">IF(E65="","",E65*$D66)</f>
        <v/>
      </c>
      <c r="F66" s="32" t="str">
        <f t="shared" si="117"/>
        <v/>
      </c>
      <c r="G66" s="32" t="str">
        <f t="shared" si="117"/>
        <v/>
      </c>
      <c r="H66" s="32">
        <f t="shared" si="117"/>
        <v>1153.8164999999999</v>
      </c>
      <c r="I66" s="32">
        <f t="shared" si="117"/>
        <v>778.85850000000005</v>
      </c>
      <c r="J66" s="32" t="str">
        <f t="shared" si="117"/>
        <v/>
      </c>
      <c r="K66" s="32">
        <f t="shared" si="117"/>
        <v>430.50899999999996</v>
      </c>
      <c r="L66" s="32">
        <f t="shared" si="117"/>
        <v>1222.5165</v>
      </c>
      <c r="M66" s="32">
        <f t="shared" si="117"/>
        <v>607.38900000000001</v>
      </c>
      <c r="N66" s="32" t="str">
        <f t="shared" si="117"/>
        <v/>
      </c>
      <c r="O66" s="32" t="str">
        <f t="shared" si="117"/>
        <v/>
      </c>
      <c r="P66" s="32" t="str">
        <f t="shared" si="117"/>
        <v/>
      </c>
      <c r="Q66" s="5">
        <f>SUM(E66:P66)</f>
        <v>4193.0895</v>
      </c>
    </row>
    <row r="67" spans="1:17" s="42" customFormat="1">
      <c r="A67" s="127"/>
      <c r="B67" s="127"/>
      <c r="C67" s="80" t="s">
        <v>49</v>
      </c>
      <c r="D67" s="81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>
      <c r="A68" s="127"/>
      <c r="B68" s="127"/>
      <c r="C68" s="23" t="s">
        <v>43</v>
      </c>
      <c r="D68" s="20">
        <v>0.1</v>
      </c>
      <c r="E68" s="5" t="str">
        <f t="shared" ref="E68:P68" si="118">IF(E65="","",E65*$D68)</f>
        <v/>
      </c>
      <c r="F68" s="5" t="str">
        <f t="shared" si="118"/>
        <v/>
      </c>
      <c r="G68" s="5" t="str">
        <f t="shared" si="118"/>
        <v/>
      </c>
      <c r="H68" s="5">
        <f t="shared" si="118"/>
        <v>769.21100000000001</v>
      </c>
      <c r="I68" s="5">
        <f t="shared" si="118"/>
        <v>519.23900000000003</v>
      </c>
      <c r="J68" s="5" t="str">
        <f t="shared" si="118"/>
        <v/>
      </c>
      <c r="K68" s="5">
        <f t="shared" si="118"/>
        <v>287.00600000000003</v>
      </c>
      <c r="L68" s="5">
        <f t="shared" si="118"/>
        <v>815.01099999999997</v>
      </c>
      <c r="M68" s="5">
        <f t="shared" si="118"/>
        <v>404.92600000000004</v>
      </c>
      <c r="N68" s="5" t="str">
        <f t="shared" si="118"/>
        <v/>
      </c>
      <c r="O68" s="5" t="str">
        <f t="shared" si="118"/>
        <v/>
      </c>
      <c r="P68" s="5" t="str">
        <f t="shared" si="118"/>
        <v/>
      </c>
      <c r="Q68" s="5">
        <f>SUM(E68:P68)</f>
        <v>2795.393</v>
      </c>
    </row>
    <row r="69" spans="1:17" s="42" customFormat="1">
      <c r="A69" s="127"/>
      <c r="B69" s="127"/>
      <c r="C69" s="80" t="s">
        <v>44</v>
      </c>
      <c r="D69" s="81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s="42" customFormat="1">
      <c r="A70" s="134"/>
      <c r="B70" s="134"/>
      <c r="C70" s="80" t="s">
        <v>37</v>
      </c>
      <c r="D70" s="81"/>
      <c r="E70" s="5" t="str">
        <f>IF(E65="","",IF(E69&gt;0,"",IF(E67&gt;0,E68,"")))</f>
        <v/>
      </c>
      <c r="F70" s="5" t="str">
        <f t="shared" ref="F70" si="119">IF(F65="","",IF(F69&gt;0,"",IF(F67&gt;0,F68,"")))</f>
        <v/>
      </c>
      <c r="G70" s="5" t="str">
        <f t="shared" ref="G70" si="120">IF(G65="","",IF(G69&gt;0,"",IF(G67&gt;0,G68,"")))</f>
        <v/>
      </c>
      <c r="H70" s="5" t="str">
        <f t="shared" ref="H70" si="121">IF(H65="","",IF(H69&gt;0,"",IF(H67&gt;0,H68,"")))</f>
        <v/>
      </c>
      <c r="I70" s="5" t="str">
        <f t="shared" ref="I70" si="122">IF(I65="","",IF(I69&gt;0,"",IF(I67&gt;0,I68,"")))</f>
        <v/>
      </c>
      <c r="J70" s="5" t="str">
        <f t="shared" ref="J70" si="123">IF(J65="","",IF(J69&gt;0,"",IF(J67&gt;0,J68,"")))</f>
        <v/>
      </c>
      <c r="K70" s="5" t="str">
        <f t="shared" ref="K70" si="124">IF(K65="","",IF(K69&gt;0,"",IF(K67&gt;0,K68,"")))</f>
        <v/>
      </c>
      <c r="L70" s="5" t="str">
        <f t="shared" ref="L70" si="125">IF(L65="","",IF(L69&gt;0,"",IF(L67&gt;0,L68,"")))</f>
        <v/>
      </c>
      <c r="M70" s="5" t="str">
        <f t="shared" ref="M70" si="126">IF(M65="","",IF(M69&gt;0,"",IF(M67&gt;0,M68,"")))</f>
        <v/>
      </c>
      <c r="N70" s="5" t="str">
        <f t="shared" ref="N70" si="127">IF(N65="","",IF(N69&gt;0,"",IF(N67&gt;0,N68,"")))</f>
        <v/>
      </c>
      <c r="O70" s="5" t="str">
        <f t="shared" ref="O70" si="128">IF(O65="","",IF(O69&gt;0,"",IF(O67&gt;0,O68,"")))</f>
        <v/>
      </c>
      <c r="P70" s="5" t="str">
        <f t="shared" ref="P70" si="129">IF(P65="","",IF(P69&gt;0,"",IF(P67&gt;0,P68,"")))</f>
        <v/>
      </c>
      <c r="Q70" s="5">
        <f>SUM(E70:P70)</f>
        <v>0</v>
      </c>
    </row>
    <row r="71" spans="1:17">
      <c r="A71" s="82"/>
      <c r="B71" s="83"/>
      <c r="C71" s="105" t="str">
        <f>Sommaire!$A$1</f>
        <v>Contrat</v>
      </c>
      <c r="D71" s="105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>
      <c r="A72" s="106" t="s">
        <v>18</v>
      </c>
      <c r="B72" s="116" t="s">
        <v>19</v>
      </c>
      <c r="C72" s="80" t="s">
        <v>35</v>
      </c>
      <c r="D72" s="81"/>
      <c r="E72" s="5"/>
      <c r="F72" s="5"/>
      <c r="G72" s="5"/>
      <c r="H72" s="5"/>
      <c r="I72" s="5"/>
      <c r="J72" s="5">
        <v>3700</v>
      </c>
      <c r="K72" s="5">
        <v>3200</v>
      </c>
      <c r="L72" s="5">
        <v>3100</v>
      </c>
      <c r="M72" s="5"/>
      <c r="N72" s="5"/>
      <c r="O72" s="5"/>
      <c r="P72" s="5"/>
      <c r="Q72" s="5">
        <f>SUM(E72:P72)</f>
        <v>10000</v>
      </c>
    </row>
    <row r="73" spans="1:17">
      <c r="A73" s="107"/>
      <c r="B73" s="78"/>
      <c r="C73" s="30" t="s">
        <v>36</v>
      </c>
      <c r="D73" s="31">
        <v>0.15</v>
      </c>
      <c r="E73" s="32" t="str">
        <f t="shared" ref="E73:P73" si="130">IF(E72="","",E72*$D73)</f>
        <v/>
      </c>
      <c r="F73" s="32" t="str">
        <f t="shared" si="130"/>
        <v/>
      </c>
      <c r="G73" s="32" t="str">
        <f t="shared" si="130"/>
        <v/>
      </c>
      <c r="H73" s="32" t="str">
        <f t="shared" si="130"/>
        <v/>
      </c>
      <c r="I73" s="32" t="str">
        <f t="shared" si="130"/>
        <v/>
      </c>
      <c r="J73" s="32">
        <f t="shared" si="130"/>
        <v>555</v>
      </c>
      <c r="K73" s="32">
        <f t="shared" si="130"/>
        <v>480</v>
      </c>
      <c r="L73" s="32">
        <f t="shared" si="130"/>
        <v>465</v>
      </c>
      <c r="M73" s="32" t="str">
        <f t="shared" si="130"/>
        <v/>
      </c>
      <c r="N73" s="32" t="str">
        <f t="shared" si="130"/>
        <v/>
      </c>
      <c r="O73" s="32" t="str">
        <f t="shared" si="130"/>
        <v/>
      </c>
      <c r="P73" s="32" t="str">
        <f t="shared" si="130"/>
        <v/>
      </c>
      <c r="Q73" s="5">
        <f>SUM(E73:P73)</f>
        <v>1500</v>
      </c>
    </row>
    <row r="74" spans="1:17" s="42" customFormat="1">
      <c r="A74" s="107"/>
      <c r="B74" s="78"/>
      <c r="C74" s="80" t="s">
        <v>49</v>
      </c>
      <c r="D74" s="81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>
      <c r="A75" s="107"/>
      <c r="B75" s="78"/>
      <c r="C75" s="23" t="s">
        <v>43</v>
      </c>
      <c r="D75" s="20">
        <v>0.1</v>
      </c>
      <c r="E75" s="5" t="str">
        <f t="shared" ref="E75:P75" si="131">IF(E72="","",E72*$D75)</f>
        <v/>
      </c>
      <c r="F75" s="5" t="str">
        <f t="shared" si="131"/>
        <v/>
      </c>
      <c r="G75" s="5" t="str">
        <f t="shared" si="131"/>
        <v/>
      </c>
      <c r="H75" s="5" t="str">
        <f t="shared" si="131"/>
        <v/>
      </c>
      <c r="I75" s="5" t="str">
        <f t="shared" si="131"/>
        <v/>
      </c>
      <c r="J75" s="5">
        <f t="shared" si="131"/>
        <v>370</v>
      </c>
      <c r="K75" s="5">
        <f t="shared" si="131"/>
        <v>320</v>
      </c>
      <c r="L75" s="5">
        <f t="shared" si="131"/>
        <v>310</v>
      </c>
      <c r="M75" s="5" t="str">
        <f t="shared" si="131"/>
        <v/>
      </c>
      <c r="N75" s="5" t="str">
        <f t="shared" si="131"/>
        <v/>
      </c>
      <c r="O75" s="5" t="str">
        <f t="shared" si="131"/>
        <v/>
      </c>
      <c r="P75" s="5" t="str">
        <f t="shared" si="131"/>
        <v/>
      </c>
      <c r="Q75" s="5">
        <f>SUM(E75:P75)</f>
        <v>1000</v>
      </c>
    </row>
    <row r="76" spans="1:17" s="42" customFormat="1">
      <c r="A76" s="107"/>
      <c r="B76" s="78"/>
      <c r="C76" s="80" t="s">
        <v>44</v>
      </c>
      <c r="D76" s="81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s="42" customFormat="1">
      <c r="A77" s="107"/>
      <c r="B77" s="79"/>
      <c r="C77" s="80" t="s">
        <v>37</v>
      </c>
      <c r="D77" s="81"/>
      <c r="E77" s="5" t="str">
        <f>IF(E72="","",IF(E76&gt;0,"",IF(E74&gt;0,E75,"")))</f>
        <v/>
      </c>
      <c r="F77" s="5" t="str">
        <f t="shared" ref="F77" si="132">IF(F72="","",IF(F76&gt;0,"",IF(F74&gt;0,F75,"")))</f>
        <v/>
      </c>
      <c r="G77" s="5" t="str">
        <f t="shared" ref="G77" si="133">IF(G72="","",IF(G76&gt;0,"",IF(G74&gt;0,G75,"")))</f>
        <v/>
      </c>
      <c r="H77" s="5" t="str">
        <f t="shared" ref="H77" si="134">IF(H72="","",IF(H76&gt;0,"",IF(H74&gt;0,H75,"")))</f>
        <v/>
      </c>
      <c r="I77" s="5" t="str">
        <f t="shared" ref="I77" si="135">IF(I72="","",IF(I76&gt;0,"",IF(I74&gt;0,I75,"")))</f>
        <v/>
      </c>
      <c r="J77" s="5" t="str">
        <f t="shared" ref="J77" si="136">IF(J72="","",IF(J76&gt;0,"",IF(J74&gt;0,J75,"")))</f>
        <v/>
      </c>
      <c r="K77" s="5" t="str">
        <f t="shared" ref="K77" si="137">IF(K72="","",IF(K76&gt;0,"",IF(K74&gt;0,K75,"")))</f>
        <v/>
      </c>
      <c r="L77" s="5" t="str">
        <f t="shared" ref="L77" si="138">IF(L72="","",IF(L76&gt;0,"",IF(L74&gt;0,L75,"")))</f>
        <v/>
      </c>
      <c r="M77" s="5" t="str">
        <f t="shared" ref="M77" si="139">IF(M72="","",IF(M76&gt;0,"",IF(M74&gt;0,M75,"")))</f>
        <v/>
      </c>
      <c r="N77" s="5" t="str">
        <f t="shared" ref="N77" si="140">IF(N72="","",IF(N76&gt;0,"",IF(N74&gt;0,N75,"")))</f>
        <v/>
      </c>
      <c r="O77" s="5" t="str">
        <f t="shared" ref="O77" si="141">IF(O72="","",IF(O76&gt;0,"",IF(O74&gt;0,O75,"")))</f>
        <v/>
      </c>
      <c r="P77" s="5" t="str">
        <f t="shared" ref="P77" si="142">IF(P72="","",IF(P76&gt;0,"",IF(P74&gt;0,P75,"")))</f>
        <v/>
      </c>
      <c r="Q77" s="5">
        <f>SUM(E77:P77)</f>
        <v>0</v>
      </c>
    </row>
    <row r="78" spans="1:17">
      <c r="A78" s="107"/>
      <c r="B78" s="116" t="s">
        <v>38</v>
      </c>
      <c r="C78" s="80" t="s">
        <v>35</v>
      </c>
      <c r="D78" s="81"/>
      <c r="E78" s="5"/>
      <c r="F78" s="5"/>
      <c r="G78" s="5"/>
      <c r="H78" s="5"/>
      <c r="I78" s="5">
        <v>578.5</v>
      </c>
      <c r="J78" s="5"/>
      <c r="K78" s="5"/>
      <c r="L78" s="5"/>
      <c r="M78" s="5"/>
      <c r="N78" s="5"/>
      <c r="O78" s="5"/>
      <c r="P78" s="5"/>
      <c r="Q78" s="5">
        <f>SUM(E78:P78)</f>
        <v>578.5</v>
      </c>
    </row>
    <row r="79" spans="1:17">
      <c r="A79" s="107"/>
      <c r="B79" s="78"/>
      <c r="C79" s="30" t="s">
        <v>36</v>
      </c>
      <c r="D79" s="31">
        <v>1</v>
      </c>
      <c r="E79" s="32" t="str">
        <f t="shared" ref="E79:P79" si="143">IF(E78="","",E78*$D79)</f>
        <v/>
      </c>
      <c r="F79" s="32" t="str">
        <f t="shared" si="143"/>
        <v/>
      </c>
      <c r="G79" s="32" t="str">
        <f t="shared" si="143"/>
        <v/>
      </c>
      <c r="H79" s="32" t="str">
        <f t="shared" si="143"/>
        <v/>
      </c>
      <c r="I79" s="32">
        <f t="shared" si="143"/>
        <v>578.5</v>
      </c>
      <c r="J79" s="32" t="str">
        <f t="shared" si="143"/>
        <v/>
      </c>
      <c r="K79" s="32" t="str">
        <f t="shared" si="143"/>
        <v/>
      </c>
      <c r="L79" s="32" t="str">
        <f t="shared" si="143"/>
        <v/>
      </c>
      <c r="M79" s="32" t="str">
        <f t="shared" si="143"/>
        <v/>
      </c>
      <c r="N79" s="32" t="str">
        <f t="shared" si="143"/>
        <v/>
      </c>
      <c r="O79" s="32" t="str">
        <f t="shared" si="143"/>
        <v/>
      </c>
      <c r="P79" s="32" t="str">
        <f t="shared" si="143"/>
        <v/>
      </c>
      <c r="Q79" s="5">
        <f>SUM(E79:P79)</f>
        <v>578.5</v>
      </c>
    </row>
    <row r="80" spans="1:17" s="42" customFormat="1">
      <c r="A80" s="107"/>
      <c r="B80" s="78"/>
      <c r="C80" s="80" t="s">
        <v>49</v>
      </c>
      <c r="D80" s="81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>
      <c r="A81" s="107"/>
      <c r="B81" s="78"/>
      <c r="C81" s="23" t="s">
        <v>43</v>
      </c>
      <c r="D81" s="20">
        <v>0.1</v>
      </c>
      <c r="E81" s="5" t="str">
        <f t="shared" ref="E81:P81" si="144">IF(E78="","",E78*$D81)</f>
        <v/>
      </c>
      <c r="F81" s="5" t="str">
        <f t="shared" si="144"/>
        <v/>
      </c>
      <c r="G81" s="5" t="str">
        <f t="shared" si="144"/>
        <v/>
      </c>
      <c r="H81" s="5" t="str">
        <f t="shared" si="144"/>
        <v/>
      </c>
      <c r="I81" s="5">
        <f t="shared" si="144"/>
        <v>57.85</v>
      </c>
      <c r="J81" s="5" t="str">
        <f t="shared" si="144"/>
        <v/>
      </c>
      <c r="K81" s="5" t="str">
        <f t="shared" si="144"/>
        <v/>
      </c>
      <c r="L81" s="5" t="str">
        <f t="shared" si="144"/>
        <v/>
      </c>
      <c r="M81" s="5" t="str">
        <f t="shared" si="144"/>
        <v/>
      </c>
      <c r="N81" s="5" t="str">
        <f t="shared" si="144"/>
        <v/>
      </c>
      <c r="O81" s="5" t="str">
        <f t="shared" si="144"/>
        <v/>
      </c>
      <c r="P81" s="5" t="str">
        <f t="shared" si="144"/>
        <v/>
      </c>
      <c r="Q81" s="5">
        <f>SUM(E81:P81)</f>
        <v>57.85</v>
      </c>
    </row>
    <row r="82" spans="1:17" s="42" customFormat="1">
      <c r="A82" s="107"/>
      <c r="B82" s="78"/>
      <c r="C82" s="80" t="s">
        <v>44</v>
      </c>
      <c r="D82" s="81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s="42" customFormat="1">
      <c r="A83" s="108"/>
      <c r="B83" s="79"/>
      <c r="C83" s="80" t="s">
        <v>37</v>
      </c>
      <c r="D83" s="81"/>
      <c r="E83" s="5" t="str">
        <f>IF(E78="","",IF(E82&gt;0,"",IF(E80&gt;0,E81,"")))</f>
        <v/>
      </c>
      <c r="F83" s="5" t="str">
        <f t="shared" ref="F83" si="145">IF(F78="","",IF(F82&gt;0,"",IF(F80&gt;0,F81,"")))</f>
        <v/>
      </c>
      <c r="G83" s="5" t="str">
        <f t="shared" ref="G83" si="146">IF(G78="","",IF(G82&gt;0,"",IF(G80&gt;0,G81,"")))</f>
        <v/>
      </c>
      <c r="H83" s="5" t="str">
        <f t="shared" ref="H83" si="147">IF(H78="","",IF(H82&gt;0,"",IF(H80&gt;0,H81,"")))</f>
        <v/>
      </c>
      <c r="I83" s="5" t="str">
        <f t="shared" ref="I83" si="148">IF(I78="","",IF(I82&gt;0,"",IF(I80&gt;0,I81,"")))</f>
        <v/>
      </c>
      <c r="J83" s="5" t="str">
        <f t="shared" ref="J83" si="149">IF(J78="","",IF(J82&gt;0,"",IF(J80&gt;0,J81,"")))</f>
        <v/>
      </c>
      <c r="K83" s="5" t="str">
        <f t="shared" ref="K83" si="150">IF(K78="","",IF(K82&gt;0,"",IF(K80&gt;0,K81,"")))</f>
        <v/>
      </c>
      <c r="L83" s="5" t="str">
        <f t="shared" ref="L83" si="151">IF(L78="","",IF(L82&gt;0,"",IF(L80&gt;0,L81,"")))</f>
        <v/>
      </c>
      <c r="M83" s="5" t="str">
        <f t="shared" ref="M83" si="152">IF(M78="","",IF(M82&gt;0,"",IF(M80&gt;0,M81,"")))</f>
        <v/>
      </c>
      <c r="N83" s="5" t="str">
        <f t="shared" ref="N83" si="153">IF(N78="","",IF(N82&gt;0,"",IF(N80&gt;0,N81,"")))</f>
        <v/>
      </c>
      <c r="O83" s="5" t="str">
        <f t="shared" ref="O83" si="154">IF(O78="","",IF(O82&gt;0,"",IF(O80&gt;0,O81,"")))</f>
        <v/>
      </c>
      <c r="P83" s="5" t="str">
        <f t="shared" ref="P83" si="155">IF(P78="","",IF(P82&gt;0,"",IF(P80&gt;0,P81,"")))</f>
        <v/>
      </c>
      <c r="Q83" s="5">
        <f>SUM(E83:P83)</f>
        <v>0</v>
      </c>
    </row>
    <row r="84" spans="1:17">
      <c r="A84" s="82"/>
      <c r="B84" s="83"/>
      <c r="C84" s="105" t="str">
        <f>Sommaire!$A$1</f>
        <v>Contrat</v>
      </c>
      <c r="D84" s="105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>
      <c r="A85" s="75"/>
      <c r="B85" s="113"/>
      <c r="C85" s="80" t="s">
        <v>35</v>
      </c>
      <c r="D85" s="81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>
        <f>SUM(E85:P85)</f>
        <v>0</v>
      </c>
    </row>
    <row r="86" spans="1:17">
      <c r="A86" s="69"/>
      <c r="B86" s="114"/>
      <c r="C86" s="30" t="s">
        <v>36</v>
      </c>
      <c r="D86" s="31">
        <v>0.15</v>
      </c>
      <c r="E86" s="32" t="str">
        <f t="shared" ref="E86:P86" si="156">IF(E85="","",E85*$D86)</f>
        <v/>
      </c>
      <c r="F86" s="32" t="str">
        <f t="shared" si="156"/>
        <v/>
      </c>
      <c r="G86" s="32" t="str">
        <f t="shared" si="156"/>
        <v/>
      </c>
      <c r="H86" s="32" t="str">
        <f t="shared" si="156"/>
        <v/>
      </c>
      <c r="I86" s="32" t="str">
        <f t="shared" si="156"/>
        <v/>
      </c>
      <c r="J86" s="32" t="str">
        <f t="shared" si="156"/>
        <v/>
      </c>
      <c r="K86" s="32" t="str">
        <f t="shared" si="156"/>
        <v/>
      </c>
      <c r="L86" s="32" t="str">
        <f t="shared" si="156"/>
        <v/>
      </c>
      <c r="M86" s="32" t="str">
        <f t="shared" si="156"/>
        <v/>
      </c>
      <c r="N86" s="32" t="str">
        <f t="shared" si="156"/>
        <v/>
      </c>
      <c r="O86" s="32" t="str">
        <f t="shared" si="156"/>
        <v/>
      </c>
      <c r="P86" s="32" t="str">
        <f t="shared" si="156"/>
        <v/>
      </c>
      <c r="Q86" s="5">
        <f>SUM(E86:P86)</f>
        <v>0</v>
      </c>
    </row>
    <row r="87" spans="1:17" s="42" customFormat="1">
      <c r="A87" s="69"/>
      <c r="B87" s="114"/>
      <c r="C87" s="80" t="s">
        <v>49</v>
      </c>
      <c r="D87" s="81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>
      <c r="A88" s="69"/>
      <c r="B88" s="114"/>
      <c r="C88" s="23" t="s">
        <v>43</v>
      </c>
      <c r="D88" s="20">
        <v>0.1</v>
      </c>
      <c r="E88" s="5" t="str">
        <f t="shared" ref="E88:P88" si="157">IF(E85="","",E85*$D88)</f>
        <v/>
      </c>
      <c r="F88" s="5" t="str">
        <f t="shared" si="157"/>
        <v/>
      </c>
      <c r="G88" s="5" t="str">
        <f t="shared" si="157"/>
        <v/>
      </c>
      <c r="H88" s="5" t="str">
        <f t="shared" si="157"/>
        <v/>
      </c>
      <c r="I88" s="5" t="str">
        <f t="shared" si="157"/>
        <v/>
      </c>
      <c r="J88" s="5" t="str">
        <f t="shared" si="157"/>
        <v/>
      </c>
      <c r="K88" s="5" t="str">
        <f t="shared" si="157"/>
        <v/>
      </c>
      <c r="L88" s="5" t="str">
        <f t="shared" si="157"/>
        <v/>
      </c>
      <c r="M88" s="5" t="str">
        <f t="shared" si="157"/>
        <v/>
      </c>
      <c r="N88" s="5" t="str">
        <f t="shared" si="157"/>
        <v/>
      </c>
      <c r="O88" s="5" t="str">
        <f t="shared" si="157"/>
        <v/>
      </c>
      <c r="P88" s="5" t="str">
        <f t="shared" si="157"/>
        <v/>
      </c>
      <c r="Q88" s="5">
        <f>SUM(E88:P88)</f>
        <v>0</v>
      </c>
    </row>
    <row r="89" spans="1:17">
      <c r="A89" s="69"/>
      <c r="B89" s="114"/>
      <c r="C89" s="80" t="s">
        <v>44</v>
      </c>
      <c r="D89" s="81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>
      <c r="A90" s="76"/>
      <c r="B90" s="115"/>
      <c r="C90" s="80" t="s">
        <v>37</v>
      </c>
      <c r="D90" s="81"/>
      <c r="E90" s="5" t="str">
        <f>IF(E85="","",IF(E89&gt;0,"",IF(E87&gt;0,E88,"")))</f>
        <v/>
      </c>
      <c r="F90" s="5" t="str">
        <f t="shared" ref="F90:P90" si="158">IF(F85="","",IF(F89&gt;0,"",IF(F87&gt;0,F88,"")))</f>
        <v/>
      </c>
      <c r="G90" s="5" t="str">
        <f t="shared" si="158"/>
        <v/>
      </c>
      <c r="H90" s="5" t="str">
        <f t="shared" si="158"/>
        <v/>
      </c>
      <c r="I90" s="5" t="str">
        <f t="shared" si="158"/>
        <v/>
      </c>
      <c r="J90" s="5" t="str">
        <f t="shared" si="158"/>
        <v/>
      </c>
      <c r="K90" s="5" t="str">
        <f t="shared" si="158"/>
        <v/>
      </c>
      <c r="L90" s="5" t="str">
        <f t="shared" si="158"/>
        <v/>
      </c>
      <c r="M90" s="5" t="str">
        <f t="shared" si="158"/>
        <v/>
      </c>
      <c r="N90" s="5" t="str">
        <f t="shared" si="158"/>
        <v/>
      </c>
      <c r="O90" s="5" t="str">
        <f t="shared" si="158"/>
        <v/>
      </c>
      <c r="P90" s="5" t="str">
        <f t="shared" si="158"/>
        <v/>
      </c>
      <c r="Q90" s="5">
        <f>SUM(E90:P90)</f>
        <v>0</v>
      </c>
    </row>
    <row r="91" spans="1:17">
      <c r="A91" s="82"/>
      <c r="B91" s="83"/>
      <c r="C91" s="105" t="str">
        <f>Sommaire!$A$1</f>
        <v>Contrat</v>
      </c>
      <c r="D91" s="105"/>
      <c r="E91" s="3"/>
      <c r="F91" s="3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s="24" customFormat="1" ht="26.25" customHeight="1">
      <c r="A92" s="95" t="s">
        <v>0</v>
      </c>
      <c r="B92" s="96"/>
      <c r="C92" s="99" t="s">
        <v>35</v>
      </c>
      <c r="D92" s="100"/>
      <c r="E92" s="7">
        <f t="shared" ref="E92:P95" si="159">SUMIF($C$5:$C$26,$C92,E$5:E$26)</f>
        <v>18310.11</v>
      </c>
      <c r="F92" s="7">
        <f t="shared" si="159"/>
        <v>61111.020000000004</v>
      </c>
      <c r="G92" s="7">
        <f t="shared" si="159"/>
        <v>19367.32</v>
      </c>
      <c r="H92" s="7">
        <f t="shared" si="159"/>
        <v>13400</v>
      </c>
      <c r="I92" s="7">
        <f t="shared" si="159"/>
        <v>4489</v>
      </c>
      <c r="J92" s="7">
        <f t="shared" si="159"/>
        <v>33733</v>
      </c>
      <c r="K92" s="7">
        <f t="shared" si="159"/>
        <v>42080</v>
      </c>
      <c r="L92" s="7">
        <f t="shared" si="159"/>
        <v>2646</v>
      </c>
      <c r="M92" s="7">
        <f t="shared" si="159"/>
        <v>0</v>
      </c>
      <c r="N92" s="7">
        <f t="shared" si="159"/>
        <v>0</v>
      </c>
      <c r="O92" s="7">
        <f t="shared" si="159"/>
        <v>0</v>
      </c>
      <c r="P92" s="7">
        <f t="shared" si="159"/>
        <v>0</v>
      </c>
      <c r="Q92" s="7">
        <f>SUM(E92:P92)</f>
        <v>195136.45</v>
      </c>
    </row>
    <row r="93" spans="1:17" s="24" customFormat="1" ht="26.25" customHeight="1">
      <c r="A93" s="97"/>
      <c r="B93" s="98"/>
      <c r="C93" s="101" t="s">
        <v>36</v>
      </c>
      <c r="D93" s="102"/>
      <c r="E93" s="33">
        <f>SUMIF($C$5:$C$91,$C93,E$5:E$91)</f>
        <v>5804.8485000000001</v>
      </c>
      <c r="F93" s="33">
        <f t="shared" ref="F93:P93" si="160">SUMIF($C$5:$C$91,$C93,F$5:F$91)</f>
        <v>17970.902999999998</v>
      </c>
      <c r="G93" s="33">
        <f t="shared" si="160"/>
        <v>6077.1480000000001</v>
      </c>
      <c r="H93" s="33">
        <f t="shared" si="160"/>
        <v>17881.356500000002</v>
      </c>
      <c r="I93" s="33">
        <f t="shared" si="160"/>
        <v>4695.1135000000004</v>
      </c>
      <c r="J93" s="33">
        <f t="shared" si="160"/>
        <v>8614.9500000000007</v>
      </c>
      <c r="K93" s="33">
        <f t="shared" si="160"/>
        <v>8663.7764999999999</v>
      </c>
      <c r="L93" s="33">
        <f t="shared" si="160"/>
        <v>4966.95</v>
      </c>
      <c r="M93" s="33">
        <f t="shared" si="160"/>
        <v>2048.6565000000001</v>
      </c>
      <c r="N93" s="33">
        <f t="shared" si="160"/>
        <v>0</v>
      </c>
      <c r="O93" s="33">
        <f t="shared" si="160"/>
        <v>0</v>
      </c>
      <c r="P93" s="33">
        <f t="shared" si="160"/>
        <v>0</v>
      </c>
      <c r="Q93" s="7">
        <f t="shared" ref="Q93:Q95" si="161">SUM(E93:P93)</f>
        <v>76723.702499999985</v>
      </c>
    </row>
    <row r="94" spans="1:17" s="24" customFormat="1" ht="26.25" customHeight="1">
      <c r="A94" s="97"/>
      <c r="B94" s="98"/>
      <c r="C94" s="103" t="s">
        <v>43</v>
      </c>
      <c r="D94" s="104"/>
      <c r="E94" s="34">
        <f t="shared" si="159"/>
        <v>1566.4110000000001</v>
      </c>
      <c r="F94" s="34">
        <f t="shared" si="159"/>
        <v>5846.5020000000004</v>
      </c>
      <c r="G94" s="34">
        <f t="shared" si="159"/>
        <v>1672.1320000000001</v>
      </c>
      <c r="H94" s="34">
        <f t="shared" si="159"/>
        <v>1340</v>
      </c>
      <c r="I94" s="34">
        <f t="shared" si="159"/>
        <v>448.90000000000003</v>
      </c>
      <c r="J94" s="34">
        <f t="shared" si="159"/>
        <v>3108.7000000000003</v>
      </c>
      <c r="K94" s="34">
        <f t="shared" si="159"/>
        <v>3943.4</v>
      </c>
      <c r="L94" s="34">
        <f t="shared" si="159"/>
        <v>0</v>
      </c>
      <c r="M94" s="34">
        <f t="shared" si="159"/>
        <v>0</v>
      </c>
      <c r="N94" s="34">
        <f t="shared" si="159"/>
        <v>0</v>
      </c>
      <c r="O94" s="34">
        <f t="shared" si="159"/>
        <v>0</v>
      </c>
      <c r="P94" s="34">
        <f t="shared" si="159"/>
        <v>0</v>
      </c>
      <c r="Q94" s="7">
        <f t="shared" si="161"/>
        <v>17926.045000000002</v>
      </c>
    </row>
    <row r="95" spans="1:17" s="24" customFormat="1" ht="26.25" customHeight="1">
      <c r="A95" s="142"/>
      <c r="B95" s="143"/>
      <c r="C95" s="103" t="s">
        <v>37</v>
      </c>
      <c r="D95" s="104"/>
      <c r="E95" s="7">
        <f t="shared" si="159"/>
        <v>0</v>
      </c>
      <c r="F95" s="7">
        <f t="shared" si="159"/>
        <v>0</v>
      </c>
      <c r="G95" s="7">
        <f t="shared" si="159"/>
        <v>0</v>
      </c>
      <c r="H95" s="7">
        <f t="shared" si="159"/>
        <v>0</v>
      </c>
      <c r="I95" s="7">
        <f t="shared" si="159"/>
        <v>0</v>
      </c>
      <c r="J95" s="7">
        <f t="shared" si="159"/>
        <v>0</v>
      </c>
      <c r="K95" s="7">
        <f t="shared" si="159"/>
        <v>0</v>
      </c>
      <c r="L95" s="7">
        <f t="shared" si="159"/>
        <v>0</v>
      </c>
      <c r="M95" s="7">
        <f t="shared" si="159"/>
        <v>0</v>
      </c>
      <c r="N95" s="7">
        <f t="shared" si="159"/>
        <v>0</v>
      </c>
      <c r="O95" s="7">
        <f t="shared" si="159"/>
        <v>0</v>
      </c>
      <c r="P95" s="7">
        <f t="shared" si="159"/>
        <v>0</v>
      </c>
      <c r="Q95" s="7">
        <f t="shared" si="161"/>
        <v>0</v>
      </c>
    </row>
    <row r="96" spans="1:17">
      <c r="A96" s="43"/>
      <c r="B96" s="43"/>
      <c r="C96" s="43"/>
      <c r="D96" s="137"/>
    </row>
  </sheetData>
  <mergeCells count="99">
    <mergeCell ref="C87:D87"/>
    <mergeCell ref="C9:D9"/>
    <mergeCell ref="C15:D15"/>
    <mergeCell ref="C21:D21"/>
    <mergeCell ref="C28:D28"/>
    <mergeCell ref="C34:D34"/>
    <mergeCell ref="C41:D41"/>
    <mergeCell ref="C48:D48"/>
    <mergeCell ref="C54:D54"/>
    <mergeCell ref="C61:D61"/>
    <mergeCell ref="C67:D67"/>
    <mergeCell ref="C74:D74"/>
    <mergeCell ref="C80:D80"/>
    <mergeCell ref="C64:D64"/>
    <mergeCell ref="C69:D69"/>
    <mergeCell ref="C70:D70"/>
    <mergeCell ref="B59:B64"/>
    <mergeCell ref="B65:B70"/>
    <mergeCell ref="C59:D59"/>
    <mergeCell ref="C65:D65"/>
    <mergeCell ref="B52:B57"/>
    <mergeCell ref="A46:A57"/>
    <mergeCell ref="C46:D46"/>
    <mergeCell ref="C52:D52"/>
    <mergeCell ref="C63:D63"/>
    <mergeCell ref="A59:A70"/>
    <mergeCell ref="C36:D36"/>
    <mergeCell ref="C37:D37"/>
    <mergeCell ref="C32:D32"/>
    <mergeCell ref="B32:B37"/>
    <mergeCell ref="A26:A37"/>
    <mergeCell ref="A1:Q1"/>
    <mergeCell ref="A2:Q2"/>
    <mergeCell ref="C30:D30"/>
    <mergeCell ref="C31:D31"/>
    <mergeCell ref="B26:B31"/>
    <mergeCell ref="C7:D7"/>
    <mergeCell ref="C13:D13"/>
    <mergeCell ref="C19:D19"/>
    <mergeCell ref="Q4:Q5"/>
    <mergeCell ref="A3:Q3"/>
    <mergeCell ref="B4:B5"/>
    <mergeCell ref="A4:A5"/>
    <mergeCell ref="C26:D26"/>
    <mergeCell ref="A71:B71"/>
    <mergeCell ref="B72:B77"/>
    <mergeCell ref="B78:B83"/>
    <mergeCell ref="A72:A83"/>
    <mergeCell ref="A92:B95"/>
    <mergeCell ref="C92:D92"/>
    <mergeCell ref="C93:D93"/>
    <mergeCell ref="C94:D94"/>
    <mergeCell ref="C95:D95"/>
    <mergeCell ref="A6:B6"/>
    <mergeCell ref="C6:D6"/>
    <mergeCell ref="A25:B25"/>
    <mergeCell ref="C25:D25"/>
    <mergeCell ref="C12:D12"/>
    <mergeCell ref="B7:B12"/>
    <mergeCell ref="C11:D11"/>
    <mergeCell ref="C17:D17"/>
    <mergeCell ref="C18:D18"/>
    <mergeCell ref="B13:B18"/>
    <mergeCell ref="C23:D23"/>
    <mergeCell ref="C24:D24"/>
    <mergeCell ref="B19:B24"/>
    <mergeCell ref="A7:A24"/>
    <mergeCell ref="A38:B38"/>
    <mergeCell ref="C38:D38"/>
    <mergeCell ref="A45:B45"/>
    <mergeCell ref="C45:D45"/>
    <mergeCell ref="A58:B58"/>
    <mergeCell ref="C58:D58"/>
    <mergeCell ref="C43:D43"/>
    <mergeCell ref="C44:D44"/>
    <mergeCell ref="C39:D39"/>
    <mergeCell ref="B39:B44"/>
    <mergeCell ref="A39:A44"/>
    <mergeCell ref="C50:D50"/>
    <mergeCell ref="C51:D51"/>
    <mergeCell ref="C56:D56"/>
    <mergeCell ref="C57:D57"/>
    <mergeCell ref="B46:B51"/>
    <mergeCell ref="C71:D71"/>
    <mergeCell ref="A84:B84"/>
    <mergeCell ref="C84:D84"/>
    <mergeCell ref="A91:B91"/>
    <mergeCell ref="C91:D91"/>
    <mergeCell ref="A85:A90"/>
    <mergeCell ref="B85:B90"/>
    <mergeCell ref="C89:D89"/>
    <mergeCell ref="C90:D90"/>
    <mergeCell ref="C85:D85"/>
    <mergeCell ref="C76:D76"/>
    <mergeCell ref="C77:D77"/>
    <mergeCell ref="C82:D82"/>
    <mergeCell ref="C83:D83"/>
    <mergeCell ref="C72:D72"/>
    <mergeCell ref="C78:D78"/>
  </mergeCells>
  <printOptions horizontalCentered="1"/>
  <pageMargins left="0" right="0" top="0.39370078740157483" bottom="0.39370078740157483" header="0.31496062992125984" footer="0.31496062992125984"/>
  <pageSetup scale="38" orientation="landscape" r:id="rId1"/>
  <headerFooter>
    <oddFooter>&amp;LDernière révision &amp;D</oddFooter>
  </headerFooter>
  <legacyDrawing r:id="rId2"/>
  <controls>
    <control shapeId="2121" r:id="rId3" name="ComboBox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  <pageSetUpPr fitToPage="1"/>
  </sheetPr>
  <dimension ref="A1:BX45"/>
  <sheetViews>
    <sheetView showZeros="0" zoomScale="90" zoomScaleNormal="90" workbookViewId="0">
      <selection activeCell="A3" sqref="A3:R3"/>
    </sheetView>
  </sheetViews>
  <sheetFormatPr baseColWidth="10" defaultColWidth="11.42578125" defaultRowHeight="15"/>
  <cols>
    <col min="1" max="1" width="21.7109375" customWidth="1"/>
    <col min="2" max="2" width="18.85546875" style="159" customWidth="1"/>
    <col min="3" max="3" width="12.28515625" customWidth="1"/>
    <col min="4" max="4" width="6.7109375" customWidth="1"/>
    <col min="5" max="6" width="12.5703125" customWidth="1"/>
    <col min="7" max="16" width="10.7109375" style="2" customWidth="1"/>
    <col min="17" max="17" width="0" style="2" hidden="1" customWidth="1"/>
    <col min="18" max="18" width="10.7109375" style="2" customWidth="1"/>
  </cols>
  <sheetData>
    <row r="1" spans="1:76" ht="18.75">
      <c r="A1" s="128" t="str">
        <f>Sommaire!B1</f>
        <v>Compagnie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30"/>
    </row>
    <row r="2" spans="1:76" ht="18.75">
      <c r="A2" s="131" t="s">
        <v>53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3"/>
    </row>
    <row r="3" spans="1:76" ht="31.5" customHeight="1">
      <c r="A3" s="154" t="str">
        <f>Sommaire!B2</f>
        <v>Prévision des contrats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6"/>
    </row>
    <row r="4" spans="1:76" s="1" customFormat="1" ht="15.75" customHeight="1">
      <c r="A4" s="70" t="s">
        <v>46</v>
      </c>
      <c r="B4" s="70" t="s">
        <v>47</v>
      </c>
      <c r="C4" s="49"/>
      <c r="D4" s="72"/>
      <c r="E4" s="44" t="str">
        <f>Sommaire!C4</f>
        <v>Septembre</v>
      </c>
      <c r="F4" s="44" t="str">
        <f>Sommaire!D4</f>
        <v>Octobre</v>
      </c>
      <c r="G4" s="44" t="str">
        <f>Sommaire!E4</f>
        <v>Novembre</v>
      </c>
      <c r="H4" s="44" t="str">
        <f>Sommaire!F4</f>
        <v>Décembre</v>
      </c>
      <c r="I4" s="44" t="str">
        <f>Sommaire!G4</f>
        <v>Janvier</v>
      </c>
      <c r="J4" s="44" t="str">
        <f>Sommaire!H4</f>
        <v>Février</v>
      </c>
      <c r="K4" s="44" t="str">
        <f>Sommaire!I4</f>
        <v>Mars</v>
      </c>
      <c r="L4" s="44" t="str">
        <f>Sommaire!J4</f>
        <v>Avril</v>
      </c>
      <c r="M4" s="44" t="str">
        <f>Sommaire!K4</f>
        <v>Mai</v>
      </c>
      <c r="N4" s="44" t="str">
        <f>Sommaire!L4</f>
        <v>Juin</v>
      </c>
      <c r="O4" s="44" t="str">
        <f>Sommaire!M4</f>
        <v>Juillet</v>
      </c>
      <c r="P4" s="44" t="str">
        <f>Sommaire!N4</f>
        <v>Août</v>
      </c>
      <c r="Q4" s="22"/>
      <c r="R4" s="74" t="s">
        <v>0</v>
      </c>
    </row>
    <row r="5" spans="1:76" s="42" customFormat="1">
      <c r="A5" s="71"/>
      <c r="B5" s="71"/>
      <c r="C5" s="50"/>
      <c r="D5" s="73"/>
      <c r="E5" s="27">
        <f>Sommaire!C5</f>
        <v>2018</v>
      </c>
      <c r="F5" s="27">
        <f>Sommaire!D5</f>
        <v>2018</v>
      </c>
      <c r="G5" s="27">
        <f>Sommaire!E5</f>
        <v>2018</v>
      </c>
      <c r="H5" s="27">
        <f>Sommaire!F5</f>
        <v>2018</v>
      </c>
      <c r="I5" s="27">
        <f>Sommaire!G5</f>
        <v>2019</v>
      </c>
      <c r="J5" s="27">
        <f>Sommaire!H5</f>
        <v>2019</v>
      </c>
      <c r="K5" s="27">
        <f>Sommaire!I5</f>
        <v>2019</v>
      </c>
      <c r="L5" s="27">
        <f>Sommaire!J5</f>
        <v>2019</v>
      </c>
      <c r="M5" s="27">
        <f>Sommaire!K5</f>
        <v>2019</v>
      </c>
      <c r="N5" s="27">
        <f>Sommaire!L5</f>
        <v>2019</v>
      </c>
      <c r="O5" s="27">
        <f>Sommaire!M5</f>
        <v>2019</v>
      </c>
      <c r="P5" s="27">
        <f>Sommaire!N5</f>
        <v>2019</v>
      </c>
      <c r="Q5" s="6"/>
      <c r="R5" s="52"/>
    </row>
    <row r="6" spans="1:76">
      <c r="A6" s="3"/>
      <c r="B6" s="157"/>
      <c r="C6" s="84" t="str">
        <f>Sommaire!$A$1</f>
        <v>Contrat</v>
      </c>
      <c r="D6" s="85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76">
      <c r="A7" s="106" t="s">
        <v>9</v>
      </c>
      <c r="B7" s="113" t="s">
        <v>10</v>
      </c>
      <c r="C7" s="80" t="s">
        <v>35</v>
      </c>
      <c r="D7" s="81"/>
      <c r="E7" s="5"/>
      <c r="F7" s="5"/>
      <c r="G7" s="5"/>
      <c r="H7" s="5"/>
      <c r="I7" s="5"/>
      <c r="J7" s="5"/>
      <c r="K7" s="5"/>
      <c r="L7" s="5">
        <v>22295</v>
      </c>
      <c r="M7" s="5"/>
      <c r="N7" s="5"/>
      <c r="O7" s="5"/>
      <c r="P7" s="5"/>
      <c r="Q7" s="5"/>
      <c r="R7" s="5">
        <f>SUM(E7:P7)</f>
        <v>22295</v>
      </c>
    </row>
    <row r="8" spans="1:76">
      <c r="A8" s="107"/>
      <c r="B8" s="114"/>
      <c r="C8" s="30" t="s">
        <v>36</v>
      </c>
      <c r="D8" s="31">
        <v>0.15</v>
      </c>
      <c r="E8" s="32" t="str">
        <f t="shared" ref="E8:P8" si="0">IF(E7="","",E7*$D8)</f>
        <v/>
      </c>
      <c r="F8" s="32" t="str">
        <f t="shared" si="0"/>
        <v/>
      </c>
      <c r="G8" s="32" t="str">
        <f t="shared" si="0"/>
        <v/>
      </c>
      <c r="H8" s="32" t="str">
        <f t="shared" si="0"/>
        <v/>
      </c>
      <c r="I8" s="32" t="str">
        <f t="shared" si="0"/>
        <v/>
      </c>
      <c r="J8" s="32" t="str">
        <f t="shared" si="0"/>
        <v/>
      </c>
      <c r="K8" s="32" t="str">
        <f t="shared" si="0"/>
        <v/>
      </c>
      <c r="L8" s="32">
        <f t="shared" si="0"/>
        <v>3344.25</v>
      </c>
      <c r="M8" s="32" t="str">
        <f t="shared" si="0"/>
        <v/>
      </c>
      <c r="N8" s="32" t="str">
        <f t="shared" si="0"/>
        <v/>
      </c>
      <c r="O8" s="32" t="str">
        <f t="shared" si="0"/>
        <v/>
      </c>
      <c r="P8" s="32" t="str">
        <f t="shared" si="0"/>
        <v/>
      </c>
      <c r="Q8" s="5"/>
      <c r="R8" s="5">
        <f>SUM(E8:P8)</f>
        <v>3344.25</v>
      </c>
    </row>
    <row r="9" spans="1:76" s="42" customFormat="1">
      <c r="A9" s="107"/>
      <c r="B9" s="114"/>
      <c r="C9" s="80" t="s">
        <v>49</v>
      </c>
      <c r="D9" s="81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76" s="42" customFormat="1">
      <c r="A10" s="107"/>
      <c r="B10" s="114"/>
      <c r="C10" s="23" t="s">
        <v>43</v>
      </c>
      <c r="D10" s="20">
        <v>0.1</v>
      </c>
      <c r="E10" s="5" t="str">
        <f t="shared" ref="E10:P10" si="1">IF(E7="","",E7*$D10)</f>
        <v/>
      </c>
      <c r="F10" s="5" t="str">
        <f t="shared" si="1"/>
        <v/>
      </c>
      <c r="G10" s="5" t="str">
        <f t="shared" si="1"/>
        <v/>
      </c>
      <c r="H10" s="5" t="str">
        <f t="shared" si="1"/>
        <v/>
      </c>
      <c r="I10" s="5" t="str">
        <f t="shared" si="1"/>
        <v/>
      </c>
      <c r="J10" s="5" t="str">
        <f t="shared" si="1"/>
        <v/>
      </c>
      <c r="K10" s="5" t="str">
        <f t="shared" si="1"/>
        <v/>
      </c>
      <c r="L10" s="5">
        <f t="shared" si="1"/>
        <v>2229.5</v>
      </c>
      <c r="M10" s="5" t="str">
        <f t="shared" si="1"/>
        <v/>
      </c>
      <c r="N10" s="5" t="str">
        <f t="shared" si="1"/>
        <v/>
      </c>
      <c r="O10" s="5" t="str">
        <f t="shared" si="1"/>
        <v/>
      </c>
      <c r="P10" s="5" t="str">
        <f t="shared" si="1"/>
        <v/>
      </c>
      <c r="Q10" s="5"/>
      <c r="R10" s="5">
        <f>SUM(E10:Q10)</f>
        <v>2229.5</v>
      </c>
    </row>
    <row r="11" spans="1:76" s="42" customFormat="1">
      <c r="A11" s="107"/>
      <c r="B11" s="114"/>
      <c r="C11" s="80" t="s">
        <v>44</v>
      </c>
      <c r="D11" s="81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76" s="42" customFormat="1">
      <c r="A12" s="108"/>
      <c r="B12" s="115"/>
      <c r="C12" s="80" t="s">
        <v>37</v>
      </c>
      <c r="D12" s="81"/>
      <c r="E12" s="5" t="str">
        <f>IF(E7="","",IF(E11&gt;0,"",IF(E9&gt;0,E10,"")))</f>
        <v/>
      </c>
      <c r="F12" s="5" t="str">
        <f t="shared" ref="F12" si="2">IF(F7="","",IF(F11&gt;0,"",IF(F9&gt;0,F10,"")))</f>
        <v/>
      </c>
      <c r="G12" s="5" t="str">
        <f t="shared" ref="G12" si="3">IF(G7="","",IF(G11&gt;0,"",IF(G9&gt;0,G10,"")))</f>
        <v/>
      </c>
      <c r="H12" s="5" t="str">
        <f t="shared" ref="H12" si="4">IF(H7="","",IF(H11&gt;0,"",IF(H9&gt;0,H10,"")))</f>
        <v/>
      </c>
      <c r="I12" s="5" t="str">
        <f t="shared" ref="I12" si="5">IF(I7="","",IF(I11&gt;0,"",IF(I9&gt;0,I10,"")))</f>
        <v/>
      </c>
      <c r="J12" s="5" t="str">
        <f t="shared" ref="J12" si="6">IF(J7="","",IF(J11&gt;0,"",IF(J9&gt;0,J10,"")))</f>
        <v/>
      </c>
      <c r="K12" s="5" t="str">
        <f t="shared" ref="K12" si="7">IF(K7="","",IF(K11&gt;0,"",IF(K9&gt;0,K10,"")))</f>
        <v/>
      </c>
      <c r="L12" s="5" t="str">
        <f t="shared" ref="L12" si="8">IF(L7="","",IF(L11&gt;0,"",IF(L9&gt;0,L10,"")))</f>
        <v/>
      </c>
      <c r="M12" s="5" t="str">
        <f t="shared" ref="M12" si="9">IF(M7="","",IF(M11&gt;0,"",IF(M9&gt;0,M10,"")))</f>
        <v/>
      </c>
      <c r="N12" s="5" t="str">
        <f t="shared" ref="N12" si="10">IF(N7="","",IF(N11&gt;0,"",IF(N9&gt;0,N10,"")))</f>
        <v/>
      </c>
      <c r="O12" s="5" t="str">
        <f t="shared" ref="O12" si="11">IF(O7="","",IF(O11&gt;0,"",IF(O9&gt;0,O10,"")))</f>
        <v/>
      </c>
      <c r="P12" s="5" t="str">
        <f t="shared" ref="P12" si="12">IF(P7="","",IF(P11&gt;0,"",IF(P9&gt;0,P10,"")))</f>
        <v/>
      </c>
      <c r="Q12" s="5"/>
      <c r="R12" s="5">
        <f>SUM(E12:Q12)</f>
        <v>0</v>
      </c>
    </row>
    <row r="13" spans="1:76">
      <c r="A13" s="3"/>
      <c r="B13" s="157"/>
      <c r="C13" s="84" t="str">
        <f>Sommaire!$A$1</f>
        <v>Contrat</v>
      </c>
      <c r="D13" s="8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76">
      <c r="A14" s="106" t="s">
        <v>11</v>
      </c>
      <c r="B14" s="126" t="s">
        <v>12</v>
      </c>
      <c r="C14" s="80" t="s">
        <v>35</v>
      </c>
      <c r="D14" s="81"/>
      <c r="E14" s="5">
        <f>16000+4100+850+1100</f>
        <v>22050</v>
      </c>
      <c r="F14" s="5">
        <f>4100+850</f>
        <v>4950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>
        <f>SUM(E14:P14)</f>
        <v>27000</v>
      </c>
    </row>
    <row r="15" spans="1:76">
      <c r="A15" s="107"/>
      <c r="B15" s="127"/>
      <c r="C15" s="30" t="s">
        <v>36</v>
      </c>
      <c r="D15" s="31">
        <v>0.15</v>
      </c>
      <c r="E15" s="32">
        <f t="shared" ref="E15:P15" si="13">IF(E14="","",E14*$D15)</f>
        <v>3307.5</v>
      </c>
      <c r="F15" s="32">
        <f t="shared" si="13"/>
        <v>742.5</v>
      </c>
      <c r="G15" s="32" t="str">
        <f t="shared" si="13"/>
        <v/>
      </c>
      <c r="H15" s="32" t="str">
        <f t="shared" si="13"/>
        <v/>
      </c>
      <c r="I15" s="32" t="str">
        <f t="shared" si="13"/>
        <v/>
      </c>
      <c r="J15" s="32" t="str">
        <f t="shared" si="13"/>
        <v/>
      </c>
      <c r="K15" s="32" t="str">
        <f t="shared" si="13"/>
        <v/>
      </c>
      <c r="L15" s="32" t="str">
        <f t="shared" si="13"/>
        <v/>
      </c>
      <c r="M15" s="32" t="str">
        <f t="shared" si="13"/>
        <v/>
      </c>
      <c r="N15" s="32" t="str">
        <f t="shared" si="13"/>
        <v/>
      </c>
      <c r="O15" s="32" t="str">
        <f t="shared" si="13"/>
        <v/>
      </c>
      <c r="P15" s="32" t="str">
        <f t="shared" si="13"/>
        <v/>
      </c>
      <c r="Q15" s="5"/>
      <c r="R15" s="5">
        <f>SUM(E15:P15)</f>
        <v>4050</v>
      </c>
      <c r="T15" s="3"/>
      <c r="U15" s="3"/>
      <c r="V15" s="3"/>
      <c r="W15" s="12"/>
      <c r="X15" s="3"/>
      <c r="Y15" s="12"/>
      <c r="Z15" s="4"/>
      <c r="AA15" s="12"/>
      <c r="AB15" s="4"/>
      <c r="AC15" s="11"/>
      <c r="AD15" s="4"/>
      <c r="AE15" s="11"/>
      <c r="AF15" s="4"/>
      <c r="AG15" s="11"/>
      <c r="AH15" s="4"/>
      <c r="AI15" s="11"/>
      <c r="AJ15" s="4"/>
      <c r="AK15" s="11"/>
      <c r="AL15" s="4"/>
      <c r="AM15" s="11"/>
      <c r="AN15" s="4"/>
      <c r="AO15" s="11"/>
      <c r="AP15" s="4"/>
      <c r="AQ15" s="11"/>
      <c r="AR15" s="4"/>
      <c r="AS15" s="11"/>
      <c r="AT15" s="4"/>
      <c r="AU15" s="4"/>
      <c r="AW15" s="3"/>
      <c r="AX15" s="3"/>
      <c r="AY15" s="3"/>
      <c r="AZ15" s="12"/>
      <c r="BA15" s="3"/>
      <c r="BB15" s="12"/>
      <c r="BC15" s="4"/>
      <c r="BD15" s="12"/>
      <c r="BE15" s="4"/>
      <c r="BF15" s="11"/>
      <c r="BG15" s="4"/>
      <c r="BH15" s="11"/>
      <c r="BI15" s="4"/>
      <c r="BJ15" s="11"/>
      <c r="BK15" s="4"/>
      <c r="BL15" s="11"/>
      <c r="BM15" s="4"/>
      <c r="BN15" s="11"/>
      <c r="BO15" s="4"/>
      <c r="BP15" s="11"/>
      <c r="BQ15" s="4"/>
      <c r="BR15" s="11"/>
      <c r="BS15" s="4"/>
      <c r="BT15" s="11"/>
      <c r="BU15" s="4"/>
      <c r="BV15" s="11"/>
      <c r="BW15" s="4"/>
      <c r="BX15" s="4"/>
    </row>
    <row r="16" spans="1:76" s="42" customFormat="1">
      <c r="A16" s="107"/>
      <c r="B16" s="127"/>
      <c r="C16" s="80" t="s">
        <v>49</v>
      </c>
      <c r="D16" s="81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76">
      <c r="A17" s="107"/>
      <c r="B17" s="127"/>
      <c r="C17" s="23" t="s">
        <v>43</v>
      </c>
      <c r="D17" s="20">
        <v>0.1</v>
      </c>
      <c r="E17" s="5">
        <f t="shared" ref="E17:P17" si="14">IF(E14="","",E14*$D17)</f>
        <v>2205</v>
      </c>
      <c r="F17" s="5">
        <f t="shared" si="14"/>
        <v>495</v>
      </c>
      <c r="G17" s="5" t="str">
        <f t="shared" si="14"/>
        <v/>
      </c>
      <c r="H17" s="5" t="str">
        <f t="shared" si="14"/>
        <v/>
      </c>
      <c r="I17" s="5" t="str">
        <f t="shared" si="14"/>
        <v/>
      </c>
      <c r="J17" s="5" t="str">
        <f t="shared" si="14"/>
        <v/>
      </c>
      <c r="K17" s="5" t="str">
        <f t="shared" si="14"/>
        <v/>
      </c>
      <c r="L17" s="5" t="str">
        <f t="shared" si="14"/>
        <v/>
      </c>
      <c r="M17" s="5" t="str">
        <f t="shared" si="14"/>
        <v/>
      </c>
      <c r="N17" s="5" t="str">
        <f t="shared" si="14"/>
        <v/>
      </c>
      <c r="O17" s="5" t="str">
        <f t="shared" si="14"/>
        <v/>
      </c>
      <c r="P17" s="5" t="str">
        <f t="shared" si="14"/>
        <v/>
      </c>
      <c r="Q17" s="5"/>
      <c r="R17" s="5">
        <f>SUM(E17:Q17)</f>
        <v>2700</v>
      </c>
      <c r="T17" s="3"/>
      <c r="U17" s="3"/>
      <c r="V17" s="3"/>
      <c r="W17" s="12"/>
      <c r="X17" s="3"/>
      <c r="Y17" s="12"/>
      <c r="Z17" s="4"/>
      <c r="AA17" s="12"/>
      <c r="AB17" s="4"/>
      <c r="AC17" s="11"/>
      <c r="AD17" s="4"/>
      <c r="AE17" s="11"/>
      <c r="AF17" s="4"/>
      <c r="AG17" s="11"/>
      <c r="AH17" s="4"/>
      <c r="AI17" s="11"/>
      <c r="AJ17" s="4"/>
      <c r="AK17" s="11"/>
      <c r="AL17" s="4"/>
      <c r="AM17" s="11"/>
      <c r="AN17" s="4"/>
      <c r="AO17" s="11"/>
      <c r="AP17" s="4"/>
      <c r="AQ17" s="11"/>
      <c r="AR17" s="4"/>
      <c r="AS17" s="11"/>
      <c r="AT17" s="4"/>
      <c r="AU17" s="4"/>
      <c r="AW17" s="3"/>
      <c r="AX17" s="3"/>
      <c r="AY17" s="3"/>
      <c r="AZ17" s="12"/>
      <c r="BA17" s="3"/>
      <c r="BB17" s="12"/>
      <c r="BC17" s="4"/>
      <c r="BD17" s="12"/>
      <c r="BE17" s="4"/>
      <c r="BF17" s="11"/>
      <c r="BG17" s="4"/>
      <c r="BH17" s="11"/>
      <c r="BI17" s="4"/>
      <c r="BJ17" s="11"/>
      <c r="BK17" s="4"/>
      <c r="BL17" s="11"/>
      <c r="BM17" s="4"/>
      <c r="BN17" s="11"/>
      <c r="BO17" s="4"/>
      <c r="BP17" s="11"/>
      <c r="BQ17" s="4"/>
      <c r="BR17" s="11"/>
      <c r="BS17" s="4"/>
      <c r="BT17" s="11"/>
      <c r="BU17" s="4"/>
      <c r="BV17" s="11"/>
      <c r="BW17" s="4"/>
      <c r="BX17" s="4"/>
    </row>
    <row r="18" spans="1:76" s="42" customFormat="1">
      <c r="A18" s="107"/>
      <c r="B18" s="127"/>
      <c r="C18" s="80" t="s">
        <v>44</v>
      </c>
      <c r="D18" s="81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76" s="42" customFormat="1">
      <c r="A19" s="107"/>
      <c r="B19" s="134"/>
      <c r="C19" s="80" t="s">
        <v>37</v>
      </c>
      <c r="D19" s="81"/>
      <c r="E19" s="5" t="str">
        <f>IF(E14="","",IF(E18&gt;0,"",IF(E16&gt;0,E17,"")))</f>
        <v/>
      </c>
      <c r="F19" s="5" t="str">
        <f t="shared" ref="F19" si="15">IF(F14="","",IF(F18&gt;0,"",IF(F16&gt;0,F17,"")))</f>
        <v/>
      </c>
      <c r="G19" s="5" t="str">
        <f t="shared" ref="G19" si="16">IF(G14="","",IF(G18&gt;0,"",IF(G16&gt;0,G17,"")))</f>
        <v/>
      </c>
      <c r="H19" s="5" t="str">
        <f t="shared" ref="H19" si="17">IF(H14="","",IF(H18&gt;0,"",IF(H16&gt;0,H17,"")))</f>
        <v/>
      </c>
      <c r="I19" s="5" t="str">
        <f t="shared" ref="I19" si="18">IF(I14="","",IF(I18&gt;0,"",IF(I16&gt;0,I17,"")))</f>
        <v/>
      </c>
      <c r="J19" s="5" t="str">
        <f t="shared" ref="J19" si="19">IF(J14="","",IF(J18&gt;0,"",IF(J16&gt;0,J17,"")))</f>
        <v/>
      </c>
      <c r="K19" s="5" t="str">
        <f t="shared" ref="K19" si="20">IF(K14="","",IF(K18&gt;0,"",IF(K16&gt;0,K17,"")))</f>
        <v/>
      </c>
      <c r="L19" s="5" t="str">
        <f t="shared" ref="L19" si="21">IF(L14="","",IF(L18&gt;0,"",IF(L16&gt;0,L17,"")))</f>
        <v/>
      </c>
      <c r="M19" s="5" t="str">
        <f t="shared" ref="M19" si="22">IF(M14="","",IF(M18&gt;0,"",IF(M16&gt;0,M17,"")))</f>
        <v/>
      </c>
      <c r="N19" s="5" t="str">
        <f t="shared" ref="N19" si="23">IF(N14="","",IF(N18&gt;0,"",IF(N16&gt;0,N17,"")))</f>
        <v/>
      </c>
      <c r="O19" s="5" t="str">
        <f t="shared" ref="O19" si="24">IF(O14="","",IF(O18&gt;0,"",IF(O16&gt;0,O17,"")))</f>
        <v/>
      </c>
      <c r="P19" s="5" t="str">
        <f t="shared" ref="P19" si="25">IF(P14="","",IF(P18&gt;0,"",IF(P16&gt;0,P17,"")))</f>
        <v/>
      </c>
      <c r="Q19" s="5"/>
      <c r="R19" s="5">
        <f>SUM(E19:Q19)</f>
        <v>0</v>
      </c>
    </row>
    <row r="20" spans="1:76">
      <c r="A20" s="107"/>
      <c r="B20" s="126" t="s">
        <v>22</v>
      </c>
      <c r="C20" s="80" t="s">
        <v>35</v>
      </c>
      <c r="D20" s="81"/>
      <c r="E20" s="5"/>
      <c r="F20" s="5"/>
      <c r="G20" s="5"/>
      <c r="H20" s="5">
        <v>1145</v>
      </c>
      <c r="I20" s="5"/>
      <c r="J20" s="5"/>
      <c r="K20" s="5"/>
      <c r="L20" s="5"/>
      <c r="M20" s="5"/>
      <c r="N20" s="5"/>
      <c r="O20" s="5"/>
      <c r="P20" s="5"/>
      <c r="Q20" s="5"/>
      <c r="R20" s="5">
        <f>SUM(E20:P20)</f>
        <v>1145</v>
      </c>
    </row>
    <row r="21" spans="1:76" s="42" customFormat="1">
      <c r="A21" s="107"/>
      <c r="B21" s="127"/>
      <c r="C21" s="30" t="s">
        <v>36</v>
      </c>
      <c r="D21" s="31">
        <v>0.15</v>
      </c>
      <c r="E21" s="32" t="str">
        <f t="shared" ref="E21:P21" si="26">IF(E20="","",E20*$D21)</f>
        <v/>
      </c>
      <c r="F21" s="32" t="str">
        <f t="shared" si="26"/>
        <v/>
      </c>
      <c r="G21" s="32" t="str">
        <f t="shared" si="26"/>
        <v/>
      </c>
      <c r="H21" s="32">
        <f t="shared" si="26"/>
        <v>171.75</v>
      </c>
      <c r="I21" s="32" t="str">
        <f t="shared" si="26"/>
        <v/>
      </c>
      <c r="J21" s="32" t="str">
        <f t="shared" si="26"/>
        <v/>
      </c>
      <c r="K21" s="32" t="str">
        <f t="shared" si="26"/>
        <v/>
      </c>
      <c r="L21" s="32" t="str">
        <f t="shared" si="26"/>
        <v/>
      </c>
      <c r="M21" s="32" t="str">
        <f t="shared" si="26"/>
        <v/>
      </c>
      <c r="N21" s="32" t="str">
        <f t="shared" si="26"/>
        <v/>
      </c>
      <c r="O21" s="32" t="str">
        <f t="shared" si="26"/>
        <v/>
      </c>
      <c r="P21" s="32" t="str">
        <f t="shared" si="26"/>
        <v/>
      </c>
      <c r="Q21" s="5"/>
      <c r="R21" s="5">
        <f>SUM(E21:P21)</f>
        <v>171.75</v>
      </c>
    </row>
    <row r="22" spans="1:76" s="42" customFormat="1">
      <c r="A22" s="107"/>
      <c r="B22" s="127"/>
      <c r="C22" s="80" t="s">
        <v>49</v>
      </c>
      <c r="D22" s="81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76" s="42" customFormat="1">
      <c r="A23" s="107"/>
      <c r="B23" s="127"/>
      <c r="C23" s="23" t="s">
        <v>43</v>
      </c>
      <c r="D23" s="20">
        <v>0.1</v>
      </c>
      <c r="E23" s="5" t="str">
        <f t="shared" ref="E23:P23" si="27">IF(E20="","",E20*$D23)</f>
        <v/>
      </c>
      <c r="F23" s="5" t="str">
        <f t="shared" si="27"/>
        <v/>
      </c>
      <c r="G23" s="5" t="str">
        <f t="shared" si="27"/>
        <v/>
      </c>
      <c r="H23" s="5">
        <f t="shared" si="27"/>
        <v>114.5</v>
      </c>
      <c r="I23" s="5" t="str">
        <f t="shared" si="27"/>
        <v/>
      </c>
      <c r="J23" s="5" t="str">
        <f t="shared" si="27"/>
        <v/>
      </c>
      <c r="K23" s="5" t="str">
        <f t="shared" si="27"/>
        <v/>
      </c>
      <c r="L23" s="5" t="str">
        <f t="shared" si="27"/>
        <v/>
      </c>
      <c r="M23" s="5" t="str">
        <f t="shared" si="27"/>
        <v/>
      </c>
      <c r="N23" s="5" t="str">
        <f t="shared" si="27"/>
        <v/>
      </c>
      <c r="O23" s="5" t="str">
        <f t="shared" si="27"/>
        <v/>
      </c>
      <c r="P23" s="5" t="str">
        <f t="shared" si="27"/>
        <v/>
      </c>
      <c r="Q23" s="5"/>
      <c r="R23" s="5">
        <f>SUM(E23:Q23)</f>
        <v>114.5</v>
      </c>
    </row>
    <row r="24" spans="1:76" s="42" customFormat="1">
      <c r="A24" s="107"/>
      <c r="B24" s="127"/>
      <c r="C24" s="80" t="s">
        <v>44</v>
      </c>
      <c r="D24" s="81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76" s="42" customFormat="1">
      <c r="A25" s="108"/>
      <c r="B25" s="134"/>
      <c r="C25" s="80" t="s">
        <v>37</v>
      </c>
      <c r="D25" s="81"/>
      <c r="E25" s="5" t="str">
        <f>IF(E20="","",IF(E24&gt;0,"",IF(E22&gt;0,E23,"")))</f>
        <v/>
      </c>
      <c r="F25" s="5" t="str">
        <f t="shared" ref="F25" si="28">IF(F20="","",IF(F24&gt;0,"",IF(F22&gt;0,F23,"")))</f>
        <v/>
      </c>
      <c r="G25" s="5" t="str">
        <f t="shared" ref="G25" si="29">IF(G20="","",IF(G24&gt;0,"",IF(G22&gt;0,G23,"")))</f>
        <v/>
      </c>
      <c r="H25" s="5" t="str">
        <f t="shared" ref="H25" si="30">IF(H20="","",IF(H24&gt;0,"",IF(H22&gt;0,H23,"")))</f>
        <v/>
      </c>
      <c r="I25" s="5" t="str">
        <f t="shared" ref="I25" si="31">IF(I20="","",IF(I24&gt;0,"",IF(I22&gt;0,I23,"")))</f>
        <v/>
      </c>
      <c r="J25" s="5" t="str">
        <f t="shared" ref="J25" si="32">IF(J20="","",IF(J24&gt;0,"",IF(J22&gt;0,J23,"")))</f>
        <v/>
      </c>
      <c r="K25" s="5" t="str">
        <f t="shared" ref="K25" si="33">IF(K20="","",IF(K24&gt;0,"",IF(K22&gt;0,K23,"")))</f>
        <v/>
      </c>
      <c r="L25" s="5" t="str">
        <f t="shared" ref="L25" si="34">IF(L20="","",IF(L24&gt;0,"",IF(L22&gt;0,L23,"")))</f>
        <v/>
      </c>
      <c r="M25" s="5" t="str">
        <f t="shared" ref="M25" si="35">IF(M20="","",IF(M24&gt;0,"",IF(M22&gt;0,M23,"")))</f>
        <v/>
      </c>
      <c r="N25" s="5" t="str">
        <f t="shared" ref="N25" si="36">IF(N20="","",IF(N24&gt;0,"",IF(N22&gt;0,N23,"")))</f>
        <v/>
      </c>
      <c r="O25" s="5" t="str">
        <f t="shared" ref="O25" si="37">IF(O20="","",IF(O24&gt;0,"",IF(O22&gt;0,O23,"")))</f>
        <v/>
      </c>
      <c r="P25" s="5" t="str">
        <f t="shared" ref="P25" si="38">IF(P20="","",IF(P24&gt;0,"",IF(P22&gt;0,P23,"")))</f>
        <v/>
      </c>
      <c r="Q25" s="5"/>
      <c r="R25" s="5">
        <f>SUM(E25:Q25)</f>
        <v>0</v>
      </c>
    </row>
    <row r="26" spans="1:76" s="42" customFormat="1">
      <c r="A26" s="3"/>
      <c r="B26" s="157"/>
      <c r="C26" s="84" t="str">
        <f>Sommaire!$A$1</f>
        <v>Contrat</v>
      </c>
      <c r="D26" s="8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76">
      <c r="A27" s="106" t="s">
        <v>13</v>
      </c>
      <c r="B27" s="126" t="s">
        <v>14</v>
      </c>
      <c r="C27" s="135" t="s">
        <v>35</v>
      </c>
      <c r="D27" s="136"/>
      <c r="E27" s="5"/>
      <c r="F27" s="5"/>
      <c r="G27" s="5">
        <v>1150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>
        <f>SUM(E27:P27)</f>
        <v>1150</v>
      </c>
    </row>
    <row r="28" spans="1:76">
      <c r="A28" s="107"/>
      <c r="B28" s="127"/>
      <c r="C28" s="30" t="s">
        <v>36</v>
      </c>
      <c r="D28" s="31">
        <v>1</v>
      </c>
      <c r="E28" s="32" t="str">
        <f t="shared" ref="E28:P28" si="39">IF(E27="","",E27*$D28)</f>
        <v/>
      </c>
      <c r="F28" s="32" t="str">
        <f t="shared" si="39"/>
        <v/>
      </c>
      <c r="G28" s="32">
        <f t="shared" si="39"/>
        <v>1150</v>
      </c>
      <c r="H28" s="32" t="str">
        <f t="shared" si="39"/>
        <v/>
      </c>
      <c r="I28" s="32" t="str">
        <f t="shared" si="39"/>
        <v/>
      </c>
      <c r="J28" s="32" t="str">
        <f t="shared" si="39"/>
        <v/>
      </c>
      <c r="K28" s="32" t="str">
        <f t="shared" si="39"/>
        <v/>
      </c>
      <c r="L28" s="32" t="str">
        <f t="shared" si="39"/>
        <v/>
      </c>
      <c r="M28" s="32" t="str">
        <f t="shared" si="39"/>
        <v/>
      </c>
      <c r="N28" s="32" t="str">
        <f t="shared" si="39"/>
        <v/>
      </c>
      <c r="O28" s="32" t="str">
        <f t="shared" si="39"/>
        <v/>
      </c>
      <c r="P28" s="32" t="str">
        <f t="shared" si="39"/>
        <v/>
      </c>
      <c r="Q28" s="5"/>
      <c r="R28" s="5">
        <f>SUM(E28:Q28)</f>
        <v>1150</v>
      </c>
    </row>
    <row r="29" spans="1:76" s="42" customFormat="1">
      <c r="A29" s="107"/>
      <c r="B29" s="127"/>
      <c r="C29" s="80" t="s">
        <v>49</v>
      </c>
      <c r="D29" s="81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76">
      <c r="A30" s="107"/>
      <c r="B30" s="127"/>
      <c r="C30" s="23" t="s">
        <v>43</v>
      </c>
      <c r="D30" s="20">
        <v>0.1</v>
      </c>
      <c r="E30" s="5" t="str">
        <f t="shared" ref="E30:P30" si="40">IF(E27="","",E27*$D30)</f>
        <v/>
      </c>
      <c r="F30" s="5" t="str">
        <f t="shared" si="40"/>
        <v/>
      </c>
      <c r="G30" s="5">
        <f t="shared" si="40"/>
        <v>115</v>
      </c>
      <c r="H30" s="5" t="str">
        <f t="shared" si="40"/>
        <v/>
      </c>
      <c r="I30" s="5" t="str">
        <f t="shared" si="40"/>
        <v/>
      </c>
      <c r="J30" s="5" t="str">
        <f t="shared" si="40"/>
        <v/>
      </c>
      <c r="K30" s="5" t="str">
        <f t="shared" si="40"/>
        <v/>
      </c>
      <c r="L30" s="5" t="str">
        <f t="shared" si="40"/>
        <v/>
      </c>
      <c r="M30" s="5" t="str">
        <f t="shared" si="40"/>
        <v/>
      </c>
      <c r="N30" s="5" t="str">
        <f t="shared" si="40"/>
        <v/>
      </c>
      <c r="O30" s="5" t="str">
        <f t="shared" si="40"/>
        <v/>
      </c>
      <c r="P30" s="5" t="str">
        <f t="shared" si="40"/>
        <v/>
      </c>
      <c r="Q30" s="5"/>
      <c r="R30" s="5">
        <f>SUM(E30:Q30)</f>
        <v>115</v>
      </c>
    </row>
    <row r="31" spans="1:76" s="42" customFormat="1">
      <c r="A31" s="107"/>
      <c r="B31" s="127"/>
      <c r="C31" s="80" t="s">
        <v>44</v>
      </c>
      <c r="D31" s="81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76" s="42" customFormat="1">
      <c r="A32" s="107"/>
      <c r="B32" s="134"/>
      <c r="C32" s="80" t="s">
        <v>37</v>
      </c>
      <c r="D32" s="81"/>
      <c r="E32" s="5" t="str">
        <f>IF(E27="","",IF(E31&gt;0,"",IF(E29&gt;0,E30,"")))</f>
        <v/>
      </c>
      <c r="F32" s="5" t="str">
        <f t="shared" ref="F32" si="41">IF(F27="","",IF(F31&gt;0,"",IF(F29&gt;0,F30,"")))</f>
        <v/>
      </c>
      <c r="G32" s="5" t="str">
        <f t="shared" ref="G32" si="42">IF(G27="","",IF(G31&gt;0,"",IF(G29&gt;0,G30,"")))</f>
        <v/>
      </c>
      <c r="H32" s="5" t="str">
        <f t="shared" ref="H32" si="43">IF(H27="","",IF(H31&gt;0,"",IF(H29&gt;0,H30,"")))</f>
        <v/>
      </c>
      <c r="I32" s="5" t="str">
        <f t="shared" ref="I32" si="44">IF(I27="","",IF(I31&gt;0,"",IF(I29&gt;0,I30,"")))</f>
        <v/>
      </c>
      <c r="J32" s="5" t="str">
        <f t="shared" ref="J32" si="45">IF(J27="","",IF(J31&gt;0,"",IF(J29&gt;0,J30,"")))</f>
        <v/>
      </c>
      <c r="K32" s="5" t="str">
        <f t="shared" ref="K32" si="46">IF(K27="","",IF(K31&gt;0,"",IF(K29&gt;0,K30,"")))</f>
        <v/>
      </c>
      <c r="L32" s="5" t="str">
        <f t="shared" ref="L32" si="47">IF(L27="","",IF(L31&gt;0,"",IF(L29&gt;0,L30,"")))</f>
        <v/>
      </c>
      <c r="M32" s="5" t="str">
        <f t="shared" ref="M32" si="48">IF(M27="","",IF(M31&gt;0,"",IF(M29&gt;0,M30,"")))</f>
        <v/>
      </c>
      <c r="N32" s="5" t="str">
        <f t="shared" ref="N32" si="49">IF(N27="","",IF(N31&gt;0,"",IF(N29&gt;0,N30,"")))</f>
        <v/>
      </c>
      <c r="O32" s="5" t="str">
        <f t="shared" ref="O32" si="50">IF(O27="","",IF(O31&gt;0,"",IF(O29&gt;0,O30,"")))</f>
        <v/>
      </c>
      <c r="P32" s="5" t="str">
        <f t="shared" ref="P32" si="51">IF(P27="","",IF(P31&gt;0,"",IF(P29&gt;0,P30,"")))</f>
        <v/>
      </c>
      <c r="Q32" s="5"/>
      <c r="R32" s="5">
        <f>SUM(E32:Q32)</f>
        <v>0</v>
      </c>
    </row>
    <row r="33" spans="1:18">
      <c r="A33" s="3"/>
      <c r="B33" s="157"/>
      <c r="C33" s="84" t="str">
        <f>Sommaire!$A$1</f>
        <v>Contrat</v>
      </c>
      <c r="D33" s="8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s="42" customFormat="1">
      <c r="A34" s="75"/>
      <c r="B34" s="113"/>
      <c r="C34" s="135" t="s">
        <v>35</v>
      </c>
      <c r="D34" s="13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28"/>
      <c r="R34" s="5">
        <f>SUM(E34:Q34)</f>
        <v>0</v>
      </c>
    </row>
    <row r="35" spans="1:18" s="42" customFormat="1">
      <c r="A35" s="69"/>
      <c r="B35" s="114"/>
      <c r="C35" s="30" t="s">
        <v>36</v>
      </c>
      <c r="D35" s="31">
        <v>0.15</v>
      </c>
      <c r="E35" s="32" t="str">
        <f t="shared" ref="E35:P35" si="52">IF(E34="","",E34*$D35)</f>
        <v/>
      </c>
      <c r="F35" s="32" t="str">
        <f t="shared" si="52"/>
        <v/>
      </c>
      <c r="G35" s="32" t="str">
        <f t="shared" si="52"/>
        <v/>
      </c>
      <c r="H35" s="32" t="str">
        <f t="shared" si="52"/>
        <v/>
      </c>
      <c r="I35" s="32" t="str">
        <f t="shared" si="52"/>
        <v/>
      </c>
      <c r="J35" s="32" t="str">
        <f t="shared" si="52"/>
        <v/>
      </c>
      <c r="K35" s="32" t="str">
        <f t="shared" si="52"/>
        <v/>
      </c>
      <c r="L35" s="32" t="str">
        <f t="shared" si="52"/>
        <v/>
      </c>
      <c r="M35" s="32" t="str">
        <f t="shared" si="52"/>
        <v/>
      </c>
      <c r="N35" s="32" t="str">
        <f t="shared" si="52"/>
        <v/>
      </c>
      <c r="O35" s="32" t="str">
        <f t="shared" si="52"/>
        <v/>
      </c>
      <c r="P35" s="32" t="str">
        <f t="shared" si="52"/>
        <v/>
      </c>
      <c r="Q35" s="5"/>
      <c r="R35" s="5">
        <f>SUM(E35:Q35)</f>
        <v>0</v>
      </c>
    </row>
    <row r="36" spans="1:18" s="42" customFormat="1">
      <c r="A36" s="69"/>
      <c r="B36" s="114"/>
      <c r="C36" s="80" t="s">
        <v>49</v>
      </c>
      <c r="D36" s="81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42" customFormat="1">
      <c r="A37" s="69"/>
      <c r="B37" s="114"/>
      <c r="C37" s="23" t="s">
        <v>43</v>
      </c>
      <c r="D37" s="20">
        <v>0.1</v>
      </c>
      <c r="E37" s="5" t="str">
        <f t="shared" ref="E37:P37" si="53">IF(E34="","",E34*$D37)</f>
        <v/>
      </c>
      <c r="F37" s="5" t="str">
        <f t="shared" si="53"/>
        <v/>
      </c>
      <c r="G37" s="5" t="str">
        <f t="shared" si="53"/>
        <v/>
      </c>
      <c r="H37" s="5" t="str">
        <f t="shared" si="53"/>
        <v/>
      </c>
      <c r="I37" s="5" t="str">
        <f t="shared" si="53"/>
        <v/>
      </c>
      <c r="J37" s="5" t="str">
        <f t="shared" si="53"/>
        <v/>
      </c>
      <c r="K37" s="5" t="str">
        <f t="shared" si="53"/>
        <v/>
      </c>
      <c r="L37" s="5" t="str">
        <f t="shared" si="53"/>
        <v/>
      </c>
      <c r="M37" s="5" t="str">
        <f t="shared" si="53"/>
        <v/>
      </c>
      <c r="N37" s="5" t="str">
        <f t="shared" si="53"/>
        <v/>
      </c>
      <c r="O37" s="5" t="str">
        <f t="shared" si="53"/>
        <v/>
      </c>
      <c r="P37" s="5" t="str">
        <f t="shared" si="53"/>
        <v/>
      </c>
      <c r="Q37" s="5"/>
      <c r="R37" s="5">
        <f>SUM(E37:Q37)</f>
        <v>0</v>
      </c>
    </row>
    <row r="38" spans="1:18" s="42" customFormat="1">
      <c r="A38" s="69"/>
      <c r="B38" s="114"/>
      <c r="C38" s="80" t="s">
        <v>44</v>
      </c>
      <c r="D38" s="81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42" customFormat="1">
      <c r="A39" s="76"/>
      <c r="B39" s="115"/>
      <c r="C39" s="80" t="s">
        <v>37</v>
      </c>
      <c r="D39" s="81"/>
      <c r="E39" s="5" t="str">
        <f>IF(E34="","",IF(E38&gt;0,"",IF(E36&gt;0,E37,"")))</f>
        <v/>
      </c>
      <c r="F39" s="5" t="str">
        <f t="shared" ref="F39:P39" si="54">IF(F34="","",IF(F38&gt;0,"",IF(F36&gt;0,F37,"")))</f>
        <v/>
      </c>
      <c r="G39" s="5" t="str">
        <f t="shared" si="54"/>
        <v/>
      </c>
      <c r="H39" s="5" t="str">
        <f t="shared" si="54"/>
        <v/>
      </c>
      <c r="I39" s="5" t="str">
        <f t="shared" si="54"/>
        <v/>
      </c>
      <c r="J39" s="5" t="str">
        <f t="shared" si="54"/>
        <v/>
      </c>
      <c r="K39" s="5" t="str">
        <f t="shared" si="54"/>
        <v/>
      </c>
      <c r="L39" s="5" t="str">
        <f t="shared" si="54"/>
        <v/>
      </c>
      <c r="M39" s="5" t="str">
        <f t="shared" si="54"/>
        <v/>
      </c>
      <c r="N39" s="5" t="str">
        <f t="shared" si="54"/>
        <v/>
      </c>
      <c r="O39" s="5" t="str">
        <f t="shared" si="54"/>
        <v/>
      </c>
      <c r="P39" s="5" t="str">
        <f t="shared" si="54"/>
        <v/>
      </c>
      <c r="Q39" s="5"/>
      <c r="R39" s="5">
        <f>SUM(E39:Q39)</f>
        <v>0</v>
      </c>
    </row>
    <row r="40" spans="1:18" s="42" customFormat="1">
      <c r="A40" s="3"/>
      <c r="B40" s="3"/>
      <c r="C40" s="84" t="str">
        <f>Sommaire!$A$1</f>
        <v>Contrat</v>
      </c>
      <c r="D40" s="8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25"/>
      <c r="R40" s="4"/>
    </row>
    <row r="41" spans="1:18" s="24" customFormat="1" ht="26.25" customHeight="1">
      <c r="A41" s="95" t="s">
        <v>0</v>
      </c>
      <c r="B41" s="96"/>
      <c r="C41" s="144" t="s">
        <v>35</v>
      </c>
      <c r="D41" s="144"/>
      <c r="E41" s="7">
        <f>SUMIF($C$7:$C$27,$C41,E$7:E$27)</f>
        <v>22050</v>
      </c>
      <c r="F41" s="7">
        <f>SUMIF($C$7:$C$27,$C41,F$7:F$27)</f>
        <v>4950</v>
      </c>
      <c r="G41" s="7">
        <f>SUMIF($C$7:$C$27,$C41,G$7:G$27)</f>
        <v>1150</v>
      </c>
      <c r="H41" s="7">
        <f>SUMIF($C$7:$C$27,$C41,H$7:H$27)</f>
        <v>1145</v>
      </c>
      <c r="I41" s="7">
        <f>SUMIF($C$7:$C$27,$C41,I$7:I$27)</f>
        <v>0</v>
      </c>
      <c r="J41" s="7">
        <f>SUMIF($C$7:$C$27,$C41,J$7:J$27)</f>
        <v>0</v>
      </c>
      <c r="K41" s="7">
        <f>SUMIF($C$7:$C$27,$C41,K$7:K$27)</f>
        <v>0</v>
      </c>
      <c r="L41" s="7">
        <f>SUMIF($C$7:$C$27,$C41,L$7:L$27)</f>
        <v>22295</v>
      </c>
      <c r="M41" s="7">
        <f>SUMIF($C$7:$C$27,$C41,M$7:M$27)</f>
        <v>0</v>
      </c>
      <c r="N41" s="7">
        <f>SUMIF($C$7:$C$27,$C41,N$7:N$27)</f>
        <v>0</v>
      </c>
      <c r="O41" s="7">
        <f>SUMIF($C$7:$C$27,$C41,O$7:O$27)</f>
        <v>0</v>
      </c>
      <c r="P41" s="7">
        <f>SUMIF($C$7:$C$27,$C41,P$7:P$27)</f>
        <v>0</v>
      </c>
      <c r="Q41" s="7"/>
      <c r="R41" s="7">
        <f>SUM(E41:Q41)</f>
        <v>51590</v>
      </c>
    </row>
    <row r="42" spans="1:18" s="24" customFormat="1" ht="26.25" customHeight="1">
      <c r="A42" s="97"/>
      <c r="B42" s="98"/>
      <c r="C42" s="144" t="s">
        <v>36</v>
      </c>
      <c r="D42" s="144"/>
      <c r="E42" s="7">
        <f>SUMIF($C$7:$C$27,$C42,E$7:E$27)</f>
        <v>3307.5</v>
      </c>
      <c r="F42" s="7">
        <f>SUMIF($C$7:$C$27,$C42,F$7:F$27)</f>
        <v>742.5</v>
      </c>
      <c r="G42" s="7">
        <f>SUMIF($C$7:$C$27,$C42,G$7:G$27)</f>
        <v>0</v>
      </c>
      <c r="H42" s="7">
        <f>SUMIF($C$7:$C$27,$C42,H$7:H$27)</f>
        <v>171.75</v>
      </c>
      <c r="I42" s="7">
        <f>SUMIF($C$7:$C$27,$C42,I$7:I$27)</f>
        <v>0</v>
      </c>
      <c r="J42" s="7">
        <f>SUMIF($C$7:$C$27,$C42,J$7:J$27)</f>
        <v>0</v>
      </c>
      <c r="K42" s="7">
        <f>SUMIF($C$7:$C$27,$C42,K$7:K$27)</f>
        <v>0</v>
      </c>
      <c r="L42" s="7">
        <f>SUMIF($C$7:$C$27,$C42,L$7:L$27)</f>
        <v>3344.25</v>
      </c>
      <c r="M42" s="7">
        <f>SUMIF($C$7:$C$27,$C42,M$7:M$27)</f>
        <v>0</v>
      </c>
      <c r="N42" s="7">
        <f>SUMIF($C$7:$C$27,$C42,N$7:N$27)</f>
        <v>0</v>
      </c>
      <c r="O42" s="7">
        <f>SUMIF($C$7:$C$27,$C42,O$7:O$27)</f>
        <v>0</v>
      </c>
      <c r="P42" s="7">
        <f>SUMIF($C$7:$C$27,$C42,P$7:P$27)</f>
        <v>0</v>
      </c>
      <c r="Q42" s="7"/>
      <c r="R42" s="7">
        <f>SUM(E42:Q42)</f>
        <v>7566</v>
      </c>
    </row>
    <row r="43" spans="1:18" s="24" customFormat="1" ht="26.25" customHeight="1">
      <c r="A43" s="97"/>
      <c r="B43" s="98"/>
      <c r="C43" s="144" t="s">
        <v>43</v>
      </c>
      <c r="D43" s="144"/>
      <c r="E43" s="7">
        <f>SUMIF($C$7:$C$27,$C43,E$7:E$27)</f>
        <v>2205</v>
      </c>
      <c r="F43" s="7">
        <f>SUMIF($C$7:$C$27,$C43,F$7:F$27)</f>
        <v>495</v>
      </c>
      <c r="G43" s="7">
        <f>SUMIF($C$7:$C$27,$C43,G$7:G$27)</f>
        <v>0</v>
      </c>
      <c r="H43" s="7">
        <f>SUMIF($C$7:$C$27,$C43,H$7:H$27)</f>
        <v>114.5</v>
      </c>
      <c r="I43" s="7">
        <f>SUMIF($C$7:$C$27,$C43,I$7:I$27)</f>
        <v>0</v>
      </c>
      <c r="J43" s="7">
        <f>SUMIF($C$7:$C$27,$C43,J$7:J$27)</f>
        <v>0</v>
      </c>
      <c r="K43" s="7">
        <f>SUMIF($C$7:$C$27,$C43,K$7:K$27)</f>
        <v>0</v>
      </c>
      <c r="L43" s="7">
        <f>SUMIF($C$7:$C$27,$C43,L$7:L$27)</f>
        <v>2229.5</v>
      </c>
      <c r="M43" s="7">
        <f>SUMIF($C$7:$C$27,$C43,M$7:M$27)</f>
        <v>0</v>
      </c>
      <c r="N43" s="7">
        <f>SUMIF($C$7:$C$27,$C43,N$7:N$27)</f>
        <v>0</v>
      </c>
      <c r="O43" s="7">
        <f>SUMIF($C$7:$C$27,$C43,O$7:O$27)</f>
        <v>0</v>
      </c>
      <c r="P43" s="7">
        <f>SUMIF($C$7:$C$27,$C43,P$7:P$27)</f>
        <v>0</v>
      </c>
      <c r="Q43" s="7">
        <f>SUM(Q14:Q32)</f>
        <v>0</v>
      </c>
      <c r="R43" s="7">
        <f>SUM(E43:Q43)</f>
        <v>5044</v>
      </c>
    </row>
    <row r="44" spans="1:18" s="24" customFormat="1" ht="26.25" customHeight="1">
      <c r="A44" s="97"/>
      <c r="B44" s="98"/>
      <c r="C44" s="144" t="s">
        <v>37</v>
      </c>
      <c r="D44" s="144"/>
      <c r="E44" s="7">
        <f>SUMIF($C$7:$C$27,$C44,E$7:E$27)</f>
        <v>0</v>
      </c>
      <c r="F44" s="7">
        <f>SUMIF($C$7:$C$27,$C44,F$7:F$27)</f>
        <v>0</v>
      </c>
      <c r="G44" s="7">
        <f>SUMIF($C$7:$C$27,$C44,G$7:G$27)</f>
        <v>0</v>
      </c>
      <c r="H44" s="7">
        <f>SUMIF($C$7:$C$27,$C44,H$7:H$27)</f>
        <v>0</v>
      </c>
      <c r="I44" s="7">
        <f>SUMIF($C$7:$C$27,$C44,I$7:I$27)</f>
        <v>0</v>
      </c>
      <c r="J44" s="7">
        <f>SUMIF($C$7:$C$27,$C44,J$7:J$27)</f>
        <v>0</v>
      </c>
      <c r="K44" s="7">
        <f>SUMIF($C$7:$C$27,$C44,K$7:K$27)</f>
        <v>0</v>
      </c>
      <c r="L44" s="7">
        <f>SUMIF($C$7:$C$27,$C44,L$7:L$27)</f>
        <v>0</v>
      </c>
      <c r="M44" s="7">
        <f>SUMIF($C$7:$C$27,$C44,M$7:M$27)</f>
        <v>0</v>
      </c>
      <c r="N44" s="7">
        <f>SUMIF($C$7:$C$27,$C44,N$7:N$27)</f>
        <v>0</v>
      </c>
      <c r="O44" s="7">
        <f>SUMIF($C$7:$C$27,$C44,O$7:O$27)</f>
        <v>0</v>
      </c>
      <c r="P44" s="7">
        <f>SUMIF($C$7:$C$27,$C44,P$7:P$27)</f>
        <v>0</v>
      </c>
      <c r="Q44" s="7">
        <f>SUM(Q14:Q33)</f>
        <v>0</v>
      </c>
      <c r="R44" s="7">
        <f>SUM(E44:Q44)</f>
        <v>0</v>
      </c>
    </row>
    <row r="45" spans="1:18">
      <c r="A45" s="43"/>
      <c r="B45" s="158"/>
      <c r="C45" s="43"/>
      <c r="D45" s="43"/>
      <c r="E45" s="43"/>
      <c r="F45" s="43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</row>
  </sheetData>
  <mergeCells count="46">
    <mergeCell ref="C22:D22"/>
    <mergeCell ref="C16:D16"/>
    <mergeCell ref="C9:D9"/>
    <mergeCell ref="C34:D34"/>
    <mergeCell ref="C36:D36"/>
    <mergeCell ref="C38:D38"/>
    <mergeCell ref="C39:D39"/>
    <mergeCell ref="C29:D29"/>
    <mergeCell ref="C40:D40"/>
    <mergeCell ref="C11:D11"/>
    <mergeCell ref="C12:D12"/>
    <mergeCell ref="B7:B12"/>
    <mergeCell ref="A7:A12"/>
    <mergeCell ref="C33:D33"/>
    <mergeCell ref="C13:D13"/>
    <mergeCell ref="C18:D18"/>
    <mergeCell ref="C19:D19"/>
    <mergeCell ref="C24:D24"/>
    <mergeCell ref="C25:D25"/>
    <mergeCell ref="C26:D26"/>
    <mergeCell ref="C20:D20"/>
    <mergeCell ref="C14:D14"/>
    <mergeCell ref="B14:B19"/>
    <mergeCell ref="B20:B25"/>
    <mergeCell ref="A14:A25"/>
    <mergeCell ref="C31:D31"/>
    <mergeCell ref="C32:D32"/>
    <mergeCell ref="C27:D27"/>
    <mergeCell ref="B27:B32"/>
    <mergeCell ref="A34:A39"/>
    <mergeCell ref="B34:B39"/>
    <mergeCell ref="C7:D7"/>
    <mergeCell ref="C6:D6"/>
    <mergeCell ref="A4:A5"/>
    <mergeCell ref="B4:B5"/>
    <mergeCell ref="C4:D5"/>
    <mergeCell ref="R4:R5"/>
    <mergeCell ref="A1:R1"/>
    <mergeCell ref="A2:R2"/>
    <mergeCell ref="A3:R3"/>
    <mergeCell ref="A27:A32"/>
    <mergeCell ref="A41:B44"/>
    <mergeCell ref="C41:D41"/>
    <mergeCell ref="C42:D42"/>
    <mergeCell ref="C43:D43"/>
    <mergeCell ref="C44:D44"/>
  </mergeCells>
  <printOptions horizontalCentered="1"/>
  <pageMargins left="0" right="0" top="0.74803149606299213" bottom="0.74803149606299213" header="0.31496062992125984" footer="0.31496062992125984"/>
  <pageSetup scale="69" orientation="landscape" r:id="rId1"/>
  <headerFooter>
    <oddFooter>&amp;LDernière révision &amp;D</oddFooter>
  </headerFooter>
  <legacyDrawing r:id="rId2"/>
  <controls>
    <control shapeId="3077" r:id="rId3" name="ComboBox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theme="4"/>
    <pageSetUpPr fitToPage="1"/>
  </sheetPr>
  <dimension ref="A1:R18"/>
  <sheetViews>
    <sheetView showZeros="0" zoomScale="95" zoomScaleNormal="95" workbookViewId="0">
      <selection activeCell="H23" sqref="H23"/>
    </sheetView>
  </sheetViews>
  <sheetFormatPr baseColWidth="10" defaultColWidth="11.42578125" defaultRowHeight="15"/>
  <cols>
    <col min="1" max="1" width="21.7109375" customWidth="1"/>
    <col min="2" max="2" width="15.140625" customWidth="1"/>
    <col min="3" max="3" width="12.28515625" customWidth="1"/>
    <col min="4" max="4" width="6.7109375" customWidth="1"/>
    <col min="5" max="6" width="12.5703125" customWidth="1"/>
    <col min="7" max="16" width="10.7109375" style="2" customWidth="1"/>
    <col min="17" max="17" width="10.7109375" style="2" hidden="1" customWidth="1"/>
    <col min="18" max="18" width="10.7109375" style="2" customWidth="1"/>
  </cols>
  <sheetData>
    <row r="1" spans="1:18" ht="18.75">
      <c r="A1" s="145" t="str">
        <f>Sommaire!B1</f>
        <v>Compagnie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</row>
    <row r="2" spans="1:18" ht="18.75">
      <c r="A2" s="148" t="s">
        <v>45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50"/>
    </row>
    <row r="3" spans="1:18" ht="29.25" customHeight="1">
      <c r="A3" s="151" t="str">
        <f>Sommaire!B2</f>
        <v>Prévision des contrats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3"/>
    </row>
    <row r="4" spans="1:18" s="1" customFormat="1" ht="15.75" customHeight="1">
      <c r="A4" s="70" t="s">
        <v>46</v>
      </c>
      <c r="B4" s="70" t="s">
        <v>47</v>
      </c>
      <c r="C4" s="49"/>
      <c r="D4" s="72"/>
      <c r="E4" s="44" t="str">
        <f>Sommaire!C4</f>
        <v>Septembre</v>
      </c>
      <c r="F4" s="44" t="str">
        <f>Sommaire!D4</f>
        <v>Octobre</v>
      </c>
      <c r="G4" s="44" t="str">
        <f>Sommaire!E4</f>
        <v>Novembre</v>
      </c>
      <c r="H4" s="44" t="str">
        <f>Sommaire!F4</f>
        <v>Décembre</v>
      </c>
      <c r="I4" s="44" t="str">
        <f>Sommaire!G4</f>
        <v>Janvier</v>
      </c>
      <c r="J4" s="44" t="str">
        <f>Sommaire!H4</f>
        <v>Février</v>
      </c>
      <c r="K4" s="44" t="str">
        <f>Sommaire!I4</f>
        <v>Mars</v>
      </c>
      <c r="L4" s="44" t="str">
        <f>Sommaire!J4</f>
        <v>Avril</v>
      </c>
      <c r="M4" s="44" t="str">
        <f>Sommaire!K4</f>
        <v>Mai</v>
      </c>
      <c r="N4" s="44" t="str">
        <f>Sommaire!L4</f>
        <v>Juin</v>
      </c>
      <c r="O4" s="44" t="str">
        <f>Sommaire!M4</f>
        <v>Juillet</v>
      </c>
      <c r="P4" s="44" t="str">
        <f>Sommaire!N4</f>
        <v>Août</v>
      </c>
      <c r="Q4" s="22"/>
      <c r="R4" s="74" t="s">
        <v>0</v>
      </c>
    </row>
    <row r="5" spans="1:18" s="42" customFormat="1">
      <c r="A5" s="71"/>
      <c r="B5" s="71"/>
      <c r="C5" s="50"/>
      <c r="D5" s="73"/>
      <c r="E5" s="27">
        <f>Sommaire!C5</f>
        <v>2018</v>
      </c>
      <c r="F5" s="27">
        <f>Sommaire!D5</f>
        <v>2018</v>
      </c>
      <c r="G5" s="27">
        <f>Sommaire!E5</f>
        <v>2018</v>
      </c>
      <c r="H5" s="27">
        <f>Sommaire!F5</f>
        <v>2018</v>
      </c>
      <c r="I5" s="27">
        <f>Sommaire!G5</f>
        <v>2019</v>
      </c>
      <c r="J5" s="27">
        <f>Sommaire!H5</f>
        <v>2019</v>
      </c>
      <c r="K5" s="27">
        <f>Sommaire!I5</f>
        <v>2019</v>
      </c>
      <c r="L5" s="27">
        <f>Sommaire!J5</f>
        <v>2019</v>
      </c>
      <c r="M5" s="27">
        <f>Sommaire!K5</f>
        <v>2019</v>
      </c>
      <c r="N5" s="27">
        <f>Sommaire!L5</f>
        <v>2019</v>
      </c>
      <c r="O5" s="27">
        <f>Sommaire!M5</f>
        <v>2019</v>
      </c>
      <c r="P5" s="27">
        <f>Sommaire!N5</f>
        <v>2019</v>
      </c>
      <c r="Q5" s="6"/>
      <c r="R5" s="52"/>
    </row>
    <row r="6" spans="1:18">
      <c r="A6" s="82"/>
      <c r="B6" s="83"/>
      <c r="C6" s="84" t="str">
        <f>$A$3</f>
        <v>Prévision des contrats</v>
      </c>
      <c r="D6" s="85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25"/>
      <c r="R6" s="4"/>
    </row>
    <row r="7" spans="1:18" s="42" customFormat="1">
      <c r="A7" s="75"/>
      <c r="B7" s="113"/>
      <c r="C7" s="80" t="s">
        <v>35</v>
      </c>
      <c r="D7" s="81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8"/>
      <c r="R7" s="5">
        <f>SUM(E7:Q7)</f>
        <v>0</v>
      </c>
    </row>
    <row r="8" spans="1:18" s="42" customFormat="1">
      <c r="A8" s="69"/>
      <c r="B8" s="114"/>
      <c r="C8" s="30" t="s">
        <v>36</v>
      </c>
      <c r="D8" s="31">
        <v>0.15</v>
      </c>
      <c r="E8" s="32" t="str">
        <f t="shared" ref="E8:P8" si="0">IF(E7="","",E7*$D8)</f>
        <v/>
      </c>
      <c r="F8" s="32" t="str">
        <f t="shared" si="0"/>
        <v/>
      </c>
      <c r="G8" s="32" t="str">
        <f t="shared" si="0"/>
        <v/>
      </c>
      <c r="H8" s="32" t="str">
        <f t="shared" si="0"/>
        <v/>
      </c>
      <c r="I8" s="32" t="str">
        <f t="shared" si="0"/>
        <v/>
      </c>
      <c r="J8" s="32" t="str">
        <f t="shared" si="0"/>
        <v/>
      </c>
      <c r="K8" s="32" t="str">
        <f t="shared" si="0"/>
        <v/>
      </c>
      <c r="L8" s="32" t="str">
        <f t="shared" si="0"/>
        <v/>
      </c>
      <c r="M8" s="32" t="str">
        <f t="shared" si="0"/>
        <v/>
      </c>
      <c r="N8" s="32" t="str">
        <f t="shared" si="0"/>
        <v/>
      </c>
      <c r="O8" s="32" t="str">
        <f t="shared" si="0"/>
        <v/>
      </c>
      <c r="P8" s="32" t="str">
        <f t="shared" si="0"/>
        <v/>
      </c>
      <c r="Q8" s="5"/>
      <c r="R8" s="5">
        <f>SUM(E8:Q8)</f>
        <v>0</v>
      </c>
    </row>
    <row r="9" spans="1:18" s="42" customFormat="1">
      <c r="A9" s="69"/>
      <c r="B9" s="114"/>
      <c r="C9" s="80" t="s">
        <v>49</v>
      </c>
      <c r="D9" s="81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42" customFormat="1">
      <c r="A10" s="69"/>
      <c r="B10" s="114"/>
      <c r="C10" s="23" t="s">
        <v>43</v>
      </c>
      <c r="D10" s="20">
        <v>0.1</v>
      </c>
      <c r="E10" s="5" t="str">
        <f t="shared" ref="E10:P10" si="1">IF(E7="","",E7*$D10)</f>
        <v/>
      </c>
      <c r="F10" s="5" t="str">
        <f t="shared" si="1"/>
        <v/>
      </c>
      <c r="G10" s="5" t="str">
        <f t="shared" si="1"/>
        <v/>
      </c>
      <c r="H10" s="5" t="str">
        <f t="shared" si="1"/>
        <v/>
      </c>
      <c r="I10" s="5" t="str">
        <f t="shared" si="1"/>
        <v/>
      </c>
      <c r="J10" s="5" t="str">
        <f t="shared" si="1"/>
        <v/>
      </c>
      <c r="K10" s="5" t="str">
        <f t="shared" si="1"/>
        <v/>
      </c>
      <c r="L10" s="5" t="str">
        <f t="shared" si="1"/>
        <v/>
      </c>
      <c r="M10" s="5" t="str">
        <f t="shared" si="1"/>
        <v/>
      </c>
      <c r="N10" s="5" t="str">
        <f t="shared" si="1"/>
        <v/>
      </c>
      <c r="O10" s="5" t="str">
        <f t="shared" si="1"/>
        <v/>
      </c>
      <c r="P10" s="5" t="str">
        <f t="shared" si="1"/>
        <v/>
      </c>
      <c r="Q10" s="5"/>
      <c r="R10" s="5">
        <f>SUM(E10:Q10)</f>
        <v>0</v>
      </c>
    </row>
    <row r="11" spans="1:18" s="42" customFormat="1">
      <c r="A11" s="69"/>
      <c r="B11" s="114"/>
      <c r="C11" s="80" t="s">
        <v>44</v>
      </c>
      <c r="D11" s="81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42" customFormat="1">
      <c r="A12" s="76"/>
      <c r="B12" s="115"/>
      <c r="C12" s="80" t="s">
        <v>37</v>
      </c>
      <c r="D12" s="81"/>
      <c r="E12" s="5" t="str">
        <f>IF(E7="","",IF(E11&gt;0,"",IF(E9&gt;0,E10,"")))</f>
        <v/>
      </c>
      <c r="F12" s="5" t="str">
        <f t="shared" ref="F12:P12" si="2">IF(F7="","",IF(F11&gt;0,"",IF(F9&gt;0,F10,"")))</f>
        <v/>
      </c>
      <c r="G12" s="5" t="str">
        <f t="shared" si="2"/>
        <v/>
      </c>
      <c r="H12" s="5" t="str">
        <f t="shared" si="2"/>
        <v/>
      </c>
      <c r="I12" s="5" t="str">
        <f t="shared" si="2"/>
        <v/>
      </c>
      <c r="J12" s="5" t="str">
        <f t="shared" si="2"/>
        <v/>
      </c>
      <c r="K12" s="5" t="str">
        <f t="shared" si="2"/>
        <v/>
      </c>
      <c r="L12" s="5" t="str">
        <f t="shared" si="2"/>
        <v/>
      </c>
      <c r="M12" s="5" t="str">
        <f t="shared" si="2"/>
        <v/>
      </c>
      <c r="N12" s="5" t="str">
        <f t="shared" si="2"/>
        <v/>
      </c>
      <c r="O12" s="5" t="str">
        <f t="shared" si="2"/>
        <v/>
      </c>
      <c r="P12" s="5" t="str">
        <f t="shared" si="2"/>
        <v/>
      </c>
      <c r="Q12" s="5"/>
      <c r="R12" s="5">
        <f>SUM(E12:Q12)</f>
        <v>0</v>
      </c>
    </row>
    <row r="13" spans="1:18">
      <c r="A13" s="3"/>
      <c r="B13" s="3"/>
      <c r="C13" s="84" t="str">
        <f>$A$3</f>
        <v>Prévision des contrats</v>
      </c>
      <c r="D13" s="8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5"/>
      <c r="R13" s="4"/>
    </row>
    <row r="14" spans="1:18" s="24" customFormat="1" ht="26.25" customHeight="1">
      <c r="A14" s="95" t="s">
        <v>0</v>
      </c>
      <c r="B14" s="96"/>
      <c r="C14" s="99" t="s">
        <v>35</v>
      </c>
      <c r="D14" s="100"/>
      <c r="E14" s="7">
        <f>SUMIF($C$6:$C$13,$C14,E$6:E$13)</f>
        <v>0</v>
      </c>
      <c r="F14" s="7">
        <f>SUMIF($C$6:$C$13,$C14,F$6:F$13)</f>
        <v>0</v>
      </c>
      <c r="G14" s="7">
        <f>SUMIF($C$6:$C$13,$C14,G$6:G$13)</f>
        <v>0</v>
      </c>
      <c r="H14" s="7">
        <f>SUMIF($C$6:$C$13,$C14,H$6:H$13)</f>
        <v>0</v>
      </c>
      <c r="I14" s="7">
        <f>SUMIF($C$6:$C$13,$C14,I$6:I$13)</f>
        <v>0</v>
      </c>
      <c r="J14" s="7">
        <f>SUMIF($C$6:$C$13,$C14,J$6:J$13)</f>
        <v>0</v>
      </c>
      <c r="K14" s="7">
        <f>SUMIF($C$6:$C$13,$C14,K$6:K$13)</f>
        <v>0</v>
      </c>
      <c r="L14" s="7">
        <f>SUMIF($C$6:$C$13,$C14,L$6:L$13)</f>
        <v>0</v>
      </c>
      <c r="M14" s="7">
        <f>SUMIF($C$6:$C$13,$C14,M$6:M$13)</f>
        <v>0</v>
      </c>
      <c r="N14" s="7">
        <f>SUMIF($C$6:$C$13,$C14,N$6:N$13)</f>
        <v>0</v>
      </c>
      <c r="O14" s="7">
        <f>SUMIF($C$6:$C$13,$C14,O$6:O$13)</f>
        <v>0</v>
      </c>
      <c r="P14" s="7">
        <f>SUMIF($C$6:$C$13,$C14,P$6:P$13)</f>
        <v>0</v>
      </c>
      <c r="Q14" s="29"/>
      <c r="R14" s="7">
        <f>SUM(E14:Q14)</f>
        <v>0</v>
      </c>
    </row>
    <row r="15" spans="1:18" s="24" customFormat="1" ht="26.25" customHeight="1">
      <c r="A15" s="97"/>
      <c r="B15" s="98"/>
      <c r="C15" s="101" t="s">
        <v>36</v>
      </c>
      <c r="D15" s="102"/>
      <c r="E15" s="33">
        <f>SUMIF($C$6:$C$13,$C15,E$6:E$13)</f>
        <v>0</v>
      </c>
      <c r="F15" s="33">
        <f>SUMIF($C$6:$C$13,$C15,F$6:F$13)</f>
        <v>0</v>
      </c>
      <c r="G15" s="33">
        <f>SUMIF($C$6:$C$13,$C15,G$6:G$13)</f>
        <v>0</v>
      </c>
      <c r="H15" s="33">
        <f>SUMIF($C$6:$C$13,$C15,H$6:H$13)</f>
        <v>0</v>
      </c>
      <c r="I15" s="33">
        <f>SUMIF($C$6:$C$13,$C15,I$6:I$13)</f>
        <v>0</v>
      </c>
      <c r="J15" s="33">
        <f>SUMIF($C$6:$C$13,$C15,J$6:J$13)</f>
        <v>0</v>
      </c>
      <c r="K15" s="33">
        <f>SUMIF($C$6:$C$13,$C15,K$6:K$13)</f>
        <v>0</v>
      </c>
      <c r="L15" s="33">
        <f>SUMIF($C$6:$C$13,$C15,L$6:L$13)</f>
        <v>0</v>
      </c>
      <c r="M15" s="33">
        <f>SUMIF($C$6:$C$13,$C15,M$6:M$13)</f>
        <v>0</v>
      </c>
      <c r="N15" s="33">
        <f>SUMIF($C$6:$C$13,$C15,N$6:N$13)</f>
        <v>0</v>
      </c>
      <c r="O15" s="33">
        <f>SUMIF($C$6:$C$13,$C15,O$6:O$13)</f>
        <v>0</v>
      </c>
      <c r="P15" s="33">
        <f>SUMIF($C$6:$C$13,$C15,P$6:P$13)</f>
        <v>0</v>
      </c>
      <c r="Q15" s="7"/>
      <c r="R15" s="33">
        <f>SUM(E15:Q15)</f>
        <v>0</v>
      </c>
    </row>
    <row r="16" spans="1:18" s="24" customFormat="1" ht="26.25" customHeight="1">
      <c r="A16" s="97"/>
      <c r="B16" s="98"/>
      <c r="C16" s="103" t="s">
        <v>43</v>
      </c>
      <c r="D16" s="104"/>
      <c r="E16" s="34">
        <f>SUMIF($C$6:$C$13,$C16,E$6:E$13)</f>
        <v>0</v>
      </c>
      <c r="F16" s="34">
        <f>SUMIF($C$6:$C$13,$C16,F$6:F$13)</f>
        <v>0</v>
      </c>
      <c r="G16" s="34">
        <f>SUMIF($C$6:$C$13,$C16,G$6:G$13)</f>
        <v>0</v>
      </c>
      <c r="H16" s="34">
        <f>SUMIF($C$6:$C$13,$C16,H$6:H$13)</f>
        <v>0</v>
      </c>
      <c r="I16" s="34">
        <f>SUMIF($C$6:$C$13,$C16,I$6:I$13)</f>
        <v>0</v>
      </c>
      <c r="J16" s="34">
        <f>SUMIF($C$6:$C$13,$C16,J$6:J$13)</f>
        <v>0</v>
      </c>
      <c r="K16" s="34">
        <f>SUMIF($C$6:$C$13,$C16,K$6:K$13)</f>
        <v>0</v>
      </c>
      <c r="L16" s="34">
        <f>SUMIF($C$6:$C$13,$C16,L$6:L$13)</f>
        <v>0</v>
      </c>
      <c r="M16" s="34">
        <f>SUMIF($C$6:$C$13,$C16,M$6:M$13)</f>
        <v>0</v>
      </c>
      <c r="N16" s="34">
        <f>SUMIF($C$6:$C$13,$C16,N$6:N$13)</f>
        <v>0</v>
      </c>
      <c r="O16" s="34">
        <f>SUMIF($C$6:$C$13,$C16,O$6:O$13)</f>
        <v>0</v>
      </c>
      <c r="P16" s="34">
        <f>SUMIF($C$6:$C$13,$C16,P$6:P$13)</f>
        <v>0</v>
      </c>
      <c r="Q16" s="34">
        <f>SUM(Q6:Q12)</f>
        <v>0</v>
      </c>
      <c r="R16" s="34">
        <f>SUM(E16:Q16)</f>
        <v>0</v>
      </c>
    </row>
    <row r="17" spans="1:18" s="24" customFormat="1" ht="26.25" customHeight="1">
      <c r="A17" s="97"/>
      <c r="B17" s="98"/>
      <c r="C17" s="103" t="s">
        <v>37</v>
      </c>
      <c r="D17" s="104"/>
      <c r="E17" s="34">
        <f>SUMIF($C$6:$C$13,$C17,E$6:E$13)</f>
        <v>0</v>
      </c>
      <c r="F17" s="34">
        <f>SUMIF($C$6:$C$13,$C17,F$6:F$13)</f>
        <v>0</v>
      </c>
      <c r="G17" s="34">
        <f>SUMIF($C$6:$C$13,$C17,G$6:G$13)</f>
        <v>0</v>
      </c>
      <c r="H17" s="34">
        <f>SUMIF($C$6:$C$13,$C17,H$6:H$13)</f>
        <v>0</v>
      </c>
      <c r="I17" s="34">
        <f>SUMIF($C$6:$C$13,$C17,I$6:I$13)</f>
        <v>0</v>
      </c>
      <c r="J17" s="34">
        <f>SUMIF($C$6:$C$13,$C17,J$6:J$13)</f>
        <v>0</v>
      </c>
      <c r="K17" s="34">
        <f>SUMIF($C$6:$C$13,$C17,K$6:K$13)</f>
        <v>0</v>
      </c>
      <c r="L17" s="34">
        <f>SUMIF($C$6:$C$13,$C17,L$6:L$13)</f>
        <v>0</v>
      </c>
      <c r="M17" s="34">
        <f>SUMIF($C$6:$C$13,$C17,M$6:M$13)</f>
        <v>0</v>
      </c>
      <c r="N17" s="34">
        <f>SUMIF($C$6:$C$13,$C17,N$6:N$13)</f>
        <v>0</v>
      </c>
      <c r="O17" s="34">
        <f>SUMIF($C$6:$C$13,$C17,O$6:O$13)</f>
        <v>0</v>
      </c>
      <c r="P17" s="34">
        <f>SUMIF($C$6:$C$13,$C17,P$6:P$13)</f>
        <v>0</v>
      </c>
      <c r="Q17" s="34">
        <f>SUM(Q6:Q13)</f>
        <v>0</v>
      </c>
      <c r="R17" s="34">
        <f>SUM(E17:Q17)</f>
        <v>0</v>
      </c>
    </row>
    <row r="18" spans="1:18">
      <c r="A18" s="35"/>
      <c r="B18" s="35"/>
      <c r="C18" s="35"/>
      <c r="D18" s="35"/>
      <c r="E18" s="35"/>
      <c r="F18" s="35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</row>
  </sheetData>
  <mergeCells count="21">
    <mergeCell ref="A6:B6"/>
    <mergeCell ref="C6:D6"/>
    <mergeCell ref="A7:A12"/>
    <mergeCell ref="B7:B12"/>
    <mergeCell ref="C7:D7"/>
    <mergeCell ref="C9:D9"/>
    <mergeCell ref="C11:D11"/>
    <mergeCell ref="C12:D12"/>
    <mergeCell ref="A1:R1"/>
    <mergeCell ref="A2:R2"/>
    <mergeCell ref="A3:R3"/>
    <mergeCell ref="A4:A5"/>
    <mergeCell ref="B4:B5"/>
    <mergeCell ref="C4:D5"/>
    <mergeCell ref="R4:R5"/>
    <mergeCell ref="A14:B17"/>
    <mergeCell ref="C14:D14"/>
    <mergeCell ref="C15:D15"/>
    <mergeCell ref="C16:D16"/>
    <mergeCell ref="C17:D17"/>
    <mergeCell ref="C13:D13"/>
  </mergeCells>
  <printOptions horizontalCentered="1"/>
  <pageMargins left="0" right="0" top="0.74803149606299213" bottom="0.74803149606299213" header="0.31496062992125984" footer="0.31496062992125984"/>
  <pageSetup scale="76" orientation="landscape" r:id="rId1"/>
  <headerFooter>
    <oddFooter>&amp;LDernière révision &amp;D</oddFooter>
  </headerFooter>
  <legacyDrawing r:id="rId2"/>
  <controls>
    <control shapeId="6145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Sommaire</vt:lpstr>
      <vt:lpstr>Représentant 1</vt:lpstr>
      <vt:lpstr>Représentant 2</vt:lpstr>
      <vt:lpstr>Représentant 3</vt:lpstr>
      <vt:lpstr>Original</vt:lpstr>
      <vt:lpstr>'Représentant 2'!Criteres</vt:lpstr>
      <vt:lpstr>Original!Impression_des_titres</vt:lpstr>
      <vt:lpstr>'Représentant 1'!Impression_des_titres</vt:lpstr>
      <vt:lpstr>'Représentant 2'!Impression_des_titres</vt:lpstr>
      <vt:lpstr>'Représentant 3'!Impression_des_titres</vt:lpstr>
      <vt:lpstr>Original!Zone_d_impression</vt:lpstr>
      <vt:lpstr>'Représentant 1'!Zone_d_impression</vt:lpstr>
      <vt:lpstr>'Représentant 2'!Zone_d_impression</vt:lpstr>
      <vt:lpstr>'Représentant 3'!Zone_d_impression</vt:lpstr>
      <vt:lpstr>Sommaire!Zone_d_impression</vt:lpstr>
    </vt:vector>
  </TitlesOfParts>
  <Company>Grizli777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revision/>
  <cp:lastPrinted>2019-01-19T23:04:52Z</cp:lastPrinted>
  <dcterms:created xsi:type="dcterms:W3CDTF">2018-11-13T21:07:41Z</dcterms:created>
  <dcterms:modified xsi:type="dcterms:W3CDTF">2019-01-19T23:26:04Z</dcterms:modified>
</cp:coreProperties>
</file>