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1820"/>
  </bookViews>
  <sheets>
    <sheet name="Juniors" sheetId="2" r:id="rId1"/>
    <sheet name="Program" sheetId="1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AY35" i="2" l="1"/>
  <c r="AX35" i="2"/>
  <c r="AW35" i="2"/>
  <c r="AV35" i="2"/>
  <c r="AU35" i="2"/>
  <c r="AT35" i="2"/>
  <c r="AS35" i="2"/>
  <c r="AR35" i="2"/>
  <c r="AQ35" i="2"/>
  <c r="AP35" i="2"/>
  <c r="AO35" i="2"/>
  <c r="AN35" i="2"/>
  <c r="AM35" i="2"/>
  <c r="AL35" i="2"/>
  <c r="AY34" i="2"/>
  <c r="AX34" i="2"/>
  <c r="AW34" i="2"/>
  <c r="AV34" i="2"/>
  <c r="AU34" i="2"/>
  <c r="AT34" i="2"/>
  <c r="AS34" i="2"/>
  <c r="AR34" i="2"/>
  <c r="AQ34" i="2"/>
  <c r="AP34" i="2"/>
  <c r="AO34" i="2"/>
  <c r="AN34" i="2"/>
  <c r="AM34" i="2"/>
  <c r="AL34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AL30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H23" i="2"/>
  <c r="AW27" i="2" s="1"/>
  <c r="F23" i="2"/>
  <c r="AY27" i="2" s="1"/>
  <c r="H22" i="2"/>
  <c r="AW26" i="2" s="1"/>
  <c r="F22" i="2"/>
  <c r="AY26" i="2" s="1"/>
  <c r="H21" i="2"/>
  <c r="AW25" i="2" s="1"/>
  <c r="F21" i="2"/>
  <c r="AY25" i="2" s="1"/>
  <c r="H20" i="2"/>
  <c r="AW24" i="2" s="1"/>
  <c r="F20" i="2"/>
  <c r="AY24" i="2" s="1"/>
  <c r="H19" i="2"/>
  <c r="AW23" i="2" s="1"/>
  <c r="F19" i="2"/>
  <c r="AY23" i="2" s="1"/>
  <c r="H18" i="2"/>
  <c r="AW22" i="2" s="1"/>
  <c r="F18" i="2"/>
  <c r="AY22" i="2" s="1"/>
  <c r="H17" i="2"/>
  <c r="AW21" i="2" s="1"/>
  <c r="F17" i="2"/>
  <c r="AY21" i="2" s="1"/>
  <c r="H16" i="2"/>
  <c r="AW20" i="2" s="1"/>
  <c r="F16" i="2"/>
  <c r="AY20" i="2" s="1"/>
  <c r="H15" i="2"/>
  <c r="F15" i="2"/>
  <c r="H14" i="2"/>
  <c r="F14" i="2"/>
  <c r="H13" i="2"/>
  <c r="F13" i="2"/>
  <c r="H12" i="2"/>
  <c r="F12" i="2"/>
  <c r="H11" i="2"/>
  <c r="AX15" i="2" s="1"/>
  <c r="F11" i="2"/>
  <c r="AY15" i="2" s="1"/>
  <c r="H10" i="2"/>
  <c r="AX14" i="2" s="1"/>
  <c r="F10" i="2"/>
  <c r="AV14" i="2" s="1"/>
  <c r="H9" i="2"/>
  <c r="F9" i="2"/>
  <c r="H8" i="2"/>
  <c r="F8" i="2"/>
  <c r="H7" i="2"/>
  <c r="F7" i="2"/>
  <c r="H6" i="2"/>
  <c r="F6" i="2"/>
  <c r="H5" i="2"/>
  <c r="F5" i="2"/>
  <c r="H4" i="2"/>
  <c r="AX8" i="2" s="1"/>
  <c r="F4" i="2"/>
  <c r="AV8" i="2" s="1"/>
  <c r="AM9" i="2" l="1"/>
  <c r="AM8" i="2"/>
  <c r="AO8" i="2"/>
  <c r="AQ8" i="2"/>
  <c r="AS8" i="2"/>
  <c r="AU8" i="2"/>
  <c r="AW8" i="2"/>
  <c r="AY8" i="2"/>
  <c r="AV13" i="2"/>
  <c r="AT13" i="2"/>
  <c r="AR13" i="2"/>
  <c r="AP13" i="2"/>
  <c r="AN13" i="2"/>
  <c r="AL13" i="2"/>
  <c r="AY13" i="2"/>
  <c r="AW9" i="2"/>
  <c r="AU9" i="2"/>
  <c r="AS9" i="2"/>
  <c r="AQ9" i="2"/>
  <c r="AX9" i="2"/>
  <c r="AW10" i="2"/>
  <c r="AU10" i="2"/>
  <c r="AS10" i="2"/>
  <c r="AQ10" i="2"/>
  <c r="AO10" i="2"/>
  <c r="AM10" i="2"/>
  <c r="AX10" i="2"/>
  <c r="AW11" i="2"/>
  <c r="AU11" i="2"/>
  <c r="AS11" i="2"/>
  <c r="AQ11" i="2"/>
  <c r="AO11" i="2"/>
  <c r="AM11" i="2"/>
  <c r="AX11" i="2"/>
  <c r="AW12" i="2"/>
  <c r="AU12" i="2"/>
  <c r="AS12" i="2"/>
  <c r="AQ12" i="2"/>
  <c r="AO12" i="2"/>
  <c r="AM12" i="2"/>
  <c r="AX12" i="2"/>
  <c r="AY9" i="2"/>
  <c r="AV9" i="2"/>
  <c r="AT9" i="2"/>
  <c r="AR9" i="2"/>
  <c r="AP9" i="2"/>
  <c r="AN9" i="2"/>
  <c r="AL9" i="2"/>
  <c r="AY10" i="2"/>
  <c r="AV10" i="2"/>
  <c r="AT10" i="2"/>
  <c r="AR10" i="2"/>
  <c r="AP10" i="2"/>
  <c r="AN10" i="2"/>
  <c r="AL10" i="2"/>
  <c r="AY11" i="2"/>
  <c r="AV11" i="2"/>
  <c r="AT11" i="2"/>
  <c r="AR11" i="2"/>
  <c r="AP11" i="2"/>
  <c r="AN11" i="2"/>
  <c r="AL11" i="2"/>
  <c r="AY12" i="2"/>
  <c r="AV12" i="2"/>
  <c r="AT12" i="2"/>
  <c r="AR12" i="2"/>
  <c r="AP12" i="2"/>
  <c r="AN12" i="2"/>
  <c r="AL12" i="2"/>
  <c r="AL8" i="2"/>
  <c r="AN8" i="2"/>
  <c r="AP8" i="2"/>
  <c r="AR8" i="2"/>
  <c r="AT8" i="2"/>
  <c r="AX13" i="2"/>
  <c r="AW13" i="2"/>
  <c r="AU13" i="2"/>
  <c r="AS13" i="2"/>
  <c r="AQ13" i="2"/>
  <c r="AO13" i="2"/>
  <c r="AM13" i="2"/>
  <c r="AO9" i="2"/>
  <c r="AW16" i="2"/>
  <c r="AU16" i="2"/>
  <c r="AS16" i="2"/>
  <c r="AQ16" i="2"/>
  <c r="AO16" i="2"/>
  <c r="AM16" i="2"/>
  <c r="AX16" i="2"/>
  <c r="AW17" i="2"/>
  <c r="AU17" i="2"/>
  <c r="AS17" i="2"/>
  <c r="AQ17" i="2"/>
  <c r="AO17" i="2"/>
  <c r="AM17" i="2"/>
  <c r="AX17" i="2"/>
  <c r="AW18" i="2"/>
  <c r="AU18" i="2"/>
  <c r="AS18" i="2"/>
  <c r="AQ18" i="2"/>
  <c r="AO18" i="2"/>
  <c r="AM18" i="2"/>
  <c r="AX18" i="2"/>
  <c r="AM14" i="2"/>
  <c r="AO14" i="2"/>
  <c r="AQ14" i="2"/>
  <c r="AS14" i="2"/>
  <c r="AU14" i="2"/>
  <c r="AW14" i="2"/>
  <c r="AY14" i="2"/>
  <c r="AW19" i="2"/>
  <c r="AU19" i="2"/>
  <c r="AS19" i="2"/>
  <c r="AQ19" i="2"/>
  <c r="AO19" i="2"/>
  <c r="AM19" i="2"/>
  <c r="AX19" i="2"/>
  <c r="AM15" i="2"/>
  <c r="AO15" i="2"/>
  <c r="AQ15" i="2"/>
  <c r="AS15" i="2"/>
  <c r="AU15" i="2"/>
  <c r="AW15" i="2"/>
  <c r="AY16" i="2"/>
  <c r="AV16" i="2"/>
  <c r="AT16" i="2"/>
  <c r="AR16" i="2"/>
  <c r="AP16" i="2"/>
  <c r="AN16" i="2"/>
  <c r="AL16" i="2"/>
  <c r="AY17" i="2"/>
  <c r="AV17" i="2"/>
  <c r="AT17" i="2"/>
  <c r="AR17" i="2"/>
  <c r="AP17" i="2"/>
  <c r="AN17" i="2"/>
  <c r="AL17" i="2"/>
  <c r="AY18" i="2"/>
  <c r="AV18" i="2"/>
  <c r="AT18" i="2"/>
  <c r="AR18" i="2"/>
  <c r="AP18" i="2"/>
  <c r="AN18" i="2"/>
  <c r="AL18" i="2"/>
  <c r="AL14" i="2"/>
  <c r="AN14" i="2"/>
  <c r="AP14" i="2"/>
  <c r="AR14" i="2"/>
  <c r="AT14" i="2"/>
  <c r="AY19" i="2"/>
  <c r="AV19" i="2"/>
  <c r="AT19" i="2"/>
  <c r="AR19" i="2"/>
  <c r="AP19" i="2"/>
  <c r="AN19" i="2"/>
  <c r="AL19" i="2"/>
  <c r="AL15" i="2"/>
  <c r="AN15" i="2"/>
  <c r="AP15" i="2"/>
  <c r="AR15" i="2"/>
  <c r="AT15" i="2"/>
  <c r="AV15" i="2"/>
  <c r="AL20" i="2"/>
  <c r="AN20" i="2"/>
  <c r="AP20" i="2"/>
  <c r="AR20" i="2"/>
  <c r="AT20" i="2"/>
  <c r="AV20" i="2"/>
  <c r="AX20" i="2"/>
  <c r="AL21" i="2"/>
  <c r="AN21" i="2"/>
  <c r="AP21" i="2"/>
  <c r="AR21" i="2"/>
  <c r="AT21" i="2"/>
  <c r="AV21" i="2"/>
  <c r="AX21" i="2"/>
  <c r="AL22" i="2"/>
  <c r="AN22" i="2"/>
  <c r="AP22" i="2"/>
  <c r="AR22" i="2"/>
  <c r="AT22" i="2"/>
  <c r="AV22" i="2"/>
  <c r="AX22" i="2"/>
  <c r="AL23" i="2"/>
  <c r="AN23" i="2"/>
  <c r="AP23" i="2"/>
  <c r="AR23" i="2"/>
  <c r="AT23" i="2"/>
  <c r="AV23" i="2"/>
  <c r="AX23" i="2"/>
  <c r="AL24" i="2"/>
  <c r="AN24" i="2"/>
  <c r="AP24" i="2"/>
  <c r="AR24" i="2"/>
  <c r="AT24" i="2"/>
  <c r="AV24" i="2"/>
  <c r="AX24" i="2"/>
  <c r="AL25" i="2"/>
  <c r="AN25" i="2"/>
  <c r="AP25" i="2"/>
  <c r="AR25" i="2"/>
  <c r="AT25" i="2"/>
  <c r="AV25" i="2"/>
  <c r="AX25" i="2"/>
  <c r="AL26" i="2"/>
  <c r="AN26" i="2"/>
  <c r="AP26" i="2"/>
  <c r="AR26" i="2"/>
  <c r="AT26" i="2"/>
  <c r="AV26" i="2"/>
  <c r="AX26" i="2"/>
  <c r="AL27" i="2"/>
  <c r="AN27" i="2"/>
  <c r="AP27" i="2"/>
  <c r="AR27" i="2"/>
  <c r="AT27" i="2"/>
  <c r="AV27" i="2"/>
  <c r="AX27" i="2"/>
  <c r="AM20" i="2"/>
  <c r="AO20" i="2"/>
  <c r="AQ20" i="2"/>
  <c r="AS20" i="2"/>
  <c r="AU20" i="2"/>
  <c r="AM21" i="2"/>
  <c r="AO21" i="2"/>
  <c r="AQ21" i="2"/>
  <c r="AS21" i="2"/>
  <c r="AU21" i="2"/>
  <c r="AM22" i="2"/>
  <c r="AO22" i="2"/>
  <c r="AQ22" i="2"/>
  <c r="AS22" i="2"/>
  <c r="AU22" i="2"/>
  <c r="AM23" i="2"/>
  <c r="AO23" i="2"/>
  <c r="AQ23" i="2"/>
  <c r="AS23" i="2"/>
  <c r="AU23" i="2"/>
  <c r="AM24" i="2"/>
  <c r="AO24" i="2"/>
  <c r="AQ24" i="2"/>
  <c r="AS24" i="2"/>
  <c r="AU24" i="2"/>
  <c r="AM25" i="2"/>
  <c r="AO25" i="2"/>
  <c r="AQ25" i="2"/>
  <c r="AS25" i="2"/>
  <c r="AU25" i="2"/>
  <c r="AM26" i="2"/>
  <c r="AO26" i="2"/>
  <c r="AQ26" i="2"/>
  <c r="AS26" i="2"/>
  <c r="AU26" i="2"/>
  <c r="AM27" i="2"/>
  <c r="AO27" i="2"/>
  <c r="AQ27" i="2"/>
  <c r="AS27" i="2"/>
  <c r="AU27" i="2"/>
  <c r="AG12" i="2" l="1"/>
  <c r="AF11" i="2"/>
  <c r="AD12" i="2"/>
  <c r="AD11" i="2"/>
  <c r="AD10" i="2"/>
  <c r="AD9" i="2"/>
  <c r="AD8" i="2"/>
  <c r="AB12" i="2"/>
  <c r="AB11" i="2"/>
  <c r="AB10" i="2"/>
  <c r="AB9" i="2"/>
  <c r="AB8" i="2"/>
  <c r="AF8" i="2"/>
  <c r="AF10" i="2"/>
  <c r="AF12" i="2"/>
  <c r="AH12" i="2" s="1"/>
  <c r="AG9" i="2"/>
  <c r="AG11" i="2"/>
  <c r="AH11" i="2" s="1"/>
  <c r="AE12" i="2"/>
  <c r="AE11" i="2"/>
  <c r="AE10" i="2"/>
  <c r="AE9" i="2"/>
  <c r="AE8" i="2"/>
  <c r="AC12" i="2"/>
  <c r="AC11" i="2"/>
  <c r="AC10" i="2"/>
  <c r="AC9" i="2"/>
  <c r="AC8" i="2"/>
  <c r="AI12" i="2"/>
  <c r="AI11" i="2"/>
  <c r="AI10" i="2"/>
  <c r="AI9" i="2"/>
  <c r="AI8" i="2"/>
  <c r="AF9" i="2"/>
  <c r="AH9" i="2" s="1"/>
  <c r="AG8" i="2"/>
  <c r="AG10" i="2"/>
  <c r="AH8" i="2" l="1"/>
  <c r="AJ9" i="2"/>
  <c r="AK9" i="2"/>
  <c r="AK11" i="2"/>
  <c r="AJ11" i="2"/>
  <c r="AJ8" i="2"/>
  <c r="AK8" i="2"/>
  <c r="AK12" i="2"/>
  <c r="AJ12" i="2"/>
  <c r="AH10" i="2"/>
  <c r="AK10" i="2" s="1"/>
  <c r="Y10" i="2" s="1"/>
  <c r="AJ10" i="2" l="1"/>
  <c r="Y8" i="2"/>
  <c r="Y9" i="2"/>
  <c r="Y12" i="2"/>
  <c r="Y11" i="2"/>
  <c r="BA12" i="2" l="1"/>
  <c r="BB12" i="2" s="1"/>
  <c r="O12" i="2"/>
  <c r="BA11" i="2"/>
  <c r="BB11" i="2" s="1"/>
  <c r="O11" i="2"/>
  <c r="BA10" i="2"/>
  <c r="BB10" i="2" s="1"/>
  <c r="O10" i="2"/>
  <c r="BA9" i="2"/>
  <c r="BB9" i="2" s="1"/>
  <c r="O9" i="2"/>
  <c r="BA8" i="2"/>
  <c r="BB8" i="2" s="1"/>
  <c r="BC8" i="2" s="1"/>
  <c r="O8" i="2"/>
  <c r="W8" i="2" l="1"/>
  <c r="U8" i="2"/>
  <c r="S8" i="2"/>
  <c r="Q8" i="2"/>
  <c r="V8" i="2"/>
  <c r="T8" i="2"/>
  <c r="R8" i="2"/>
  <c r="P8" i="2"/>
  <c r="W9" i="2"/>
  <c r="U9" i="2"/>
  <c r="S9" i="2"/>
  <c r="Q9" i="2"/>
  <c r="V9" i="2"/>
  <c r="T9" i="2"/>
  <c r="R9" i="2"/>
  <c r="P9" i="2"/>
  <c r="V10" i="2"/>
  <c r="T10" i="2"/>
  <c r="R10" i="2"/>
  <c r="P10" i="2"/>
  <c r="W10" i="2"/>
  <c r="U10" i="2"/>
  <c r="S10" i="2"/>
  <c r="Q10" i="2"/>
  <c r="V11" i="2"/>
  <c r="T11" i="2"/>
  <c r="R11" i="2"/>
  <c r="P11" i="2"/>
  <c r="W11" i="2"/>
  <c r="U11" i="2"/>
  <c r="S11" i="2"/>
  <c r="Q11" i="2"/>
  <c r="V12" i="2"/>
  <c r="T12" i="2"/>
  <c r="R12" i="2"/>
  <c r="P12" i="2"/>
  <c r="W12" i="2"/>
  <c r="U12" i="2"/>
  <c r="S12" i="2"/>
  <c r="Q12" i="2"/>
  <c r="BC9" i="2"/>
  <c r="N9" i="2"/>
  <c r="BC10" i="2"/>
  <c r="N10" i="2" s="1"/>
  <c r="BC11" i="2"/>
  <c r="N11" i="2" s="1"/>
  <c r="BC12" i="2"/>
  <c r="N12" i="2" l="1"/>
</calcChain>
</file>

<file path=xl/sharedStrings.xml><?xml version="1.0" encoding="utf-8"?>
<sst xmlns="http://schemas.openxmlformats.org/spreadsheetml/2006/main" count="647" uniqueCount="72">
  <si>
    <t>Heure</t>
  </si>
  <si>
    <t>Visa</t>
  </si>
  <si>
    <t>Jury</t>
  </si>
  <si>
    <t>Arbitre</t>
  </si>
  <si>
    <t>Groupe</t>
  </si>
  <si>
    <t>Terrain</t>
  </si>
  <si>
    <t>Equipe</t>
  </si>
  <si>
    <t>But</t>
  </si>
  <si>
    <t>-</t>
  </si>
  <si>
    <t>J</t>
  </si>
  <si>
    <t>FC D'Enfers</t>
  </si>
  <si>
    <t>FC Monster</t>
  </si>
  <si>
    <t>Les P'tits Valaisans</t>
  </si>
  <si>
    <t>Les Terreurs</t>
  </si>
  <si>
    <t>Scoobydoo</t>
  </si>
  <si>
    <t>M</t>
  </si>
  <si>
    <t>La Bodéga</t>
  </si>
  <si>
    <t>Street Team 94</t>
  </si>
  <si>
    <t>Zoe4life</t>
  </si>
  <si>
    <t>Les Chefs</t>
  </si>
  <si>
    <t>SL</t>
  </si>
  <si>
    <t>Raiffeisen</t>
  </si>
  <si>
    <t>M &amp; M's</t>
  </si>
  <si>
    <t>CTT Grône</t>
  </si>
  <si>
    <t>Société des Jeunes</t>
  </si>
  <si>
    <t>H1</t>
  </si>
  <si>
    <t>Flacky Flockers</t>
  </si>
  <si>
    <t>Les Schtroumpfs</t>
  </si>
  <si>
    <t>Les russhka</t>
  </si>
  <si>
    <t>Red Star</t>
  </si>
  <si>
    <t>H2</t>
  </si>
  <si>
    <t>Les Pieds carrés</t>
  </si>
  <si>
    <t>West Escadrille</t>
  </si>
  <si>
    <t>HoloGram</t>
  </si>
  <si>
    <t>Chacal Crew</t>
  </si>
  <si>
    <t>What's the Foot</t>
  </si>
  <si>
    <t>Les toccards assoifés</t>
  </si>
  <si>
    <t>Team Pocket</t>
  </si>
  <si>
    <t>LFDT'eam</t>
  </si>
  <si>
    <t xml:space="preserve">La Marcelline </t>
  </si>
  <si>
    <t>Le retour des nocturnes</t>
  </si>
  <si>
    <t>Les Jnounes</t>
  </si>
  <si>
    <t>Moutons 25</t>
  </si>
  <si>
    <t>Les gars de Sierre</t>
  </si>
  <si>
    <t>FDP</t>
  </si>
  <si>
    <t>Les Tablards</t>
  </si>
  <si>
    <t>Team Cartek</t>
  </si>
  <si>
    <t>Pluie d'été fraîche</t>
  </si>
  <si>
    <t>Les Béliers</t>
  </si>
  <si>
    <t>Vodkapions</t>
  </si>
  <si>
    <t>Les Gulus du Prabé</t>
  </si>
  <si>
    <t>Equipe1</t>
  </si>
  <si>
    <t>Equipe 2</t>
  </si>
  <si>
    <t>JUNIORS</t>
  </si>
  <si>
    <t>Equipes</t>
  </si>
  <si>
    <t>Joué</t>
  </si>
  <si>
    <t>Gagné</t>
  </si>
  <si>
    <t>Nul</t>
  </si>
  <si>
    <t>Perdu</t>
  </si>
  <si>
    <t>Marqué</t>
  </si>
  <si>
    <t>Encaissé</t>
  </si>
  <si>
    <t>Différence</t>
  </si>
  <si>
    <t>Points</t>
  </si>
  <si>
    <t>Rang</t>
  </si>
  <si>
    <t>%</t>
  </si>
  <si>
    <t>Pts</t>
  </si>
  <si>
    <t>j</t>
  </si>
  <si>
    <t>g</t>
  </si>
  <si>
    <t>n</t>
  </si>
  <si>
    <t>p</t>
  </si>
  <si>
    <t>b+</t>
  </si>
  <si>
    <t>b-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</si>
</sst>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4"/>
      <name val="Calibri"/>
      <family val="2"/>
      <scheme val="minor"/>
    </font>
    <font>
      <sz val="14"/>
      <name val="Arial"/>
      <family val="2"/>
    </font>
    <font>
      <i/>
      <sz val="14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b/>
      <i/>
      <sz val="18"/>
      <name val="Arial"/>
      <family val="2"/>
    </font>
    <font>
      <i/>
      <sz val="9"/>
      <name val="Arial"/>
      <family val="2"/>
    </font>
    <font>
      <i/>
      <sz val="10"/>
      <name val="Arial"/>
      <family val="2"/>
    </font>
    <font>
      <b/>
      <i/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20" fontId="5" fillId="0" borderId="4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0" fontId="6" fillId="3" borderId="4" xfId="0" applyFont="1" applyFill="1" applyBorder="1" applyAlignment="1">
      <alignment horizontal="center" vertical="center"/>
    </xf>
    <xf numFmtId="20" fontId="5" fillId="2" borderId="1" xfId="0" applyNumberFormat="1" applyFont="1" applyFill="1" applyBorder="1" applyAlignment="1">
      <alignment horizontal="center" vertical="center"/>
    </xf>
    <xf numFmtId="20" fontId="5" fillId="2" borderId="2" xfId="0" applyNumberFormat="1" applyFont="1" applyFill="1" applyBorder="1" applyAlignment="1">
      <alignment horizontal="center" vertical="center"/>
    </xf>
    <xf numFmtId="20" fontId="5" fillId="2" borderId="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5" borderId="4" xfId="0" applyFont="1" applyFill="1" applyBorder="1" applyAlignment="1">
      <alignment horizontal="center"/>
    </xf>
    <xf numFmtId="0" fontId="7" fillId="0" borderId="0" xfId="0" applyFont="1" applyFill="1" applyAlignment="1">
      <alignment horizontal="center" vertical="center"/>
    </xf>
    <xf numFmtId="20" fontId="10" fillId="0" borderId="4" xfId="0" applyNumberFormat="1" applyFont="1" applyFill="1" applyBorder="1" applyAlignment="1">
      <alignment horizontal="center"/>
    </xf>
    <xf numFmtId="0" fontId="10" fillId="0" borderId="4" xfId="0" applyFont="1" applyFill="1" applyBorder="1" applyAlignment="1">
      <alignment vertical="center"/>
    </xf>
    <xf numFmtId="0" fontId="11" fillId="0" borderId="4" xfId="0" applyFont="1" applyFill="1" applyBorder="1"/>
    <xf numFmtId="0" fontId="8" fillId="3" borderId="4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Fill="1"/>
    <xf numFmtId="0" fontId="7" fillId="4" borderId="4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textRotation="90"/>
    </xf>
    <xf numFmtId="0" fontId="7" fillId="4" borderId="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textRotation="90"/>
    </xf>
    <xf numFmtId="0" fontId="7" fillId="6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/>
    </xf>
    <xf numFmtId="0" fontId="7" fillId="0" borderId="4" xfId="0" applyFont="1" applyFill="1" applyBorder="1"/>
    <xf numFmtId="0" fontId="7" fillId="0" borderId="0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4" fillId="2" borderId="4" xfId="0" applyFont="1" applyFill="1" applyBorder="1"/>
    <xf numFmtId="0" fontId="7" fillId="0" borderId="0" xfId="0" applyFont="1" applyFill="1" applyBorder="1"/>
    <xf numFmtId="0" fontId="11" fillId="0" borderId="0" xfId="0" applyFont="1" applyFill="1" applyBorder="1"/>
    <xf numFmtId="20" fontId="7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/>
    </xf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4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résultats"/>
      <sheetName val="Homme1"/>
      <sheetName val="Homme2"/>
      <sheetName val="Mixte"/>
      <sheetName val="Société"/>
      <sheetName val="Juniors"/>
      <sheetName val="Program"/>
      <sheetName val="Programme"/>
      <sheetName val="Programme contrôle"/>
      <sheetName val="Groupe"/>
      <sheetName val="Classement"/>
      <sheetName val="Saisie équipes"/>
      <sheetName val="Règlement"/>
      <sheetName val="Paiement"/>
      <sheetName val="Affiche A3"/>
      <sheetName val="PDF"/>
      <sheetName val="Planning s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3:BD35"/>
  <sheetViews>
    <sheetView showGridLines="0" showZeros="0" tabSelected="1" zoomScale="110" workbookViewId="0">
      <selection activeCell="O27" sqref="O27"/>
    </sheetView>
  </sheetViews>
  <sheetFormatPr baseColWidth="10" defaultRowHeight="15" x14ac:dyDescent="0.2"/>
  <cols>
    <col min="1" max="1" width="11.42578125" style="27"/>
    <col min="2" max="2" width="7.42578125" style="27" customWidth="1"/>
    <col min="3" max="3" width="1.5703125" style="19" bestFit="1" customWidth="1"/>
    <col min="4" max="4" width="7.42578125" style="27" customWidth="1"/>
    <col min="5" max="5" width="26.42578125" style="27" customWidth="1"/>
    <col min="6" max="6" width="6.140625" style="52" customWidth="1"/>
    <col min="7" max="7" width="26.42578125" style="27" customWidth="1"/>
    <col min="8" max="8" width="6.140625" style="52" customWidth="1"/>
    <col min="9" max="12" width="4.7109375" style="52" customWidth="1"/>
    <col min="13" max="13" width="3.42578125" style="27" customWidth="1"/>
    <col min="14" max="14" width="4.28515625" style="28" customWidth="1"/>
    <col min="15" max="15" width="24" style="27" customWidth="1"/>
    <col min="16" max="22" width="3.7109375" style="28" customWidth="1"/>
    <col min="23" max="23" width="10.140625" style="27" customWidth="1"/>
    <col min="24" max="25" width="5.7109375" style="29" hidden="1" customWidth="1"/>
    <col min="26" max="26" width="5.7109375" style="27" hidden="1" customWidth="1"/>
    <col min="27" max="27" width="19.42578125" style="27" hidden="1" customWidth="1"/>
    <col min="28" max="34" width="5.7109375" style="27" hidden="1" customWidth="1"/>
    <col min="35" max="35" width="6.7109375" style="27" hidden="1" customWidth="1"/>
    <col min="36" max="36" width="6.7109375" style="29" hidden="1" customWidth="1"/>
    <col min="37" max="37" width="14.42578125" style="29" hidden="1" customWidth="1"/>
    <col min="38" max="41" width="5.7109375" style="27" hidden="1" customWidth="1"/>
    <col min="42" max="47" width="6.42578125" style="27" hidden="1" customWidth="1"/>
    <col min="48" max="52" width="5.7109375" style="27" hidden="1" customWidth="1"/>
    <col min="53" max="53" width="22.85546875" style="27" hidden="1" customWidth="1"/>
    <col min="54" max="54" width="10.28515625" style="27" hidden="1" customWidth="1"/>
    <col min="55" max="56" width="5.7109375" style="27" hidden="1" customWidth="1"/>
    <col min="57" max="86" width="5.7109375" style="27" customWidth="1"/>
    <col min="87" max="16384" width="11.42578125" style="27"/>
  </cols>
  <sheetData>
    <row r="3" spans="2:55" s="19" customFormat="1" ht="24" customHeight="1" x14ac:dyDescent="0.35">
      <c r="B3" s="16" t="s">
        <v>0</v>
      </c>
      <c r="C3" s="16"/>
      <c r="D3" s="16"/>
      <c r="E3" s="17" t="s">
        <v>51</v>
      </c>
      <c r="F3" s="17" t="s">
        <v>7</v>
      </c>
      <c r="G3" s="17" t="s">
        <v>52</v>
      </c>
      <c r="H3" s="17" t="s">
        <v>7</v>
      </c>
      <c r="I3" s="18"/>
      <c r="J3" s="18"/>
      <c r="K3" s="18"/>
      <c r="L3" s="18"/>
      <c r="N3" s="20" t="s">
        <v>53</v>
      </c>
      <c r="O3" s="20"/>
      <c r="X3" s="21"/>
      <c r="Y3" s="21"/>
      <c r="AJ3" s="21"/>
      <c r="AK3" s="21"/>
    </row>
    <row r="4" spans="2:55" x14ac:dyDescent="0.2">
      <c r="B4" s="22">
        <v>0.79166666666666663</v>
      </c>
      <c r="C4" s="23" t="s">
        <v>8</v>
      </c>
      <c r="D4" s="22">
        <v>0.7993055555555556</v>
      </c>
      <c r="E4" s="24" t="s">
        <v>10</v>
      </c>
      <c r="F4" s="25">
        <f>[1]Program!J2</f>
        <v>0</v>
      </c>
      <c r="G4" s="24" t="s">
        <v>11</v>
      </c>
      <c r="H4" s="25">
        <f>[1]Program!L2</f>
        <v>0</v>
      </c>
      <c r="I4" s="26"/>
      <c r="J4" s="26"/>
      <c r="K4" s="26"/>
      <c r="L4" s="26"/>
    </row>
    <row r="5" spans="2:55" x14ac:dyDescent="0.2">
      <c r="B5" s="22">
        <v>0.79166666666666663</v>
      </c>
      <c r="C5" s="23" t="s">
        <v>8</v>
      </c>
      <c r="D5" s="22">
        <v>0.7993055555555556</v>
      </c>
      <c r="E5" s="24" t="s">
        <v>12</v>
      </c>
      <c r="F5" s="25">
        <f>[1]Program!J3</f>
        <v>0</v>
      </c>
      <c r="G5" s="24" t="s">
        <v>13</v>
      </c>
      <c r="H5" s="25">
        <f>[1]Program!L3</f>
        <v>0</v>
      </c>
      <c r="I5" s="26"/>
      <c r="J5" s="26"/>
      <c r="K5" s="26"/>
      <c r="L5" s="26"/>
      <c r="N5" s="30"/>
      <c r="O5" s="31" t="s">
        <v>54</v>
      </c>
      <c r="P5" s="32" t="s">
        <v>55</v>
      </c>
      <c r="Q5" s="32" t="s">
        <v>56</v>
      </c>
      <c r="R5" s="32" t="s">
        <v>57</v>
      </c>
      <c r="S5" s="32" t="s">
        <v>58</v>
      </c>
      <c r="T5" s="32" t="s">
        <v>59</v>
      </c>
      <c r="U5" s="32" t="s">
        <v>60</v>
      </c>
      <c r="V5" s="32" t="s">
        <v>61</v>
      </c>
      <c r="W5" s="33" t="s">
        <v>62</v>
      </c>
      <c r="X5" s="34"/>
      <c r="Z5" s="35"/>
      <c r="AA5" s="36" t="s">
        <v>54</v>
      </c>
      <c r="AB5" s="37" t="s">
        <v>55</v>
      </c>
      <c r="AC5" s="37" t="s">
        <v>56</v>
      </c>
      <c r="AD5" s="37" t="s">
        <v>57</v>
      </c>
      <c r="AE5" s="37" t="s">
        <v>58</v>
      </c>
      <c r="AF5" s="37" t="s">
        <v>59</v>
      </c>
      <c r="AG5" s="37" t="s">
        <v>60</v>
      </c>
      <c r="AH5" s="37" t="s">
        <v>61</v>
      </c>
      <c r="AI5" s="38" t="s">
        <v>62</v>
      </c>
      <c r="AJ5" s="34"/>
      <c r="AK5" s="34"/>
    </row>
    <row r="6" spans="2:55" x14ac:dyDescent="0.2">
      <c r="B6" s="22">
        <v>0.79999999999999993</v>
      </c>
      <c r="C6" s="23" t="s">
        <v>8</v>
      </c>
      <c r="D6" s="22">
        <v>0.80763888888888891</v>
      </c>
      <c r="E6" s="24" t="s">
        <v>14</v>
      </c>
      <c r="F6" s="25">
        <f>[1]Program!J4</f>
        <v>0</v>
      </c>
      <c r="G6" s="24" t="s">
        <v>10</v>
      </c>
      <c r="H6" s="25">
        <f>[1]Program!L4</f>
        <v>0</v>
      </c>
      <c r="I6" s="26"/>
      <c r="J6" s="26"/>
      <c r="K6" s="26"/>
      <c r="L6" s="26"/>
      <c r="N6" s="30"/>
      <c r="O6" s="31"/>
      <c r="P6" s="32"/>
      <c r="Q6" s="32"/>
      <c r="R6" s="32"/>
      <c r="S6" s="32"/>
      <c r="T6" s="32"/>
      <c r="U6" s="32"/>
      <c r="V6" s="32"/>
      <c r="W6" s="39"/>
      <c r="X6" s="34"/>
      <c r="Z6" s="35"/>
      <c r="AA6" s="36"/>
      <c r="AB6" s="37"/>
      <c r="AC6" s="37"/>
      <c r="AD6" s="37"/>
      <c r="AE6" s="37"/>
      <c r="AF6" s="37"/>
      <c r="AG6" s="37"/>
      <c r="AH6" s="37"/>
      <c r="AI6" s="40"/>
      <c r="AJ6" s="34"/>
      <c r="AK6" s="34"/>
    </row>
    <row r="7" spans="2:55" ht="15.75" customHeight="1" x14ac:dyDescent="0.2">
      <c r="B7" s="22">
        <v>0.79999999999999993</v>
      </c>
      <c r="C7" s="23" t="s">
        <v>8</v>
      </c>
      <c r="D7" s="22">
        <v>0.80763888888888891</v>
      </c>
      <c r="E7" s="24" t="s">
        <v>11</v>
      </c>
      <c r="F7" s="25">
        <f>[1]Program!J5</f>
        <v>0</v>
      </c>
      <c r="G7" s="24" t="s">
        <v>12</v>
      </c>
      <c r="H7" s="25">
        <f>[1]Program!L5</f>
        <v>0</v>
      </c>
      <c r="I7" s="26"/>
      <c r="J7" s="26"/>
      <c r="K7" s="26"/>
      <c r="L7" s="26"/>
      <c r="N7" s="30"/>
      <c r="O7" s="31"/>
      <c r="P7" s="32"/>
      <c r="Q7" s="32"/>
      <c r="R7" s="32"/>
      <c r="S7" s="32"/>
      <c r="T7" s="32"/>
      <c r="U7" s="32"/>
      <c r="V7" s="32"/>
      <c r="W7" s="41"/>
      <c r="X7" s="34"/>
      <c r="Y7" s="29" t="s">
        <v>63</v>
      </c>
      <c r="Z7" s="35"/>
      <c r="AA7" s="36"/>
      <c r="AB7" s="37"/>
      <c r="AC7" s="37"/>
      <c r="AD7" s="37"/>
      <c r="AE7" s="37"/>
      <c r="AF7" s="37"/>
      <c r="AG7" s="37"/>
      <c r="AH7" s="37"/>
      <c r="AI7" s="42"/>
      <c r="AJ7" s="34" t="s">
        <v>64</v>
      </c>
      <c r="AK7" s="34" t="s">
        <v>64</v>
      </c>
      <c r="AL7" s="27" t="s">
        <v>65</v>
      </c>
      <c r="AM7" s="27" t="s">
        <v>65</v>
      </c>
      <c r="AN7" s="27" t="s">
        <v>66</v>
      </c>
      <c r="AO7" s="27" t="s">
        <v>66</v>
      </c>
      <c r="AP7" s="27" t="s">
        <v>67</v>
      </c>
      <c r="AQ7" s="27" t="s">
        <v>67</v>
      </c>
      <c r="AR7" s="27" t="s">
        <v>68</v>
      </c>
      <c r="AS7" s="27" t="s">
        <v>68</v>
      </c>
      <c r="AT7" s="27" t="s">
        <v>69</v>
      </c>
      <c r="AU7" s="27" t="s">
        <v>69</v>
      </c>
      <c r="AV7" s="27" t="s">
        <v>70</v>
      </c>
      <c r="AW7" s="27" t="s">
        <v>70</v>
      </c>
      <c r="AX7" s="27" t="s">
        <v>71</v>
      </c>
      <c r="AY7" s="27" t="s">
        <v>71</v>
      </c>
      <c r="BA7" s="27" t="s">
        <v>54</v>
      </c>
      <c r="BB7" s="27" t="s">
        <v>64</v>
      </c>
      <c r="BC7" s="27" t="s">
        <v>63</v>
      </c>
    </row>
    <row r="8" spans="2:55" ht="18" x14ac:dyDescent="0.25">
      <c r="B8" s="22">
        <v>0.375</v>
      </c>
      <c r="C8" s="23" t="s">
        <v>8</v>
      </c>
      <c r="D8" s="22">
        <v>0.38263888888888892</v>
      </c>
      <c r="E8" s="24" t="s">
        <v>13</v>
      </c>
      <c r="F8" s="25">
        <f>[1]Program!J64</f>
        <v>0</v>
      </c>
      <c r="G8" s="24" t="s">
        <v>10</v>
      </c>
      <c r="H8" s="25">
        <f>[1]Program!L64</f>
        <v>0</v>
      </c>
      <c r="I8" s="26"/>
      <c r="J8" s="26"/>
      <c r="K8" s="26"/>
      <c r="L8" s="26"/>
      <c r="N8" s="43">
        <v>1</v>
      </c>
      <c r="O8" s="44" t="str">
        <f t="shared" ref="O8:O12" si="0">VLOOKUP(X8,$Y$8:$AA$15,3,0)</f>
        <v>FC D'Enfers</v>
      </c>
      <c r="P8" s="43">
        <f t="shared" ref="P8:P12" si="1">VLOOKUP(O8,$AA$8:$AI$15,2,0)</f>
        <v>8</v>
      </c>
      <c r="Q8" s="43">
        <f t="shared" ref="Q8:Q12" si="2">VLOOKUP(O8,$AA$8:$AI$15,3,0)</f>
        <v>0</v>
      </c>
      <c r="R8" s="43">
        <f t="shared" ref="R8:R12" si="3">VLOOKUP(O8,$AA$8:$AI$15,4,0)</f>
        <v>8</v>
      </c>
      <c r="S8" s="43">
        <f t="shared" ref="S8:S12" si="4">VLOOKUP(O8,$AA$8:$AI$15,5,0)</f>
        <v>0</v>
      </c>
      <c r="T8" s="43">
        <f t="shared" ref="T8:T12" si="5">VLOOKUP(O8,$AA$8:$AI$15,6,0)</f>
        <v>0</v>
      </c>
      <c r="U8" s="43">
        <f t="shared" ref="U8:U12" si="6">VLOOKUP(O8,$AA$8:$AI$15,7,0)</f>
        <v>0</v>
      </c>
      <c r="V8" s="43">
        <f t="shared" ref="V8:V12" si="7">VLOOKUP(O8,$AA$8:$AI$15,8,0)</f>
        <v>0</v>
      </c>
      <c r="W8" s="43">
        <f t="shared" ref="W8:W12" si="8">VLOOKUP(O8,$AA$8:$AI$15,9,0)</f>
        <v>8</v>
      </c>
      <c r="X8" s="45">
        <v>1</v>
      </c>
      <c r="Y8" s="29">
        <f t="shared" ref="Y8:Y12" si="9">RANK(AK8,$AK$8:$AK$15)</f>
        <v>1</v>
      </c>
      <c r="Z8" s="46">
        <v>1</v>
      </c>
      <c r="AA8" s="47" t="s">
        <v>10</v>
      </c>
      <c r="AB8" s="46">
        <f>SUMPRODUCT(($E$4:$E$31=AA8)*($AN$8:$AN$35))+SUMPRODUCT(($G$4:$G$31=AA8)*($AO$8:$AO$35))</f>
        <v>8</v>
      </c>
      <c r="AC8" s="46">
        <f>SUMPRODUCT(($E$4:$E$31=AA8)*($AP$8:$AP$35))+SUMPRODUCT(($G$4:$G$31=AA8)*($AQ$8:$AQ$35))</f>
        <v>0</v>
      </c>
      <c r="AD8" s="46">
        <f>SUMPRODUCT(($E$4:$E$31=AA8)*($AR$8:$AR$35))+SUMPRODUCT(($G$4:$G$31=AA8)*($AS$8:$AS$35))</f>
        <v>8</v>
      </c>
      <c r="AE8" s="46">
        <f>SUMPRODUCT(($E$4:$E$31=AA8)*($AT$8:$AT$35))+SUMPRODUCT(($G$4:$G$31=AA8)*($AU$8:$AU$35))</f>
        <v>0</v>
      </c>
      <c r="AF8" s="46">
        <f>SUMPRODUCT(($E$4:$E$31=AA8)*($AV$8:$AV$35))+SUMPRODUCT(($G$4:$G$31=AA8)*($AW$8:$AW$35))</f>
        <v>0</v>
      </c>
      <c r="AG8" s="46">
        <f>SUMPRODUCT(($E$4:$E$31=AA8)*($AX$8:$AX$35))+SUMPRODUCT(($G$4:$G$31=AA8)*($AY$8:$AY$35))</f>
        <v>0</v>
      </c>
      <c r="AH8" s="46">
        <f t="shared" ref="AH8:AH12" si="10">AF8-AG8</f>
        <v>0</v>
      </c>
      <c r="AI8" s="46">
        <f>SUMPRODUCT(($E$4:$E$31=AA8)*($AL$8:$AL$35))+SUMPRODUCT(($G$4:$G$31=AA8)*($AM$8:$AM$35))</f>
        <v>8</v>
      </c>
      <c r="AJ8" s="45">
        <f t="shared" ref="AJ8:AJ12" si="11">SUM(AI8*1000+(AH8)/10+(AF8)/100)</f>
        <v>8000</v>
      </c>
      <c r="AK8" s="45">
        <f>SUM(AI8*1000+(AH8)/10+(AF8)/100)+0.00008</f>
        <v>8000.0000799999998</v>
      </c>
      <c r="AL8" s="27">
        <f t="shared" ref="AL8:AL32" si="12">IF(F4="",0,IF(F4&gt;H4,3,IF(F4=H4,1,IF(F4&lt;H4,0))))</f>
        <v>1</v>
      </c>
      <c r="AM8" s="27">
        <f t="shared" ref="AM8:AM32" si="13">IF(H4="",0,IF(H4&gt;F4,3,IF(H4=F4,1,IF(H4&lt;F4,0))))</f>
        <v>1</v>
      </c>
      <c r="AN8" s="27">
        <f t="shared" ref="AN8:AN32" si="14">IF(F4="",0,1)</f>
        <v>1</v>
      </c>
      <c r="AO8" s="27">
        <f t="shared" ref="AO8:AO32" si="15">IF(H4="",0,1)</f>
        <v>1</v>
      </c>
      <c r="AP8" s="27">
        <f t="shared" ref="AP8:AP32" si="16">IF(F4&lt;&gt;"",IF(F4&gt;H4,1,0))</f>
        <v>0</v>
      </c>
      <c r="AQ8" s="27">
        <f t="shared" ref="AQ8:AQ32" si="17">IF(H4&lt;&gt;"",IF(H4&gt;F4,1,0))</f>
        <v>0</v>
      </c>
      <c r="AR8" s="27">
        <f t="shared" ref="AR8:AR32" si="18">IF(F4&lt;&gt;"",IF(F4=H4,1,0))</f>
        <v>1</v>
      </c>
      <c r="AS8" s="27">
        <f t="shared" ref="AS8:AS32" si="19">IF(H4&lt;&gt;"",IF(H4=F4,1,0))</f>
        <v>1</v>
      </c>
      <c r="AT8" s="27">
        <f t="shared" ref="AT8:AT32" si="20">IF(F4&lt;&gt;"",IF(F4&lt;H4,1,0))</f>
        <v>0</v>
      </c>
      <c r="AU8" s="27">
        <f t="shared" ref="AU8:AU32" si="21">IF(H4&lt;&gt;"",IF(H4&lt;F4,1,0))</f>
        <v>0</v>
      </c>
      <c r="AV8" s="27">
        <f t="shared" ref="AV8:AV32" si="22">F4</f>
        <v>0</v>
      </c>
      <c r="AW8" s="27">
        <f t="shared" ref="AW8:AW32" si="23">H4</f>
        <v>0</v>
      </c>
      <c r="AX8" s="27">
        <f t="shared" ref="AX8:AX32" si="24">H4</f>
        <v>0</v>
      </c>
      <c r="AY8" s="27">
        <f t="shared" ref="AY8:AY32" si="25">F4</f>
        <v>0</v>
      </c>
      <c r="BA8" s="27" t="str">
        <f t="shared" ref="BA8:BA12" si="26">VLOOKUP(X8,$Y$8:$AA$15,3,0)</f>
        <v>FC D'Enfers</v>
      </c>
      <c r="BB8" s="27">
        <f t="shared" ref="BB8:BB12" si="27">VLOOKUP(BA8,$AA$8:$AJ$15,10,0)</f>
        <v>8000</v>
      </c>
      <c r="BC8" s="27">
        <f t="shared" ref="BC8:BC12" si="28">RANK(BB8,$BB$8:$BB$15)</f>
        <v>1</v>
      </c>
    </row>
    <row r="9" spans="2:55" ht="18" x14ac:dyDescent="0.25">
      <c r="B9" s="22">
        <v>0.375</v>
      </c>
      <c r="C9" s="23" t="s">
        <v>8</v>
      </c>
      <c r="D9" s="22">
        <v>0.38263888888888892</v>
      </c>
      <c r="E9" s="24" t="s">
        <v>14</v>
      </c>
      <c r="F9" s="25">
        <f>[1]Program!J65</f>
        <v>0</v>
      </c>
      <c r="G9" s="24" t="s">
        <v>11</v>
      </c>
      <c r="H9" s="25">
        <f>[1]Program!L65</f>
        <v>0</v>
      </c>
      <c r="I9" s="26"/>
      <c r="J9" s="26"/>
      <c r="K9" s="26"/>
      <c r="L9" s="26"/>
      <c r="N9" s="43">
        <f t="shared" ref="N9:N12" si="29">IF(BB9=BB8,BC8,BC9)</f>
        <v>1</v>
      </c>
      <c r="O9" s="44" t="str">
        <f t="shared" si="0"/>
        <v>FC Monster</v>
      </c>
      <c r="P9" s="43">
        <f t="shared" si="1"/>
        <v>8</v>
      </c>
      <c r="Q9" s="43">
        <f t="shared" si="2"/>
        <v>0</v>
      </c>
      <c r="R9" s="43">
        <f t="shared" si="3"/>
        <v>8</v>
      </c>
      <c r="S9" s="43">
        <f t="shared" si="4"/>
        <v>0</v>
      </c>
      <c r="T9" s="43">
        <f t="shared" si="5"/>
        <v>0</v>
      </c>
      <c r="U9" s="43">
        <f t="shared" si="6"/>
        <v>0</v>
      </c>
      <c r="V9" s="43">
        <f t="shared" si="7"/>
        <v>0</v>
      </c>
      <c r="W9" s="43">
        <f t="shared" si="8"/>
        <v>8</v>
      </c>
      <c r="X9" s="45">
        <v>2</v>
      </c>
      <c r="Y9" s="29">
        <f t="shared" si="9"/>
        <v>2</v>
      </c>
      <c r="Z9" s="46">
        <v>2</v>
      </c>
      <c r="AA9" s="47" t="s">
        <v>11</v>
      </c>
      <c r="AB9" s="46">
        <f>SUMPRODUCT(($E$4:$E$31=AA9)*($AN$8:$AN$35))+SUMPRODUCT(($G$4:$G$31=AA9)*($AO$8:$AO$35))</f>
        <v>8</v>
      </c>
      <c r="AC9" s="46">
        <f>SUMPRODUCT(($E$4:$E$31=AA9)*($AP$8:$AP$35))+SUMPRODUCT(($G$4:$G$31=AA9)*($AQ$8:$AQ$35))</f>
        <v>0</v>
      </c>
      <c r="AD9" s="46">
        <f>SUMPRODUCT(($E$4:$E$31=AA9)*($AR$8:$AR$35))+SUMPRODUCT(($G$4:$G$31=AA9)*($AS$8:$AS$35))</f>
        <v>8</v>
      </c>
      <c r="AE9" s="46">
        <f>SUMPRODUCT(($E$4:$E$31=AA9)*($AT$8:$AT$35))+SUMPRODUCT(($G$4:$G$31=AA9)*($AU$8:$AU$35))</f>
        <v>0</v>
      </c>
      <c r="AF9" s="46">
        <f>SUMPRODUCT(($E$4:$E$31=AA9)*($AV$8:$AV$35))+SUMPRODUCT(($G$4:$G$31=AA9)*($AW$8:$AW$35))</f>
        <v>0</v>
      </c>
      <c r="AG9" s="46">
        <f>SUMPRODUCT(($E$4:$E$31=AA9)*($AX$8:$AX$35))+SUMPRODUCT(($G$4:$G$31=AA9)*($AY$8:$AY$35))</f>
        <v>0</v>
      </c>
      <c r="AH9" s="46">
        <f t="shared" si="10"/>
        <v>0</v>
      </c>
      <c r="AI9" s="46">
        <f>SUMPRODUCT(($E$4:$E$31=AA9)*($AL$8:$AL$35))+SUMPRODUCT(($G$4:$G$31=AA9)*($AM$8:$AM$35))</f>
        <v>8</v>
      </c>
      <c r="AJ9" s="45">
        <f t="shared" si="11"/>
        <v>8000</v>
      </c>
      <c r="AK9" s="45">
        <f>SUM(AI9*1000+(AH9)/10+(AF9)/100)+0.00007</f>
        <v>8000.0000700000001</v>
      </c>
      <c r="AL9" s="27">
        <f t="shared" si="12"/>
        <v>1</v>
      </c>
      <c r="AM9" s="27">
        <f t="shared" si="13"/>
        <v>1</v>
      </c>
      <c r="AN9" s="27">
        <f t="shared" si="14"/>
        <v>1</v>
      </c>
      <c r="AO9" s="27">
        <f t="shared" si="15"/>
        <v>1</v>
      </c>
      <c r="AP9" s="27">
        <f t="shared" si="16"/>
        <v>0</v>
      </c>
      <c r="AQ9" s="27">
        <f t="shared" si="17"/>
        <v>0</v>
      </c>
      <c r="AR9" s="27">
        <f t="shared" si="18"/>
        <v>1</v>
      </c>
      <c r="AS9" s="27">
        <f t="shared" si="19"/>
        <v>1</v>
      </c>
      <c r="AT9" s="27">
        <f t="shared" si="20"/>
        <v>0</v>
      </c>
      <c r="AU9" s="27">
        <f t="shared" si="21"/>
        <v>0</v>
      </c>
      <c r="AV9" s="27">
        <f t="shared" si="22"/>
        <v>0</v>
      </c>
      <c r="AW9" s="27">
        <f t="shared" si="23"/>
        <v>0</v>
      </c>
      <c r="AX9" s="27">
        <f t="shared" si="24"/>
        <v>0</v>
      </c>
      <c r="AY9" s="27">
        <f t="shared" si="25"/>
        <v>0</v>
      </c>
      <c r="BA9" s="27" t="str">
        <f t="shared" si="26"/>
        <v>FC Monster</v>
      </c>
      <c r="BB9" s="27">
        <f t="shared" si="27"/>
        <v>8000</v>
      </c>
      <c r="BC9" s="27">
        <f t="shared" si="28"/>
        <v>1</v>
      </c>
    </row>
    <row r="10" spans="2:55" ht="18" x14ac:dyDescent="0.25">
      <c r="B10" s="22">
        <v>0.3833333333333333</v>
      </c>
      <c r="C10" s="23" t="s">
        <v>8</v>
      </c>
      <c r="D10" s="22">
        <v>0.39097222222222222</v>
      </c>
      <c r="E10" s="24" t="s">
        <v>10</v>
      </c>
      <c r="F10" s="25">
        <f>[1]Program!J66</f>
        <v>0</v>
      </c>
      <c r="G10" s="24" t="s">
        <v>12</v>
      </c>
      <c r="H10" s="25">
        <f>[1]Program!L66</f>
        <v>0</v>
      </c>
      <c r="I10" s="26"/>
      <c r="J10" s="26"/>
      <c r="K10" s="26"/>
      <c r="L10" s="26"/>
      <c r="N10" s="43">
        <f t="shared" si="29"/>
        <v>1</v>
      </c>
      <c r="O10" s="44" t="str">
        <f t="shared" si="0"/>
        <v>Scoobydoo</v>
      </c>
      <c r="P10" s="43">
        <f t="shared" si="1"/>
        <v>8</v>
      </c>
      <c r="Q10" s="43">
        <f t="shared" si="2"/>
        <v>0</v>
      </c>
      <c r="R10" s="43">
        <f t="shared" si="3"/>
        <v>8</v>
      </c>
      <c r="S10" s="43">
        <f t="shared" si="4"/>
        <v>0</v>
      </c>
      <c r="T10" s="43">
        <f t="shared" si="5"/>
        <v>0</v>
      </c>
      <c r="U10" s="43">
        <f t="shared" si="6"/>
        <v>0</v>
      </c>
      <c r="V10" s="43">
        <f t="shared" si="7"/>
        <v>0</v>
      </c>
      <c r="W10" s="43">
        <f t="shared" si="8"/>
        <v>8</v>
      </c>
      <c r="X10" s="45">
        <v>3</v>
      </c>
      <c r="Y10" s="29">
        <f t="shared" si="9"/>
        <v>3</v>
      </c>
      <c r="Z10" s="46">
        <v>3</v>
      </c>
      <c r="AA10" s="47" t="s">
        <v>14</v>
      </c>
      <c r="AB10" s="46">
        <f>SUMPRODUCT(($E$4:$E$31=AA10)*($AN$8:$AN$35))+SUMPRODUCT(($G$4:$G$31=AA10)*($AO$8:$AO$35))</f>
        <v>8</v>
      </c>
      <c r="AC10" s="46">
        <f>SUMPRODUCT(($E$4:$E$31=AA10)*($AP$8:$AP$35))+SUMPRODUCT(($G$4:$G$31=AA10)*($AQ$8:$AQ$35))</f>
        <v>0</v>
      </c>
      <c r="AD10" s="46">
        <f>SUMPRODUCT(($E$4:$E$31=AA10)*($AR$8:$AR$35))+SUMPRODUCT(($G$4:$G$31=AA10)*($AS$8:$AS$35))</f>
        <v>8</v>
      </c>
      <c r="AE10" s="46">
        <f>SUMPRODUCT(($E$4:$E$31=AA10)*($AT$8:$AT$35))+SUMPRODUCT(($G$4:$G$31=AA10)*($AU$8:$AU$35))</f>
        <v>0</v>
      </c>
      <c r="AF10" s="46">
        <f>SUMPRODUCT(($E$4:$E$31=AA10)*($AV$8:$AV$35))+SUMPRODUCT(($G$4:$G$31=AA10)*($AW$8:$AW$35))</f>
        <v>0</v>
      </c>
      <c r="AG10" s="46">
        <f>SUMPRODUCT(($E$4:$E$31=AA10)*($AX$8:$AX$35))+SUMPRODUCT(($G$4:$G$31=AA10)*($AY$8:$AY$35))</f>
        <v>0</v>
      </c>
      <c r="AH10" s="46">
        <f t="shared" si="10"/>
        <v>0</v>
      </c>
      <c r="AI10" s="46">
        <f>SUMPRODUCT(($E$4:$E$31=AA10)*($AL$8:$AL$35))+SUMPRODUCT(($G$4:$G$31=AA10)*($AM$8:$AM$35))</f>
        <v>8</v>
      </c>
      <c r="AJ10" s="45">
        <f t="shared" si="11"/>
        <v>8000</v>
      </c>
      <c r="AK10" s="45">
        <f>SUM(AI10*1000+(AH10)/10+(AF10)/100)+0.00006</f>
        <v>8000.0000600000003</v>
      </c>
      <c r="AL10" s="27">
        <f t="shared" si="12"/>
        <v>1</v>
      </c>
      <c r="AM10" s="27">
        <f t="shared" si="13"/>
        <v>1</v>
      </c>
      <c r="AN10" s="27">
        <f t="shared" si="14"/>
        <v>1</v>
      </c>
      <c r="AO10" s="27">
        <f t="shared" si="15"/>
        <v>1</v>
      </c>
      <c r="AP10" s="27">
        <f t="shared" si="16"/>
        <v>0</v>
      </c>
      <c r="AQ10" s="27">
        <f t="shared" si="17"/>
        <v>0</v>
      </c>
      <c r="AR10" s="27">
        <f t="shared" si="18"/>
        <v>1</v>
      </c>
      <c r="AS10" s="27">
        <f t="shared" si="19"/>
        <v>1</v>
      </c>
      <c r="AT10" s="27">
        <f t="shared" si="20"/>
        <v>0</v>
      </c>
      <c r="AU10" s="27">
        <f t="shared" si="21"/>
        <v>0</v>
      </c>
      <c r="AV10" s="27">
        <f t="shared" si="22"/>
        <v>0</v>
      </c>
      <c r="AW10" s="27">
        <f t="shared" si="23"/>
        <v>0</v>
      </c>
      <c r="AX10" s="27">
        <f t="shared" si="24"/>
        <v>0</v>
      </c>
      <c r="AY10" s="27">
        <f t="shared" si="25"/>
        <v>0</v>
      </c>
      <c r="BA10" s="27" t="str">
        <f t="shared" si="26"/>
        <v>Scoobydoo</v>
      </c>
      <c r="BB10" s="27">
        <f t="shared" si="27"/>
        <v>8000</v>
      </c>
      <c r="BC10" s="27">
        <f t="shared" si="28"/>
        <v>1</v>
      </c>
    </row>
    <row r="11" spans="2:55" ht="18" x14ac:dyDescent="0.25">
      <c r="B11" s="22">
        <v>0.3833333333333333</v>
      </c>
      <c r="C11" s="23" t="s">
        <v>8</v>
      </c>
      <c r="D11" s="22">
        <v>0.39097222222222222</v>
      </c>
      <c r="E11" s="24" t="s">
        <v>11</v>
      </c>
      <c r="F11" s="25">
        <f>[1]Program!J67</f>
        <v>0</v>
      </c>
      <c r="G11" s="24" t="s">
        <v>13</v>
      </c>
      <c r="H11" s="25">
        <f>[1]Program!L67</f>
        <v>0</v>
      </c>
      <c r="I11" s="26"/>
      <c r="J11" s="26"/>
      <c r="K11" s="26"/>
      <c r="L11" s="26"/>
      <c r="N11" s="43">
        <f t="shared" si="29"/>
        <v>1</v>
      </c>
      <c r="O11" s="44" t="str">
        <f t="shared" si="0"/>
        <v>Les P'tits Valaisans</v>
      </c>
      <c r="P11" s="43">
        <f t="shared" si="1"/>
        <v>8</v>
      </c>
      <c r="Q11" s="43">
        <f t="shared" si="2"/>
        <v>0</v>
      </c>
      <c r="R11" s="43">
        <f t="shared" si="3"/>
        <v>8</v>
      </c>
      <c r="S11" s="43">
        <f t="shared" si="4"/>
        <v>0</v>
      </c>
      <c r="T11" s="43">
        <f t="shared" si="5"/>
        <v>0</v>
      </c>
      <c r="U11" s="43">
        <f t="shared" si="6"/>
        <v>0</v>
      </c>
      <c r="V11" s="43">
        <f t="shared" si="7"/>
        <v>0</v>
      </c>
      <c r="W11" s="43">
        <f t="shared" si="8"/>
        <v>8</v>
      </c>
      <c r="X11" s="45">
        <v>4</v>
      </c>
      <c r="Y11" s="29">
        <f t="shared" si="9"/>
        <v>4</v>
      </c>
      <c r="Z11" s="46">
        <v>4</v>
      </c>
      <c r="AA11" s="47" t="s">
        <v>12</v>
      </c>
      <c r="AB11" s="46">
        <f>SUMPRODUCT(($E$4:$E$31=AA11)*($AN$8:$AN$35))+SUMPRODUCT(($G$4:$G$31=AA11)*($AO$8:$AO$35))</f>
        <v>8</v>
      </c>
      <c r="AC11" s="46">
        <f>SUMPRODUCT(($E$4:$E$31=AA11)*($AP$8:$AP$35))+SUMPRODUCT(($G$4:$G$31=AA11)*($AQ$8:$AQ$35))</f>
        <v>0</v>
      </c>
      <c r="AD11" s="46">
        <f>SUMPRODUCT(($E$4:$E$31=AA11)*($AR$8:$AR$35))+SUMPRODUCT(($G$4:$G$31=AA11)*($AS$8:$AS$35))</f>
        <v>8</v>
      </c>
      <c r="AE11" s="46">
        <f>SUMPRODUCT(($E$4:$E$31=AA11)*($AT$8:$AT$35))+SUMPRODUCT(($G$4:$G$31=AA11)*($AU$8:$AU$35))</f>
        <v>0</v>
      </c>
      <c r="AF11" s="46">
        <f>SUMPRODUCT(($E$4:$E$31=AA11)*($AV$8:$AV$35))+SUMPRODUCT(($G$4:$G$31=AA11)*($AW$8:$AW$35))</f>
        <v>0</v>
      </c>
      <c r="AG11" s="46">
        <f>SUMPRODUCT(($E$4:$E$31=AA11)*($AX$8:$AX$35))+SUMPRODUCT(($G$4:$G$31=AA11)*($AY$8:$AY$35))</f>
        <v>0</v>
      </c>
      <c r="AH11" s="46">
        <f t="shared" si="10"/>
        <v>0</v>
      </c>
      <c r="AI11" s="46">
        <f>SUMPRODUCT(($E$4:$E$31=AA11)*($AL$8:$AL$35))+SUMPRODUCT(($G$4:$G$31=AA11)*($AM$8:$AM$35))</f>
        <v>8</v>
      </c>
      <c r="AJ11" s="45">
        <f t="shared" si="11"/>
        <v>8000</v>
      </c>
      <c r="AK11" s="45">
        <f>SUM(AI11*1000+(AH11)/10+(AF11)/100)+0.00005</f>
        <v>8000.0000499999996</v>
      </c>
      <c r="AL11" s="27">
        <f t="shared" si="12"/>
        <v>1</v>
      </c>
      <c r="AM11" s="27">
        <f t="shared" si="13"/>
        <v>1</v>
      </c>
      <c r="AN11" s="27">
        <f t="shared" si="14"/>
        <v>1</v>
      </c>
      <c r="AO11" s="27">
        <f t="shared" si="15"/>
        <v>1</v>
      </c>
      <c r="AP11" s="27">
        <f t="shared" si="16"/>
        <v>0</v>
      </c>
      <c r="AQ11" s="27">
        <f t="shared" si="17"/>
        <v>0</v>
      </c>
      <c r="AR11" s="27">
        <f t="shared" si="18"/>
        <v>1</v>
      </c>
      <c r="AS11" s="27">
        <f t="shared" si="19"/>
        <v>1</v>
      </c>
      <c r="AT11" s="27">
        <f t="shared" si="20"/>
        <v>0</v>
      </c>
      <c r="AU11" s="27">
        <f t="shared" si="21"/>
        <v>0</v>
      </c>
      <c r="AV11" s="27">
        <f t="shared" si="22"/>
        <v>0</v>
      </c>
      <c r="AW11" s="27">
        <f t="shared" si="23"/>
        <v>0</v>
      </c>
      <c r="AX11" s="27">
        <f t="shared" si="24"/>
        <v>0</v>
      </c>
      <c r="AY11" s="27">
        <f t="shared" si="25"/>
        <v>0</v>
      </c>
      <c r="BA11" s="27" t="str">
        <f t="shared" si="26"/>
        <v>Les P'tits Valaisans</v>
      </c>
      <c r="BB11" s="27">
        <f t="shared" si="27"/>
        <v>8000</v>
      </c>
      <c r="BC11" s="27">
        <f t="shared" si="28"/>
        <v>1</v>
      </c>
    </row>
    <row r="12" spans="2:55" ht="18" x14ac:dyDescent="0.25">
      <c r="B12" s="22">
        <v>0.42499999999999999</v>
      </c>
      <c r="C12" s="23" t="s">
        <v>8</v>
      </c>
      <c r="D12" s="22">
        <v>0.43263888888888902</v>
      </c>
      <c r="E12" s="24" t="s">
        <v>10</v>
      </c>
      <c r="F12" s="25">
        <f>[1]Program!J76</f>
        <v>0</v>
      </c>
      <c r="G12" s="24" t="s">
        <v>14</v>
      </c>
      <c r="H12" s="25">
        <f>[1]Program!L76</f>
        <v>0</v>
      </c>
      <c r="I12" s="26"/>
      <c r="J12" s="26"/>
      <c r="K12" s="26"/>
      <c r="L12" s="26"/>
      <c r="N12" s="43">
        <f t="shared" si="29"/>
        <v>1</v>
      </c>
      <c r="O12" s="44" t="str">
        <f t="shared" si="0"/>
        <v>Les Terreurs</v>
      </c>
      <c r="P12" s="43">
        <f t="shared" si="1"/>
        <v>8</v>
      </c>
      <c r="Q12" s="43">
        <f t="shared" si="2"/>
        <v>0</v>
      </c>
      <c r="R12" s="43">
        <f t="shared" si="3"/>
        <v>8</v>
      </c>
      <c r="S12" s="43">
        <f t="shared" si="4"/>
        <v>0</v>
      </c>
      <c r="T12" s="43">
        <f t="shared" si="5"/>
        <v>0</v>
      </c>
      <c r="U12" s="43">
        <f t="shared" si="6"/>
        <v>0</v>
      </c>
      <c r="V12" s="43">
        <f t="shared" si="7"/>
        <v>0</v>
      </c>
      <c r="W12" s="43">
        <f t="shared" si="8"/>
        <v>8</v>
      </c>
      <c r="X12" s="45">
        <v>5</v>
      </c>
      <c r="Y12" s="29">
        <f t="shared" si="9"/>
        <v>5</v>
      </c>
      <c r="Z12" s="46">
        <v>5</v>
      </c>
      <c r="AA12" s="47" t="s">
        <v>13</v>
      </c>
      <c r="AB12" s="46">
        <f>SUMPRODUCT(($E$4:$E$31=AA12)*($AN$8:$AN$35))+SUMPRODUCT(($G$4:$G$31=AA12)*($AO$8:$AO$35))</f>
        <v>8</v>
      </c>
      <c r="AC12" s="46">
        <f>SUMPRODUCT(($E$4:$E$31=AA12)*($AP$8:$AP$35))+SUMPRODUCT(($G$4:$G$31=AA12)*($AQ$8:$AQ$35))</f>
        <v>0</v>
      </c>
      <c r="AD12" s="46">
        <f>SUMPRODUCT(($E$4:$E$31=AA12)*($AR$8:$AR$35))+SUMPRODUCT(($G$4:$G$31=AA12)*($AS$8:$AS$35))</f>
        <v>8</v>
      </c>
      <c r="AE12" s="46">
        <f>SUMPRODUCT(($E$4:$E$31=AA12)*($AT$8:$AT$35))+SUMPRODUCT(($G$4:$G$31=AA12)*($AU$8:$AU$35))</f>
        <v>0</v>
      </c>
      <c r="AF12" s="46">
        <f>SUMPRODUCT(($E$4:$E$31=AA12)*($AV$8:$AV$35))+SUMPRODUCT(($G$4:$G$31=AA12)*($AW$8:$AW$35))</f>
        <v>0</v>
      </c>
      <c r="AG12" s="46">
        <f>SUMPRODUCT(($E$4:$E$31=AA12)*($AX$8:$AX$35))+SUMPRODUCT(($G$4:$G$31=AA12)*($AY$8:$AY$35))</f>
        <v>0</v>
      </c>
      <c r="AH12" s="46">
        <f t="shared" si="10"/>
        <v>0</v>
      </c>
      <c r="AI12" s="46">
        <f>SUMPRODUCT(($E$4:$E$31=AA12)*($AL$8:$AL$35))+SUMPRODUCT(($G$4:$G$31=AA12)*($AM$8:$AM$35))</f>
        <v>8</v>
      </c>
      <c r="AJ12" s="45">
        <f t="shared" si="11"/>
        <v>8000</v>
      </c>
      <c r="AK12" s="45">
        <f>SUM(AI12*1000+(AH12)/10+(AF12)/100)+0.00004</f>
        <v>8000.0000399999999</v>
      </c>
      <c r="AL12" s="27">
        <f t="shared" si="12"/>
        <v>1</v>
      </c>
      <c r="AM12" s="27">
        <f t="shared" si="13"/>
        <v>1</v>
      </c>
      <c r="AN12" s="27">
        <f t="shared" si="14"/>
        <v>1</v>
      </c>
      <c r="AO12" s="27">
        <f t="shared" si="15"/>
        <v>1</v>
      </c>
      <c r="AP12" s="27">
        <f t="shared" si="16"/>
        <v>0</v>
      </c>
      <c r="AQ12" s="27">
        <f t="shared" si="17"/>
        <v>0</v>
      </c>
      <c r="AR12" s="27">
        <f t="shared" si="18"/>
        <v>1</v>
      </c>
      <c r="AS12" s="27">
        <f t="shared" si="19"/>
        <v>1</v>
      </c>
      <c r="AT12" s="27">
        <f t="shared" si="20"/>
        <v>0</v>
      </c>
      <c r="AU12" s="27">
        <f t="shared" si="21"/>
        <v>0</v>
      </c>
      <c r="AV12" s="27">
        <f t="shared" si="22"/>
        <v>0</v>
      </c>
      <c r="AW12" s="27">
        <f t="shared" si="23"/>
        <v>0</v>
      </c>
      <c r="AX12" s="27">
        <f t="shared" si="24"/>
        <v>0</v>
      </c>
      <c r="AY12" s="27">
        <f t="shared" si="25"/>
        <v>0</v>
      </c>
      <c r="BA12" s="27" t="str">
        <f t="shared" si="26"/>
        <v>Les Terreurs</v>
      </c>
      <c r="BB12" s="27">
        <f t="shared" si="27"/>
        <v>8000</v>
      </c>
      <c r="BC12" s="27">
        <f t="shared" si="28"/>
        <v>1</v>
      </c>
    </row>
    <row r="13" spans="2:55" x14ac:dyDescent="0.2">
      <c r="B13" s="22">
        <v>0.42499999999999999</v>
      </c>
      <c r="C13" s="23" t="s">
        <v>8</v>
      </c>
      <c r="D13" s="22">
        <v>0.43263888888888902</v>
      </c>
      <c r="E13" s="24" t="s">
        <v>12</v>
      </c>
      <c r="F13" s="25">
        <f>[1]Program!J77</f>
        <v>0</v>
      </c>
      <c r="G13" s="24" t="s">
        <v>11</v>
      </c>
      <c r="H13" s="25">
        <f>[1]Program!L77</f>
        <v>0</v>
      </c>
      <c r="I13" s="26"/>
      <c r="J13" s="26"/>
      <c r="K13" s="26"/>
      <c r="L13" s="26"/>
      <c r="N13" s="45"/>
      <c r="O13" s="48"/>
      <c r="P13" s="45"/>
      <c r="Q13" s="45"/>
      <c r="R13" s="45"/>
      <c r="S13" s="45"/>
      <c r="T13" s="45"/>
      <c r="U13" s="45"/>
      <c r="V13" s="45"/>
      <c r="W13" s="45"/>
      <c r="X13" s="45"/>
      <c r="Y13" s="48"/>
      <c r="Z13" s="45"/>
      <c r="AA13" s="49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27">
        <f t="shared" si="12"/>
        <v>1</v>
      </c>
      <c r="AM13" s="27">
        <f t="shared" si="13"/>
        <v>1</v>
      </c>
      <c r="AN13" s="27">
        <f t="shared" si="14"/>
        <v>1</v>
      </c>
      <c r="AO13" s="27">
        <f t="shared" si="15"/>
        <v>1</v>
      </c>
      <c r="AP13" s="27">
        <f t="shared" si="16"/>
        <v>0</v>
      </c>
      <c r="AQ13" s="27">
        <f t="shared" si="17"/>
        <v>0</v>
      </c>
      <c r="AR13" s="27">
        <f t="shared" si="18"/>
        <v>1</v>
      </c>
      <c r="AS13" s="27">
        <f t="shared" si="19"/>
        <v>1</v>
      </c>
      <c r="AT13" s="27">
        <f t="shared" si="20"/>
        <v>0</v>
      </c>
      <c r="AU13" s="27">
        <f t="shared" si="21"/>
        <v>0</v>
      </c>
      <c r="AV13" s="27">
        <f t="shared" si="22"/>
        <v>0</v>
      </c>
      <c r="AW13" s="27">
        <f t="shared" si="23"/>
        <v>0</v>
      </c>
      <c r="AX13" s="27">
        <f t="shared" si="24"/>
        <v>0</v>
      </c>
      <c r="AY13" s="27">
        <f t="shared" si="25"/>
        <v>0</v>
      </c>
    </row>
    <row r="14" spans="2:55" x14ac:dyDescent="0.2">
      <c r="B14" s="22">
        <v>0.46666666666666601</v>
      </c>
      <c r="C14" s="23" t="s">
        <v>8</v>
      </c>
      <c r="D14" s="22">
        <v>0.47430555555555498</v>
      </c>
      <c r="E14" s="24" t="s">
        <v>12</v>
      </c>
      <c r="F14" s="25">
        <f>[1]Program!J87</f>
        <v>0</v>
      </c>
      <c r="G14" s="24" t="s">
        <v>14</v>
      </c>
      <c r="H14" s="25">
        <f>[1]Program!L87</f>
        <v>0</v>
      </c>
      <c r="I14" s="26"/>
      <c r="J14" s="26"/>
      <c r="K14" s="26"/>
      <c r="L14" s="26"/>
      <c r="N14" s="45"/>
      <c r="O14" s="48"/>
      <c r="P14" s="45"/>
      <c r="Q14" s="45"/>
      <c r="R14" s="45"/>
      <c r="S14" s="45"/>
      <c r="T14" s="45"/>
      <c r="U14" s="45"/>
      <c r="V14" s="45"/>
      <c r="W14" s="45"/>
      <c r="X14" s="45"/>
      <c r="Y14" s="48"/>
      <c r="Z14" s="45"/>
      <c r="AA14" s="49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27">
        <f t="shared" si="12"/>
        <v>1</v>
      </c>
      <c r="AM14" s="27">
        <f t="shared" si="13"/>
        <v>1</v>
      </c>
      <c r="AN14" s="27">
        <f t="shared" si="14"/>
        <v>1</v>
      </c>
      <c r="AO14" s="27">
        <f t="shared" si="15"/>
        <v>1</v>
      </c>
      <c r="AP14" s="27">
        <f t="shared" si="16"/>
        <v>0</v>
      </c>
      <c r="AQ14" s="27">
        <f t="shared" si="17"/>
        <v>0</v>
      </c>
      <c r="AR14" s="27">
        <f t="shared" si="18"/>
        <v>1</v>
      </c>
      <c r="AS14" s="27">
        <f t="shared" si="19"/>
        <v>1</v>
      </c>
      <c r="AT14" s="27">
        <f t="shared" si="20"/>
        <v>0</v>
      </c>
      <c r="AU14" s="27">
        <f t="shared" si="21"/>
        <v>0</v>
      </c>
      <c r="AV14" s="27">
        <f t="shared" si="22"/>
        <v>0</v>
      </c>
      <c r="AW14" s="27">
        <f t="shared" si="23"/>
        <v>0</v>
      </c>
      <c r="AX14" s="27">
        <f t="shared" si="24"/>
        <v>0</v>
      </c>
      <c r="AY14" s="27">
        <f t="shared" si="25"/>
        <v>0</v>
      </c>
    </row>
    <row r="15" spans="2:55" x14ac:dyDescent="0.2">
      <c r="B15" s="22">
        <v>0.46666666666666601</v>
      </c>
      <c r="C15" s="23" t="s">
        <v>8</v>
      </c>
      <c r="D15" s="22">
        <v>0.47430555555555498</v>
      </c>
      <c r="E15" s="24" t="s">
        <v>13</v>
      </c>
      <c r="F15" s="25">
        <f>[1]Program!J88</f>
        <v>0</v>
      </c>
      <c r="G15" s="24" t="s">
        <v>11</v>
      </c>
      <c r="H15" s="25">
        <f>[1]Program!L88</f>
        <v>0</v>
      </c>
      <c r="I15" s="26"/>
      <c r="J15" s="26"/>
      <c r="K15" s="26"/>
      <c r="L15" s="26"/>
      <c r="N15" s="45"/>
      <c r="O15" s="48"/>
      <c r="P15" s="45"/>
      <c r="Q15" s="45"/>
      <c r="R15" s="45"/>
      <c r="S15" s="45"/>
      <c r="T15" s="45"/>
      <c r="U15" s="45"/>
      <c r="V15" s="45"/>
      <c r="W15" s="45"/>
      <c r="X15" s="45"/>
      <c r="Y15" s="48"/>
      <c r="Z15" s="45"/>
      <c r="AA15" s="49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27">
        <f t="shared" si="12"/>
        <v>1</v>
      </c>
      <c r="AM15" s="27">
        <f t="shared" si="13"/>
        <v>1</v>
      </c>
      <c r="AN15" s="27">
        <f t="shared" si="14"/>
        <v>1</v>
      </c>
      <c r="AO15" s="27">
        <f t="shared" si="15"/>
        <v>1</v>
      </c>
      <c r="AP15" s="27">
        <f t="shared" si="16"/>
        <v>0</v>
      </c>
      <c r="AQ15" s="27">
        <f t="shared" si="17"/>
        <v>0</v>
      </c>
      <c r="AR15" s="27">
        <f t="shared" si="18"/>
        <v>1</v>
      </c>
      <c r="AS15" s="27">
        <f t="shared" si="19"/>
        <v>1</v>
      </c>
      <c r="AT15" s="27">
        <f t="shared" si="20"/>
        <v>0</v>
      </c>
      <c r="AU15" s="27">
        <f t="shared" si="21"/>
        <v>0</v>
      </c>
      <c r="AV15" s="27">
        <f t="shared" si="22"/>
        <v>0</v>
      </c>
      <c r="AW15" s="27">
        <f t="shared" si="23"/>
        <v>0</v>
      </c>
      <c r="AX15" s="27">
        <f t="shared" si="24"/>
        <v>0</v>
      </c>
      <c r="AY15" s="27">
        <f t="shared" si="25"/>
        <v>0</v>
      </c>
    </row>
    <row r="16" spans="2:55" x14ac:dyDescent="0.2">
      <c r="B16" s="22">
        <v>0.50833333333333297</v>
      </c>
      <c r="C16" s="23" t="s">
        <v>8</v>
      </c>
      <c r="D16" s="22">
        <v>0.51597222222222205</v>
      </c>
      <c r="E16" s="24" t="s">
        <v>13</v>
      </c>
      <c r="F16" s="25">
        <f>[1]Program!J97</f>
        <v>0</v>
      </c>
      <c r="G16" s="24" t="s">
        <v>14</v>
      </c>
      <c r="H16" s="25">
        <f>[1]Program!L97</f>
        <v>0</v>
      </c>
      <c r="I16" s="26"/>
      <c r="J16" s="26"/>
      <c r="K16" s="26"/>
      <c r="L16" s="26"/>
      <c r="N16" s="45"/>
      <c r="O16" s="48"/>
      <c r="P16" s="45"/>
      <c r="Q16" s="45"/>
      <c r="R16" s="45"/>
      <c r="S16" s="45"/>
      <c r="T16" s="45"/>
      <c r="U16" s="45"/>
      <c r="V16" s="45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L16" s="27">
        <f t="shared" si="12"/>
        <v>1</v>
      </c>
      <c r="AM16" s="27">
        <f t="shared" si="13"/>
        <v>1</v>
      </c>
      <c r="AN16" s="27">
        <f t="shared" si="14"/>
        <v>1</v>
      </c>
      <c r="AO16" s="27">
        <f t="shared" si="15"/>
        <v>1</v>
      </c>
      <c r="AP16" s="27">
        <f t="shared" si="16"/>
        <v>0</v>
      </c>
      <c r="AQ16" s="27">
        <f t="shared" si="17"/>
        <v>0</v>
      </c>
      <c r="AR16" s="27">
        <f t="shared" si="18"/>
        <v>1</v>
      </c>
      <c r="AS16" s="27">
        <f t="shared" si="19"/>
        <v>1</v>
      </c>
      <c r="AT16" s="27">
        <f t="shared" si="20"/>
        <v>0</v>
      </c>
      <c r="AU16" s="27">
        <f t="shared" si="21"/>
        <v>0</v>
      </c>
      <c r="AV16" s="27">
        <f t="shared" si="22"/>
        <v>0</v>
      </c>
      <c r="AW16" s="27">
        <f t="shared" si="23"/>
        <v>0</v>
      </c>
      <c r="AX16" s="27">
        <f t="shared" si="24"/>
        <v>0</v>
      </c>
      <c r="AY16" s="27">
        <f t="shared" si="25"/>
        <v>0</v>
      </c>
    </row>
    <row r="17" spans="2:51" x14ac:dyDescent="0.2">
      <c r="B17" s="22">
        <v>0.50833333333333297</v>
      </c>
      <c r="C17" s="23" t="s">
        <v>8</v>
      </c>
      <c r="D17" s="22">
        <v>0.51597222222222205</v>
      </c>
      <c r="E17" s="24" t="s">
        <v>11</v>
      </c>
      <c r="F17" s="25">
        <f>[1]Program!J98</f>
        <v>0</v>
      </c>
      <c r="G17" s="24" t="s">
        <v>10</v>
      </c>
      <c r="H17" s="25">
        <f>[1]Program!L98</f>
        <v>0</v>
      </c>
      <c r="I17" s="26"/>
      <c r="J17" s="26"/>
      <c r="K17" s="26"/>
      <c r="L17" s="26"/>
      <c r="AL17" s="27">
        <f>IF(F13="",0,IF(F13&gt;H13,3,IF(F13=H13,1,IF(F13&lt;H13,0))))</f>
        <v>1</v>
      </c>
      <c r="AM17" s="27">
        <f>IF(H13="",0,IF(H13&gt;F13,3,IF(H13=F13,1,IF(H13&lt;F13,0))))</f>
        <v>1</v>
      </c>
      <c r="AN17" s="27">
        <f>IF(F13="",0,1)</f>
        <v>1</v>
      </c>
      <c r="AO17" s="27">
        <f t="shared" si="15"/>
        <v>1</v>
      </c>
      <c r="AP17" s="27">
        <f>IF(F13&lt;&gt;"",IF(F13&gt;H13,1,0))</f>
        <v>0</v>
      </c>
      <c r="AQ17" s="27">
        <f>IF(H13&lt;&gt;"",IF(H13&gt;F13,1,0))</f>
        <v>0</v>
      </c>
      <c r="AR17" s="27">
        <f>IF(F13&lt;&gt;"",IF(F13=H13,1,0))</f>
        <v>1</v>
      </c>
      <c r="AS17" s="27">
        <f>IF(H13&lt;&gt;"",IF(H13=F13,1,0))</f>
        <v>1</v>
      </c>
      <c r="AT17" s="27">
        <f>IF(F13&lt;&gt;"",IF(F13&lt;H13,1,0))</f>
        <v>0</v>
      </c>
      <c r="AU17" s="27">
        <f>IF(H13&lt;&gt;"",IF(H13&lt;F13,1,0))</f>
        <v>0</v>
      </c>
      <c r="AV17" s="27">
        <f>F13</f>
        <v>0</v>
      </c>
      <c r="AW17" s="27">
        <f t="shared" si="23"/>
        <v>0</v>
      </c>
      <c r="AX17" s="27">
        <f t="shared" si="24"/>
        <v>0</v>
      </c>
      <c r="AY17" s="27">
        <f>F13</f>
        <v>0</v>
      </c>
    </row>
    <row r="18" spans="2:51" x14ac:dyDescent="0.2">
      <c r="B18" s="22">
        <v>0.54999999999999905</v>
      </c>
      <c r="C18" s="23" t="s">
        <v>8</v>
      </c>
      <c r="D18" s="22">
        <v>0.55763888888888802</v>
      </c>
      <c r="E18" s="24" t="s">
        <v>13</v>
      </c>
      <c r="F18" s="25">
        <f>[1]Program!J107</f>
        <v>0</v>
      </c>
      <c r="G18" s="24" t="s">
        <v>12</v>
      </c>
      <c r="H18" s="25">
        <f>[1]Program!L107</f>
        <v>0</v>
      </c>
      <c r="I18" s="26"/>
      <c r="J18" s="26"/>
      <c r="K18" s="26"/>
      <c r="L18" s="26"/>
      <c r="AL18" s="27">
        <f t="shared" si="12"/>
        <v>1</v>
      </c>
      <c r="AM18" s="27">
        <f t="shared" si="13"/>
        <v>1</v>
      </c>
      <c r="AN18" s="27">
        <f t="shared" si="14"/>
        <v>1</v>
      </c>
      <c r="AO18" s="27">
        <f t="shared" si="15"/>
        <v>1</v>
      </c>
      <c r="AP18" s="27">
        <f t="shared" si="16"/>
        <v>0</v>
      </c>
      <c r="AQ18" s="27">
        <f t="shared" si="17"/>
        <v>0</v>
      </c>
      <c r="AR18" s="27">
        <f t="shared" si="18"/>
        <v>1</v>
      </c>
      <c r="AS18" s="27">
        <f t="shared" si="19"/>
        <v>1</v>
      </c>
      <c r="AT18" s="27">
        <f t="shared" si="20"/>
        <v>0</v>
      </c>
      <c r="AU18" s="27">
        <f t="shared" si="21"/>
        <v>0</v>
      </c>
      <c r="AV18" s="27">
        <f t="shared" si="22"/>
        <v>0</v>
      </c>
      <c r="AW18" s="27">
        <f t="shared" si="23"/>
        <v>0</v>
      </c>
      <c r="AX18" s="27">
        <f t="shared" si="24"/>
        <v>0</v>
      </c>
      <c r="AY18" s="27">
        <f t="shared" si="25"/>
        <v>0</v>
      </c>
    </row>
    <row r="19" spans="2:51" x14ac:dyDescent="0.2">
      <c r="B19" s="22">
        <v>0.54999999999999905</v>
      </c>
      <c r="C19" s="23" t="s">
        <v>8</v>
      </c>
      <c r="D19" s="22">
        <v>0.55763888888888802</v>
      </c>
      <c r="E19" s="24" t="s">
        <v>11</v>
      </c>
      <c r="F19" s="25">
        <f>[1]Program!J108</f>
        <v>0</v>
      </c>
      <c r="G19" s="24" t="s">
        <v>14</v>
      </c>
      <c r="H19" s="25">
        <f>[1]Program!L108</f>
        <v>0</v>
      </c>
      <c r="I19" s="26"/>
      <c r="J19" s="26"/>
      <c r="K19" s="26"/>
      <c r="L19" s="26"/>
      <c r="AL19" s="27">
        <f>IF(F15="",0,IF(F15&gt;H15,3,IF(F15=H15,1,IF(F15&lt;H15,0))))</f>
        <v>1</v>
      </c>
      <c r="AM19" s="27">
        <f>IF(H15="",0,IF(H15&gt;F15,3,IF(H15=F15,1,IF(H15&lt;F15,0))))</f>
        <v>1</v>
      </c>
      <c r="AN19" s="27">
        <f>IF(F15="",0,1)</f>
        <v>1</v>
      </c>
      <c r="AO19" s="27">
        <f t="shared" si="15"/>
        <v>1</v>
      </c>
      <c r="AP19" s="27">
        <f>IF(F15&lt;&gt;"",IF(F15&gt;H15,1,0))</f>
        <v>0</v>
      </c>
      <c r="AQ19" s="27">
        <f>IF(H15&lt;&gt;"",IF(H15&gt;F15,1,0))</f>
        <v>0</v>
      </c>
      <c r="AR19" s="27">
        <f>IF(F15&lt;&gt;"",IF(F15=H15,1,0))</f>
        <v>1</v>
      </c>
      <c r="AS19" s="27">
        <f>IF(H15&lt;&gt;"",IF(H15=F15,1,0))</f>
        <v>1</v>
      </c>
      <c r="AT19" s="27">
        <f>IF(F15&lt;&gt;"",IF(F15&lt;H15,1,0))</f>
        <v>0</v>
      </c>
      <c r="AU19" s="27">
        <f>IF(H15&lt;&gt;"",IF(H15&lt;F15,1,0))</f>
        <v>0</v>
      </c>
      <c r="AV19" s="27">
        <f>F15</f>
        <v>0</v>
      </c>
      <c r="AW19" s="27">
        <f t="shared" si="23"/>
        <v>0</v>
      </c>
      <c r="AX19" s="27">
        <f t="shared" si="24"/>
        <v>0</v>
      </c>
      <c r="AY19" s="27">
        <f>F15</f>
        <v>0</v>
      </c>
    </row>
    <row r="20" spans="2:51" x14ac:dyDescent="0.2">
      <c r="B20" s="22">
        <v>0.59166666666666601</v>
      </c>
      <c r="C20" s="23" t="s">
        <v>8</v>
      </c>
      <c r="D20" s="22">
        <v>0.59930555555555498</v>
      </c>
      <c r="E20" s="24" t="s">
        <v>10</v>
      </c>
      <c r="F20" s="25">
        <f>[1]Program!J117</f>
        <v>0</v>
      </c>
      <c r="G20" s="24" t="s">
        <v>13</v>
      </c>
      <c r="H20" s="25">
        <f>[1]Program!L117</f>
        <v>0</v>
      </c>
      <c r="I20" s="26"/>
      <c r="J20" s="26"/>
      <c r="K20" s="26"/>
      <c r="L20" s="26"/>
      <c r="AL20" s="27">
        <f t="shared" si="12"/>
        <v>1</v>
      </c>
      <c r="AM20" s="27">
        <f t="shared" si="13"/>
        <v>1</v>
      </c>
      <c r="AN20" s="27">
        <f t="shared" si="14"/>
        <v>1</v>
      </c>
      <c r="AO20" s="27">
        <f t="shared" si="15"/>
        <v>1</v>
      </c>
      <c r="AP20" s="27">
        <f t="shared" si="16"/>
        <v>0</v>
      </c>
      <c r="AQ20" s="27">
        <f t="shared" si="17"/>
        <v>0</v>
      </c>
      <c r="AR20" s="27">
        <f t="shared" si="18"/>
        <v>1</v>
      </c>
      <c r="AS20" s="27">
        <f t="shared" si="19"/>
        <v>1</v>
      </c>
      <c r="AT20" s="27">
        <f t="shared" si="20"/>
        <v>0</v>
      </c>
      <c r="AU20" s="27">
        <f t="shared" si="21"/>
        <v>0</v>
      </c>
      <c r="AV20" s="27">
        <f t="shared" si="22"/>
        <v>0</v>
      </c>
      <c r="AW20" s="27">
        <f t="shared" si="23"/>
        <v>0</v>
      </c>
      <c r="AX20" s="27">
        <f t="shared" si="24"/>
        <v>0</v>
      </c>
      <c r="AY20" s="27">
        <f t="shared" si="25"/>
        <v>0</v>
      </c>
    </row>
    <row r="21" spans="2:51" x14ac:dyDescent="0.2">
      <c r="B21" s="22">
        <v>0.59166666666666601</v>
      </c>
      <c r="C21" s="23" t="s">
        <v>8</v>
      </c>
      <c r="D21" s="22">
        <v>0.59930555555555498</v>
      </c>
      <c r="E21" s="24" t="s">
        <v>14</v>
      </c>
      <c r="F21" s="25">
        <f>[1]Program!J118</f>
        <v>0</v>
      </c>
      <c r="G21" s="24" t="s">
        <v>12</v>
      </c>
      <c r="H21" s="25">
        <f>[1]Program!L118</f>
        <v>0</v>
      </c>
      <c r="I21" s="26"/>
      <c r="J21" s="26"/>
      <c r="K21" s="26"/>
      <c r="L21" s="26"/>
      <c r="AL21" s="27">
        <f t="shared" si="12"/>
        <v>1</v>
      </c>
      <c r="AM21" s="27">
        <f t="shared" si="13"/>
        <v>1</v>
      </c>
      <c r="AN21" s="27">
        <f t="shared" si="14"/>
        <v>1</v>
      </c>
      <c r="AO21" s="27">
        <f t="shared" si="15"/>
        <v>1</v>
      </c>
      <c r="AP21" s="27">
        <f t="shared" si="16"/>
        <v>0</v>
      </c>
      <c r="AQ21" s="27">
        <f t="shared" si="17"/>
        <v>0</v>
      </c>
      <c r="AR21" s="27">
        <f t="shared" si="18"/>
        <v>1</v>
      </c>
      <c r="AS21" s="27">
        <f t="shared" si="19"/>
        <v>1</v>
      </c>
      <c r="AT21" s="27">
        <f t="shared" si="20"/>
        <v>0</v>
      </c>
      <c r="AU21" s="27">
        <f t="shared" si="21"/>
        <v>0</v>
      </c>
      <c r="AV21" s="27">
        <f t="shared" si="22"/>
        <v>0</v>
      </c>
      <c r="AW21" s="27">
        <f t="shared" si="23"/>
        <v>0</v>
      </c>
      <c r="AX21" s="27">
        <f t="shared" si="24"/>
        <v>0</v>
      </c>
      <c r="AY21" s="27">
        <f t="shared" si="25"/>
        <v>0</v>
      </c>
    </row>
    <row r="22" spans="2:51" x14ac:dyDescent="0.2">
      <c r="B22" s="22">
        <v>0.63333333333333197</v>
      </c>
      <c r="C22" s="23" t="s">
        <v>8</v>
      </c>
      <c r="D22" s="22">
        <v>0.64097222222222106</v>
      </c>
      <c r="E22" s="24" t="s">
        <v>12</v>
      </c>
      <c r="F22" s="25">
        <f>[1]Program!J127</f>
        <v>0</v>
      </c>
      <c r="G22" s="24" t="s">
        <v>10</v>
      </c>
      <c r="H22" s="25">
        <f>[1]Program!L127</f>
        <v>0</v>
      </c>
      <c r="I22" s="26"/>
      <c r="J22" s="26"/>
      <c r="K22" s="26"/>
      <c r="L22" s="26"/>
      <c r="AL22" s="27">
        <f t="shared" si="12"/>
        <v>1</v>
      </c>
      <c r="AM22" s="27">
        <f t="shared" si="13"/>
        <v>1</v>
      </c>
      <c r="AN22" s="27">
        <f t="shared" si="14"/>
        <v>1</v>
      </c>
      <c r="AO22" s="27">
        <f t="shared" si="15"/>
        <v>1</v>
      </c>
      <c r="AP22" s="27">
        <f t="shared" si="16"/>
        <v>0</v>
      </c>
      <c r="AQ22" s="27">
        <f t="shared" si="17"/>
        <v>0</v>
      </c>
      <c r="AR22" s="27">
        <f t="shared" si="18"/>
        <v>1</v>
      </c>
      <c r="AS22" s="27">
        <f t="shared" si="19"/>
        <v>1</v>
      </c>
      <c r="AT22" s="27">
        <f t="shared" si="20"/>
        <v>0</v>
      </c>
      <c r="AU22" s="27">
        <f t="shared" si="21"/>
        <v>0</v>
      </c>
      <c r="AV22" s="27">
        <f t="shared" si="22"/>
        <v>0</v>
      </c>
      <c r="AW22" s="27">
        <f t="shared" si="23"/>
        <v>0</v>
      </c>
      <c r="AX22" s="27">
        <f t="shared" si="24"/>
        <v>0</v>
      </c>
      <c r="AY22" s="27">
        <f t="shared" si="25"/>
        <v>0</v>
      </c>
    </row>
    <row r="23" spans="2:51" x14ac:dyDescent="0.2">
      <c r="B23" s="22">
        <v>0.63333333333333197</v>
      </c>
      <c r="C23" s="23" t="s">
        <v>8</v>
      </c>
      <c r="D23" s="22">
        <v>0.64097222222222106</v>
      </c>
      <c r="E23" s="24" t="s">
        <v>14</v>
      </c>
      <c r="F23" s="25">
        <f>[1]Program!J128</f>
        <v>0</v>
      </c>
      <c r="G23" s="24" t="s">
        <v>13</v>
      </c>
      <c r="H23" s="25">
        <f>[1]Program!L128</f>
        <v>0</v>
      </c>
      <c r="I23" s="26"/>
      <c r="J23" s="26"/>
      <c r="K23" s="26"/>
      <c r="L23" s="26"/>
      <c r="AL23" s="27">
        <f t="shared" si="12"/>
        <v>1</v>
      </c>
      <c r="AM23" s="27">
        <f t="shared" si="13"/>
        <v>1</v>
      </c>
      <c r="AN23" s="27">
        <f t="shared" si="14"/>
        <v>1</v>
      </c>
      <c r="AO23" s="27">
        <f t="shared" si="15"/>
        <v>1</v>
      </c>
      <c r="AP23" s="27">
        <f t="shared" si="16"/>
        <v>0</v>
      </c>
      <c r="AQ23" s="27">
        <f t="shared" si="17"/>
        <v>0</v>
      </c>
      <c r="AR23" s="27">
        <f t="shared" si="18"/>
        <v>1</v>
      </c>
      <c r="AS23" s="27">
        <f t="shared" si="19"/>
        <v>1</v>
      </c>
      <c r="AT23" s="27">
        <f t="shared" si="20"/>
        <v>0</v>
      </c>
      <c r="AU23" s="27">
        <f t="shared" si="21"/>
        <v>0</v>
      </c>
      <c r="AV23" s="27">
        <f t="shared" si="22"/>
        <v>0</v>
      </c>
      <c r="AW23" s="27">
        <f t="shared" si="23"/>
        <v>0</v>
      </c>
      <c r="AX23" s="27">
        <f t="shared" si="24"/>
        <v>0</v>
      </c>
      <c r="AY23" s="27">
        <f t="shared" si="25"/>
        <v>0</v>
      </c>
    </row>
    <row r="24" spans="2:51" x14ac:dyDescent="0.2">
      <c r="B24" s="50"/>
      <c r="C24" s="34"/>
      <c r="D24" s="50"/>
      <c r="E24" s="48"/>
      <c r="F24" s="51"/>
      <c r="G24" s="48"/>
      <c r="H24" s="51"/>
      <c r="I24" s="26"/>
      <c r="J24" s="26"/>
      <c r="K24" s="26"/>
      <c r="L24" s="26"/>
      <c r="AL24" s="27">
        <f t="shared" si="12"/>
        <v>1</v>
      </c>
      <c r="AM24" s="27">
        <f t="shared" si="13"/>
        <v>1</v>
      </c>
      <c r="AN24" s="27">
        <f t="shared" si="14"/>
        <v>1</v>
      </c>
      <c r="AO24" s="27">
        <f t="shared" si="15"/>
        <v>1</v>
      </c>
      <c r="AP24" s="27">
        <f t="shared" si="16"/>
        <v>0</v>
      </c>
      <c r="AQ24" s="27">
        <f t="shared" si="17"/>
        <v>0</v>
      </c>
      <c r="AR24" s="27">
        <f t="shared" si="18"/>
        <v>1</v>
      </c>
      <c r="AS24" s="27">
        <f t="shared" si="19"/>
        <v>1</v>
      </c>
      <c r="AT24" s="27">
        <f t="shared" si="20"/>
        <v>0</v>
      </c>
      <c r="AU24" s="27">
        <f t="shared" si="21"/>
        <v>0</v>
      </c>
      <c r="AV24" s="27">
        <f t="shared" si="22"/>
        <v>0</v>
      </c>
      <c r="AW24" s="27">
        <f t="shared" si="23"/>
        <v>0</v>
      </c>
      <c r="AX24" s="27">
        <f t="shared" si="24"/>
        <v>0</v>
      </c>
      <c r="AY24" s="27">
        <f t="shared" si="25"/>
        <v>0</v>
      </c>
    </row>
    <row r="25" spans="2:51" x14ac:dyDescent="0.2">
      <c r="B25" s="50"/>
      <c r="C25" s="34"/>
      <c r="D25" s="50"/>
      <c r="E25" s="48"/>
      <c r="F25" s="51"/>
      <c r="G25" s="48"/>
      <c r="H25" s="51"/>
      <c r="I25" s="26"/>
      <c r="J25" s="26"/>
      <c r="K25" s="26"/>
      <c r="L25" s="26"/>
      <c r="AL25" s="27">
        <f t="shared" si="12"/>
        <v>1</v>
      </c>
      <c r="AM25" s="27">
        <f t="shared" si="13"/>
        <v>1</v>
      </c>
      <c r="AN25" s="27">
        <f t="shared" si="14"/>
        <v>1</v>
      </c>
      <c r="AO25" s="27">
        <f t="shared" si="15"/>
        <v>1</v>
      </c>
      <c r="AP25" s="27">
        <f t="shared" si="16"/>
        <v>0</v>
      </c>
      <c r="AQ25" s="27">
        <f t="shared" si="17"/>
        <v>0</v>
      </c>
      <c r="AR25" s="27">
        <f t="shared" si="18"/>
        <v>1</v>
      </c>
      <c r="AS25" s="27">
        <f t="shared" si="19"/>
        <v>1</v>
      </c>
      <c r="AT25" s="27">
        <f t="shared" si="20"/>
        <v>0</v>
      </c>
      <c r="AU25" s="27">
        <f t="shared" si="21"/>
        <v>0</v>
      </c>
      <c r="AV25" s="27">
        <f t="shared" si="22"/>
        <v>0</v>
      </c>
      <c r="AW25" s="27">
        <f t="shared" si="23"/>
        <v>0</v>
      </c>
      <c r="AX25" s="27">
        <f t="shared" si="24"/>
        <v>0</v>
      </c>
      <c r="AY25" s="27">
        <f t="shared" si="25"/>
        <v>0</v>
      </c>
    </row>
    <row r="26" spans="2:51" x14ac:dyDescent="0.2">
      <c r="B26" s="50"/>
      <c r="C26" s="34"/>
      <c r="D26" s="50"/>
      <c r="E26" s="48"/>
      <c r="F26" s="51"/>
      <c r="G26" s="48"/>
      <c r="H26" s="51"/>
      <c r="I26" s="26"/>
      <c r="J26" s="26"/>
      <c r="K26" s="26"/>
      <c r="L26" s="26"/>
      <c r="AL26" s="27">
        <f t="shared" si="12"/>
        <v>1</v>
      </c>
      <c r="AM26" s="27">
        <f t="shared" si="13"/>
        <v>1</v>
      </c>
      <c r="AN26" s="27">
        <f t="shared" si="14"/>
        <v>1</v>
      </c>
      <c r="AO26" s="27">
        <f t="shared" si="15"/>
        <v>1</v>
      </c>
      <c r="AP26" s="27">
        <f t="shared" si="16"/>
        <v>0</v>
      </c>
      <c r="AQ26" s="27">
        <f t="shared" si="17"/>
        <v>0</v>
      </c>
      <c r="AR26" s="27">
        <f t="shared" si="18"/>
        <v>1</v>
      </c>
      <c r="AS26" s="27">
        <f t="shared" si="19"/>
        <v>1</v>
      </c>
      <c r="AT26" s="27">
        <f t="shared" si="20"/>
        <v>0</v>
      </c>
      <c r="AU26" s="27">
        <f t="shared" si="21"/>
        <v>0</v>
      </c>
      <c r="AV26" s="27">
        <f t="shared" si="22"/>
        <v>0</v>
      </c>
      <c r="AW26" s="27">
        <f t="shared" si="23"/>
        <v>0</v>
      </c>
      <c r="AX26" s="27">
        <f t="shared" si="24"/>
        <v>0</v>
      </c>
      <c r="AY26" s="27">
        <f t="shared" si="25"/>
        <v>0</v>
      </c>
    </row>
    <row r="27" spans="2:51" x14ac:dyDescent="0.2">
      <c r="B27" s="50"/>
      <c r="C27" s="34"/>
      <c r="D27" s="50"/>
      <c r="E27" s="48"/>
      <c r="F27" s="51"/>
      <c r="G27" s="48"/>
      <c r="H27" s="51"/>
      <c r="I27" s="26"/>
      <c r="J27" s="26"/>
      <c r="K27" s="26"/>
      <c r="L27" s="26"/>
      <c r="AL27" s="27">
        <f t="shared" si="12"/>
        <v>1</v>
      </c>
      <c r="AM27" s="27">
        <f t="shared" si="13"/>
        <v>1</v>
      </c>
      <c r="AN27" s="27">
        <f t="shared" si="14"/>
        <v>1</v>
      </c>
      <c r="AO27" s="27">
        <f t="shared" si="15"/>
        <v>1</v>
      </c>
      <c r="AP27" s="27">
        <f t="shared" si="16"/>
        <v>0</v>
      </c>
      <c r="AQ27" s="27">
        <f t="shared" si="17"/>
        <v>0</v>
      </c>
      <c r="AR27" s="27">
        <f t="shared" si="18"/>
        <v>1</v>
      </c>
      <c r="AS27" s="27">
        <f t="shared" si="19"/>
        <v>1</v>
      </c>
      <c r="AT27" s="27">
        <f t="shared" si="20"/>
        <v>0</v>
      </c>
      <c r="AU27" s="27">
        <f t="shared" si="21"/>
        <v>0</v>
      </c>
      <c r="AV27" s="27">
        <f t="shared" si="22"/>
        <v>0</v>
      </c>
      <c r="AW27" s="27">
        <f t="shared" si="23"/>
        <v>0</v>
      </c>
      <c r="AX27" s="27">
        <f t="shared" si="24"/>
        <v>0</v>
      </c>
      <c r="AY27" s="27">
        <f t="shared" si="25"/>
        <v>0</v>
      </c>
    </row>
    <row r="28" spans="2:51" x14ac:dyDescent="0.2">
      <c r="B28" s="50"/>
      <c r="C28" s="34"/>
      <c r="D28" s="50"/>
      <c r="E28" s="48"/>
      <c r="F28" s="51"/>
      <c r="G28" s="48"/>
      <c r="H28" s="51"/>
      <c r="I28" s="26"/>
      <c r="J28" s="26"/>
      <c r="K28" s="26"/>
      <c r="L28" s="26"/>
      <c r="AL28" s="27">
        <f t="shared" si="12"/>
        <v>0</v>
      </c>
      <c r="AM28" s="27">
        <f t="shared" si="13"/>
        <v>0</v>
      </c>
      <c r="AN28" s="27">
        <f t="shared" si="14"/>
        <v>0</v>
      </c>
      <c r="AO28" s="27">
        <f t="shared" si="15"/>
        <v>0</v>
      </c>
      <c r="AP28" s="27" t="b">
        <f t="shared" si="16"/>
        <v>0</v>
      </c>
      <c r="AQ28" s="27" t="b">
        <f t="shared" si="17"/>
        <v>0</v>
      </c>
      <c r="AR28" s="27" t="b">
        <f t="shared" si="18"/>
        <v>0</v>
      </c>
      <c r="AS28" s="27" t="b">
        <f t="shared" si="19"/>
        <v>0</v>
      </c>
      <c r="AT28" s="27" t="b">
        <f t="shared" si="20"/>
        <v>0</v>
      </c>
      <c r="AU28" s="27" t="b">
        <f t="shared" si="21"/>
        <v>0</v>
      </c>
      <c r="AV28" s="27">
        <f t="shared" si="22"/>
        <v>0</v>
      </c>
      <c r="AW28" s="27">
        <f t="shared" si="23"/>
        <v>0</v>
      </c>
      <c r="AX28" s="27">
        <f t="shared" si="24"/>
        <v>0</v>
      </c>
      <c r="AY28" s="27">
        <f t="shared" si="25"/>
        <v>0</v>
      </c>
    </row>
    <row r="29" spans="2:51" x14ac:dyDescent="0.2">
      <c r="B29" s="50"/>
      <c r="C29" s="34"/>
      <c r="D29" s="50"/>
      <c r="E29" s="48"/>
      <c r="F29" s="51"/>
      <c r="G29" s="48"/>
      <c r="H29" s="51"/>
      <c r="I29" s="26"/>
      <c r="J29" s="26"/>
      <c r="K29" s="26"/>
      <c r="L29" s="26"/>
      <c r="AL29" s="27">
        <f t="shared" si="12"/>
        <v>0</v>
      </c>
      <c r="AM29" s="27">
        <f t="shared" si="13"/>
        <v>0</v>
      </c>
      <c r="AN29" s="27">
        <f t="shared" si="14"/>
        <v>0</v>
      </c>
      <c r="AO29" s="27">
        <f t="shared" si="15"/>
        <v>0</v>
      </c>
      <c r="AP29" s="27" t="b">
        <f t="shared" si="16"/>
        <v>0</v>
      </c>
      <c r="AQ29" s="27" t="b">
        <f t="shared" si="17"/>
        <v>0</v>
      </c>
      <c r="AR29" s="27" t="b">
        <f t="shared" si="18"/>
        <v>0</v>
      </c>
      <c r="AS29" s="27" t="b">
        <f t="shared" si="19"/>
        <v>0</v>
      </c>
      <c r="AT29" s="27" t="b">
        <f t="shared" si="20"/>
        <v>0</v>
      </c>
      <c r="AU29" s="27" t="b">
        <f t="shared" si="21"/>
        <v>0</v>
      </c>
      <c r="AV29" s="27">
        <f t="shared" si="22"/>
        <v>0</v>
      </c>
      <c r="AW29" s="27">
        <f t="shared" si="23"/>
        <v>0</v>
      </c>
      <c r="AX29" s="27">
        <f t="shared" si="24"/>
        <v>0</v>
      </c>
      <c r="AY29" s="27">
        <f t="shared" si="25"/>
        <v>0</v>
      </c>
    </row>
    <row r="30" spans="2:51" x14ac:dyDescent="0.2">
      <c r="B30" s="50"/>
      <c r="C30" s="34"/>
      <c r="D30" s="50"/>
      <c r="E30" s="48"/>
      <c r="F30" s="51"/>
      <c r="G30" s="48"/>
      <c r="H30" s="51"/>
      <c r="I30" s="26"/>
      <c r="J30" s="26"/>
      <c r="K30" s="26"/>
      <c r="L30" s="26"/>
      <c r="AL30" s="27">
        <f t="shared" si="12"/>
        <v>0</v>
      </c>
      <c r="AM30" s="27">
        <f t="shared" si="13"/>
        <v>0</v>
      </c>
      <c r="AN30" s="27">
        <f t="shared" si="14"/>
        <v>0</v>
      </c>
      <c r="AO30" s="27">
        <f t="shared" si="15"/>
        <v>0</v>
      </c>
      <c r="AP30" s="27" t="b">
        <f t="shared" si="16"/>
        <v>0</v>
      </c>
      <c r="AQ30" s="27" t="b">
        <f t="shared" si="17"/>
        <v>0</v>
      </c>
      <c r="AR30" s="27" t="b">
        <f t="shared" si="18"/>
        <v>0</v>
      </c>
      <c r="AS30" s="27" t="b">
        <f t="shared" si="19"/>
        <v>0</v>
      </c>
      <c r="AT30" s="27" t="b">
        <f t="shared" si="20"/>
        <v>0</v>
      </c>
      <c r="AU30" s="27" t="b">
        <f t="shared" si="21"/>
        <v>0</v>
      </c>
      <c r="AV30" s="27">
        <f t="shared" si="22"/>
        <v>0</v>
      </c>
      <c r="AW30" s="27">
        <f t="shared" si="23"/>
        <v>0</v>
      </c>
      <c r="AX30" s="27">
        <f t="shared" si="24"/>
        <v>0</v>
      </c>
      <c r="AY30" s="27">
        <f t="shared" si="25"/>
        <v>0</v>
      </c>
    </row>
    <row r="31" spans="2:51" x14ac:dyDescent="0.2">
      <c r="B31" s="50"/>
      <c r="C31" s="34"/>
      <c r="D31" s="50"/>
      <c r="E31" s="48"/>
      <c r="F31" s="51"/>
      <c r="G31" s="48"/>
      <c r="H31" s="51"/>
      <c r="I31" s="26"/>
      <c r="J31" s="26"/>
      <c r="K31" s="26"/>
      <c r="L31" s="26"/>
      <c r="AL31" s="27">
        <f t="shared" si="12"/>
        <v>0</v>
      </c>
      <c r="AM31" s="27">
        <f t="shared" si="13"/>
        <v>0</v>
      </c>
      <c r="AN31" s="27">
        <f t="shared" si="14"/>
        <v>0</v>
      </c>
      <c r="AO31" s="27">
        <f t="shared" si="15"/>
        <v>0</v>
      </c>
      <c r="AP31" s="27" t="b">
        <f t="shared" si="16"/>
        <v>0</v>
      </c>
      <c r="AQ31" s="27" t="b">
        <f t="shared" si="17"/>
        <v>0</v>
      </c>
      <c r="AR31" s="27" t="b">
        <f t="shared" si="18"/>
        <v>0</v>
      </c>
      <c r="AS31" s="27" t="b">
        <f t="shared" si="19"/>
        <v>0</v>
      </c>
      <c r="AT31" s="27" t="b">
        <f t="shared" si="20"/>
        <v>0</v>
      </c>
      <c r="AU31" s="27" t="b">
        <f t="shared" si="21"/>
        <v>0</v>
      </c>
      <c r="AV31" s="27">
        <f t="shared" si="22"/>
        <v>0</v>
      </c>
      <c r="AW31" s="27">
        <f t="shared" si="23"/>
        <v>0</v>
      </c>
      <c r="AX31" s="27">
        <f t="shared" si="24"/>
        <v>0</v>
      </c>
      <c r="AY31" s="27">
        <f t="shared" si="25"/>
        <v>0</v>
      </c>
    </row>
    <row r="32" spans="2:51" x14ac:dyDescent="0.2">
      <c r="AL32" s="27">
        <f t="shared" si="12"/>
        <v>0</v>
      </c>
      <c r="AM32" s="27">
        <f t="shared" si="13"/>
        <v>0</v>
      </c>
      <c r="AN32" s="27">
        <f t="shared" si="14"/>
        <v>0</v>
      </c>
      <c r="AO32" s="27">
        <f t="shared" si="15"/>
        <v>0</v>
      </c>
      <c r="AP32" s="27" t="b">
        <f t="shared" si="16"/>
        <v>0</v>
      </c>
      <c r="AQ32" s="27" t="b">
        <f t="shared" si="17"/>
        <v>0</v>
      </c>
      <c r="AR32" s="27" t="b">
        <f t="shared" si="18"/>
        <v>0</v>
      </c>
      <c r="AS32" s="27" t="b">
        <f t="shared" si="19"/>
        <v>0</v>
      </c>
      <c r="AT32" s="27" t="b">
        <f t="shared" si="20"/>
        <v>0</v>
      </c>
      <c r="AU32" s="27" t="b">
        <f t="shared" si="21"/>
        <v>0</v>
      </c>
      <c r="AV32" s="27">
        <f t="shared" si="22"/>
        <v>0</v>
      </c>
      <c r="AW32" s="27">
        <f t="shared" si="23"/>
        <v>0</v>
      </c>
      <c r="AX32" s="27">
        <f t="shared" si="24"/>
        <v>0</v>
      </c>
      <c r="AY32" s="27">
        <f t="shared" si="25"/>
        <v>0</v>
      </c>
    </row>
    <row r="33" spans="38:51" x14ac:dyDescent="0.2">
      <c r="AL33" s="27">
        <f>IF(F29="",0,IF(F29&gt;H29,3,IF(F29=H29,1,IF(F29&lt;H29,0))))</f>
        <v>0</v>
      </c>
      <c r="AM33" s="27">
        <f>IF(H29="",0,IF(H29&gt;F29,3,IF(H29=F29,1,IF(H29&lt;F29,0))))</f>
        <v>0</v>
      </c>
      <c r="AN33" s="27">
        <f>IF(F29="",0,1)</f>
        <v>0</v>
      </c>
      <c r="AO33" s="27">
        <f>IF(H29="",0,1)</f>
        <v>0</v>
      </c>
      <c r="AP33" s="27" t="b">
        <f>IF(F29&lt;&gt;"",IF(F29&gt;H29,1,0))</f>
        <v>0</v>
      </c>
      <c r="AQ33" s="27" t="b">
        <f>IF(H29&lt;&gt;"",IF(H29&gt;F29,1,0))</f>
        <v>0</v>
      </c>
      <c r="AR33" s="27" t="b">
        <f>IF(F29&lt;&gt;"",IF(F29=H29,1,0))</f>
        <v>0</v>
      </c>
      <c r="AS33" s="27" t="b">
        <f>IF(H29&lt;&gt;"",IF(H29=F29,1,0))</f>
        <v>0</v>
      </c>
      <c r="AT33" s="27" t="b">
        <f>IF(F29&lt;&gt;"",IF(F29&lt;H29,1,0))</f>
        <v>0</v>
      </c>
      <c r="AU33" s="27" t="b">
        <f>IF(H29&lt;&gt;"",IF(H29&lt;F29,1,0))</f>
        <v>0</v>
      </c>
      <c r="AV33" s="27">
        <f>F29</f>
        <v>0</v>
      </c>
      <c r="AW33" s="27">
        <f>H29</f>
        <v>0</v>
      </c>
      <c r="AX33" s="27">
        <f>H29</f>
        <v>0</v>
      </c>
      <c r="AY33" s="27">
        <f>F29</f>
        <v>0</v>
      </c>
    </row>
    <row r="34" spans="38:51" x14ac:dyDescent="0.2">
      <c r="AL34" s="27">
        <f>IF(F30="",0,IF(F30&gt;H30,3,IF(F30=H30,1,IF(F30&lt;H30,0))))</f>
        <v>0</v>
      </c>
      <c r="AM34" s="27">
        <f>IF(H30="",0,IF(H30&gt;F30,3,IF(H30=F30,1,IF(H30&lt;F30,0))))</f>
        <v>0</v>
      </c>
      <c r="AN34" s="27">
        <f>IF(F30="",0,1)</f>
        <v>0</v>
      </c>
      <c r="AO34" s="27">
        <f>IF(H30="",0,1)</f>
        <v>0</v>
      </c>
      <c r="AP34" s="27" t="b">
        <f>IF(F30&lt;&gt;"",IF(F30&gt;H30,1,0))</f>
        <v>0</v>
      </c>
      <c r="AQ34" s="27" t="b">
        <f>IF(H30&lt;&gt;"",IF(H30&gt;F30,1,0))</f>
        <v>0</v>
      </c>
      <c r="AR34" s="27" t="b">
        <f>IF(F30&lt;&gt;"",IF(F30=H30,1,0))</f>
        <v>0</v>
      </c>
      <c r="AS34" s="27" t="b">
        <f>IF(H30&lt;&gt;"",IF(H30=F30,1,0))</f>
        <v>0</v>
      </c>
      <c r="AT34" s="27" t="b">
        <f>IF(F30&lt;&gt;"",IF(F30&lt;H30,1,0))</f>
        <v>0</v>
      </c>
      <c r="AU34" s="27" t="b">
        <f>IF(H30&lt;&gt;"",IF(H30&lt;F30,1,0))</f>
        <v>0</v>
      </c>
      <c r="AV34" s="27">
        <f>F30</f>
        <v>0</v>
      </c>
      <c r="AW34" s="27">
        <f>H30</f>
        <v>0</v>
      </c>
      <c r="AX34" s="27">
        <f>H30</f>
        <v>0</v>
      </c>
      <c r="AY34" s="27">
        <f>F30</f>
        <v>0</v>
      </c>
    </row>
    <row r="35" spans="38:51" x14ac:dyDescent="0.2">
      <c r="AL35" s="27">
        <f>IF(F31="",0,IF(F31&gt;H31,3,IF(F31=H31,1,IF(F31&lt;H31,0))))</f>
        <v>0</v>
      </c>
      <c r="AM35" s="27">
        <f>IF(H31="",0,IF(H31&gt;F31,3,IF(H31=F31,1,IF(H31&lt;F31,0))))</f>
        <v>0</v>
      </c>
      <c r="AN35" s="27">
        <f>IF(F31="",0,1)</f>
        <v>0</v>
      </c>
      <c r="AO35" s="27">
        <f>IF(H31="",0,1)</f>
        <v>0</v>
      </c>
      <c r="AP35" s="27" t="b">
        <f>IF(F31&lt;&gt;"",IF(F31&gt;H31,1,0))</f>
        <v>0</v>
      </c>
      <c r="AQ35" s="27" t="b">
        <f>IF(H31&lt;&gt;"",IF(H31&gt;F31,1,0))</f>
        <v>0</v>
      </c>
      <c r="AR35" s="27" t="b">
        <f>IF(F31&lt;&gt;"",IF(F31=H31,1,0))</f>
        <v>0</v>
      </c>
      <c r="AS35" s="27" t="b">
        <f>IF(H31&lt;&gt;"",IF(H31=F31,1,0))</f>
        <v>0</v>
      </c>
      <c r="AT35" s="27" t="b">
        <f>IF(F31&lt;&gt;"",IF(F31&lt;H31,1,0))</f>
        <v>0</v>
      </c>
      <c r="AU35" s="27" t="b">
        <f>IF(H31&lt;&gt;"",IF(H31&lt;F31,1,0))</f>
        <v>0</v>
      </c>
      <c r="AV35" s="27">
        <f>F31</f>
        <v>0</v>
      </c>
      <c r="AW35" s="27">
        <f>H31</f>
        <v>0</v>
      </c>
      <c r="AX35" s="27">
        <f>H31</f>
        <v>0</v>
      </c>
      <c r="AY35" s="27">
        <f>F31</f>
        <v>0</v>
      </c>
    </row>
  </sheetData>
  <mergeCells count="22">
    <mergeCell ref="AF5:AF7"/>
    <mergeCell ref="AG5:AG7"/>
    <mergeCell ref="AH5:AH7"/>
    <mergeCell ref="AI5:AI7"/>
    <mergeCell ref="Z5:Z7"/>
    <mergeCell ref="AA5:AA7"/>
    <mergeCell ref="AB5:AB7"/>
    <mergeCell ref="AC5:AC7"/>
    <mergeCell ref="AD5:AD7"/>
    <mergeCell ref="AE5:AE7"/>
    <mergeCell ref="R5:R7"/>
    <mergeCell ref="S5:S7"/>
    <mergeCell ref="T5:T7"/>
    <mergeCell ref="U5:U7"/>
    <mergeCell ref="V5:V7"/>
    <mergeCell ref="W5:W7"/>
    <mergeCell ref="B3:D3"/>
    <mergeCell ref="N3:O3"/>
    <mergeCell ref="N5:N7"/>
    <mergeCell ref="O5:O7"/>
    <mergeCell ref="P5:P7"/>
    <mergeCell ref="Q5:Q7"/>
  </mergeCells>
  <pageMargins left="0.51" right="0.78740157499999996" top="0.55000000000000004" bottom="0.25" header="0.18" footer="0.2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6"/>
  <sheetViews>
    <sheetView workbookViewId="0">
      <pane ySplit="1" topLeftCell="A2" activePane="bottomLeft" state="frozen"/>
      <selection pane="bottomLeft" activeCell="G15" sqref="G15"/>
    </sheetView>
  </sheetViews>
  <sheetFormatPr baseColWidth="10" defaultRowHeight="18" x14ac:dyDescent="0.2"/>
  <cols>
    <col min="1" max="1" width="11.42578125" style="5"/>
    <col min="2" max="2" width="4.5703125" style="15" customWidth="1"/>
    <col min="3" max="6" width="11.42578125" style="5"/>
    <col min="7" max="7" width="11.42578125" style="15"/>
    <col min="8" max="8" width="11.42578125" style="5"/>
    <col min="9" max="9" width="41" style="5" customWidth="1"/>
    <col min="10" max="10" width="8.85546875" style="5" customWidth="1"/>
    <col min="11" max="11" width="41" style="5" customWidth="1"/>
    <col min="12" max="12" width="8.85546875" style="5" customWidth="1"/>
    <col min="13" max="16384" width="11.42578125" style="5"/>
  </cols>
  <sheetData>
    <row r="1" spans="1:12" ht="33" customHeight="1" x14ac:dyDescent="0.2">
      <c r="A1" s="1" t="s">
        <v>0</v>
      </c>
      <c r="B1" s="2"/>
      <c r="C1" s="3"/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6</v>
      </c>
      <c r="L1" s="4" t="s">
        <v>7</v>
      </c>
    </row>
    <row r="2" spans="1:12" ht="22.5" customHeight="1" x14ac:dyDescent="0.2">
      <c r="A2" s="6">
        <v>0.79166666666666663</v>
      </c>
      <c r="B2" s="7" t="s">
        <v>8</v>
      </c>
      <c r="C2" s="6">
        <v>0.7993055555555556</v>
      </c>
      <c r="D2" s="8"/>
      <c r="E2" s="8"/>
      <c r="F2" s="8"/>
      <c r="G2" s="9" t="s">
        <v>9</v>
      </c>
      <c r="H2" s="8"/>
      <c r="I2" s="10" t="s">
        <v>10</v>
      </c>
      <c r="J2" s="11">
        <v>1</v>
      </c>
      <c r="K2" s="10" t="s">
        <v>11</v>
      </c>
      <c r="L2" s="11">
        <v>0</v>
      </c>
    </row>
    <row r="3" spans="1:12" ht="22.5" customHeight="1" x14ac:dyDescent="0.2">
      <c r="A3" s="6">
        <v>0.79166666666666663</v>
      </c>
      <c r="B3" s="7" t="s">
        <v>8</v>
      </c>
      <c r="C3" s="6">
        <v>0.7993055555555556</v>
      </c>
      <c r="D3" s="8"/>
      <c r="E3" s="8"/>
      <c r="F3" s="8"/>
      <c r="G3" s="9" t="s">
        <v>9</v>
      </c>
      <c r="H3" s="8"/>
      <c r="I3" s="10" t="s">
        <v>12</v>
      </c>
      <c r="J3" s="11">
        <v>1</v>
      </c>
      <c r="K3" s="10" t="s">
        <v>13</v>
      </c>
      <c r="L3" s="11">
        <v>1</v>
      </c>
    </row>
    <row r="4" spans="1:12" ht="22.5" customHeight="1" x14ac:dyDescent="0.2">
      <c r="A4" s="6">
        <v>0.79999999999999993</v>
      </c>
      <c r="B4" s="7" t="s">
        <v>8</v>
      </c>
      <c r="C4" s="6">
        <v>0.80763888888888891</v>
      </c>
      <c r="D4" s="8"/>
      <c r="E4" s="8"/>
      <c r="F4" s="8"/>
      <c r="G4" s="9" t="s">
        <v>9</v>
      </c>
      <c r="H4" s="8"/>
      <c r="I4" s="10" t="s">
        <v>14</v>
      </c>
      <c r="J4" s="11">
        <v>1</v>
      </c>
      <c r="K4" s="10" t="s">
        <v>10</v>
      </c>
      <c r="L4" s="11">
        <v>4</v>
      </c>
    </row>
    <row r="5" spans="1:12" ht="22.5" customHeight="1" x14ac:dyDescent="0.2">
      <c r="A5" s="6">
        <v>0.79999999999999993</v>
      </c>
      <c r="B5" s="7" t="s">
        <v>8</v>
      </c>
      <c r="C5" s="6">
        <v>0.80763888888888891</v>
      </c>
      <c r="D5" s="8"/>
      <c r="E5" s="8"/>
      <c r="F5" s="8"/>
      <c r="G5" s="9" t="s">
        <v>9</v>
      </c>
      <c r="H5" s="8"/>
      <c r="I5" s="10" t="s">
        <v>11</v>
      </c>
      <c r="J5" s="11">
        <v>1</v>
      </c>
      <c r="K5" s="10" t="s">
        <v>12</v>
      </c>
      <c r="L5" s="11">
        <v>2</v>
      </c>
    </row>
    <row r="6" spans="1:12" ht="22.5" customHeight="1" x14ac:dyDescent="0.2">
      <c r="A6" s="6">
        <v>0.80833333333333302</v>
      </c>
      <c r="B6" s="7" t="s">
        <v>8</v>
      </c>
      <c r="C6" s="6">
        <v>0.81597222222222199</v>
      </c>
      <c r="D6" s="8"/>
      <c r="E6" s="8"/>
      <c r="F6" s="8"/>
      <c r="G6" s="9" t="s">
        <v>15</v>
      </c>
      <c r="H6" s="8"/>
      <c r="I6" s="10" t="s">
        <v>16</v>
      </c>
      <c r="J6" s="11"/>
      <c r="K6" s="10" t="s">
        <v>17</v>
      </c>
      <c r="L6" s="11"/>
    </row>
    <row r="7" spans="1:12" ht="22.5" customHeight="1" x14ac:dyDescent="0.2">
      <c r="A7" s="6">
        <v>0.80833333333333302</v>
      </c>
      <c r="B7" s="7" t="s">
        <v>8</v>
      </c>
      <c r="C7" s="6">
        <v>0.81597222222222199</v>
      </c>
      <c r="D7" s="8"/>
      <c r="E7" s="8"/>
      <c r="F7" s="8"/>
      <c r="G7" s="9" t="s">
        <v>15</v>
      </c>
      <c r="H7" s="8"/>
      <c r="I7" s="10" t="s">
        <v>18</v>
      </c>
      <c r="J7" s="11"/>
      <c r="K7" s="10" t="s">
        <v>19</v>
      </c>
      <c r="L7" s="11"/>
    </row>
    <row r="8" spans="1:12" ht="22.5" customHeight="1" x14ac:dyDescent="0.2">
      <c r="A8" s="6">
        <v>0.81666666666666698</v>
      </c>
      <c r="B8" s="7" t="s">
        <v>8</v>
      </c>
      <c r="C8" s="6">
        <v>0.82430555555555596</v>
      </c>
      <c r="D8" s="8"/>
      <c r="E8" s="8"/>
      <c r="F8" s="8"/>
      <c r="G8" s="9" t="s">
        <v>20</v>
      </c>
      <c r="H8" s="8"/>
      <c r="I8" s="10" t="s">
        <v>21</v>
      </c>
      <c r="J8" s="11"/>
      <c r="K8" s="10" t="s">
        <v>22</v>
      </c>
      <c r="L8" s="11"/>
    </row>
    <row r="9" spans="1:12" ht="22.5" customHeight="1" x14ac:dyDescent="0.2">
      <c r="A9" s="6">
        <v>0.81666666666666698</v>
      </c>
      <c r="B9" s="7" t="s">
        <v>8</v>
      </c>
      <c r="C9" s="6">
        <v>0.82430555555555596</v>
      </c>
      <c r="D9" s="8"/>
      <c r="E9" s="8"/>
      <c r="F9" s="8"/>
      <c r="G9" s="9" t="s">
        <v>20</v>
      </c>
      <c r="H9" s="8"/>
      <c r="I9" s="10" t="s">
        <v>23</v>
      </c>
      <c r="J9" s="11"/>
      <c r="K9" s="10" t="s">
        <v>24</v>
      </c>
      <c r="L9" s="11"/>
    </row>
    <row r="10" spans="1:12" ht="22.5" customHeight="1" x14ac:dyDescent="0.2">
      <c r="A10" s="6">
        <v>0.82499999999999996</v>
      </c>
      <c r="B10" s="7" t="s">
        <v>8</v>
      </c>
      <c r="C10" s="6">
        <v>0.83263888888888904</v>
      </c>
      <c r="D10" s="8"/>
      <c r="E10" s="8"/>
      <c r="F10" s="8"/>
      <c r="G10" s="9" t="s">
        <v>25</v>
      </c>
      <c r="H10" s="8"/>
      <c r="I10" s="10" t="s">
        <v>26</v>
      </c>
      <c r="J10" s="11"/>
      <c r="K10" s="10" t="s">
        <v>27</v>
      </c>
      <c r="L10" s="11"/>
    </row>
    <row r="11" spans="1:12" ht="22.5" customHeight="1" x14ac:dyDescent="0.2">
      <c r="A11" s="6">
        <v>0.82499999999999996</v>
      </c>
      <c r="B11" s="7" t="s">
        <v>8</v>
      </c>
      <c r="C11" s="6">
        <v>0.83263888888888904</v>
      </c>
      <c r="D11" s="8"/>
      <c r="E11" s="8"/>
      <c r="F11" s="8"/>
      <c r="G11" s="9" t="s">
        <v>25</v>
      </c>
      <c r="H11" s="8"/>
      <c r="I11" s="10" t="s">
        <v>28</v>
      </c>
      <c r="J11" s="11"/>
      <c r="K11" s="10" t="s">
        <v>29</v>
      </c>
      <c r="L11" s="11"/>
    </row>
    <row r="12" spans="1:12" ht="22.5" customHeight="1" x14ac:dyDescent="0.2">
      <c r="A12" s="6">
        <v>0.83333333333333304</v>
      </c>
      <c r="B12" s="7" t="s">
        <v>8</v>
      </c>
      <c r="C12" s="6">
        <v>0.84097222222222201</v>
      </c>
      <c r="D12" s="8"/>
      <c r="E12" s="8"/>
      <c r="F12" s="8"/>
      <c r="G12" s="9" t="s">
        <v>30</v>
      </c>
      <c r="H12" s="8"/>
      <c r="I12" s="10" t="s">
        <v>31</v>
      </c>
      <c r="J12" s="11"/>
      <c r="K12" s="10" t="s">
        <v>32</v>
      </c>
      <c r="L12" s="11"/>
    </row>
    <row r="13" spans="1:12" ht="22.5" customHeight="1" x14ac:dyDescent="0.2">
      <c r="A13" s="6">
        <v>0.83333333333333304</v>
      </c>
      <c r="B13" s="7" t="s">
        <v>8</v>
      </c>
      <c r="C13" s="6">
        <v>0.84097222222222201</v>
      </c>
      <c r="D13" s="8"/>
      <c r="E13" s="8"/>
      <c r="F13" s="8"/>
      <c r="G13" s="9" t="s">
        <v>30</v>
      </c>
      <c r="H13" s="8"/>
      <c r="I13" s="10" t="s">
        <v>33</v>
      </c>
      <c r="J13" s="11"/>
      <c r="K13" s="10" t="s">
        <v>34</v>
      </c>
      <c r="L13" s="11"/>
    </row>
    <row r="14" spans="1:12" ht="22.5" customHeight="1" x14ac:dyDescent="0.2">
      <c r="A14" s="6">
        <v>0.84166666666666601</v>
      </c>
      <c r="B14" s="7" t="s">
        <v>8</v>
      </c>
      <c r="C14" s="6">
        <v>0.84930555555555498</v>
      </c>
      <c r="D14" s="8"/>
      <c r="E14" s="8"/>
      <c r="F14" s="8"/>
      <c r="G14" s="9" t="s">
        <v>15</v>
      </c>
      <c r="H14" s="8"/>
      <c r="I14" s="10" t="s">
        <v>35</v>
      </c>
      <c r="J14" s="11"/>
      <c r="K14" s="10" t="s">
        <v>36</v>
      </c>
      <c r="L14" s="11"/>
    </row>
    <row r="15" spans="1:12" ht="22.5" customHeight="1" x14ac:dyDescent="0.2">
      <c r="A15" s="6">
        <v>0.84166666666666601</v>
      </c>
      <c r="B15" s="7" t="s">
        <v>8</v>
      </c>
      <c r="C15" s="6">
        <v>0.84930555555555498</v>
      </c>
      <c r="D15" s="8"/>
      <c r="E15" s="8"/>
      <c r="F15" s="8"/>
      <c r="G15" s="9" t="s">
        <v>15</v>
      </c>
      <c r="H15" s="8"/>
      <c r="I15" s="10" t="s">
        <v>37</v>
      </c>
      <c r="J15" s="11"/>
      <c r="K15" s="10" t="s">
        <v>38</v>
      </c>
      <c r="L15" s="11"/>
    </row>
    <row r="16" spans="1:12" ht="22.5" customHeight="1" x14ac:dyDescent="0.2">
      <c r="A16" s="6">
        <v>0.85</v>
      </c>
      <c r="B16" s="7" t="s">
        <v>8</v>
      </c>
      <c r="C16" s="6">
        <v>0.85763888888888895</v>
      </c>
      <c r="D16" s="8"/>
      <c r="E16" s="8"/>
      <c r="F16" s="8"/>
      <c r="G16" s="9" t="s">
        <v>20</v>
      </c>
      <c r="H16" s="8"/>
      <c r="I16" s="10" t="s">
        <v>39</v>
      </c>
      <c r="J16" s="11"/>
      <c r="K16" s="10" t="s">
        <v>40</v>
      </c>
      <c r="L16" s="11"/>
    </row>
    <row r="17" spans="1:12" ht="22.5" customHeight="1" x14ac:dyDescent="0.2">
      <c r="A17" s="6">
        <v>0.85</v>
      </c>
      <c r="B17" s="7" t="s">
        <v>8</v>
      </c>
      <c r="C17" s="6">
        <v>0.85763888888888895</v>
      </c>
      <c r="D17" s="8"/>
      <c r="E17" s="8"/>
      <c r="F17" s="8"/>
      <c r="G17" s="9" t="s">
        <v>20</v>
      </c>
      <c r="H17" s="8"/>
      <c r="I17" s="10" t="s">
        <v>21</v>
      </c>
      <c r="J17" s="11"/>
      <c r="K17" s="10" t="s">
        <v>41</v>
      </c>
      <c r="L17" s="11"/>
    </row>
    <row r="18" spans="1:12" ht="22.5" customHeight="1" x14ac:dyDescent="0.2">
      <c r="A18" s="6">
        <v>0.85833333333333295</v>
      </c>
      <c r="B18" s="7" t="s">
        <v>8</v>
      </c>
      <c r="C18" s="6">
        <v>0.86597222222222203</v>
      </c>
      <c r="D18" s="8"/>
      <c r="E18" s="8"/>
      <c r="F18" s="8"/>
      <c r="G18" s="9" t="s">
        <v>25</v>
      </c>
      <c r="H18" s="8"/>
      <c r="I18" s="10" t="s">
        <v>42</v>
      </c>
      <c r="J18" s="11"/>
      <c r="K18" s="10" t="s">
        <v>43</v>
      </c>
      <c r="L18" s="11"/>
    </row>
    <row r="19" spans="1:12" ht="22.5" customHeight="1" x14ac:dyDescent="0.2">
      <c r="A19" s="6">
        <v>0.85833333333333295</v>
      </c>
      <c r="B19" s="7" t="s">
        <v>8</v>
      </c>
      <c r="C19" s="6">
        <v>0.86597222222222203</v>
      </c>
      <c r="D19" s="8"/>
      <c r="E19" s="8"/>
      <c r="F19" s="8"/>
      <c r="G19" s="9" t="s">
        <v>25</v>
      </c>
      <c r="H19" s="8"/>
      <c r="I19" s="10" t="s">
        <v>44</v>
      </c>
      <c r="J19" s="11"/>
      <c r="K19" s="10" t="s">
        <v>45</v>
      </c>
      <c r="L19" s="11"/>
    </row>
    <row r="20" spans="1:12" ht="22.5" customHeight="1" x14ac:dyDescent="0.2">
      <c r="A20" s="6">
        <v>0.86666666666666603</v>
      </c>
      <c r="B20" s="7" t="s">
        <v>8</v>
      </c>
      <c r="C20" s="6">
        <v>0.874305555555555</v>
      </c>
      <c r="D20" s="8"/>
      <c r="E20" s="8"/>
      <c r="F20" s="8"/>
      <c r="G20" s="9" t="s">
        <v>30</v>
      </c>
      <c r="H20" s="8"/>
      <c r="I20" s="10" t="s">
        <v>31</v>
      </c>
      <c r="J20" s="11"/>
      <c r="K20" s="10" t="s">
        <v>33</v>
      </c>
      <c r="L20" s="11"/>
    </row>
    <row r="21" spans="1:12" ht="22.5" customHeight="1" x14ac:dyDescent="0.2">
      <c r="A21" s="6">
        <v>0.86666666666666603</v>
      </c>
      <c r="B21" s="7" t="s">
        <v>8</v>
      </c>
      <c r="C21" s="6">
        <v>0.874305555555555</v>
      </c>
      <c r="D21" s="8"/>
      <c r="E21" s="8"/>
      <c r="F21" s="8"/>
      <c r="G21" s="9" t="s">
        <v>30</v>
      </c>
      <c r="H21" s="8"/>
      <c r="I21" s="10" t="s">
        <v>32</v>
      </c>
      <c r="J21" s="11"/>
      <c r="K21" s="10" t="s">
        <v>34</v>
      </c>
      <c r="L21" s="11"/>
    </row>
    <row r="22" spans="1:12" ht="22.5" customHeight="1" x14ac:dyDescent="0.2">
      <c r="A22" s="6">
        <v>0.875</v>
      </c>
      <c r="B22" s="7" t="s">
        <v>8</v>
      </c>
      <c r="C22" s="6">
        <v>0.88263888888888897</v>
      </c>
      <c r="D22" s="8"/>
      <c r="E22" s="8"/>
      <c r="F22" s="8"/>
      <c r="G22" s="9" t="s">
        <v>15</v>
      </c>
      <c r="H22" s="8"/>
      <c r="I22" s="10" t="s">
        <v>16</v>
      </c>
      <c r="J22" s="11"/>
      <c r="K22" s="10" t="s">
        <v>18</v>
      </c>
      <c r="L22" s="11"/>
    </row>
    <row r="23" spans="1:12" ht="22.5" customHeight="1" x14ac:dyDescent="0.2">
      <c r="A23" s="6">
        <v>0.875</v>
      </c>
      <c r="B23" s="7" t="s">
        <v>8</v>
      </c>
      <c r="C23" s="6">
        <v>0.88263888888888897</v>
      </c>
      <c r="D23" s="8"/>
      <c r="E23" s="8"/>
      <c r="F23" s="8"/>
      <c r="G23" s="9" t="s">
        <v>15</v>
      </c>
      <c r="H23" s="8"/>
      <c r="I23" s="10" t="s">
        <v>17</v>
      </c>
      <c r="J23" s="11"/>
      <c r="K23" s="10" t="s">
        <v>19</v>
      </c>
      <c r="L23" s="11"/>
    </row>
    <row r="24" spans="1:12" ht="22.5" customHeight="1" x14ac:dyDescent="0.2">
      <c r="A24" s="6">
        <v>0.88333333333333297</v>
      </c>
      <c r="B24" s="7" t="s">
        <v>8</v>
      </c>
      <c r="C24" s="6">
        <v>0.89097222222222205</v>
      </c>
      <c r="D24" s="8"/>
      <c r="E24" s="8"/>
      <c r="F24" s="8"/>
      <c r="G24" s="9" t="s">
        <v>20</v>
      </c>
      <c r="H24" s="8"/>
      <c r="I24" s="10" t="s">
        <v>23</v>
      </c>
      <c r="J24" s="11"/>
      <c r="K24" s="10" t="s">
        <v>39</v>
      </c>
      <c r="L24" s="11"/>
    </row>
    <row r="25" spans="1:12" ht="22.5" customHeight="1" x14ac:dyDescent="0.2">
      <c r="A25" s="6">
        <v>0.88333333333333297</v>
      </c>
      <c r="B25" s="7" t="s">
        <v>8</v>
      </c>
      <c r="C25" s="6">
        <v>0.89097222222222205</v>
      </c>
      <c r="D25" s="8"/>
      <c r="E25" s="8"/>
      <c r="F25" s="8"/>
      <c r="G25" s="9" t="s">
        <v>20</v>
      </c>
      <c r="H25" s="8"/>
      <c r="I25" s="10" t="s">
        <v>40</v>
      </c>
      <c r="J25" s="11"/>
      <c r="K25" s="10" t="s">
        <v>24</v>
      </c>
      <c r="L25" s="11"/>
    </row>
    <row r="26" spans="1:12" ht="22.5" customHeight="1" x14ac:dyDescent="0.2">
      <c r="A26" s="6">
        <v>0.89166666666666605</v>
      </c>
      <c r="B26" s="7" t="s">
        <v>8</v>
      </c>
      <c r="C26" s="6">
        <v>0.89930555555555503</v>
      </c>
      <c r="D26" s="8"/>
      <c r="E26" s="8"/>
      <c r="F26" s="8"/>
      <c r="G26" s="9" t="s">
        <v>25</v>
      </c>
      <c r="H26" s="8"/>
      <c r="I26" s="10" t="s">
        <v>26</v>
      </c>
      <c r="J26" s="11"/>
      <c r="K26" s="10" t="s">
        <v>28</v>
      </c>
      <c r="L26" s="11"/>
    </row>
    <row r="27" spans="1:12" ht="22.5" customHeight="1" x14ac:dyDescent="0.2">
      <c r="A27" s="6">
        <v>0.89166666666666605</v>
      </c>
      <c r="B27" s="7" t="s">
        <v>8</v>
      </c>
      <c r="C27" s="6">
        <v>0.89930555555555503</v>
      </c>
      <c r="D27" s="8"/>
      <c r="E27" s="8"/>
      <c r="F27" s="8"/>
      <c r="G27" s="9" t="s">
        <v>25</v>
      </c>
      <c r="H27" s="8"/>
      <c r="I27" s="10" t="s">
        <v>27</v>
      </c>
      <c r="J27" s="11"/>
      <c r="K27" s="10" t="s">
        <v>29</v>
      </c>
      <c r="L27" s="11"/>
    </row>
    <row r="28" spans="1:12" ht="22.5" customHeight="1" x14ac:dyDescent="0.2">
      <c r="A28" s="6">
        <v>0.9</v>
      </c>
      <c r="B28" s="7" t="s">
        <v>8</v>
      </c>
      <c r="C28" s="6">
        <v>0.90763888888888899</v>
      </c>
      <c r="D28" s="8"/>
      <c r="E28" s="8"/>
      <c r="F28" s="8"/>
      <c r="G28" s="9" t="s">
        <v>30</v>
      </c>
      <c r="H28" s="8"/>
      <c r="I28" s="10" t="s">
        <v>32</v>
      </c>
      <c r="J28" s="11"/>
      <c r="K28" s="10" t="s">
        <v>46</v>
      </c>
      <c r="L28" s="11"/>
    </row>
    <row r="29" spans="1:12" ht="22.5" customHeight="1" x14ac:dyDescent="0.2">
      <c r="A29" s="6">
        <v>0.9</v>
      </c>
      <c r="B29" s="7" t="s">
        <v>8</v>
      </c>
      <c r="C29" s="6">
        <v>0.90763888888888899</v>
      </c>
      <c r="D29" s="8"/>
      <c r="E29" s="8"/>
      <c r="F29" s="8"/>
      <c r="G29" s="9" t="s">
        <v>30</v>
      </c>
      <c r="H29" s="8"/>
      <c r="I29" s="10" t="s">
        <v>34</v>
      </c>
      <c r="J29" s="11"/>
      <c r="K29" s="10" t="s">
        <v>47</v>
      </c>
      <c r="L29" s="11"/>
    </row>
    <row r="30" spans="1:12" ht="22.5" customHeight="1" x14ac:dyDescent="0.2">
      <c r="A30" s="6">
        <v>0.90833333333333299</v>
      </c>
      <c r="B30" s="7" t="s">
        <v>8</v>
      </c>
      <c r="C30" s="6">
        <v>0.91597222222222197</v>
      </c>
      <c r="D30" s="8"/>
      <c r="E30" s="8"/>
      <c r="F30" s="8"/>
      <c r="G30" s="9" t="s">
        <v>15</v>
      </c>
      <c r="H30" s="8"/>
      <c r="I30" s="10" t="s">
        <v>35</v>
      </c>
      <c r="J30" s="11"/>
      <c r="K30" s="10" t="s">
        <v>37</v>
      </c>
      <c r="L30" s="11"/>
    </row>
    <row r="31" spans="1:12" ht="22.5" customHeight="1" x14ac:dyDescent="0.2">
      <c r="A31" s="6">
        <v>0.90833333333333299</v>
      </c>
      <c r="B31" s="7" t="s">
        <v>8</v>
      </c>
      <c r="C31" s="6">
        <v>0.91597222222222197</v>
      </c>
      <c r="D31" s="8"/>
      <c r="E31" s="8"/>
      <c r="F31" s="8"/>
      <c r="G31" s="9" t="s">
        <v>15</v>
      </c>
      <c r="H31" s="8"/>
      <c r="I31" s="10" t="s">
        <v>38</v>
      </c>
      <c r="J31" s="11"/>
      <c r="K31" s="10" t="s">
        <v>36</v>
      </c>
      <c r="L31" s="11"/>
    </row>
    <row r="32" spans="1:12" ht="22.5" customHeight="1" x14ac:dyDescent="0.2">
      <c r="A32" s="12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4"/>
    </row>
    <row r="33" spans="1:12" ht="22.5" customHeight="1" x14ac:dyDescent="0.2">
      <c r="A33" s="6">
        <v>0.91666666666666696</v>
      </c>
      <c r="B33" s="7" t="s">
        <v>8</v>
      </c>
      <c r="C33" s="6">
        <v>0.92430555555555605</v>
      </c>
      <c r="D33" s="8"/>
      <c r="E33" s="8"/>
      <c r="F33" s="8"/>
      <c r="G33" s="9" t="s">
        <v>20</v>
      </c>
      <c r="H33" s="8"/>
      <c r="I33" s="10" t="s">
        <v>41</v>
      </c>
      <c r="J33" s="11"/>
      <c r="K33" s="10" t="s">
        <v>23</v>
      </c>
      <c r="L33" s="11"/>
    </row>
    <row r="34" spans="1:12" ht="22.5" customHeight="1" x14ac:dyDescent="0.2">
      <c r="A34" s="6">
        <v>0.91666666666666696</v>
      </c>
      <c r="B34" s="7" t="s">
        <v>8</v>
      </c>
      <c r="C34" s="6">
        <v>0.92430555555555605</v>
      </c>
      <c r="D34" s="8"/>
      <c r="E34" s="8"/>
      <c r="F34" s="8"/>
      <c r="G34" s="9" t="s">
        <v>20</v>
      </c>
      <c r="H34" s="8"/>
      <c r="I34" s="10" t="s">
        <v>22</v>
      </c>
      <c r="J34" s="11"/>
      <c r="K34" s="10" t="s">
        <v>48</v>
      </c>
      <c r="L34" s="11"/>
    </row>
    <row r="35" spans="1:12" ht="22.5" customHeight="1" x14ac:dyDescent="0.2">
      <c r="A35" s="6">
        <v>0.92500000000000004</v>
      </c>
      <c r="B35" s="7" t="s">
        <v>8</v>
      </c>
      <c r="C35" s="6">
        <v>0.93263888888888902</v>
      </c>
      <c r="D35" s="8"/>
      <c r="E35" s="8"/>
      <c r="F35" s="8"/>
      <c r="G35" s="9" t="s">
        <v>25</v>
      </c>
      <c r="H35" s="8"/>
      <c r="I35" s="10" t="s">
        <v>42</v>
      </c>
      <c r="J35" s="11"/>
      <c r="K35" s="10" t="s">
        <v>44</v>
      </c>
      <c r="L35" s="11"/>
    </row>
    <row r="36" spans="1:12" ht="22.5" customHeight="1" x14ac:dyDescent="0.2">
      <c r="A36" s="6">
        <v>0.92500000000000004</v>
      </c>
      <c r="B36" s="7" t="s">
        <v>8</v>
      </c>
      <c r="C36" s="6">
        <v>0.93263888888888902</v>
      </c>
      <c r="D36" s="8"/>
      <c r="E36" s="8"/>
      <c r="F36" s="8"/>
      <c r="G36" s="9" t="s">
        <v>25</v>
      </c>
      <c r="H36" s="8"/>
      <c r="I36" s="10" t="s">
        <v>45</v>
      </c>
      <c r="J36" s="11"/>
      <c r="K36" s="10" t="s">
        <v>43</v>
      </c>
      <c r="L36" s="11"/>
    </row>
    <row r="37" spans="1:12" ht="22.5" customHeight="1" x14ac:dyDescent="0.2">
      <c r="A37" s="6">
        <v>0.93333333333333302</v>
      </c>
      <c r="B37" s="7" t="s">
        <v>8</v>
      </c>
      <c r="C37" s="6">
        <v>0.94097222222222199</v>
      </c>
      <c r="D37" s="8"/>
      <c r="E37" s="8"/>
      <c r="F37" s="8"/>
      <c r="G37" s="9" t="s">
        <v>30</v>
      </c>
      <c r="H37" s="8"/>
      <c r="I37" s="10" t="s">
        <v>33</v>
      </c>
      <c r="J37" s="11"/>
      <c r="K37" s="10" t="s">
        <v>49</v>
      </c>
      <c r="L37" s="11"/>
    </row>
    <row r="38" spans="1:12" ht="22.5" customHeight="1" x14ac:dyDescent="0.2">
      <c r="A38" s="6">
        <v>0.93333333333333302</v>
      </c>
      <c r="B38" s="7" t="s">
        <v>8</v>
      </c>
      <c r="C38" s="6">
        <v>0.94097222222222199</v>
      </c>
      <c r="D38" s="8"/>
      <c r="E38" s="8"/>
      <c r="F38" s="8"/>
      <c r="G38" s="9" t="s">
        <v>30</v>
      </c>
      <c r="H38" s="8"/>
      <c r="I38" s="10" t="s">
        <v>31</v>
      </c>
      <c r="J38" s="11"/>
      <c r="K38" s="10" t="s">
        <v>50</v>
      </c>
      <c r="L38" s="11"/>
    </row>
    <row r="39" spans="1:12" ht="22.5" customHeight="1" x14ac:dyDescent="0.2">
      <c r="A39" s="6">
        <v>0.94166666666666599</v>
      </c>
      <c r="B39" s="7" t="s">
        <v>8</v>
      </c>
      <c r="C39" s="6">
        <v>0.94930555555555496</v>
      </c>
      <c r="D39" s="8"/>
      <c r="E39" s="8"/>
      <c r="F39" s="8"/>
      <c r="G39" s="9" t="s">
        <v>15</v>
      </c>
      <c r="H39" s="8"/>
      <c r="I39" s="10" t="s">
        <v>18</v>
      </c>
      <c r="J39" s="11"/>
      <c r="K39" s="10" t="s">
        <v>35</v>
      </c>
      <c r="L39" s="11"/>
    </row>
    <row r="40" spans="1:12" ht="22.5" customHeight="1" x14ac:dyDescent="0.2">
      <c r="A40" s="6">
        <v>0.94166666666666599</v>
      </c>
      <c r="B40" s="7" t="s">
        <v>8</v>
      </c>
      <c r="C40" s="6">
        <v>0.94930555555555496</v>
      </c>
      <c r="D40" s="8"/>
      <c r="E40" s="8"/>
      <c r="F40" s="8"/>
      <c r="G40" s="9" t="s">
        <v>15</v>
      </c>
      <c r="H40" s="8"/>
      <c r="I40" s="10" t="s">
        <v>16</v>
      </c>
      <c r="J40" s="11"/>
      <c r="K40" s="10" t="s">
        <v>37</v>
      </c>
      <c r="L40" s="11"/>
    </row>
    <row r="41" spans="1:12" ht="22.5" customHeight="1" x14ac:dyDescent="0.2">
      <c r="A41" s="6">
        <v>0.95</v>
      </c>
      <c r="B41" s="7" t="s">
        <v>8</v>
      </c>
      <c r="C41" s="6">
        <v>0.95763888888888904</v>
      </c>
      <c r="D41" s="8"/>
      <c r="E41" s="8"/>
      <c r="F41" s="8"/>
      <c r="G41" s="9" t="s">
        <v>20</v>
      </c>
      <c r="H41" s="8"/>
      <c r="I41" s="10" t="s">
        <v>21</v>
      </c>
      <c r="J41" s="11"/>
      <c r="K41" s="10" t="s">
        <v>39</v>
      </c>
      <c r="L41" s="11"/>
    </row>
    <row r="42" spans="1:12" ht="22.5" customHeight="1" x14ac:dyDescent="0.2">
      <c r="A42" s="6">
        <v>0.95</v>
      </c>
      <c r="B42" s="7" t="s">
        <v>8</v>
      </c>
      <c r="C42" s="6">
        <v>0.95763888888888904</v>
      </c>
      <c r="D42" s="8"/>
      <c r="E42" s="8"/>
      <c r="F42" s="8"/>
      <c r="G42" s="9" t="s">
        <v>20</v>
      </c>
      <c r="H42" s="8"/>
      <c r="I42" s="10" t="s">
        <v>22</v>
      </c>
      <c r="J42" s="11"/>
      <c r="K42" s="10" t="s">
        <v>40</v>
      </c>
      <c r="L42" s="11"/>
    </row>
    <row r="43" spans="1:12" ht="22.5" customHeight="1" x14ac:dyDescent="0.2">
      <c r="A43" s="6">
        <v>0.95833333333333304</v>
      </c>
      <c r="B43" s="7" t="s">
        <v>8</v>
      </c>
      <c r="C43" s="6">
        <v>0.96597222222222201</v>
      </c>
      <c r="D43" s="8"/>
      <c r="E43" s="8"/>
      <c r="F43" s="8"/>
      <c r="G43" s="9" t="s">
        <v>25</v>
      </c>
      <c r="H43" s="8"/>
      <c r="I43" s="10" t="s">
        <v>28</v>
      </c>
      <c r="J43" s="11"/>
      <c r="K43" s="10" t="s">
        <v>42</v>
      </c>
      <c r="L43" s="11"/>
    </row>
    <row r="44" spans="1:12" ht="22.5" customHeight="1" x14ac:dyDescent="0.2">
      <c r="A44" s="6">
        <v>0.95833333333333304</v>
      </c>
      <c r="B44" s="7" t="s">
        <v>8</v>
      </c>
      <c r="C44" s="6">
        <v>0.96597222222222201</v>
      </c>
      <c r="D44" s="8"/>
      <c r="E44" s="8"/>
      <c r="F44" s="8"/>
      <c r="G44" s="9" t="s">
        <v>25</v>
      </c>
      <c r="H44" s="8"/>
      <c r="I44" s="10" t="s">
        <v>26</v>
      </c>
      <c r="J44" s="11"/>
      <c r="K44" s="10" t="s">
        <v>44</v>
      </c>
      <c r="L44" s="11"/>
    </row>
    <row r="45" spans="1:12" ht="22.5" customHeight="1" x14ac:dyDescent="0.2">
      <c r="A45" s="6">
        <v>0.96666666666666601</v>
      </c>
      <c r="B45" s="7" t="s">
        <v>8</v>
      </c>
      <c r="C45" s="6">
        <v>0.97430555555555498</v>
      </c>
      <c r="D45" s="8"/>
      <c r="E45" s="8"/>
      <c r="F45" s="8"/>
      <c r="G45" s="9" t="s">
        <v>30</v>
      </c>
      <c r="H45" s="8"/>
      <c r="I45" s="10" t="s">
        <v>49</v>
      </c>
      <c r="J45" s="11"/>
      <c r="K45" s="10" t="s">
        <v>31</v>
      </c>
      <c r="L45" s="11"/>
    </row>
    <row r="46" spans="1:12" ht="22.5" customHeight="1" x14ac:dyDescent="0.2">
      <c r="A46" s="6">
        <v>0.96666666666666601</v>
      </c>
      <c r="B46" s="7" t="s">
        <v>8</v>
      </c>
      <c r="C46" s="6">
        <v>0.97430555555555498</v>
      </c>
      <c r="D46" s="8"/>
      <c r="E46" s="8"/>
      <c r="F46" s="8"/>
      <c r="G46" s="9" t="s">
        <v>30</v>
      </c>
      <c r="H46" s="8"/>
      <c r="I46" s="10" t="s">
        <v>50</v>
      </c>
      <c r="J46" s="11"/>
      <c r="K46" s="10" t="s">
        <v>33</v>
      </c>
      <c r="L46" s="11"/>
    </row>
    <row r="47" spans="1:12" ht="22.5" customHeight="1" x14ac:dyDescent="0.2">
      <c r="A47" s="6">
        <v>0.97499999999999798</v>
      </c>
      <c r="B47" s="7" t="s">
        <v>8</v>
      </c>
      <c r="C47" s="6">
        <v>0.98263888888888795</v>
      </c>
      <c r="D47" s="8"/>
      <c r="E47" s="8"/>
      <c r="F47" s="8"/>
      <c r="G47" s="9" t="s">
        <v>15</v>
      </c>
      <c r="H47" s="8"/>
      <c r="I47" s="10" t="s">
        <v>17</v>
      </c>
      <c r="J47" s="11"/>
      <c r="K47" s="10" t="s">
        <v>38</v>
      </c>
      <c r="L47" s="11"/>
    </row>
    <row r="48" spans="1:12" ht="22.5" customHeight="1" x14ac:dyDescent="0.2">
      <c r="A48" s="6">
        <v>0.97499999999999798</v>
      </c>
      <c r="B48" s="7" t="s">
        <v>8</v>
      </c>
      <c r="C48" s="6">
        <v>0.98263888888888795</v>
      </c>
      <c r="D48" s="8"/>
      <c r="E48" s="8"/>
      <c r="F48" s="8"/>
      <c r="G48" s="9" t="s">
        <v>15</v>
      </c>
      <c r="H48" s="8"/>
      <c r="I48" s="10" t="s">
        <v>19</v>
      </c>
      <c r="J48" s="11"/>
      <c r="K48" s="10" t="s">
        <v>36</v>
      </c>
      <c r="L48" s="11"/>
    </row>
    <row r="49" spans="1:12" ht="22.5" customHeight="1" x14ac:dyDescent="0.2">
      <c r="A49" s="6">
        <v>0.98333333333333095</v>
      </c>
      <c r="B49" s="7" t="s">
        <v>8</v>
      </c>
      <c r="C49" s="6">
        <v>0.99097222222222103</v>
      </c>
      <c r="D49" s="8"/>
      <c r="E49" s="8"/>
      <c r="F49" s="8"/>
      <c r="G49" s="9" t="s">
        <v>20</v>
      </c>
      <c r="H49" s="8"/>
      <c r="I49" s="10" t="s">
        <v>48</v>
      </c>
      <c r="J49" s="11"/>
      <c r="K49" s="10" t="s">
        <v>24</v>
      </c>
      <c r="L49" s="11"/>
    </row>
    <row r="50" spans="1:12" ht="22.5" customHeight="1" x14ac:dyDescent="0.2">
      <c r="A50" s="6">
        <v>0.98333333333333095</v>
      </c>
      <c r="B50" s="7" t="s">
        <v>8</v>
      </c>
      <c r="C50" s="6">
        <v>0.99097222222222103</v>
      </c>
      <c r="D50" s="8"/>
      <c r="E50" s="8"/>
      <c r="F50" s="8"/>
      <c r="G50" s="9" t="s">
        <v>20</v>
      </c>
      <c r="H50" s="8"/>
      <c r="I50" s="10" t="s">
        <v>23</v>
      </c>
      <c r="J50" s="11"/>
      <c r="K50" s="10" t="s">
        <v>21</v>
      </c>
      <c r="L50" s="11"/>
    </row>
    <row r="51" spans="1:12" ht="22.5" customHeight="1" x14ac:dyDescent="0.2">
      <c r="A51" s="6">
        <v>0.99166666666666403</v>
      </c>
      <c r="B51" s="7" t="s">
        <v>8</v>
      </c>
      <c r="C51" s="6">
        <v>0.999305555555554</v>
      </c>
      <c r="D51" s="8"/>
      <c r="E51" s="8"/>
      <c r="F51" s="8"/>
      <c r="G51" s="9" t="s">
        <v>25</v>
      </c>
      <c r="H51" s="8"/>
      <c r="I51" s="10" t="s">
        <v>27</v>
      </c>
      <c r="J51" s="11"/>
      <c r="K51" s="10" t="s">
        <v>45</v>
      </c>
      <c r="L51" s="11"/>
    </row>
    <row r="52" spans="1:12" ht="22.5" customHeight="1" x14ac:dyDescent="0.2">
      <c r="A52" s="6">
        <v>0.99166666666666403</v>
      </c>
      <c r="B52" s="7" t="s">
        <v>8</v>
      </c>
      <c r="C52" s="6">
        <v>0.999305555555554</v>
      </c>
      <c r="D52" s="8"/>
      <c r="E52" s="8"/>
      <c r="F52" s="8"/>
      <c r="G52" s="9" t="s">
        <v>25</v>
      </c>
      <c r="H52" s="8"/>
      <c r="I52" s="10" t="s">
        <v>29</v>
      </c>
      <c r="J52" s="11"/>
      <c r="K52" s="10" t="s">
        <v>43</v>
      </c>
      <c r="L52" s="11"/>
    </row>
    <row r="53" spans="1:12" ht="22.5" customHeight="1" x14ac:dyDescent="0.2">
      <c r="A53" s="6">
        <v>0.999999999999997</v>
      </c>
      <c r="B53" s="7" t="s">
        <v>8</v>
      </c>
      <c r="C53" s="6">
        <v>1.0076388888888901</v>
      </c>
      <c r="D53" s="8"/>
      <c r="E53" s="8"/>
      <c r="F53" s="8"/>
      <c r="G53" s="9" t="s">
        <v>30</v>
      </c>
      <c r="H53" s="8"/>
      <c r="I53" s="10" t="s">
        <v>49</v>
      </c>
      <c r="J53" s="11"/>
      <c r="K53" s="10" t="s">
        <v>47</v>
      </c>
      <c r="L53" s="11"/>
    </row>
    <row r="54" spans="1:12" ht="22.5" customHeight="1" x14ac:dyDescent="0.2">
      <c r="A54" s="6">
        <v>0.999999999999997</v>
      </c>
      <c r="B54" s="7" t="s">
        <v>8</v>
      </c>
      <c r="C54" s="6">
        <v>1.0076388888888901</v>
      </c>
      <c r="D54" s="8"/>
      <c r="E54" s="8"/>
      <c r="F54" s="8"/>
      <c r="G54" s="9" t="s">
        <v>30</v>
      </c>
      <c r="H54" s="8"/>
      <c r="I54" s="10" t="s">
        <v>50</v>
      </c>
      <c r="J54" s="11"/>
      <c r="K54" s="10" t="s">
        <v>46</v>
      </c>
      <c r="L54" s="11"/>
    </row>
    <row r="55" spans="1:12" ht="22.5" customHeight="1" x14ac:dyDescent="0.2">
      <c r="A55" s="6">
        <v>1.00833333333333</v>
      </c>
      <c r="B55" s="7" t="s">
        <v>8</v>
      </c>
      <c r="C55" s="6">
        <v>1.0159722222222201</v>
      </c>
      <c r="D55" s="8"/>
      <c r="E55" s="8"/>
      <c r="F55" s="8"/>
      <c r="G55" s="9" t="s">
        <v>15</v>
      </c>
      <c r="H55" s="8"/>
      <c r="I55" s="10" t="s">
        <v>35</v>
      </c>
      <c r="J55" s="11"/>
      <c r="K55" s="10" t="s">
        <v>16</v>
      </c>
      <c r="L55" s="11"/>
    </row>
    <row r="56" spans="1:12" ht="22.5" customHeight="1" x14ac:dyDescent="0.2">
      <c r="A56" s="6">
        <v>1.00833333333333</v>
      </c>
      <c r="B56" s="7" t="s">
        <v>8</v>
      </c>
      <c r="C56" s="6">
        <v>1.0159722222222201</v>
      </c>
      <c r="D56" s="8"/>
      <c r="E56" s="8"/>
      <c r="F56" s="8"/>
      <c r="G56" s="9" t="s">
        <v>15</v>
      </c>
      <c r="H56" s="8"/>
      <c r="I56" s="10" t="s">
        <v>37</v>
      </c>
      <c r="J56" s="11"/>
      <c r="K56" s="10" t="s">
        <v>18</v>
      </c>
      <c r="L56" s="11"/>
    </row>
    <row r="57" spans="1:12" ht="22.5" customHeight="1" x14ac:dyDescent="0.2">
      <c r="A57" s="6">
        <v>1.0166666666666599</v>
      </c>
      <c r="B57" s="7" t="s">
        <v>8</v>
      </c>
      <c r="C57" s="6">
        <v>1.02430555555556</v>
      </c>
      <c r="D57" s="8"/>
      <c r="E57" s="8"/>
      <c r="F57" s="8"/>
      <c r="G57" s="9" t="s">
        <v>20</v>
      </c>
      <c r="H57" s="8"/>
      <c r="I57" s="10" t="s">
        <v>39</v>
      </c>
      <c r="J57" s="11"/>
      <c r="K57" s="10" t="s">
        <v>41</v>
      </c>
      <c r="L57" s="11"/>
    </row>
    <row r="58" spans="1:12" ht="22.5" customHeight="1" x14ac:dyDescent="0.2">
      <c r="A58" s="6">
        <v>1.0166666666666599</v>
      </c>
      <c r="B58" s="7" t="s">
        <v>8</v>
      </c>
      <c r="C58" s="6">
        <v>1.02430555555556</v>
      </c>
      <c r="D58" s="8"/>
      <c r="E58" s="8"/>
      <c r="F58" s="8"/>
      <c r="G58" s="9" t="s">
        <v>20</v>
      </c>
      <c r="H58" s="8"/>
      <c r="I58" s="10" t="s">
        <v>48</v>
      </c>
      <c r="J58" s="11"/>
      <c r="K58" s="10" t="s">
        <v>40</v>
      </c>
      <c r="L58" s="11"/>
    </row>
    <row r="59" spans="1:12" ht="22.5" customHeight="1" x14ac:dyDescent="0.2">
      <c r="A59" s="6">
        <v>1.0249999999999999</v>
      </c>
      <c r="B59" s="7" t="s">
        <v>8</v>
      </c>
      <c r="C59" s="6">
        <v>1.0326388888889</v>
      </c>
      <c r="D59" s="8"/>
      <c r="E59" s="8"/>
      <c r="F59" s="8"/>
      <c r="G59" s="9" t="s">
        <v>25</v>
      </c>
      <c r="H59" s="8"/>
      <c r="I59" s="10" t="s">
        <v>42</v>
      </c>
      <c r="J59" s="11"/>
      <c r="K59" s="10" t="s">
        <v>26</v>
      </c>
      <c r="L59" s="11"/>
    </row>
    <row r="60" spans="1:12" ht="22.5" customHeight="1" x14ac:dyDescent="0.2">
      <c r="A60" s="6">
        <v>1.0249999999999999</v>
      </c>
      <c r="B60" s="7" t="s">
        <v>8</v>
      </c>
      <c r="C60" s="6">
        <v>1.0326388888889</v>
      </c>
      <c r="D60" s="8"/>
      <c r="E60" s="8"/>
      <c r="F60" s="8"/>
      <c r="G60" s="9" t="s">
        <v>25</v>
      </c>
      <c r="H60" s="8"/>
      <c r="I60" s="10" t="s">
        <v>44</v>
      </c>
      <c r="J60" s="11"/>
      <c r="K60" s="10" t="s">
        <v>28</v>
      </c>
      <c r="L60" s="11"/>
    </row>
    <row r="61" spans="1:12" ht="22.5" customHeight="1" x14ac:dyDescent="0.2">
      <c r="A61" s="6">
        <v>1.0333333333333301</v>
      </c>
      <c r="B61" s="7" t="s">
        <v>8</v>
      </c>
      <c r="C61" s="6">
        <v>1.04097222222223</v>
      </c>
      <c r="D61" s="8"/>
      <c r="E61" s="8"/>
      <c r="F61" s="8"/>
      <c r="G61" s="9" t="s">
        <v>30</v>
      </c>
      <c r="H61" s="8"/>
      <c r="I61" s="10" t="s">
        <v>49</v>
      </c>
      <c r="J61" s="11"/>
      <c r="K61" s="10" t="s">
        <v>50</v>
      </c>
      <c r="L61" s="11"/>
    </row>
    <row r="62" spans="1:12" ht="22.5" customHeight="1" x14ac:dyDescent="0.2">
      <c r="A62" s="6">
        <v>1.0333333333333301</v>
      </c>
      <c r="B62" s="7" t="s">
        <v>8</v>
      </c>
      <c r="C62" s="6">
        <v>1.04097222222223</v>
      </c>
      <c r="D62" s="8"/>
      <c r="E62" s="8"/>
      <c r="F62" s="8"/>
      <c r="G62" s="9" t="s">
        <v>30</v>
      </c>
      <c r="H62" s="8"/>
      <c r="I62" s="10" t="s">
        <v>46</v>
      </c>
      <c r="J62" s="11"/>
      <c r="K62" s="10" t="s">
        <v>47</v>
      </c>
      <c r="L62" s="11"/>
    </row>
    <row r="63" spans="1:12" ht="22.5" customHeight="1" x14ac:dyDescent="0.2">
      <c r="A63" s="12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4"/>
    </row>
    <row r="64" spans="1:12" ht="22.5" customHeight="1" x14ac:dyDescent="0.2">
      <c r="A64" s="6">
        <v>0.375</v>
      </c>
      <c r="B64" s="7" t="s">
        <v>8</v>
      </c>
      <c r="C64" s="6">
        <v>0.38263888888888892</v>
      </c>
      <c r="D64" s="8"/>
      <c r="E64" s="8"/>
      <c r="F64" s="8"/>
      <c r="G64" s="9" t="s">
        <v>9</v>
      </c>
      <c r="H64" s="8"/>
      <c r="I64" s="10" t="s">
        <v>13</v>
      </c>
      <c r="J64" s="11"/>
      <c r="K64" s="10" t="s">
        <v>10</v>
      </c>
      <c r="L64" s="11"/>
    </row>
    <row r="65" spans="1:12" ht="22.5" customHeight="1" x14ac:dyDescent="0.2">
      <c r="A65" s="6">
        <v>0.375</v>
      </c>
      <c r="B65" s="7" t="s">
        <v>8</v>
      </c>
      <c r="C65" s="6">
        <v>0.38263888888888892</v>
      </c>
      <c r="D65" s="8"/>
      <c r="E65" s="8"/>
      <c r="F65" s="8"/>
      <c r="G65" s="9" t="s">
        <v>9</v>
      </c>
      <c r="H65" s="8"/>
      <c r="I65" s="10" t="s">
        <v>14</v>
      </c>
      <c r="J65" s="11"/>
      <c r="K65" s="10" t="s">
        <v>11</v>
      </c>
      <c r="L65" s="11"/>
    </row>
    <row r="66" spans="1:12" ht="22.5" customHeight="1" x14ac:dyDescent="0.2">
      <c r="A66" s="6">
        <v>0.3833333333333333</v>
      </c>
      <c r="B66" s="7" t="s">
        <v>8</v>
      </c>
      <c r="C66" s="6">
        <v>0.39097222222222222</v>
      </c>
      <c r="D66" s="8"/>
      <c r="E66" s="8"/>
      <c r="F66" s="8"/>
      <c r="G66" s="9" t="s">
        <v>9</v>
      </c>
      <c r="H66" s="8"/>
      <c r="I66" s="10" t="s">
        <v>10</v>
      </c>
      <c r="J66" s="11"/>
      <c r="K66" s="10" t="s">
        <v>12</v>
      </c>
      <c r="L66" s="11"/>
    </row>
    <row r="67" spans="1:12" ht="22.5" customHeight="1" x14ac:dyDescent="0.2">
      <c r="A67" s="6">
        <v>0.3833333333333333</v>
      </c>
      <c r="B67" s="7" t="s">
        <v>8</v>
      </c>
      <c r="C67" s="6">
        <v>0.39097222222222222</v>
      </c>
      <c r="D67" s="8"/>
      <c r="E67" s="8"/>
      <c r="F67" s="8"/>
      <c r="G67" s="9" t="s">
        <v>9</v>
      </c>
      <c r="H67" s="8"/>
      <c r="I67" s="10" t="s">
        <v>11</v>
      </c>
      <c r="J67" s="11"/>
      <c r="K67" s="10" t="s">
        <v>13</v>
      </c>
      <c r="L67" s="11"/>
    </row>
    <row r="68" spans="1:12" ht="22.5" customHeight="1" x14ac:dyDescent="0.2">
      <c r="A68" s="6">
        <v>0.39166666666666666</v>
      </c>
      <c r="B68" s="7" t="s">
        <v>8</v>
      </c>
      <c r="C68" s="6">
        <v>0.39930555555555558</v>
      </c>
      <c r="D68" s="8"/>
      <c r="E68" s="8"/>
      <c r="F68" s="8"/>
      <c r="G68" s="9" t="s">
        <v>15</v>
      </c>
      <c r="H68" s="8"/>
      <c r="I68" s="10" t="s">
        <v>19</v>
      </c>
      <c r="J68" s="11"/>
      <c r="K68" s="10" t="s">
        <v>38</v>
      </c>
      <c r="L68" s="11"/>
    </row>
    <row r="69" spans="1:12" ht="22.5" customHeight="1" x14ac:dyDescent="0.2">
      <c r="A69" s="6">
        <v>0.39166666666666666</v>
      </c>
      <c r="B69" s="7" t="s">
        <v>8</v>
      </c>
      <c r="C69" s="6">
        <v>0.39930555555555558</v>
      </c>
      <c r="D69" s="8"/>
      <c r="E69" s="8"/>
      <c r="F69" s="8"/>
      <c r="G69" s="9" t="s">
        <v>15</v>
      </c>
      <c r="H69" s="8"/>
      <c r="I69" s="10" t="s">
        <v>36</v>
      </c>
      <c r="J69" s="11"/>
      <c r="K69" s="10" t="s">
        <v>17</v>
      </c>
      <c r="L69" s="11"/>
    </row>
    <row r="70" spans="1:12" ht="22.5" customHeight="1" x14ac:dyDescent="0.2">
      <c r="A70" s="6">
        <v>0.4</v>
      </c>
      <c r="B70" s="7" t="s">
        <v>8</v>
      </c>
      <c r="C70" s="6">
        <v>0.40763888888888899</v>
      </c>
      <c r="D70" s="8"/>
      <c r="E70" s="8"/>
      <c r="F70" s="8"/>
      <c r="G70" s="9" t="s">
        <v>20</v>
      </c>
      <c r="H70" s="8"/>
      <c r="I70" s="10" t="s">
        <v>24</v>
      </c>
      <c r="J70" s="11"/>
      <c r="K70" s="10" t="s">
        <v>41</v>
      </c>
      <c r="L70" s="11"/>
    </row>
    <row r="71" spans="1:12" ht="22.5" customHeight="1" x14ac:dyDescent="0.2">
      <c r="A71" s="6">
        <v>0.4</v>
      </c>
      <c r="B71" s="7" t="s">
        <v>8</v>
      </c>
      <c r="C71" s="6">
        <v>0.40763888888888899</v>
      </c>
      <c r="D71" s="8"/>
      <c r="E71" s="8"/>
      <c r="F71" s="8"/>
      <c r="G71" s="9" t="s">
        <v>20</v>
      </c>
      <c r="H71" s="8"/>
      <c r="I71" s="10" t="s">
        <v>48</v>
      </c>
      <c r="J71" s="11"/>
      <c r="K71" s="10" t="s">
        <v>21</v>
      </c>
      <c r="L71" s="11"/>
    </row>
    <row r="72" spans="1:12" ht="22.5" customHeight="1" x14ac:dyDescent="0.2">
      <c r="A72" s="6">
        <v>0.40833333333333299</v>
      </c>
      <c r="B72" s="7" t="s">
        <v>8</v>
      </c>
      <c r="C72" s="6">
        <v>0.41597222222222202</v>
      </c>
      <c r="D72" s="8"/>
      <c r="E72" s="8"/>
      <c r="F72" s="8"/>
      <c r="G72" s="9" t="s">
        <v>25</v>
      </c>
      <c r="H72" s="8"/>
      <c r="I72" s="10" t="s">
        <v>29</v>
      </c>
      <c r="J72" s="11"/>
      <c r="K72" s="10" t="s">
        <v>45</v>
      </c>
      <c r="L72" s="11"/>
    </row>
    <row r="73" spans="1:12" ht="22.5" customHeight="1" x14ac:dyDescent="0.2">
      <c r="A73" s="6">
        <v>0.40833333333333299</v>
      </c>
      <c r="B73" s="7" t="s">
        <v>8</v>
      </c>
      <c r="C73" s="6">
        <v>0.41597222222222202</v>
      </c>
      <c r="D73" s="8"/>
      <c r="E73" s="8"/>
      <c r="F73" s="8"/>
      <c r="G73" s="9" t="s">
        <v>25</v>
      </c>
      <c r="H73" s="8"/>
      <c r="I73" s="10" t="s">
        <v>43</v>
      </c>
      <c r="J73" s="11"/>
      <c r="K73" s="10" t="s">
        <v>27</v>
      </c>
      <c r="L73" s="11"/>
    </row>
    <row r="74" spans="1:12" ht="22.5" customHeight="1" x14ac:dyDescent="0.2">
      <c r="A74" s="6">
        <v>0.41666666666666702</v>
      </c>
      <c r="B74" s="7" t="s">
        <v>8</v>
      </c>
      <c r="C74" s="6">
        <v>0.42430555555555499</v>
      </c>
      <c r="D74" s="8"/>
      <c r="E74" s="8"/>
      <c r="F74" s="8"/>
      <c r="G74" s="9" t="s">
        <v>30</v>
      </c>
      <c r="H74" s="8"/>
      <c r="I74" s="10" t="s">
        <v>34</v>
      </c>
      <c r="J74" s="11"/>
      <c r="K74" s="10" t="s">
        <v>46</v>
      </c>
      <c r="L74" s="11"/>
    </row>
    <row r="75" spans="1:12" ht="22.5" customHeight="1" x14ac:dyDescent="0.2">
      <c r="A75" s="6">
        <v>0.41666666666666702</v>
      </c>
      <c r="B75" s="7" t="s">
        <v>8</v>
      </c>
      <c r="C75" s="6">
        <v>0.42430555555555499</v>
      </c>
      <c r="D75" s="8"/>
      <c r="E75" s="8"/>
      <c r="F75" s="8"/>
      <c r="G75" s="9" t="s">
        <v>30</v>
      </c>
      <c r="H75" s="8"/>
      <c r="I75" s="10" t="s">
        <v>47</v>
      </c>
      <c r="J75" s="11"/>
      <c r="K75" s="10" t="s">
        <v>32</v>
      </c>
      <c r="L75" s="11"/>
    </row>
    <row r="76" spans="1:12" ht="22.5" customHeight="1" x14ac:dyDescent="0.2">
      <c r="A76" s="6">
        <v>0.42499999999999999</v>
      </c>
      <c r="B76" s="7" t="s">
        <v>8</v>
      </c>
      <c r="C76" s="6">
        <v>0.43263888888888902</v>
      </c>
      <c r="D76" s="8"/>
      <c r="E76" s="8"/>
      <c r="F76" s="8"/>
      <c r="G76" s="9" t="s">
        <v>9</v>
      </c>
      <c r="H76" s="8"/>
      <c r="I76" s="10" t="s">
        <v>10</v>
      </c>
      <c r="J76" s="11"/>
      <c r="K76" s="10" t="s">
        <v>14</v>
      </c>
      <c r="L76" s="11"/>
    </row>
    <row r="77" spans="1:12" ht="22.5" customHeight="1" x14ac:dyDescent="0.2">
      <c r="A77" s="6">
        <v>0.42499999999999999</v>
      </c>
      <c r="B77" s="7" t="s">
        <v>8</v>
      </c>
      <c r="C77" s="6">
        <v>0.43263888888888902</v>
      </c>
      <c r="D77" s="8"/>
      <c r="E77" s="8"/>
      <c r="F77" s="8"/>
      <c r="G77" s="9" t="s">
        <v>9</v>
      </c>
      <c r="H77" s="8"/>
      <c r="I77" s="10" t="s">
        <v>12</v>
      </c>
      <c r="J77" s="11"/>
      <c r="K77" s="10" t="s">
        <v>11</v>
      </c>
      <c r="L77" s="11"/>
    </row>
    <row r="78" spans="1:12" ht="22.5" customHeight="1" x14ac:dyDescent="0.2">
      <c r="A78" s="6">
        <v>0.43333333333333302</v>
      </c>
      <c r="B78" s="7" t="s">
        <v>8</v>
      </c>
      <c r="C78" s="6">
        <v>0.44097222222222199</v>
      </c>
      <c r="D78" s="8"/>
      <c r="E78" s="8"/>
      <c r="F78" s="8"/>
      <c r="G78" s="9" t="s">
        <v>15</v>
      </c>
      <c r="H78" s="8"/>
      <c r="I78" s="10" t="s">
        <v>19</v>
      </c>
      <c r="J78" s="11"/>
      <c r="K78" s="10" t="s">
        <v>16</v>
      </c>
      <c r="L78" s="11"/>
    </row>
    <row r="79" spans="1:12" ht="22.5" customHeight="1" x14ac:dyDescent="0.2">
      <c r="A79" s="6">
        <v>0.43333333333333302</v>
      </c>
      <c r="B79" s="7" t="s">
        <v>8</v>
      </c>
      <c r="C79" s="6">
        <v>0.44097222222222199</v>
      </c>
      <c r="D79" s="8"/>
      <c r="E79" s="8"/>
      <c r="F79" s="8"/>
      <c r="G79" s="9" t="s">
        <v>15</v>
      </c>
      <c r="H79" s="8"/>
      <c r="I79" s="10" t="s">
        <v>35</v>
      </c>
      <c r="J79" s="11"/>
      <c r="K79" s="10" t="s">
        <v>38</v>
      </c>
      <c r="L79" s="11"/>
    </row>
    <row r="80" spans="1:12" ht="22.5" customHeight="1" x14ac:dyDescent="0.2">
      <c r="A80" s="6">
        <v>0.44166666666666599</v>
      </c>
      <c r="B80" s="7" t="s">
        <v>8</v>
      </c>
      <c r="C80" s="6">
        <v>0.44930555555555501</v>
      </c>
      <c r="D80" s="8"/>
      <c r="E80" s="8"/>
      <c r="F80" s="8"/>
      <c r="G80" s="9" t="s">
        <v>20</v>
      </c>
      <c r="H80" s="8"/>
      <c r="I80" s="10" t="s">
        <v>23</v>
      </c>
      <c r="J80" s="11"/>
      <c r="K80" s="10" t="s">
        <v>40</v>
      </c>
      <c r="L80" s="11"/>
    </row>
    <row r="81" spans="1:12" ht="22.5" customHeight="1" x14ac:dyDescent="0.2">
      <c r="A81" s="6">
        <v>0.44166666666666599</v>
      </c>
      <c r="B81" s="7" t="s">
        <v>8</v>
      </c>
      <c r="C81" s="6">
        <v>0.44930555555555501</v>
      </c>
      <c r="D81" s="8"/>
      <c r="E81" s="8"/>
      <c r="F81" s="8"/>
      <c r="G81" s="9" t="s">
        <v>20</v>
      </c>
      <c r="H81" s="8"/>
      <c r="I81" s="10" t="s">
        <v>22</v>
      </c>
      <c r="J81" s="11"/>
      <c r="K81" s="10" t="s">
        <v>24</v>
      </c>
      <c r="L81" s="11"/>
    </row>
    <row r="82" spans="1:12" ht="22.5" customHeight="1" x14ac:dyDescent="0.2">
      <c r="A82" s="6">
        <v>0.45</v>
      </c>
      <c r="B82" s="7" t="s">
        <v>8</v>
      </c>
      <c r="C82" s="6">
        <v>0.45763888888888898</v>
      </c>
      <c r="D82" s="8"/>
      <c r="E82" s="8"/>
      <c r="F82" s="8"/>
      <c r="G82" s="9" t="s">
        <v>25</v>
      </c>
      <c r="H82" s="8"/>
      <c r="I82" s="10" t="s">
        <v>29</v>
      </c>
      <c r="J82" s="11"/>
      <c r="K82" s="10" t="s">
        <v>26</v>
      </c>
      <c r="L82" s="11"/>
    </row>
    <row r="83" spans="1:12" ht="22.5" customHeight="1" x14ac:dyDescent="0.2">
      <c r="A83" s="6">
        <v>0.45</v>
      </c>
      <c r="B83" s="7" t="s">
        <v>8</v>
      </c>
      <c r="C83" s="6">
        <v>0.45763888888888898</v>
      </c>
      <c r="D83" s="8"/>
      <c r="E83" s="8"/>
      <c r="F83" s="8"/>
      <c r="G83" s="9" t="s">
        <v>25</v>
      </c>
      <c r="H83" s="8"/>
      <c r="I83" s="10" t="s">
        <v>42</v>
      </c>
      <c r="J83" s="11"/>
      <c r="K83" s="10" t="s">
        <v>45</v>
      </c>
      <c r="L83" s="11"/>
    </row>
    <row r="84" spans="1:12" ht="22.5" customHeight="1" x14ac:dyDescent="0.2">
      <c r="A84" s="12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4"/>
    </row>
    <row r="85" spans="1:12" ht="22.5" customHeight="1" x14ac:dyDescent="0.2">
      <c r="A85" s="6">
        <v>0.45833333333333298</v>
      </c>
      <c r="B85" s="7" t="s">
        <v>8</v>
      </c>
      <c r="C85" s="6">
        <v>0.46597222222222201</v>
      </c>
      <c r="D85" s="8"/>
      <c r="E85" s="8"/>
      <c r="F85" s="8"/>
      <c r="G85" s="9" t="s">
        <v>30</v>
      </c>
      <c r="H85" s="8"/>
      <c r="I85" s="10" t="s">
        <v>34</v>
      </c>
      <c r="J85" s="11"/>
      <c r="K85" s="10" t="s">
        <v>31</v>
      </c>
      <c r="L85" s="11"/>
    </row>
    <row r="86" spans="1:12" ht="22.5" customHeight="1" x14ac:dyDescent="0.2">
      <c r="A86" s="6">
        <v>0.45833333333333298</v>
      </c>
      <c r="B86" s="7" t="s">
        <v>8</v>
      </c>
      <c r="C86" s="6">
        <v>0.46597222222222201</v>
      </c>
      <c r="D86" s="8"/>
      <c r="E86" s="8"/>
      <c r="F86" s="8"/>
      <c r="G86" s="9" t="s">
        <v>30</v>
      </c>
      <c r="H86" s="8"/>
      <c r="I86" s="10" t="s">
        <v>49</v>
      </c>
      <c r="J86" s="11"/>
      <c r="K86" s="10" t="s">
        <v>46</v>
      </c>
      <c r="L86" s="11"/>
    </row>
    <row r="87" spans="1:12" ht="22.5" customHeight="1" x14ac:dyDescent="0.2">
      <c r="A87" s="6">
        <v>0.46666666666666601</v>
      </c>
      <c r="B87" s="7" t="s">
        <v>8</v>
      </c>
      <c r="C87" s="6">
        <v>0.47430555555555498</v>
      </c>
      <c r="D87" s="8"/>
      <c r="E87" s="8"/>
      <c r="F87" s="8"/>
      <c r="G87" s="9" t="s">
        <v>9</v>
      </c>
      <c r="H87" s="8"/>
      <c r="I87" s="10" t="s">
        <v>12</v>
      </c>
      <c r="J87" s="11"/>
      <c r="K87" s="10" t="s">
        <v>14</v>
      </c>
      <c r="L87" s="11"/>
    </row>
    <row r="88" spans="1:12" ht="22.5" customHeight="1" x14ac:dyDescent="0.2">
      <c r="A88" s="6">
        <v>0.46666666666666601</v>
      </c>
      <c r="B88" s="7" t="s">
        <v>8</v>
      </c>
      <c r="C88" s="6">
        <v>0.47430555555555498</v>
      </c>
      <c r="D88" s="8"/>
      <c r="E88" s="8"/>
      <c r="F88" s="8"/>
      <c r="G88" s="9" t="s">
        <v>9</v>
      </c>
      <c r="H88" s="8"/>
      <c r="I88" s="10" t="s">
        <v>13</v>
      </c>
      <c r="J88" s="11"/>
      <c r="K88" s="10" t="s">
        <v>11</v>
      </c>
      <c r="L88" s="11"/>
    </row>
    <row r="89" spans="1:12" ht="22.5" customHeight="1" x14ac:dyDescent="0.2">
      <c r="A89" s="6">
        <v>0.47499999999999998</v>
      </c>
      <c r="B89" s="7" t="s">
        <v>8</v>
      </c>
      <c r="C89" s="6">
        <v>0.48263888888888901</v>
      </c>
      <c r="D89" s="8"/>
      <c r="E89" s="8"/>
      <c r="F89" s="8"/>
      <c r="G89" s="9" t="s">
        <v>15</v>
      </c>
      <c r="H89" s="8"/>
      <c r="I89" s="10" t="s">
        <v>18</v>
      </c>
      <c r="J89" s="11"/>
      <c r="K89" s="10" t="s">
        <v>36</v>
      </c>
      <c r="L89" s="11"/>
    </row>
    <row r="90" spans="1:12" ht="22.5" customHeight="1" x14ac:dyDescent="0.2">
      <c r="A90" s="6">
        <v>0.47499999999999998</v>
      </c>
      <c r="B90" s="7" t="s">
        <v>8</v>
      </c>
      <c r="C90" s="6">
        <v>0.48263888888888901</v>
      </c>
      <c r="D90" s="8"/>
      <c r="E90" s="8"/>
      <c r="F90" s="8"/>
      <c r="G90" s="9" t="s">
        <v>15</v>
      </c>
      <c r="H90" s="8"/>
      <c r="I90" s="10" t="s">
        <v>17</v>
      </c>
      <c r="J90" s="11"/>
      <c r="K90" s="10" t="s">
        <v>37</v>
      </c>
      <c r="L90" s="11"/>
    </row>
    <row r="91" spans="1:12" ht="22.5" customHeight="1" x14ac:dyDescent="0.2">
      <c r="A91" s="6">
        <v>0.483333333333333</v>
      </c>
      <c r="B91" s="7" t="s">
        <v>8</v>
      </c>
      <c r="C91" s="6">
        <v>0.49097222222222198</v>
      </c>
      <c r="D91" s="8"/>
      <c r="E91" s="8"/>
      <c r="F91" s="8"/>
      <c r="G91" s="9" t="s">
        <v>20</v>
      </c>
      <c r="H91" s="8"/>
      <c r="I91" s="10" t="s">
        <v>22</v>
      </c>
      <c r="J91" s="11"/>
      <c r="K91" s="10" t="s">
        <v>39</v>
      </c>
      <c r="L91" s="11"/>
    </row>
    <row r="92" spans="1:12" ht="22.5" customHeight="1" x14ac:dyDescent="0.2">
      <c r="A92" s="6">
        <v>0.483333333333333</v>
      </c>
      <c r="B92" s="7" t="s">
        <v>8</v>
      </c>
      <c r="C92" s="6">
        <v>0.49097222222222198</v>
      </c>
      <c r="D92" s="8"/>
      <c r="E92" s="8"/>
      <c r="F92" s="8"/>
      <c r="G92" s="9" t="s">
        <v>20</v>
      </c>
      <c r="H92" s="8"/>
      <c r="I92" s="10" t="s">
        <v>41</v>
      </c>
      <c r="J92" s="11"/>
      <c r="K92" s="10" t="s">
        <v>48</v>
      </c>
      <c r="L92" s="11"/>
    </row>
    <row r="93" spans="1:12" ht="22.5" customHeight="1" x14ac:dyDescent="0.2">
      <c r="A93" s="6">
        <v>0.49166666666666597</v>
      </c>
      <c r="B93" s="7" t="s">
        <v>8</v>
      </c>
      <c r="C93" s="6">
        <v>0.499305555555555</v>
      </c>
      <c r="D93" s="8"/>
      <c r="E93" s="8"/>
      <c r="F93" s="8"/>
      <c r="G93" s="9" t="s">
        <v>25</v>
      </c>
      <c r="H93" s="8"/>
      <c r="I93" s="10" t="s">
        <v>28</v>
      </c>
      <c r="J93" s="11"/>
      <c r="K93" s="10" t="s">
        <v>43</v>
      </c>
      <c r="L93" s="11"/>
    </row>
    <row r="94" spans="1:12" ht="22.5" customHeight="1" x14ac:dyDescent="0.2">
      <c r="A94" s="6">
        <v>0.49166666666666597</v>
      </c>
      <c r="B94" s="7" t="s">
        <v>8</v>
      </c>
      <c r="C94" s="6">
        <v>0.499305555555555</v>
      </c>
      <c r="D94" s="8"/>
      <c r="E94" s="8"/>
      <c r="F94" s="8"/>
      <c r="G94" s="9" t="s">
        <v>25</v>
      </c>
      <c r="H94" s="8"/>
      <c r="I94" s="10" t="s">
        <v>27</v>
      </c>
      <c r="J94" s="11"/>
      <c r="K94" s="10" t="s">
        <v>44</v>
      </c>
      <c r="L94" s="11"/>
    </row>
    <row r="95" spans="1:12" ht="22.5" customHeight="1" x14ac:dyDescent="0.2">
      <c r="A95" s="6">
        <v>0.5</v>
      </c>
      <c r="B95" s="7" t="s">
        <v>8</v>
      </c>
      <c r="C95" s="6">
        <v>0.50763888888888897</v>
      </c>
      <c r="D95" s="8"/>
      <c r="E95" s="8"/>
      <c r="F95" s="8"/>
      <c r="G95" s="9" t="s">
        <v>30</v>
      </c>
      <c r="H95" s="8"/>
      <c r="I95" s="10" t="s">
        <v>33</v>
      </c>
      <c r="J95" s="11"/>
      <c r="K95" s="10" t="s">
        <v>47</v>
      </c>
      <c r="L95" s="11"/>
    </row>
    <row r="96" spans="1:12" ht="22.5" customHeight="1" x14ac:dyDescent="0.2">
      <c r="A96" s="6">
        <v>0.5</v>
      </c>
      <c r="B96" s="7" t="s">
        <v>8</v>
      </c>
      <c r="C96" s="6">
        <v>0.50763888888888897</v>
      </c>
      <c r="D96" s="8"/>
      <c r="E96" s="8"/>
      <c r="F96" s="8"/>
      <c r="G96" s="9" t="s">
        <v>30</v>
      </c>
      <c r="H96" s="8"/>
      <c r="I96" s="10" t="s">
        <v>32</v>
      </c>
      <c r="J96" s="11"/>
      <c r="K96" s="10" t="s">
        <v>50</v>
      </c>
      <c r="L96" s="11"/>
    </row>
    <row r="97" spans="1:12" ht="22.5" customHeight="1" x14ac:dyDescent="0.2">
      <c r="A97" s="6">
        <v>0.50833333333333297</v>
      </c>
      <c r="B97" s="7" t="s">
        <v>8</v>
      </c>
      <c r="C97" s="6">
        <v>0.51597222222222205</v>
      </c>
      <c r="D97" s="8"/>
      <c r="E97" s="8"/>
      <c r="F97" s="8"/>
      <c r="G97" s="9" t="s">
        <v>9</v>
      </c>
      <c r="H97" s="8"/>
      <c r="I97" s="10" t="s">
        <v>13</v>
      </c>
      <c r="J97" s="11"/>
      <c r="K97" s="10" t="s">
        <v>14</v>
      </c>
      <c r="L97" s="11"/>
    </row>
    <row r="98" spans="1:12" ht="22.5" customHeight="1" x14ac:dyDescent="0.2">
      <c r="A98" s="6">
        <v>0.50833333333333297</v>
      </c>
      <c r="B98" s="7" t="s">
        <v>8</v>
      </c>
      <c r="C98" s="6">
        <v>0.51597222222222205</v>
      </c>
      <c r="D98" s="8"/>
      <c r="E98" s="8"/>
      <c r="F98" s="8"/>
      <c r="G98" s="9" t="s">
        <v>9</v>
      </c>
      <c r="H98" s="8"/>
      <c r="I98" s="10" t="s">
        <v>11</v>
      </c>
      <c r="J98" s="11"/>
      <c r="K98" s="10" t="s">
        <v>10</v>
      </c>
      <c r="L98" s="11"/>
    </row>
    <row r="99" spans="1:12" ht="22.5" customHeight="1" x14ac:dyDescent="0.2">
      <c r="A99" s="6">
        <v>0.51666666666666605</v>
      </c>
      <c r="B99" s="7" t="s">
        <v>8</v>
      </c>
      <c r="C99" s="6">
        <v>0.52430555555555503</v>
      </c>
      <c r="D99" s="8"/>
      <c r="E99" s="8"/>
      <c r="F99" s="8"/>
      <c r="G99" s="9" t="s">
        <v>15</v>
      </c>
      <c r="H99" s="8"/>
      <c r="I99" s="10" t="s">
        <v>16</v>
      </c>
      <c r="J99" s="11"/>
      <c r="K99" s="10" t="s">
        <v>38</v>
      </c>
      <c r="L99" s="11"/>
    </row>
    <row r="100" spans="1:12" ht="22.5" customHeight="1" x14ac:dyDescent="0.2">
      <c r="A100" s="6">
        <v>0.51666666666666605</v>
      </c>
      <c r="B100" s="7" t="s">
        <v>8</v>
      </c>
      <c r="C100" s="6">
        <v>0.52430555555555503</v>
      </c>
      <c r="D100" s="8"/>
      <c r="E100" s="8"/>
      <c r="F100" s="8"/>
      <c r="G100" s="9" t="s">
        <v>15</v>
      </c>
      <c r="H100" s="8"/>
      <c r="I100" s="10" t="s">
        <v>35</v>
      </c>
      <c r="J100" s="11"/>
      <c r="K100" s="10" t="s">
        <v>19</v>
      </c>
      <c r="L100" s="11"/>
    </row>
    <row r="101" spans="1:12" ht="22.5" customHeight="1" x14ac:dyDescent="0.2">
      <c r="A101" s="6">
        <v>0.52499999999999902</v>
      </c>
      <c r="B101" s="7" t="s">
        <v>8</v>
      </c>
      <c r="C101" s="6">
        <v>0.532638888888888</v>
      </c>
      <c r="D101" s="8"/>
      <c r="E101" s="8"/>
      <c r="F101" s="8"/>
      <c r="G101" s="9" t="s">
        <v>20</v>
      </c>
      <c r="H101" s="8"/>
      <c r="I101" s="10" t="s">
        <v>21</v>
      </c>
      <c r="J101" s="11"/>
      <c r="K101" s="10" t="s">
        <v>40</v>
      </c>
      <c r="L101" s="11"/>
    </row>
    <row r="102" spans="1:12" ht="22.5" customHeight="1" x14ac:dyDescent="0.2">
      <c r="A102" s="6">
        <v>0.52499999999999902</v>
      </c>
      <c r="B102" s="7" t="s">
        <v>8</v>
      </c>
      <c r="C102" s="6">
        <v>0.532638888888888</v>
      </c>
      <c r="D102" s="8"/>
      <c r="E102" s="8"/>
      <c r="F102" s="8"/>
      <c r="G102" s="9" t="s">
        <v>20</v>
      </c>
      <c r="H102" s="8"/>
      <c r="I102" s="10" t="s">
        <v>23</v>
      </c>
      <c r="J102" s="11"/>
      <c r="K102" s="10" t="s">
        <v>48</v>
      </c>
      <c r="L102" s="11"/>
    </row>
    <row r="103" spans="1:12" ht="22.5" customHeight="1" x14ac:dyDescent="0.2">
      <c r="A103" s="6">
        <v>0.53333333333333299</v>
      </c>
      <c r="B103" s="7" t="s">
        <v>8</v>
      </c>
      <c r="C103" s="6">
        <v>0.54097222222222197</v>
      </c>
      <c r="D103" s="8"/>
      <c r="E103" s="8"/>
      <c r="F103" s="8"/>
      <c r="G103" s="9" t="s">
        <v>25</v>
      </c>
      <c r="H103" s="8"/>
      <c r="I103" s="10" t="s">
        <v>26</v>
      </c>
      <c r="J103" s="11"/>
      <c r="K103" s="10" t="s">
        <v>45</v>
      </c>
      <c r="L103" s="11"/>
    </row>
    <row r="104" spans="1:12" ht="22.5" customHeight="1" x14ac:dyDescent="0.2">
      <c r="A104" s="6">
        <v>0.53333333333333299</v>
      </c>
      <c r="B104" s="7" t="s">
        <v>8</v>
      </c>
      <c r="C104" s="6">
        <v>0.54097222222222197</v>
      </c>
      <c r="D104" s="8"/>
      <c r="E104" s="8"/>
      <c r="F104" s="8"/>
      <c r="G104" s="9" t="s">
        <v>25</v>
      </c>
      <c r="H104" s="8"/>
      <c r="I104" s="10" t="s">
        <v>42</v>
      </c>
      <c r="J104" s="11"/>
      <c r="K104" s="10" t="s">
        <v>29</v>
      </c>
      <c r="L104" s="11"/>
    </row>
    <row r="105" spans="1:12" ht="22.5" customHeight="1" x14ac:dyDescent="0.2">
      <c r="A105" s="6">
        <v>0.54166666666666596</v>
      </c>
      <c r="B105" s="7" t="s">
        <v>8</v>
      </c>
      <c r="C105" s="6">
        <v>0.54930555555555505</v>
      </c>
      <c r="D105" s="8"/>
      <c r="E105" s="8"/>
      <c r="F105" s="8"/>
      <c r="G105" s="9" t="s">
        <v>30</v>
      </c>
      <c r="H105" s="8"/>
      <c r="I105" s="10" t="s">
        <v>31</v>
      </c>
      <c r="J105" s="11"/>
      <c r="K105" s="10" t="s">
        <v>46</v>
      </c>
      <c r="L105" s="11"/>
    </row>
    <row r="106" spans="1:12" ht="22.5" customHeight="1" x14ac:dyDescent="0.2">
      <c r="A106" s="6">
        <v>0.54166666666666596</v>
      </c>
      <c r="B106" s="7" t="s">
        <v>8</v>
      </c>
      <c r="C106" s="6">
        <v>0.54930555555555505</v>
      </c>
      <c r="D106" s="8"/>
      <c r="E106" s="8"/>
      <c r="F106" s="8"/>
      <c r="G106" s="9" t="s">
        <v>30</v>
      </c>
      <c r="H106" s="8"/>
      <c r="I106" s="10" t="s">
        <v>49</v>
      </c>
      <c r="J106" s="11"/>
      <c r="K106" s="10" t="s">
        <v>34</v>
      </c>
      <c r="L106" s="11"/>
    </row>
    <row r="107" spans="1:12" ht="22.5" customHeight="1" x14ac:dyDescent="0.2">
      <c r="A107" s="6">
        <v>0.54999999999999905</v>
      </c>
      <c r="B107" s="7" t="s">
        <v>8</v>
      </c>
      <c r="C107" s="6">
        <v>0.55763888888888802</v>
      </c>
      <c r="D107" s="8"/>
      <c r="E107" s="8"/>
      <c r="F107" s="8"/>
      <c r="G107" s="9" t="s">
        <v>9</v>
      </c>
      <c r="H107" s="8"/>
      <c r="I107" s="10" t="s">
        <v>13</v>
      </c>
      <c r="J107" s="11"/>
      <c r="K107" s="10" t="s">
        <v>12</v>
      </c>
      <c r="L107" s="11"/>
    </row>
    <row r="108" spans="1:12" ht="22.5" customHeight="1" x14ac:dyDescent="0.2">
      <c r="A108" s="6">
        <v>0.54999999999999905</v>
      </c>
      <c r="B108" s="7" t="s">
        <v>8</v>
      </c>
      <c r="C108" s="6">
        <v>0.55763888888888802</v>
      </c>
      <c r="D108" s="8"/>
      <c r="E108" s="8"/>
      <c r="F108" s="8"/>
      <c r="G108" s="9" t="s">
        <v>9</v>
      </c>
      <c r="H108" s="8"/>
      <c r="I108" s="10" t="s">
        <v>11</v>
      </c>
      <c r="J108" s="11"/>
      <c r="K108" s="10" t="s">
        <v>14</v>
      </c>
      <c r="L108" s="11"/>
    </row>
    <row r="109" spans="1:12" ht="22.5" customHeight="1" x14ac:dyDescent="0.2">
      <c r="A109" s="6">
        <v>0.55833333333333302</v>
      </c>
      <c r="B109" s="7" t="s">
        <v>8</v>
      </c>
      <c r="C109" s="6">
        <v>0.56597222222222199</v>
      </c>
      <c r="D109" s="8"/>
      <c r="E109" s="8"/>
      <c r="F109" s="8"/>
      <c r="G109" s="9" t="s">
        <v>15</v>
      </c>
      <c r="H109" s="8"/>
      <c r="I109" s="10" t="s">
        <v>17</v>
      </c>
      <c r="J109" s="11"/>
      <c r="K109" s="10" t="s">
        <v>18</v>
      </c>
      <c r="L109" s="11"/>
    </row>
    <row r="110" spans="1:12" ht="22.5" customHeight="1" x14ac:dyDescent="0.2">
      <c r="A110" s="6">
        <v>0.55833333333333302</v>
      </c>
      <c r="B110" s="7" t="s">
        <v>8</v>
      </c>
      <c r="C110" s="6">
        <v>0.56597222222222199</v>
      </c>
      <c r="D110" s="8"/>
      <c r="E110" s="8"/>
      <c r="F110" s="8"/>
      <c r="G110" s="9" t="s">
        <v>15</v>
      </c>
      <c r="H110" s="8"/>
      <c r="I110" s="10" t="s">
        <v>36</v>
      </c>
      <c r="J110" s="11"/>
      <c r="K110" s="10" t="s">
        <v>37</v>
      </c>
      <c r="L110" s="11"/>
    </row>
    <row r="111" spans="1:12" ht="22.5" customHeight="1" x14ac:dyDescent="0.2">
      <c r="A111" s="6">
        <v>0.56666666666666599</v>
      </c>
      <c r="B111" s="7" t="s">
        <v>8</v>
      </c>
      <c r="C111" s="6">
        <v>0.57430555555555496</v>
      </c>
      <c r="D111" s="8"/>
      <c r="E111" s="8"/>
      <c r="F111" s="8"/>
      <c r="G111" s="9" t="s">
        <v>20</v>
      </c>
      <c r="H111" s="8"/>
      <c r="I111" s="10" t="s">
        <v>22</v>
      </c>
      <c r="J111" s="11"/>
      <c r="K111" s="10" t="s">
        <v>41</v>
      </c>
      <c r="L111" s="11"/>
    </row>
    <row r="112" spans="1:12" ht="22.5" customHeight="1" x14ac:dyDescent="0.2">
      <c r="A112" s="6">
        <v>0.56666666666666599</v>
      </c>
      <c r="B112" s="7" t="s">
        <v>8</v>
      </c>
      <c r="C112" s="6">
        <v>0.57430555555555496</v>
      </c>
      <c r="D112" s="8"/>
      <c r="E112" s="8"/>
      <c r="F112" s="8"/>
      <c r="G112" s="9" t="s">
        <v>20</v>
      </c>
      <c r="H112" s="8"/>
      <c r="I112" s="10" t="s">
        <v>24</v>
      </c>
      <c r="J112" s="11"/>
      <c r="K112" s="10" t="s">
        <v>39</v>
      </c>
      <c r="L112" s="11"/>
    </row>
    <row r="113" spans="1:12" ht="22.5" customHeight="1" x14ac:dyDescent="0.2">
      <c r="A113" s="6">
        <v>0.57499999999999896</v>
      </c>
      <c r="B113" s="7" t="s">
        <v>8</v>
      </c>
      <c r="C113" s="6">
        <v>0.58263888888888804</v>
      </c>
      <c r="D113" s="8"/>
      <c r="E113" s="8"/>
      <c r="F113" s="8"/>
      <c r="G113" s="9" t="s">
        <v>25</v>
      </c>
      <c r="H113" s="8"/>
      <c r="I113" s="10" t="s">
        <v>27</v>
      </c>
      <c r="J113" s="11"/>
      <c r="K113" s="10" t="s">
        <v>28</v>
      </c>
      <c r="L113" s="11"/>
    </row>
    <row r="114" spans="1:12" ht="22.5" customHeight="1" x14ac:dyDescent="0.2">
      <c r="A114" s="6">
        <v>0.57499999999999896</v>
      </c>
      <c r="B114" s="7" t="s">
        <v>8</v>
      </c>
      <c r="C114" s="6">
        <v>0.58263888888888804</v>
      </c>
      <c r="D114" s="8"/>
      <c r="E114" s="8"/>
      <c r="F114" s="8"/>
      <c r="G114" s="9" t="s">
        <v>25</v>
      </c>
      <c r="H114" s="8"/>
      <c r="I114" s="10" t="s">
        <v>43</v>
      </c>
      <c r="J114" s="11"/>
      <c r="K114" s="10" t="s">
        <v>44</v>
      </c>
      <c r="L114" s="11"/>
    </row>
    <row r="115" spans="1:12" ht="22.5" customHeight="1" x14ac:dyDescent="0.2">
      <c r="A115" s="6">
        <v>0.58333333333333304</v>
      </c>
      <c r="B115" s="7" t="s">
        <v>8</v>
      </c>
      <c r="C115" s="6">
        <v>0.59097222222222201</v>
      </c>
      <c r="D115" s="8"/>
      <c r="E115" s="8"/>
      <c r="F115" s="8"/>
      <c r="G115" s="9" t="s">
        <v>30</v>
      </c>
      <c r="H115" s="8"/>
      <c r="I115" s="10" t="s">
        <v>32</v>
      </c>
      <c r="J115" s="11"/>
      <c r="K115" s="10" t="s">
        <v>33</v>
      </c>
      <c r="L115" s="11"/>
    </row>
    <row r="116" spans="1:12" ht="22.5" customHeight="1" x14ac:dyDescent="0.2">
      <c r="A116" s="6">
        <v>0.58333333333333304</v>
      </c>
      <c r="B116" s="7" t="s">
        <v>8</v>
      </c>
      <c r="C116" s="6">
        <v>0.59097222222222201</v>
      </c>
      <c r="D116" s="8"/>
      <c r="E116" s="8"/>
      <c r="F116" s="8"/>
      <c r="G116" s="9" t="s">
        <v>30</v>
      </c>
      <c r="H116" s="8"/>
      <c r="I116" s="10" t="s">
        <v>47</v>
      </c>
      <c r="J116" s="11"/>
      <c r="K116" s="10" t="s">
        <v>50</v>
      </c>
      <c r="L116" s="11"/>
    </row>
    <row r="117" spans="1:12" ht="22.5" customHeight="1" x14ac:dyDescent="0.2">
      <c r="A117" s="6">
        <v>0.59166666666666601</v>
      </c>
      <c r="B117" s="7" t="s">
        <v>8</v>
      </c>
      <c r="C117" s="6">
        <v>0.59930555555555498</v>
      </c>
      <c r="D117" s="8"/>
      <c r="E117" s="8"/>
      <c r="F117" s="8"/>
      <c r="G117" s="9" t="s">
        <v>9</v>
      </c>
      <c r="H117" s="8"/>
      <c r="I117" s="10" t="s">
        <v>10</v>
      </c>
      <c r="J117" s="11"/>
      <c r="K117" s="10" t="s">
        <v>13</v>
      </c>
      <c r="L117" s="11"/>
    </row>
    <row r="118" spans="1:12" ht="22.5" customHeight="1" x14ac:dyDescent="0.2">
      <c r="A118" s="6">
        <v>0.59166666666666601</v>
      </c>
      <c r="B118" s="7" t="s">
        <v>8</v>
      </c>
      <c r="C118" s="6">
        <v>0.59930555555555498</v>
      </c>
      <c r="D118" s="8"/>
      <c r="E118" s="8"/>
      <c r="F118" s="8"/>
      <c r="G118" s="9" t="s">
        <v>9</v>
      </c>
      <c r="H118" s="8"/>
      <c r="I118" s="10" t="s">
        <v>14</v>
      </c>
      <c r="J118" s="11"/>
      <c r="K118" s="10" t="s">
        <v>12</v>
      </c>
      <c r="L118" s="11"/>
    </row>
    <row r="119" spans="1:12" ht="22.5" customHeight="1" x14ac:dyDescent="0.2">
      <c r="A119" s="6">
        <v>0.59999999999999898</v>
      </c>
      <c r="B119" s="7" t="s">
        <v>8</v>
      </c>
      <c r="C119" s="6">
        <v>0.60763888888888795</v>
      </c>
      <c r="D119" s="8"/>
      <c r="E119" s="8"/>
      <c r="F119" s="8"/>
      <c r="G119" s="9" t="s">
        <v>15</v>
      </c>
      <c r="H119" s="8"/>
      <c r="I119" s="10" t="s">
        <v>38</v>
      </c>
      <c r="J119" s="11"/>
      <c r="K119" s="10" t="s">
        <v>18</v>
      </c>
      <c r="L119" s="11"/>
    </row>
    <row r="120" spans="1:12" ht="22.5" customHeight="1" x14ac:dyDescent="0.2">
      <c r="A120" s="6">
        <v>0.59999999999999898</v>
      </c>
      <c r="B120" s="7" t="s">
        <v>8</v>
      </c>
      <c r="C120" s="6">
        <v>0.60763888888888795</v>
      </c>
      <c r="D120" s="8"/>
      <c r="E120" s="8"/>
      <c r="F120" s="8"/>
      <c r="G120" s="9" t="s">
        <v>15</v>
      </c>
      <c r="H120" s="8"/>
      <c r="I120" s="10" t="s">
        <v>36</v>
      </c>
      <c r="J120" s="11"/>
      <c r="K120" s="10" t="s">
        <v>16</v>
      </c>
      <c r="L120" s="11"/>
    </row>
    <row r="121" spans="1:12" ht="22.5" customHeight="1" x14ac:dyDescent="0.2">
      <c r="A121" s="6">
        <v>0.60833333333333295</v>
      </c>
      <c r="B121" s="7" t="s">
        <v>8</v>
      </c>
      <c r="C121" s="6">
        <v>0.61597222222222203</v>
      </c>
      <c r="D121" s="8"/>
      <c r="E121" s="8"/>
      <c r="F121" s="8"/>
      <c r="G121" s="9" t="s">
        <v>20</v>
      </c>
      <c r="H121" s="8"/>
      <c r="I121" s="10" t="s">
        <v>40</v>
      </c>
      <c r="J121" s="11"/>
      <c r="K121" s="10" t="s">
        <v>41</v>
      </c>
      <c r="L121" s="11"/>
    </row>
    <row r="122" spans="1:12" ht="22.5" customHeight="1" x14ac:dyDescent="0.2">
      <c r="A122" s="6">
        <v>0.60833333333333295</v>
      </c>
      <c r="B122" s="7" t="s">
        <v>8</v>
      </c>
      <c r="C122" s="6">
        <v>0.61597222222222203</v>
      </c>
      <c r="D122" s="8"/>
      <c r="E122" s="8"/>
      <c r="F122" s="8"/>
      <c r="G122" s="9" t="s">
        <v>20</v>
      </c>
      <c r="H122" s="8"/>
      <c r="I122" s="10" t="s">
        <v>24</v>
      </c>
      <c r="J122" s="11"/>
      <c r="K122" s="10" t="s">
        <v>21</v>
      </c>
      <c r="L122" s="11"/>
    </row>
    <row r="123" spans="1:12" ht="22.5" customHeight="1" x14ac:dyDescent="0.2">
      <c r="A123" s="6">
        <v>0.61666666666666603</v>
      </c>
      <c r="B123" s="7" t="s">
        <v>8</v>
      </c>
      <c r="C123" s="6">
        <v>0.624305555555555</v>
      </c>
      <c r="D123" s="8"/>
      <c r="E123" s="8"/>
      <c r="F123" s="8"/>
      <c r="G123" s="9" t="s">
        <v>25</v>
      </c>
      <c r="H123" s="8"/>
      <c r="I123" s="10" t="s">
        <v>45</v>
      </c>
      <c r="J123" s="11"/>
      <c r="K123" s="10" t="s">
        <v>28</v>
      </c>
      <c r="L123" s="11"/>
    </row>
    <row r="124" spans="1:12" ht="22.5" customHeight="1" x14ac:dyDescent="0.2">
      <c r="A124" s="6">
        <v>0.61666666666666603</v>
      </c>
      <c r="B124" s="7" t="s">
        <v>8</v>
      </c>
      <c r="C124" s="6">
        <v>0.624305555555555</v>
      </c>
      <c r="D124" s="8"/>
      <c r="E124" s="8"/>
      <c r="F124" s="8"/>
      <c r="G124" s="9" t="s">
        <v>25</v>
      </c>
      <c r="H124" s="8"/>
      <c r="I124" s="10" t="s">
        <v>43</v>
      </c>
      <c r="J124" s="11"/>
      <c r="K124" s="10" t="s">
        <v>26</v>
      </c>
      <c r="L124" s="11"/>
    </row>
    <row r="125" spans="1:12" ht="22.5" customHeight="1" x14ac:dyDescent="0.2">
      <c r="A125" s="6">
        <v>0.624999999999999</v>
      </c>
      <c r="B125" s="7" t="s">
        <v>8</v>
      </c>
      <c r="C125" s="6">
        <v>0.63263888888888797</v>
      </c>
      <c r="D125" s="8"/>
      <c r="E125" s="8"/>
      <c r="F125" s="8"/>
      <c r="G125" s="9" t="s">
        <v>30</v>
      </c>
      <c r="H125" s="8"/>
      <c r="I125" s="10" t="s">
        <v>46</v>
      </c>
      <c r="J125" s="11"/>
      <c r="K125" s="10" t="s">
        <v>33</v>
      </c>
      <c r="L125" s="11"/>
    </row>
    <row r="126" spans="1:12" ht="22.5" customHeight="1" x14ac:dyDescent="0.2">
      <c r="A126" s="6">
        <v>0.624999999999999</v>
      </c>
      <c r="B126" s="7" t="s">
        <v>8</v>
      </c>
      <c r="C126" s="6">
        <v>0.63263888888888797</v>
      </c>
      <c r="D126" s="8"/>
      <c r="E126" s="8"/>
      <c r="F126" s="8"/>
      <c r="G126" s="9" t="s">
        <v>30</v>
      </c>
      <c r="H126" s="8"/>
      <c r="I126" s="10" t="s">
        <v>47</v>
      </c>
      <c r="J126" s="11"/>
      <c r="K126" s="10" t="s">
        <v>31</v>
      </c>
      <c r="L126" s="11"/>
    </row>
    <row r="127" spans="1:12" ht="22.5" customHeight="1" x14ac:dyDescent="0.2">
      <c r="A127" s="6">
        <v>0.63333333333333197</v>
      </c>
      <c r="B127" s="7" t="s">
        <v>8</v>
      </c>
      <c r="C127" s="6">
        <v>0.64097222222222106</v>
      </c>
      <c r="D127" s="8"/>
      <c r="E127" s="8"/>
      <c r="F127" s="8"/>
      <c r="G127" s="9" t="s">
        <v>9</v>
      </c>
      <c r="H127" s="8"/>
      <c r="I127" s="10" t="s">
        <v>12</v>
      </c>
      <c r="J127" s="11"/>
      <c r="K127" s="10" t="s">
        <v>10</v>
      </c>
      <c r="L127" s="11"/>
    </row>
    <row r="128" spans="1:12" ht="22.5" customHeight="1" x14ac:dyDescent="0.2">
      <c r="A128" s="6">
        <v>0.63333333333333197</v>
      </c>
      <c r="B128" s="7" t="s">
        <v>8</v>
      </c>
      <c r="C128" s="6">
        <v>0.64097222222222106</v>
      </c>
      <c r="D128" s="8"/>
      <c r="E128" s="8"/>
      <c r="F128" s="8"/>
      <c r="G128" s="9" t="s">
        <v>9</v>
      </c>
      <c r="H128" s="8"/>
      <c r="I128" s="10" t="s">
        <v>14</v>
      </c>
      <c r="J128" s="11"/>
      <c r="K128" s="10" t="s">
        <v>13</v>
      </c>
      <c r="L128" s="11"/>
    </row>
    <row r="129" spans="1:12" ht="22.5" customHeight="1" x14ac:dyDescent="0.2">
      <c r="A129" s="6">
        <v>0.64166666666666605</v>
      </c>
      <c r="B129" s="7" t="s">
        <v>8</v>
      </c>
      <c r="C129" s="6">
        <v>0.64930555555555503</v>
      </c>
      <c r="D129" s="8"/>
      <c r="E129" s="8"/>
      <c r="F129" s="8"/>
      <c r="G129" s="9" t="s">
        <v>15</v>
      </c>
      <c r="H129" s="8"/>
      <c r="I129" s="10" t="s">
        <v>17</v>
      </c>
      <c r="J129" s="11"/>
      <c r="K129" s="10" t="s">
        <v>35</v>
      </c>
      <c r="L129" s="11"/>
    </row>
    <row r="130" spans="1:12" ht="22.5" customHeight="1" x14ac:dyDescent="0.2">
      <c r="A130" s="6">
        <v>0.64166666666666605</v>
      </c>
      <c r="B130" s="7" t="s">
        <v>8</v>
      </c>
      <c r="C130" s="6">
        <v>0.64930555555555503</v>
      </c>
      <c r="D130" s="8"/>
      <c r="E130" s="8"/>
      <c r="F130" s="8"/>
      <c r="G130" s="9" t="s">
        <v>15</v>
      </c>
      <c r="H130" s="8"/>
      <c r="I130" s="10" t="s">
        <v>19</v>
      </c>
      <c r="J130" s="11"/>
      <c r="K130" s="10" t="s">
        <v>37</v>
      </c>
      <c r="L130" s="11"/>
    </row>
    <row r="131" spans="1:12" ht="22.5" customHeight="1" x14ac:dyDescent="0.2">
      <c r="A131" s="6">
        <v>0.64999999999999902</v>
      </c>
      <c r="B131" s="7" t="s">
        <v>8</v>
      </c>
      <c r="C131" s="6">
        <v>0.657638888888888</v>
      </c>
      <c r="D131" s="8"/>
      <c r="E131" s="8"/>
      <c r="F131" s="8"/>
      <c r="G131" s="9" t="s">
        <v>20</v>
      </c>
      <c r="H131" s="8"/>
      <c r="I131" s="10" t="s">
        <v>22</v>
      </c>
      <c r="J131" s="11"/>
      <c r="K131" s="10" t="s">
        <v>23</v>
      </c>
      <c r="L131" s="11"/>
    </row>
    <row r="132" spans="1:12" ht="22.5" customHeight="1" x14ac:dyDescent="0.2">
      <c r="A132" s="6">
        <v>0.64999999999999902</v>
      </c>
      <c r="B132" s="7" t="s">
        <v>8</v>
      </c>
      <c r="C132" s="6">
        <v>0.657638888888888</v>
      </c>
      <c r="D132" s="8"/>
      <c r="E132" s="8"/>
      <c r="F132" s="8"/>
      <c r="G132" s="9" t="s">
        <v>20</v>
      </c>
      <c r="H132" s="8"/>
      <c r="I132" s="10" t="s">
        <v>48</v>
      </c>
      <c r="J132" s="11"/>
      <c r="K132" s="10" t="s">
        <v>39</v>
      </c>
      <c r="L132" s="11"/>
    </row>
    <row r="133" spans="1:12" ht="22.5" customHeight="1" x14ac:dyDescent="0.2">
      <c r="A133" s="6">
        <v>0.65833333333333199</v>
      </c>
      <c r="B133" s="7" t="s">
        <v>8</v>
      </c>
      <c r="C133" s="6">
        <v>0.66597222222222097</v>
      </c>
      <c r="D133" s="8"/>
      <c r="E133" s="8"/>
      <c r="F133" s="8"/>
      <c r="G133" s="9" t="s">
        <v>25</v>
      </c>
      <c r="H133" s="8"/>
      <c r="I133" s="10" t="s">
        <v>27</v>
      </c>
      <c r="J133" s="11"/>
      <c r="K133" s="10" t="s">
        <v>42</v>
      </c>
      <c r="L133" s="11"/>
    </row>
    <row r="134" spans="1:12" ht="22.5" customHeight="1" x14ac:dyDescent="0.2">
      <c r="A134" s="6">
        <v>0.65833333333333199</v>
      </c>
      <c r="B134" s="7" t="s">
        <v>8</v>
      </c>
      <c r="C134" s="6">
        <v>0.66597222222222097</v>
      </c>
      <c r="D134" s="8"/>
      <c r="E134" s="8"/>
      <c r="F134" s="8"/>
      <c r="G134" s="9" t="s">
        <v>25</v>
      </c>
      <c r="H134" s="8"/>
      <c r="I134" s="10" t="s">
        <v>29</v>
      </c>
      <c r="J134" s="11"/>
      <c r="K134" s="10" t="s">
        <v>44</v>
      </c>
      <c r="L134" s="11"/>
    </row>
    <row r="135" spans="1:12" ht="22.5" customHeight="1" x14ac:dyDescent="0.2">
      <c r="A135" s="6">
        <v>0.66666666666666596</v>
      </c>
      <c r="B135" s="7" t="s">
        <v>8</v>
      </c>
      <c r="C135" s="6">
        <v>0.67430555555555505</v>
      </c>
      <c r="D135" s="8"/>
      <c r="E135" s="8"/>
      <c r="F135" s="8"/>
      <c r="G135" s="9" t="s">
        <v>30</v>
      </c>
      <c r="H135" s="8"/>
      <c r="I135" s="10" t="s">
        <v>32</v>
      </c>
      <c r="J135" s="11"/>
      <c r="K135" s="10" t="s">
        <v>49</v>
      </c>
      <c r="L135" s="11"/>
    </row>
    <row r="136" spans="1:12" ht="22.5" customHeight="1" x14ac:dyDescent="0.2">
      <c r="A136" s="6">
        <v>0.66666666666666596</v>
      </c>
      <c r="B136" s="7" t="s">
        <v>8</v>
      </c>
      <c r="C136" s="6">
        <v>0.67430555555555505</v>
      </c>
      <c r="D136" s="8"/>
      <c r="E136" s="8"/>
      <c r="F136" s="8"/>
      <c r="G136" s="9" t="s">
        <v>30</v>
      </c>
      <c r="H136" s="8"/>
      <c r="I136" s="10" t="s">
        <v>34</v>
      </c>
      <c r="J136" s="11"/>
      <c r="K136" s="10" t="s">
        <v>50</v>
      </c>
      <c r="L136" s="11"/>
    </row>
  </sheetData>
  <mergeCells count="4">
    <mergeCell ref="A1:C1"/>
    <mergeCell ref="A32:L32"/>
    <mergeCell ref="A63:L63"/>
    <mergeCell ref="A84:L8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Juniors</vt:lpstr>
      <vt:lpstr>Program</vt:lpstr>
    </vt:vector>
  </TitlesOfParts>
  <Company>AMAG Automobil- und Motoren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Veillon</dc:creator>
  <cp:lastModifiedBy>Patrick Veillon</cp:lastModifiedBy>
  <dcterms:created xsi:type="dcterms:W3CDTF">2014-05-20T15:35:13Z</dcterms:created>
  <dcterms:modified xsi:type="dcterms:W3CDTF">2014-05-20T15:37:17Z</dcterms:modified>
</cp:coreProperties>
</file>