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225" windowWidth="15600" windowHeight="10650" tabRatio="929"/>
  </bookViews>
  <sheets>
    <sheet name="Program" sheetId="50" r:id="rId1"/>
    <sheet name="Juniors" sheetId="32" r:id="rId2"/>
  </sheets>
  <calcPr calcId="145621"/>
</workbook>
</file>

<file path=xl/calcChain.xml><?xml version="1.0" encoding="utf-8"?>
<calcChain xmlns="http://schemas.openxmlformats.org/spreadsheetml/2006/main">
  <c r="F15" i="32" l="1"/>
  <c r="H15" i="32"/>
  <c r="H5" i="32"/>
  <c r="H6" i="32"/>
  <c r="H7" i="32"/>
  <c r="H8" i="32"/>
  <c r="H9" i="32"/>
  <c r="H10" i="32"/>
  <c r="H11" i="32"/>
  <c r="H12" i="32"/>
  <c r="H13" i="32"/>
  <c r="H14" i="32"/>
  <c r="H16" i="32"/>
  <c r="H17" i="32"/>
  <c r="H18" i="32"/>
  <c r="H19" i="32"/>
  <c r="H20" i="32"/>
  <c r="H21" i="32"/>
  <c r="H22" i="32"/>
  <c r="H23" i="32"/>
  <c r="H4" i="32"/>
  <c r="F5" i="32"/>
  <c r="F6" i="32"/>
  <c r="F7" i="32"/>
  <c r="F8" i="32"/>
  <c r="F9" i="32"/>
  <c r="F10" i="32"/>
  <c r="F11" i="32"/>
  <c r="F12" i="32"/>
  <c r="F13" i="32"/>
  <c r="F14" i="32"/>
  <c r="F16" i="32"/>
  <c r="F17" i="32"/>
  <c r="F18" i="32"/>
  <c r="F19" i="32"/>
  <c r="F20" i="32"/>
  <c r="F21" i="32"/>
  <c r="F22" i="32"/>
  <c r="F23" i="32"/>
  <c r="F4" i="32"/>
  <c r="AY35" i="32" l="1"/>
  <c r="AX35" i="32"/>
  <c r="AW35" i="32"/>
  <c r="AV35" i="32"/>
  <c r="AU35" i="32"/>
  <c r="AT35" i="32"/>
  <c r="AS35" i="32"/>
  <c r="AR35" i="32"/>
  <c r="AQ35" i="32"/>
  <c r="AP35" i="32"/>
  <c r="AO35" i="32"/>
  <c r="AN35" i="32"/>
  <c r="AM35" i="32"/>
  <c r="AL35" i="32"/>
  <c r="AY34" i="32"/>
  <c r="AX34" i="32"/>
  <c r="AW34" i="32"/>
  <c r="AV34" i="32"/>
  <c r="AU34" i="32"/>
  <c r="AT34" i="32"/>
  <c r="AS34" i="32"/>
  <c r="AR34" i="32"/>
  <c r="AQ34" i="32"/>
  <c r="AP34" i="32"/>
  <c r="AO34" i="32"/>
  <c r="AN34" i="32"/>
  <c r="AM34" i="32"/>
  <c r="AL34" i="32"/>
  <c r="AY33" i="32"/>
  <c r="AX33" i="32"/>
  <c r="AW33" i="32"/>
  <c r="AV33" i="32"/>
  <c r="AU33" i="32"/>
  <c r="AT33" i="32"/>
  <c r="AS33" i="32"/>
  <c r="AR33" i="32"/>
  <c r="AQ33" i="32"/>
  <c r="AP33" i="32"/>
  <c r="AO33" i="32"/>
  <c r="AN33" i="32"/>
  <c r="AM33" i="32"/>
  <c r="AL33" i="32"/>
  <c r="AY32" i="32"/>
  <c r="AX32" i="32"/>
  <c r="AW32" i="32"/>
  <c r="AV32" i="32"/>
  <c r="AU32" i="32"/>
  <c r="AT32" i="32"/>
  <c r="AS32" i="32"/>
  <c r="AR32" i="32"/>
  <c r="AQ32" i="32"/>
  <c r="AP32" i="32"/>
  <c r="AO32" i="32"/>
  <c r="AN32" i="32"/>
  <c r="AM32" i="32"/>
  <c r="AL32" i="32"/>
  <c r="AY31" i="32"/>
  <c r="AX31" i="32"/>
  <c r="AW31" i="32"/>
  <c r="AV31" i="32"/>
  <c r="AU31" i="32"/>
  <c r="AT31" i="32"/>
  <c r="AS31" i="32"/>
  <c r="AR31" i="32"/>
  <c r="AQ31" i="32"/>
  <c r="AP31" i="32"/>
  <c r="AO31" i="32"/>
  <c r="AN31" i="32"/>
  <c r="AM31" i="32"/>
  <c r="AL31" i="32"/>
  <c r="AY30" i="32"/>
  <c r="AX30" i="32"/>
  <c r="AW30" i="32"/>
  <c r="AV30" i="32"/>
  <c r="AU30" i="32"/>
  <c r="AT30" i="32"/>
  <c r="AS30" i="32"/>
  <c r="AR30" i="32"/>
  <c r="AQ30" i="32"/>
  <c r="AP30" i="32"/>
  <c r="AO30" i="32"/>
  <c r="AN30" i="32"/>
  <c r="AM30" i="32"/>
  <c r="AL30" i="32"/>
  <c r="AY29" i="32"/>
  <c r="AX29" i="32"/>
  <c r="AW29" i="32"/>
  <c r="AV29" i="32"/>
  <c r="AU29" i="32"/>
  <c r="AT29" i="32"/>
  <c r="AS29" i="32"/>
  <c r="AR29" i="32"/>
  <c r="AQ29" i="32"/>
  <c r="AP29" i="32"/>
  <c r="AO29" i="32"/>
  <c r="AN29" i="32"/>
  <c r="AM29" i="32"/>
  <c r="AL29" i="32"/>
  <c r="AY28" i="32"/>
  <c r="AX28" i="32"/>
  <c r="AW28" i="32"/>
  <c r="AV28" i="32"/>
  <c r="AU28" i="32"/>
  <c r="AT28" i="32"/>
  <c r="AS28" i="32"/>
  <c r="AR28" i="32"/>
  <c r="AQ28" i="32"/>
  <c r="AP28" i="32"/>
  <c r="AO28" i="32"/>
  <c r="AN28" i="32"/>
  <c r="AM28" i="32"/>
  <c r="AL28" i="32"/>
  <c r="AY27" i="32"/>
  <c r="AX27" i="32"/>
  <c r="AW27" i="32"/>
  <c r="AV27" i="32"/>
  <c r="AU27" i="32"/>
  <c r="AT27" i="32"/>
  <c r="AS27" i="32"/>
  <c r="AR27" i="32"/>
  <c r="AQ27" i="32"/>
  <c r="AP27" i="32"/>
  <c r="AO27" i="32"/>
  <c r="AN27" i="32"/>
  <c r="AM27" i="32"/>
  <c r="AL27" i="32"/>
  <c r="AY26" i="32"/>
  <c r="AX26" i="32"/>
  <c r="AW26" i="32"/>
  <c r="AV26" i="32"/>
  <c r="AU26" i="32"/>
  <c r="AT26" i="32"/>
  <c r="AS26" i="32"/>
  <c r="AR26" i="32"/>
  <c r="AQ26" i="32"/>
  <c r="AP26" i="32"/>
  <c r="AO26" i="32"/>
  <c r="AN26" i="32"/>
  <c r="AM26" i="32"/>
  <c r="AL26" i="32"/>
  <c r="AY25" i="32"/>
  <c r="AX25" i="32"/>
  <c r="AW25" i="32"/>
  <c r="AV25" i="32"/>
  <c r="AU25" i="32"/>
  <c r="AT25" i="32"/>
  <c r="AS25" i="32"/>
  <c r="AR25" i="32"/>
  <c r="AQ25" i="32"/>
  <c r="AP25" i="32"/>
  <c r="AO25" i="32"/>
  <c r="AN25" i="32"/>
  <c r="AM25" i="32"/>
  <c r="AL25" i="32"/>
  <c r="AY24" i="32"/>
  <c r="AX24" i="32"/>
  <c r="AW24" i="32"/>
  <c r="AV24" i="32"/>
  <c r="AU24" i="32"/>
  <c r="AT24" i="32"/>
  <c r="AS24" i="32"/>
  <c r="AR24" i="32"/>
  <c r="AQ24" i="32"/>
  <c r="AP24" i="32"/>
  <c r="AO24" i="32"/>
  <c r="AN24" i="32"/>
  <c r="AM24" i="32"/>
  <c r="AL24" i="32"/>
  <c r="AY23" i="32"/>
  <c r="AX23" i="32"/>
  <c r="AW23" i="32"/>
  <c r="AV23" i="32"/>
  <c r="AU23" i="32"/>
  <c r="AT23" i="32"/>
  <c r="AS23" i="32"/>
  <c r="AR23" i="32"/>
  <c r="AQ23" i="32"/>
  <c r="AP23" i="32"/>
  <c r="AO23" i="32"/>
  <c r="AN23" i="32"/>
  <c r="AM23" i="32"/>
  <c r="AL23" i="32"/>
  <c r="AY22" i="32"/>
  <c r="AX22" i="32"/>
  <c r="AW22" i="32"/>
  <c r="AV22" i="32"/>
  <c r="AU22" i="32"/>
  <c r="AT22" i="32"/>
  <c r="AS22" i="32"/>
  <c r="AR22" i="32"/>
  <c r="AQ22" i="32"/>
  <c r="AP22" i="32"/>
  <c r="AO22" i="32"/>
  <c r="AN22" i="32"/>
  <c r="AM22" i="32"/>
  <c r="AL22" i="32"/>
  <c r="AY21" i="32"/>
  <c r="AX21" i="32"/>
  <c r="AW21" i="32"/>
  <c r="AV21" i="32"/>
  <c r="AU21" i="32"/>
  <c r="AT21" i="32"/>
  <c r="AS21" i="32"/>
  <c r="AR21" i="32"/>
  <c r="AQ21" i="32"/>
  <c r="AP21" i="32"/>
  <c r="AO21" i="32"/>
  <c r="AN21" i="32"/>
  <c r="AM21" i="32"/>
  <c r="AL21" i="32"/>
  <c r="AY20" i="32"/>
  <c r="AX20" i="32"/>
  <c r="AW20" i="32"/>
  <c r="AV20" i="32"/>
  <c r="AU20" i="32"/>
  <c r="AT20" i="32"/>
  <c r="AS20" i="32"/>
  <c r="AR20" i="32"/>
  <c r="AQ20" i="32"/>
  <c r="AP20" i="32"/>
  <c r="AO20" i="32"/>
  <c r="AN20" i="32"/>
  <c r="AM20" i="32"/>
  <c r="AL20" i="32"/>
  <c r="AY19" i="32"/>
  <c r="AX19" i="32"/>
  <c r="AW19" i="32"/>
  <c r="AV19" i="32"/>
  <c r="AU19" i="32"/>
  <c r="AT19" i="32"/>
  <c r="AS19" i="32"/>
  <c r="AR19" i="32"/>
  <c r="AQ19" i="32"/>
  <c r="AP19" i="32"/>
  <c r="AO19" i="32"/>
  <c r="AN19" i="32"/>
  <c r="AM19" i="32"/>
  <c r="AL19" i="32"/>
  <c r="AY18" i="32"/>
  <c r="AX18" i="32"/>
  <c r="AW18" i="32"/>
  <c r="AV18" i="32"/>
  <c r="AU18" i="32"/>
  <c r="AT18" i="32"/>
  <c r="AS18" i="32"/>
  <c r="AR18" i="32"/>
  <c r="AQ18" i="32"/>
  <c r="AP18" i="32"/>
  <c r="AO18" i="32"/>
  <c r="AN18" i="32"/>
  <c r="AM18" i="32"/>
  <c r="AL18" i="32"/>
  <c r="AY17" i="32"/>
  <c r="AX17" i="32"/>
  <c r="AW17" i="32"/>
  <c r="AV17" i="32"/>
  <c r="AU17" i="32"/>
  <c r="AT17" i="32"/>
  <c r="AS17" i="32"/>
  <c r="AR17" i="32"/>
  <c r="AQ17" i="32"/>
  <c r="AP17" i="32"/>
  <c r="AO17" i="32"/>
  <c r="AN17" i="32"/>
  <c r="AM17" i="32"/>
  <c r="AL17" i="32"/>
  <c r="AY16" i="32"/>
  <c r="AX16" i="32"/>
  <c r="AW16" i="32"/>
  <c r="AV16" i="32"/>
  <c r="AU16" i="32"/>
  <c r="AT16" i="32"/>
  <c r="AS16" i="32"/>
  <c r="AR16" i="32"/>
  <c r="AQ16" i="32"/>
  <c r="AP16" i="32"/>
  <c r="AO16" i="32"/>
  <c r="AN16" i="32"/>
  <c r="AM16" i="32"/>
  <c r="AL16" i="32"/>
  <c r="AY15" i="32"/>
  <c r="AX15" i="32"/>
  <c r="AW15" i="32"/>
  <c r="AV15" i="32"/>
  <c r="AU15" i="32"/>
  <c r="AT15" i="32"/>
  <c r="AS15" i="32"/>
  <c r="AR15" i="32"/>
  <c r="AQ15" i="32"/>
  <c r="AP15" i="32"/>
  <c r="AO15" i="32"/>
  <c r="AN15" i="32"/>
  <c r="AM15" i="32"/>
  <c r="AL15" i="32"/>
  <c r="AY14" i="32"/>
  <c r="AX14" i="32"/>
  <c r="AW14" i="32"/>
  <c r="AV14" i="32"/>
  <c r="AU14" i="32"/>
  <c r="AT14" i="32"/>
  <c r="AS14" i="32"/>
  <c r="AR14" i="32"/>
  <c r="AQ14" i="32"/>
  <c r="AP14" i="32"/>
  <c r="AO14" i="32"/>
  <c r="AN14" i="32"/>
  <c r="AM14" i="32"/>
  <c r="AL14" i="32"/>
  <c r="AY13" i="32"/>
  <c r="AX13" i="32"/>
  <c r="AW13" i="32"/>
  <c r="AV13" i="32"/>
  <c r="AU13" i="32"/>
  <c r="AT13" i="32"/>
  <c r="AS13" i="32"/>
  <c r="AR13" i="32"/>
  <c r="AQ13" i="32"/>
  <c r="AP13" i="32"/>
  <c r="AO13" i="32"/>
  <c r="AN13" i="32"/>
  <c r="AM13" i="32"/>
  <c r="AL13" i="32"/>
  <c r="AY12" i="32"/>
  <c r="AX12" i="32"/>
  <c r="AW12" i="32"/>
  <c r="AV12" i="32"/>
  <c r="AU12" i="32"/>
  <c r="AT12" i="32"/>
  <c r="AS12" i="32"/>
  <c r="AR12" i="32"/>
  <c r="AQ12" i="32"/>
  <c r="AP12" i="32"/>
  <c r="AO12" i="32"/>
  <c r="AN12" i="32"/>
  <c r="AM12" i="32"/>
  <c r="AL12" i="32"/>
  <c r="AY11" i="32"/>
  <c r="AX11" i="32"/>
  <c r="AW11" i="32"/>
  <c r="AV11" i="32"/>
  <c r="AU11" i="32"/>
  <c r="AT11" i="32"/>
  <c r="AS11" i="32"/>
  <c r="AR11" i="32"/>
  <c r="AQ11" i="32"/>
  <c r="AP11" i="32"/>
  <c r="AO11" i="32"/>
  <c r="AN11" i="32"/>
  <c r="AM11" i="32"/>
  <c r="AL11" i="32"/>
  <c r="AY10" i="32"/>
  <c r="AX10" i="32"/>
  <c r="AW10" i="32"/>
  <c r="AV10" i="32"/>
  <c r="AU10" i="32"/>
  <c r="AT10" i="32"/>
  <c r="AS10" i="32"/>
  <c r="AR10" i="32"/>
  <c r="AQ10" i="32"/>
  <c r="AP10" i="32"/>
  <c r="AO10" i="32"/>
  <c r="AN10" i="32"/>
  <c r="AM10" i="32"/>
  <c r="AL10" i="32"/>
  <c r="AY9" i="32"/>
  <c r="AX9" i="32"/>
  <c r="AW9" i="32"/>
  <c r="AV9" i="32"/>
  <c r="AU9" i="32"/>
  <c r="AT9" i="32"/>
  <c r="AS9" i="32"/>
  <c r="AR9" i="32"/>
  <c r="AQ9" i="32"/>
  <c r="AP9" i="32"/>
  <c r="AO9" i="32"/>
  <c r="AN9" i="32"/>
  <c r="AM9" i="32"/>
  <c r="AL9" i="32"/>
  <c r="AY8" i="32"/>
  <c r="AX8" i="32"/>
  <c r="AW8" i="32"/>
  <c r="AV8" i="32"/>
  <c r="AU8" i="32"/>
  <c r="AT8" i="32"/>
  <c r="AS8" i="32"/>
  <c r="AR8" i="32"/>
  <c r="AQ8" i="32"/>
  <c r="AP8" i="32"/>
  <c r="AO8" i="32"/>
  <c r="AN8" i="32"/>
  <c r="AM8" i="32"/>
  <c r="AL8" i="32"/>
  <c r="AE8" i="32" l="1"/>
  <c r="AG9" i="32"/>
  <c r="AG8" i="32"/>
  <c r="AD12" i="32"/>
  <c r="AF12" i="32"/>
  <c r="AB12" i="32"/>
  <c r="AI12" i="32"/>
  <c r="AC12" i="32"/>
  <c r="AE12" i="32"/>
  <c r="AG12" i="32"/>
  <c r="AC8" i="32"/>
  <c r="AI8" i="32"/>
  <c r="AI9" i="32"/>
  <c r="AB8" i="32"/>
  <c r="AD8" i="32"/>
  <c r="AE9" i="32"/>
  <c r="AF8" i="32"/>
  <c r="AH8" i="32" s="1"/>
  <c r="AC9" i="32"/>
  <c r="AC10" i="32"/>
  <c r="AE10" i="32"/>
  <c r="AG10" i="32"/>
  <c r="AI10" i="32"/>
  <c r="AC11" i="32"/>
  <c r="AE11" i="32"/>
  <c r="AG11" i="32"/>
  <c r="AI11" i="32"/>
  <c r="AB9" i="32"/>
  <c r="AD9" i="32"/>
  <c r="AF9" i="32"/>
  <c r="AH9" i="32" s="1"/>
  <c r="AB10" i="32"/>
  <c r="AD10" i="32"/>
  <c r="AF10" i="32"/>
  <c r="AB11" i="32"/>
  <c r="AD11" i="32"/>
  <c r="AF11" i="32"/>
  <c r="AH12" i="32" l="1"/>
  <c r="AJ12" i="32" s="1"/>
  <c r="AJ9" i="32"/>
  <c r="AH10" i="32"/>
  <c r="AJ10" i="32" s="1"/>
  <c r="AJ8" i="32"/>
  <c r="AK8" i="32"/>
  <c r="AH11" i="32"/>
  <c r="AJ11" i="32" s="1"/>
  <c r="AK10" i="32"/>
  <c r="AK9" i="32"/>
  <c r="AK12" i="32" l="1"/>
  <c r="AK11" i="32"/>
  <c r="Y11" i="32" s="1"/>
  <c r="Y10" i="32" l="1"/>
  <c r="Y12" i="32"/>
  <c r="Y8" i="32"/>
  <c r="BA11" i="32" s="1"/>
  <c r="BB11" i="32" s="1"/>
  <c r="Y9" i="32"/>
  <c r="O12" i="32"/>
  <c r="BA8" i="32"/>
  <c r="BB8" i="32" s="1"/>
  <c r="O8" i="32" l="1"/>
  <c r="Q8" i="32" s="1"/>
  <c r="O10" i="32"/>
  <c r="BA10" i="32"/>
  <c r="BB10" i="32" s="1"/>
  <c r="O9" i="32"/>
  <c r="O11" i="32"/>
  <c r="Q11" i="32" s="1"/>
  <c r="BA12" i="32"/>
  <c r="BB12" i="32" s="1"/>
  <c r="BA9" i="32"/>
  <c r="BB9" i="32" s="1"/>
  <c r="P8" i="32"/>
  <c r="W9" i="32"/>
  <c r="U9" i="32"/>
  <c r="S9" i="32"/>
  <c r="Q9" i="32"/>
  <c r="V9" i="32"/>
  <c r="T9" i="32"/>
  <c r="R9" i="32"/>
  <c r="P9" i="32"/>
  <c r="W10" i="32"/>
  <c r="U10" i="32"/>
  <c r="S10" i="32"/>
  <c r="Q10" i="32"/>
  <c r="V10" i="32"/>
  <c r="T10" i="32"/>
  <c r="R10" i="32"/>
  <c r="P10" i="32"/>
  <c r="P11" i="32"/>
  <c r="W12" i="32"/>
  <c r="U12" i="32"/>
  <c r="S12" i="32"/>
  <c r="Q12" i="32"/>
  <c r="V12" i="32"/>
  <c r="T12" i="32"/>
  <c r="R12" i="32"/>
  <c r="P12" i="32"/>
  <c r="BC8" i="32" l="1"/>
  <c r="T8" i="32"/>
  <c r="U8" i="32"/>
  <c r="T11" i="32"/>
  <c r="U11" i="32"/>
  <c r="R8" i="32"/>
  <c r="V8" i="32"/>
  <c r="S8" i="32"/>
  <c r="W8" i="32"/>
  <c r="BC10" i="32"/>
  <c r="R11" i="32"/>
  <c r="V11" i="32"/>
  <c r="S11" i="32"/>
  <c r="W11" i="32"/>
  <c r="BC12" i="32"/>
  <c r="BC11" i="32"/>
  <c r="N11" i="32" s="1"/>
  <c r="BC9" i="32"/>
  <c r="N9" i="32" s="1"/>
  <c r="N10" i="32" l="1"/>
  <c r="N12" i="32"/>
</calcChain>
</file>

<file path=xl/sharedStrings.xml><?xml version="1.0" encoding="utf-8"?>
<sst xmlns="http://schemas.openxmlformats.org/spreadsheetml/2006/main" count="219" uniqueCount="38">
  <si>
    <t>-</t>
  </si>
  <si>
    <t>Equipe1</t>
  </si>
  <si>
    <t>Equipe 2</t>
  </si>
  <si>
    <t>Equipes</t>
  </si>
  <si>
    <t>Points</t>
  </si>
  <si>
    <t>Joué</t>
  </si>
  <si>
    <t>Gagné</t>
  </si>
  <si>
    <t>Nul</t>
  </si>
  <si>
    <t>Perdu</t>
  </si>
  <si>
    <t>Marqué</t>
  </si>
  <si>
    <t>Encaissé</t>
  </si>
  <si>
    <t>Différence</t>
  </si>
  <si>
    <t>Pts</t>
  </si>
  <si>
    <t>j</t>
  </si>
  <si>
    <t>g</t>
  </si>
  <si>
    <t>n</t>
  </si>
  <si>
    <t>p</t>
  </si>
  <si>
    <t>b+</t>
  </si>
  <si>
    <t>b-</t>
  </si>
  <si>
    <t>%</t>
  </si>
  <si>
    <t>Rang</t>
  </si>
  <si>
    <t>Arbitre</t>
  </si>
  <si>
    <t>Equipe</t>
  </si>
  <si>
    <t>But</t>
  </si>
  <si>
    <t>JUNIORS</t>
  </si>
  <si>
    <t>Heure</t>
  </si>
  <si>
    <t>Groupe</t>
  </si>
  <si>
    <t>Junior</t>
  </si>
  <si>
    <t>FC Monster</t>
  </si>
  <si>
    <t>Scoobydoo</t>
  </si>
  <si>
    <t>Les P'tits Valaisans</t>
  </si>
  <si>
    <t>Les Terreurs</t>
  </si>
  <si>
    <t>FC D'Enfers</t>
  </si>
  <si>
    <t>Visa</t>
  </si>
  <si>
    <t>Jury</t>
  </si>
  <si>
    <t>Terrain</t>
  </si>
  <si>
    <t>Est</t>
  </si>
  <si>
    <t>Ouest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</si>
</sst>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0"/>
      <name val="Arial"/>
    </font>
    <font>
      <sz val="11"/>
      <color theme="1"/>
      <name val="Calibri"/>
      <family val="2"/>
      <scheme val="minor"/>
    </font>
    <font>
      <b/>
      <i/>
      <sz val="10"/>
      <name val="Arial"/>
      <family val="2"/>
    </font>
    <font>
      <b/>
      <i/>
      <sz val="18"/>
      <name val="Arial"/>
      <family val="2"/>
    </font>
    <font>
      <b/>
      <i/>
      <sz val="12"/>
      <name val="Arial"/>
      <family val="2"/>
    </font>
    <font>
      <b/>
      <i/>
      <sz val="9"/>
      <name val="Arial"/>
      <family val="2"/>
    </font>
    <font>
      <i/>
      <sz val="10"/>
      <name val="Arial"/>
      <family val="2"/>
    </font>
    <font>
      <sz val="14"/>
      <name val="Arial"/>
      <family val="2"/>
    </font>
    <font>
      <sz val="10"/>
      <name val="Arial"/>
      <family val="2"/>
    </font>
    <font>
      <i/>
      <sz val="9"/>
      <name val="Arial"/>
      <family val="2"/>
    </font>
    <font>
      <i/>
      <sz val="14"/>
      <name val="Calibri"/>
      <family val="2"/>
      <scheme val="minor"/>
    </font>
    <font>
      <b/>
      <i/>
      <sz val="18"/>
      <name val="Calibri"/>
      <family val="2"/>
      <scheme val="minor"/>
    </font>
    <font>
      <i/>
      <sz val="1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8" fillId="0" borderId="0"/>
    <xf numFmtId="0" fontId="1" fillId="0" borderId="0"/>
  </cellStyleXfs>
  <cellXfs count="56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0" fontId="4" fillId="0" borderId="0" xfId="0" applyFont="1" applyAlignment="1">
      <alignment horizontal="center"/>
    </xf>
    <xf numFmtId="0" fontId="2" fillId="0" borderId="0" xfId="0" applyFont="1" applyFill="1"/>
    <xf numFmtId="0" fontId="4" fillId="0" borderId="0" xfId="0" applyFont="1" applyFill="1" applyBorder="1" applyAlignment="1">
      <alignment horizontal="center"/>
    </xf>
    <xf numFmtId="0" fontId="2" fillId="0" borderId="1" xfId="0" applyFont="1" applyFill="1" applyBorder="1"/>
    <xf numFmtId="0" fontId="4" fillId="0" borderId="0" xfId="0" applyFont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/>
    <xf numFmtId="0" fontId="6" fillId="0" borderId="0" xfId="0" applyFont="1" applyFill="1" applyBorder="1"/>
    <xf numFmtId="20" fontId="2" fillId="0" borderId="0" xfId="0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7" fillId="5" borderId="1" xfId="0" applyFont="1" applyFill="1" applyBorder="1"/>
    <xf numFmtId="0" fontId="9" fillId="0" borderId="1" xfId="0" applyFont="1" applyFill="1" applyBorder="1" applyAlignment="1">
      <alignment vertical="center"/>
    </xf>
    <xf numFmtId="20" fontId="9" fillId="0" borderId="1" xfId="0" applyNumberFormat="1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6" fillId="0" borderId="1" xfId="0" applyFont="1" applyFill="1" applyBorder="1"/>
    <xf numFmtId="0" fontId="10" fillId="0" borderId="0" xfId="0" applyFont="1"/>
    <xf numFmtId="0" fontId="10" fillId="0" borderId="0" xfId="0" applyFont="1" applyAlignment="1">
      <alignment horizontal="center"/>
    </xf>
    <xf numFmtId="0" fontId="11" fillId="5" borderId="1" xfId="0" applyFont="1" applyFill="1" applyBorder="1" applyAlignment="1">
      <alignment horizontal="center" vertical="center"/>
    </xf>
    <xf numFmtId="0" fontId="12" fillId="0" borderId="0" xfId="0" applyFont="1" applyAlignment="1">
      <alignment vertical="center"/>
    </xf>
    <xf numFmtId="20" fontId="12" fillId="0" borderId="1" xfId="0" applyNumberFormat="1" applyFont="1" applyFill="1" applyBorder="1" applyAlignment="1">
      <alignment horizontal="center"/>
    </xf>
    <xf numFmtId="0" fontId="12" fillId="0" borderId="1" xfId="0" applyFont="1" applyFill="1" applyBorder="1" applyAlignment="1">
      <alignment horizontal="center" vertical="center"/>
    </xf>
    <xf numFmtId="0" fontId="12" fillId="0" borderId="1" xfId="0" applyFont="1" applyFill="1" applyBorder="1"/>
    <xf numFmtId="3" fontId="11" fillId="6" borderId="1" xfId="0" applyNumberFormat="1" applyFont="1" applyFill="1" applyBorder="1" applyAlignment="1">
      <alignment horizontal="center"/>
    </xf>
    <xf numFmtId="0" fontId="12" fillId="0" borderId="0" xfId="0" applyFont="1"/>
    <xf numFmtId="0" fontId="11" fillId="6" borderId="1" xfId="0" applyFont="1" applyFill="1" applyBorder="1" applyAlignment="1">
      <alignment horizontal="center"/>
    </xf>
    <xf numFmtId="20" fontId="12" fillId="0" borderId="3" xfId="0" applyNumberFormat="1" applyFont="1" applyFill="1" applyBorder="1" applyAlignment="1">
      <alignment horizontal="center"/>
    </xf>
    <xf numFmtId="0" fontId="12" fillId="0" borderId="3" xfId="0" applyFont="1" applyFill="1" applyBorder="1" applyAlignment="1">
      <alignment horizontal="center" vertical="center"/>
    </xf>
    <xf numFmtId="0" fontId="12" fillId="0" borderId="3" xfId="0" applyFont="1" applyFill="1" applyBorder="1"/>
    <xf numFmtId="0" fontId="11" fillId="6" borderId="3" xfId="0" applyFont="1" applyFill="1" applyBorder="1" applyAlignment="1">
      <alignment horizontal="center"/>
    </xf>
    <xf numFmtId="0" fontId="12" fillId="0" borderId="0" xfId="0" applyFont="1" applyAlignment="1">
      <alignment horizontal="center"/>
    </xf>
    <xf numFmtId="3" fontId="4" fillId="6" borderId="1" xfId="0" applyNumberFormat="1" applyFont="1" applyFill="1" applyBorder="1" applyAlignment="1">
      <alignment horizontal="center"/>
    </xf>
    <xf numFmtId="0" fontId="11" fillId="5" borderId="5" xfId="0" applyFont="1" applyFill="1" applyBorder="1" applyAlignment="1">
      <alignment horizontal="center" vertical="center"/>
    </xf>
    <xf numFmtId="0" fontId="11" fillId="5" borderId="7" xfId="0" applyFont="1" applyFill="1" applyBorder="1" applyAlignment="1">
      <alignment horizontal="center" vertical="center"/>
    </xf>
    <xf numFmtId="0" fontId="11" fillId="5" borderId="6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0" fontId="2" fillId="2" borderId="1" xfId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textRotation="90"/>
    </xf>
    <xf numFmtId="0" fontId="5" fillId="3" borderId="1" xfId="0" applyFont="1" applyFill="1" applyBorder="1" applyAlignment="1">
      <alignment horizontal="center" textRotation="90"/>
    </xf>
    <xf numFmtId="0" fontId="2" fillId="3" borderId="2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9" defaultPivotStyle="PivotStyleLight16"/>
  <colors>
    <mruColors>
      <color rgb="FF2DC8FF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workbookViewId="0">
      <pane ySplit="1" topLeftCell="A2" activePane="bottomLeft" state="frozen"/>
      <selection pane="bottomLeft" activeCell="I2" sqref="I2"/>
    </sheetView>
  </sheetViews>
  <sheetFormatPr baseColWidth="10" defaultRowHeight="18.75" x14ac:dyDescent="0.3"/>
  <cols>
    <col min="1" max="1" width="11.42578125" style="23"/>
    <col min="2" max="2" width="2.7109375" style="24" customWidth="1"/>
    <col min="3" max="3" width="11.42578125" style="23"/>
    <col min="4" max="4" width="11.42578125" style="23" customWidth="1"/>
    <col min="5" max="6" width="11.42578125" style="23"/>
    <col min="7" max="7" width="12.85546875" style="23" customWidth="1"/>
    <col min="8" max="8" width="13.7109375" style="23" customWidth="1"/>
    <col min="9" max="9" width="33.85546875" style="23" customWidth="1"/>
    <col min="10" max="10" width="7.140625" style="23" customWidth="1"/>
    <col min="11" max="11" width="33.85546875" style="23" customWidth="1"/>
    <col min="12" max="12" width="7.140625" style="23" customWidth="1"/>
    <col min="13" max="16384" width="11.42578125" style="23"/>
  </cols>
  <sheetData>
    <row r="1" spans="1:12" s="26" customFormat="1" ht="36" customHeight="1" x14ac:dyDescent="0.2">
      <c r="A1" s="39" t="s">
        <v>25</v>
      </c>
      <c r="B1" s="40"/>
      <c r="C1" s="41"/>
      <c r="D1" s="25" t="s">
        <v>33</v>
      </c>
      <c r="E1" s="25" t="s">
        <v>34</v>
      </c>
      <c r="F1" s="25" t="s">
        <v>21</v>
      </c>
      <c r="G1" s="25" t="s">
        <v>26</v>
      </c>
      <c r="H1" s="25" t="s">
        <v>35</v>
      </c>
      <c r="I1" s="25" t="s">
        <v>22</v>
      </c>
      <c r="J1" s="25" t="s">
        <v>23</v>
      </c>
      <c r="K1" s="25" t="s">
        <v>22</v>
      </c>
      <c r="L1" s="25" t="s">
        <v>23</v>
      </c>
    </row>
    <row r="2" spans="1:12" s="31" customFormat="1" ht="26.25" customHeight="1" x14ac:dyDescent="0.35">
      <c r="A2" s="27">
        <v>0.79166666666666663</v>
      </c>
      <c r="B2" s="28" t="s">
        <v>0</v>
      </c>
      <c r="C2" s="27">
        <v>0.7993055555555556</v>
      </c>
      <c r="D2" s="27"/>
      <c r="E2" s="27"/>
      <c r="F2" s="27"/>
      <c r="G2" s="27" t="s">
        <v>27</v>
      </c>
      <c r="H2" s="27" t="s">
        <v>37</v>
      </c>
      <c r="I2" s="29" t="s">
        <v>32</v>
      </c>
      <c r="J2" s="30"/>
      <c r="K2" s="29" t="s">
        <v>28</v>
      </c>
      <c r="L2" s="30"/>
    </row>
    <row r="3" spans="1:12" s="31" customFormat="1" ht="26.25" customHeight="1" x14ac:dyDescent="0.35">
      <c r="A3" s="27">
        <v>0.79166666666666663</v>
      </c>
      <c r="B3" s="28" t="s">
        <v>0</v>
      </c>
      <c r="C3" s="27">
        <v>0.7993055555555556</v>
      </c>
      <c r="D3" s="27"/>
      <c r="E3" s="27"/>
      <c r="F3" s="27"/>
      <c r="G3" s="27" t="s">
        <v>27</v>
      </c>
      <c r="H3" s="27" t="s">
        <v>36</v>
      </c>
      <c r="I3" s="29" t="s">
        <v>30</v>
      </c>
      <c r="J3" s="32"/>
      <c r="K3" s="29" t="s">
        <v>31</v>
      </c>
      <c r="L3" s="32"/>
    </row>
    <row r="4" spans="1:12" s="31" customFormat="1" ht="26.25" customHeight="1" x14ac:dyDescent="0.35">
      <c r="A4" s="27">
        <v>0.79999999999999993</v>
      </c>
      <c r="B4" s="28" t="s">
        <v>0</v>
      </c>
      <c r="C4" s="27">
        <v>0.80763888888888891</v>
      </c>
      <c r="D4" s="27"/>
      <c r="E4" s="27"/>
      <c r="F4" s="27"/>
      <c r="G4" s="27" t="s">
        <v>27</v>
      </c>
      <c r="H4" s="27" t="s">
        <v>37</v>
      </c>
      <c r="I4" s="29" t="s">
        <v>29</v>
      </c>
      <c r="J4" s="32"/>
      <c r="K4" s="29" t="s">
        <v>32</v>
      </c>
      <c r="L4" s="32"/>
    </row>
    <row r="5" spans="1:12" s="31" customFormat="1" ht="26.25" customHeight="1" x14ac:dyDescent="0.35">
      <c r="A5" s="27">
        <v>0.79999999999999993</v>
      </c>
      <c r="B5" s="28" t="s">
        <v>0</v>
      </c>
      <c r="C5" s="27">
        <v>0.80763888888888891</v>
      </c>
      <c r="D5" s="27"/>
      <c r="E5" s="27"/>
      <c r="F5" s="27"/>
      <c r="G5" s="27" t="s">
        <v>27</v>
      </c>
      <c r="H5" s="27" t="s">
        <v>36</v>
      </c>
      <c r="I5" s="29" t="s">
        <v>28</v>
      </c>
      <c r="J5" s="32"/>
      <c r="K5" s="29" t="s">
        <v>30</v>
      </c>
      <c r="L5" s="32"/>
    </row>
    <row r="6" spans="1:12" s="31" customFormat="1" ht="26.25" customHeight="1" x14ac:dyDescent="0.35">
      <c r="A6" s="27">
        <v>0.375</v>
      </c>
      <c r="B6" s="28" t="s">
        <v>0</v>
      </c>
      <c r="C6" s="27">
        <v>0.38263888888888892</v>
      </c>
      <c r="D6" s="27"/>
      <c r="E6" s="27"/>
      <c r="F6" s="27"/>
      <c r="G6" s="27" t="s">
        <v>27</v>
      </c>
      <c r="H6" s="27" t="s">
        <v>37</v>
      </c>
      <c r="I6" s="29" t="s">
        <v>31</v>
      </c>
      <c r="J6" s="32"/>
      <c r="K6" s="29" t="s">
        <v>32</v>
      </c>
      <c r="L6" s="32"/>
    </row>
    <row r="7" spans="1:12" s="31" customFormat="1" ht="26.25" customHeight="1" x14ac:dyDescent="0.35">
      <c r="A7" s="33">
        <v>0.375</v>
      </c>
      <c r="B7" s="34" t="s">
        <v>0</v>
      </c>
      <c r="C7" s="33">
        <v>0.38263888888888892</v>
      </c>
      <c r="D7" s="33"/>
      <c r="E7" s="33"/>
      <c r="F7" s="33"/>
      <c r="G7" s="33" t="s">
        <v>27</v>
      </c>
      <c r="H7" s="33" t="s">
        <v>36</v>
      </c>
      <c r="I7" s="35" t="s">
        <v>29</v>
      </c>
      <c r="J7" s="36"/>
      <c r="K7" s="35" t="s">
        <v>28</v>
      </c>
      <c r="L7" s="36"/>
    </row>
    <row r="8" spans="1:12" s="31" customFormat="1" ht="26.25" customHeight="1" x14ac:dyDescent="0.35">
      <c r="A8" s="27">
        <v>0.3833333333333333</v>
      </c>
      <c r="B8" s="28" t="s">
        <v>0</v>
      </c>
      <c r="C8" s="27">
        <v>0.39097222222222222</v>
      </c>
      <c r="D8" s="27"/>
      <c r="E8" s="27"/>
      <c r="F8" s="27"/>
      <c r="G8" s="27" t="s">
        <v>27</v>
      </c>
      <c r="H8" s="27" t="s">
        <v>37</v>
      </c>
      <c r="I8" s="29" t="s">
        <v>32</v>
      </c>
      <c r="J8" s="32"/>
      <c r="K8" s="29" t="s">
        <v>30</v>
      </c>
      <c r="L8" s="32"/>
    </row>
    <row r="9" spans="1:12" s="31" customFormat="1" ht="26.25" customHeight="1" x14ac:dyDescent="0.35">
      <c r="A9" s="27">
        <v>0.3833333333333333</v>
      </c>
      <c r="B9" s="28" t="s">
        <v>0</v>
      </c>
      <c r="C9" s="27">
        <v>0.39097222222222222</v>
      </c>
      <c r="D9" s="27"/>
      <c r="E9" s="27"/>
      <c r="F9" s="27"/>
      <c r="G9" s="27" t="s">
        <v>27</v>
      </c>
      <c r="H9" s="27" t="s">
        <v>36</v>
      </c>
      <c r="I9" s="29" t="s">
        <v>28</v>
      </c>
      <c r="J9" s="32"/>
      <c r="K9" s="29" t="s">
        <v>31</v>
      </c>
      <c r="L9" s="32"/>
    </row>
    <row r="10" spans="1:12" s="31" customFormat="1" ht="26.25" customHeight="1" x14ac:dyDescent="0.35">
      <c r="A10" s="27">
        <v>0.42499999999999999</v>
      </c>
      <c r="B10" s="28" t="s">
        <v>0</v>
      </c>
      <c r="C10" s="27">
        <v>0.43263888888888902</v>
      </c>
      <c r="D10" s="27"/>
      <c r="E10" s="27"/>
      <c r="F10" s="27"/>
      <c r="G10" s="27" t="s">
        <v>27</v>
      </c>
      <c r="H10" s="27" t="s">
        <v>37</v>
      </c>
      <c r="I10" s="29" t="s">
        <v>32</v>
      </c>
      <c r="J10" s="32"/>
      <c r="K10" s="29" t="s">
        <v>29</v>
      </c>
      <c r="L10" s="32"/>
    </row>
    <row r="11" spans="1:12" s="31" customFormat="1" ht="26.25" customHeight="1" x14ac:dyDescent="0.35">
      <c r="A11" s="27">
        <v>0.42499999999999999</v>
      </c>
      <c r="B11" s="28" t="s">
        <v>0</v>
      </c>
      <c r="C11" s="27">
        <v>0.43263888888888902</v>
      </c>
      <c r="D11" s="27"/>
      <c r="E11" s="27"/>
      <c r="F11" s="27"/>
      <c r="G11" s="27" t="s">
        <v>27</v>
      </c>
      <c r="H11" s="27" t="s">
        <v>36</v>
      </c>
      <c r="I11" s="29" t="s">
        <v>30</v>
      </c>
      <c r="J11" s="32"/>
      <c r="K11" s="29" t="s">
        <v>28</v>
      </c>
      <c r="L11" s="32"/>
    </row>
    <row r="12" spans="1:12" s="31" customFormat="1" ht="26.25" customHeight="1" x14ac:dyDescent="0.35">
      <c r="A12" s="27">
        <v>0.46666666666666601</v>
      </c>
      <c r="B12" s="28" t="s">
        <v>0</v>
      </c>
      <c r="C12" s="27">
        <v>0.47430555555555498</v>
      </c>
      <c r="D12" s="27"/>
      <c r="E12" s="27"/>
      <c r="F12" s="27"/>
      <c r="G12" s="27" t="s">
        <v>27</v>
      </c>
      <c r="H12" s="27" t="s">
        <v>37</v>
      </c>
      <c r="I12" s="29" t="s">
        <v>30</v>
      </c>
      <c r="J12" s="32"/>
      <c r="K12" s="29" t="s">
        <v>29</v>
      </c>
      <c r="L12" s="32"/>
    </row>
    <row r="13" spans="1:12" s="31" customFormat="1" ht="26.25" customHeight="1" x14ac:dyDescent="0.35">
      <c r="A13" s="27">
        <v>0.46666666666666601</v>
      </c>
      <c r="B13" s="28" t="s">
        <v>0</v>
      </c>
      <c r="C13" s="27">
        <v>0.47430555555555498</v>
      </c>
      <c r="D13" s="27"/>
      <c r="E13" s="27"/>
      <c r="F13" s="27"/>
      <c r="G13" s="27" t="s">
        <v>27</v>
      </c>
      <c r="H13" s="27" t="s">
        <v>36</v>
      </c>
      <c r="I13" s="29" t="s">
        <v>31</v>
      </c>
      <c r="J13" s="32"/>
      <c r="K13" s="29" t="s">
        <v>28</v>
      </c>
      <c r="L13" s="32"/>
    </row>
    <row r="14" spans="1:12" s="31" customFormat="1" ht="26.25" customHeight="1" x14ac:dyDescent="0.35">
      <c r="A14" s="27">
        <v>0.50833333333333297</v>
      </c>
      <c r="B14" s="28" t="s">
        <v>0</v>
      </c>
      <c r="C14" s="27">
        <v>0.51597222222222205</v>
      </c>
      <c r="D14" s="27"/>
      <c r="E14" s="27"/>
      <c r="F14" s="27"/>
      <c r="G14" s="27" t="s">
        <v>27</v>
      </c>
      <c r="H14" s="27" t="s">
        <v>37</v>
      </c>
      <c r="I14" s="29" t="s">
        <v>31</v>
      </c>
      <c r="J14" s="32"/>
      <c r="K14" s="29" t="s">
        <v>29</v>
      </c>
      <c r="L14" s="32"/>
    </row>
    <row r="15" spans="1:12" s="31" customFormat="1" ht="26.25" customHeight="1" x14ac:dyDescent="0.35">
      <c r="A15" s="27">
        <v>0.50833333333333297</v>
      </c>
      <c r="B15" s="28" t="s">
        <v>0</v>
      </c>
      <c r="C15" s="27">
        <v>0.51597222222222205</v>
      </c>
      <c r="D15" s="27"/>
      <c r="E15" s="27"/>
      <c r="F15" s="27"/>
      <c r="G15" s="27" t="s">
        <v>27</v>
      </c>
      <c r="H15" s="27" t="s">
        <v>36</v>
      </c>
      <c r="I15" s="29" t="s">
        <v>28</v>
      </c>
      <c r="J15" s="32"/>
      <c r="K15" s="29" t="s">
        <v>32</v>
      </c>
      <c r="L15" s="32"/>
    </row>
    <row r="16" spans="1:12" s="31" customFormat="1" ht="26.25" customHeight="1" x14ac:dyDescent="0.35">
      <c r="A16" s="27">
        <v>0.54999999999999905</v>
      </c>
      <c r="B16" s="28" t="s">
        <v>0</v>
      </c>
      <c r="C16" s="27">
        <v>0.55763888888888802</v>
      </c>
      <c r="D16" s="27"/>
      <c r="E16" s="27"/>
      <c r="F16" s="27"/>
      <c r="G16" s="27" t="s">
        <v>27</v>
      </c>
      <c r="H16" s="27" t="s">
        <v>37</v>
      </c>
      <c r="I16" s="29" t="s">
        <v>31</v>
      </c>
      <c r="J16" s="32"/>
      <c r="K16" s="29" t="s">
        <v>30</v>
      </c>
      <c r="L16" s="32"/>
    </row>
    <row r="17" spans="1:12" s="31" customFormat="1" ht="26.25" customHeight="1" x14ac:dyDescent="0.35">
      <c r="A17" s="27">
        <v>0.54999999999999905</v>
      </c>
      <c r="B17" s="28" t="s">
        <v>0</v>
      </c>
      <c r="C17" s="27">
        <v>0.55763888888888802</v>
      </c>
      <c r="D17" s="27"/>
      <c r="E17" s="27"/>
      <c r="F17" s="27"/>
      <c r="G17" s="27" t="s">
        <v>27</v>
      </c>
      <c r="H17" s="27" t="s">
        <v>36</v>
      </c>
      <c r="I17" s="29" t="s">
        <v>28</v>
      </c>
      <c r="J17" s="32"/>
      <c r="K17" s="29" t="s">
        <v>29</v>
      </c>
      <c r="L17" s="32"/>
    </row>
    <row r="18" spans="1:12" s="31" customFormat="1" ht="26.25" customHeight="1" x14ac:dyDescent="0.35">
      <c r="A18" s="27">
        <v>0.59166666666666601</v>
      </c>
      <c r="B18" s="28" t="s">
        <v>0</v>
      </c>
      <c r="C18" s="27">
        <v>0.59930555555555498</v>
      </c>
      <c r="D18" s="27"/>
      <c r="E18" s="27"/>
      <c r="F18" s="27"/>
      <c r="G18" s="27" t="s">
        <v>27</v>
      </c>
      <c r="H18" s="27" t="s">
        <v>37</v>
      </c>
      <c r="I18" s="29" t="s">
        <v>32</v>
      </c>
      <c r="J18" s="32"/>
      <c r="K18" s="29" t="s">
        <v>31</v>
      </c>
      <c r="L18" s="32"/>
    </row>
    <row r="19" spans="1:12" s="31" customFormat="1" ht="26.25" customHeight="1" x14ac:dyDescent="0.35">
      <c r="A19" s="27">
        <v>0.59166666666666601</v>
      </c>
      <c r="B19" s="28" t="s">
        <v>0</v>
      </c>
      <c r="C19" s="27">
        <v>0.59930555555555498</v>
      </c>
      <c r="D19" s="27"/>
      <c r="E19" s="27"/>
      <c r="F19" s="27"/>
      <c r="G19" s="27" t="s">
        <v>27</v>
      </c>
      <c r="H19" s="27" t="s">
        <v>36</v>
      </c>
      <c r="I19" s="29" t="s">
        <v>29</v>
      </c>
      <c r="J19" s="32"/>
      <c r="K19" s="29" t="s">
        <v>30</v>
      </c>
      <c r="L19" s="32"/>
    </row>
    <row r="20" spans="1:12" s="31" customFormat="1" ht="26.25" customHeight="1" x14ac:dyDescent="0.35">
      <c r="A20" s="27">
        <v>0.63333333333333197</v>
      </c>
      <c r="B20" s="28" t="s">
        <v>0</v>
      </c>
      <c r="C20" s="27">
        <v>0.64097222222222106</v>
      </c>
      <c r="D20" s="27"/>
      <c r="E20" s="27"/>
      <c r="F20" s="27"/>
      <c r="G20" s="27" t="s">
        <v>27</v>
      </c>
      <c r="H20" s="27" t="s">
        <v>37</v>
      </c>
      <c r="I20" s="29" t="s">
        <v>30</v>
      </c>
      <c r="J20" s="32"/>
      <c r="K20" s="29" t="s">
        <v>32</v>
      </c>
      <c r="L20" s="32"/>
    </row>
    <row r="21" spans="1:12" s="31" customFormat="1" ht="26.25" customHeight="1" x14ac:dyDescent="0.35">
      <c r="A21" s="27">
        <v>0.63333333333333197</v>
      </c>
      <c r="B21" s="28" t="s">
        <v>0</v>
      </c>
      <c r="C21" s="27">
        <v>0.64097222222222106</v>
      </c>
      <c r="D21" s="27"/>
      <c r="E21" s="27"/>
      <c r="F21" s="27"/>
      <c r="G21" s="27" t="s">
        <v>27</v>
      </c>
      <c r="H21" s="27" t="s">
        <v>36</v>
      </c>
      <c r="I21" s="29" t="s">
        <v>29</v>
      </c>
      <c r="J21" s="32"/>
      <c r="K21" s="29" t="s">
        <v>31</v>
      </c>
      <c r="L21" s="32"/>
    </row>
    <row r="22" spans="1:12" s="31" customFormat="1" ht="23.25" x14ac:dyDescent="0.35">
      <c r="B22" s="37"/>
    </row>
    <row r="23" spans="1:12" s="31" customFormat="1" ht="23.25" x14ac:dyDescent="0.35">
      <c r="B23" s="37"/>
    </row>
    <row r="24" spans="1:12" s="31" customFormat="1" ht="23.25" x14ac:dyDescent="0.35">
      <c r="B24" s="37"/>
    </row>
    <row r="25" spans="1:12" s="31" customFormat="1" ht="23.25" x14ac:dyDescent="0.35">
      <c r="B25" s="37"/>
    </row>
    <row r="26" spans="1:12" s="31" customFormat="1" ht="23.25" x14ac:dyDescent="0.35">
      <c r="B26" s="37"/>
    </row>
    <row r="27" spans="1:12" s="31" customFormat="1" ht="23.25" x14ac:dyDescent="0.35">
      <c r="B27" s="37"/>
    </row>
    <row r="28" spans="1:12" s="31" customFormat="1" ht="23.25" x14ac:dyDescent="0.35">
      <c r="B28" s="37"/>
    </row>
    <row r="29" spans="1:12" s="31" customFormat="1" ht="23.25" x14ac:dyDescent="0.35">
      <c r="B29" s="37"/>
    </row>
    <row r="30" spans="1:12" s="31" customFormat="1" ht="23.25" x14ac:dyDescent="0.35">
      <c r="B30" s="37"/>
    </row>
    <row r="31" spans="1:12" s="31" customFormat="1" ht="23.25" x14ac:dyDescent="0.35">
      <c r="B31" s="37"/>
    </row>
  </sheetData>
  <sortState ref="A2:L61">
    <sortCondition ref="G2:G61"/>
  </sortState>
  <mergeCells count="1">
    <mergeCell ref="A1:C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B3:BT35"/>
  <sheetViews>
    <sheetView showGridLines="0" zoomScale="110" workbookViewId="0">
      <selection activeCell="F4" sqref="F4"/>
    </sheetView>
  </sheetViews>
  <sheetFormatPr baseColWidth="10" defaultRowHeight="15" x14ac:dyDescent="0.2"/>
  <cols>
    <col min="1" max="1" width="11.42578125" style="2"/>
    <col min="2" max="2" width="7.42578125" style="2" customWidth="1"/>
    <col min="3" max="3" width="1.5703125" style="15" bestFit="1" customWidth="1"/>
    <col min="4" max="4" width="7.42578125" style="2" customWidth="1"/>
    <col min="5" max="5" width="26.42578125" style="2" customWidth="1"/>
    <col min="6" max="6" width="6.140625" style="3" customWidth="1"/>
    <col min="7" max="7" width="26.42578125" style="2" customWidth="1"/>
    <col min="8" max="8" width="6.140625" style="3" customWidth="1"/>
    <col min="9" max="12" width="4.7109375" style="3" customWidth="1"/>
    <col min="13" max="13" width="3.42578125" style="2" customWidth="1"/>
    <col min="14" max="14" width="4.28515625" style="1" customWidth="1"/>
    <col min="15" max="15" width="24" style="2" customWidth="1"/>
    <col min="16" max="22" width="3.7109375" style="1" customWidth="1"/>
    <col min="23" max="23" width="10.140625" style="2" customWidth="1"/>
    <col min="24" max="25" width="5.7109375" style="4" customWidth="1"/>
    <col min="26" max="26" width="5.7109375" style="2" customWidth="1"/>
    <col min="27" max="27" width="19.42578125" style="2" customWidth="1"/>
    <col min="28" max="34" width="5.7109375" style="2" customWidth="1"/>
    <col min="35" max="35" width="6.7109375" style="2" customWidth="1"/>
    <col min="36" max="36" width="6.7109375" style="4" customWidth="1"/>
    <col min="37" max="37" width="14.42578125" style="4" customWidth="1"/>
    <col min="38" max="41" width="5.7109375" style="2" customWidth="1"/>
    <col min="42" max="47" width="6.42578125" style="2" customWidth="1"/>
    <col min="48" max="52" width="5.7109375" style="2" customWidth="1"/>
    <col min="53" max="53" width="22.85546875" style="2" customWidth="1"/>
    <col min="54" max="54" width="10.28515625" style="2" customWidth="1"/>
    <col min="55" max="86" width="5.7109375" style="2" customWidth="1"/>
    <col min="87" max="16384" width="11.42578125" style="2"/>
  </cols>
  <sheetData>
    <row r="3" spans="2:55" s="15" customFormat="1" ht="24" customHeight="1" x14ac:dyDescent="0.35">
      <c r="B3" s="46" t="s">
        <v>25</v>
      </c>
      <c r="C3" s="46"/>
      <c r="D3" s="46"/>
      <c r="E3" s="21" t="s">
        <v>1</v>
      </c>
      <c r="F3" s="21" t="s">
        <v>23</v>
      </c>
      <c r="G3" s="21" t="s">
        <v>2</v>
      </c>
      <c r="H3" s="21" t="s">
        <v>23</v>
      </c>
      <c r="I3" s="14"/>
      <c r="J3" s="14"/>
      <c r="K3" s="14"/>
      <c r="L3" s="14"/>
      <c r="N3" s="45" t="s">
        <v>24</v>
      </c>
      <c r="O3" s="45"/>
      <c r="X3" s="16"/>
      <c r="Y3" s="16"/>
      <c r="AJ3" s="16"/>
      <c r="AK3" s="16"/>
    </row>
    <row r="4" spans="2:55" x14ac:dyDescent="0.2">
      <c r="B4" s="19">
        <v>0.79166666666666663</v>
      </c>
      <c r="C4" s="18" t="s">
        <v>0</v>
      </c>
      <c r="D4" s="19">
        <v>0.7993055555555556</v>
      </c>
      <c r="E4" s="22" t="s">
        <v>32</v>
      </c>
      <c r="F4" s="38">
        <f>Program!J2</f>
        <v>0</v>
      </c>
      <c r="G4" s="22" t="s">
        <v>28</v>
      </c>
      <c r="H4" s="38">
        <f>Program!L2</f>
        <v>0</v>
      </c>
      <c r="I4" s="7"/>
      <c r="J4" s="7"/>
      <c r="K4" s="7"/>
      <c r="L4" s="7"/>
    </row>
    <row r="5" spans="2:55" x14ac:dyDescent="0.2">
      <c r="B5" s="19">
        <v>0.79166666666666663</v>
      </c>
      <c r="C5" s="18" t="s">
        <v>0</v>
      </c>
      <c r="D5" s="19">
        <v>0.7993055555555556</v>
      </c>
      <c r="E5" s="22" t="s">
        <v>30</v>
      </c>
      <c r="F5" s="38">
        <f>Program!J3</f>
        <v>0</v>
      </c>
      <c r="G5" s="22" t="s">
        <v>31</v>
      </c>
      <c r="H5" s="38">
        <f>Program!L3</f>
        <v>0</v>
      </c>
      <c r="I5" s="7"/>
      <c r="J5" s="7"/>
      <c r="K5" s="7"/>
      <c r="L5" s="7"/>
      <c r="N5" s="47"/>
      <c r="O5" s="48" t="s">
        <v>3</v>
      </c>
      <c r="P5" s="49" t="s">
        <v>5</v>
      </c>
      <c r="Q5" s="49" t="s">
        <v>6</v>
      </c>
      <c r="R5" s="49" t="s">
        <v>7</v>
      </c>
      <c r="S5" s="49" t="s">
        <v>8</v>
      </c>
      <c r="T5" s="49" t="s">
        <v>9</v>
      </c>
      <c r="U5" s="49" t="s">
        <v>10</v>
      </c>
      <c r="V5" s="49" t="s">
        <v>11</v>
      </c>
      <c r="W5" s="42" t="s">
        <v>4</v>
      </c>
      <c r="X5" s="8"/>
      <c r="Z5" s="54"/>
      <c r="AA5" s="55" t="s">
        <v>3</v>
      </c>
      <c r="AB5" s="50" t="s">
        <v>5</v>
      </c>
      <c r="AC5" s="50" t="s">
        <v>6</v>
      </c>
      <c r="AD5" s="50" t="s">
        <v>7</v>
      </c>
      <c r="AE5" s="50" t="s">
        <v>8</v>
      </c>
      <c r="AF5" s="50" t="s">
        <v>9</v>
      </c>
      <c r="AG5" s="50" t="s">
        <v>10</v>
      </c>
      <c r="AH5" s="50" t="s">
        <v>11</v>
      </c>
      <c r="AI5" s="51" t="s">
        <v>4</v>
      </c>
      <c r="AJ5" s="8"/>
      <c r="AK5" s="8"/>
    </row>
    <row r="6" spans="2:55" x14ac:dyDescent="0.2">
      <c r="B6" s="19">
        <v>0.79999999999999993</v>
      </c>
      <c r="C6" s="18" t="s">
        <v>0</v>
      </c>
      <c r="D6" s="19">
        <v>0.80763888888888891</v>
      </c>
      <c r="E6" s="22" t="s">
        <v>29</v>
      </c>
      <c r="F6" s="38">
        <f>Program!J4</f>
        <v>0</v>
      </c>
      <c r="G6" s="22" t="s">
        <v>32</v>
      </c>
      <c r="H6" s="38">
        <f>Program!L4</f>
        <v>0</v>
      </c>
      <c r="I6" s="7"/>
      <c r="J6" s="7"/>
      <c r="K6" s="7"/>
      <c r="L6" s="7"/>
      <c r="N6" s="47"/>
      <c r="O6" s="48"/>
      <c r="P6" s="49"/>
      <c r="Q6" s="49"/>
      <c r="R6" s="49"/>
      <c r="S6" s="49"/>
      <c r="T6" s="49"/>
      <c r="U6" s="49"/>
      <c r="V6" s="49"/>
      <c r="W6" s="43"/>
      <c r="X6" s="8"/>
      <c r="Z6" s="54"/>
      <c r="AA6" s="55"/>
      <c r="AB6" s="50"/>
      <c r="AC6" s="50"/>
      <c r="AD6" s="50"/>
      <c r="AE6" s="50"/>
      <c r="AF6" s="50"/>
      <c r="AG6" s="50"/>
      <c r="AH6" s="50"/>
      <c r="AI6" s="52"/>
      <c r="AJ6" s="8"/>
      <c r="AK6" s="8"/>
    </row>
    <row r="7" spans="2:55" ht="15.75" customHeight="1" x14ac:dyDescent="0.2">
      <c r="B7" s="19">
        <v>0.79999999999999993</v>
      </c>
      <c r="C7" s="18" t="s">
        <v>0</v>
      </c>
      <c r="D7" s="19">
        <v>0.80763888888888891</v>
      </c>
      <c r="E7" s="22" t="s">
        <v>28</v>
      </c>
      <c r="F7" s="38">
        <f>Program!J5</f>
        <v>0</v>
      </c>
      <c r="G7" s="22" t="s">
        <v>30</v>
      </c>
      <c r="H7" s="38">
        <f>Program!L5</f>
        <v>0</v>
      </c>
      <c r="I7" s="7"/>
      <c r="J7" s="7"/>
      <c r="K7" s="7"/>
      <c r="L7" s="7"/>
      <c r="N7" s="47"/>
      <c r="O7" s="48"/>
      <c r="P7" s="49"/>
      <c r="Q7" s="49"/>
      <c r="R7" s="49"/>
      <c r="S7" s="49"/>
      <c r="T7" s="49"/>
      <c r="U7" s="49"/>
      <c r="V7" s="49"/>
      <c r="W7" s="44"/>
      <c r="X7" s="8"/>
      <c r="Y7" s="4" t="s">
        <v>20</v>
      </c>
      <c r="Z7" s="54"/>
      <c r="AA7" s="55"/>
      <c r="AB7" s="50"/>
      <c r="AC7" s="50"/>
      <c r="AD7" s="50"/>
      <c r="AE7" s="50"/>
      <c r="AF7" s="50"/>
      <c r="AG7" s="50"/>
      <c r="AH7" s="50"/>
      <c r="AI7" s="53"/>
      <c r="AJ7" s="8" t="s">
        <v>19</v>
      </c>
      <c r="AK7" s="8" t="s">
        <v>19</v>
      </c>
      <c r="AL7" s="2" t="s">
        <v>12</v>
      </c>
      <c r="AM7" s="2" t="s">
        <v>12</v>
      </c>
      <c r="AN7" s="2" t="s">
        <v>13</v>
      </c>
      <c r="AO7" s="2" t="s">
        <v>13</v>
      </c>
      <c r="AP7" s="2" t="s">
        <v>14</v>
      </c>
      <c r="AQ7" s="2" t="s">
        <v>14</v>
      </c>
      <c r="AR7" s="2" t="s">
        <v>15</v>
      </c>
      <c r="AS7" s="2" t="s">
        <v>15</v>
      </c>
      <c r="AT7" s="2" t="s">
        <v>16</v>
      </c>
      <c r="AU7" s="2" t="s">
        <v>16</v>
      </c>
      <c r="AV7" s="2" t="s">
        <v>17</v>
      </c>
      <c r="AW7" s="2" t="s">
        <v>17</v>
      </c>
      <c r="AX7" s="2" t="s">
        <v>18</v>
      </c>
      <c r="AY7" s="2" t="s">
        <v>18</v>
      </c>
      <c r="BA7" s="2" t="s">
        <v>3</v>
      </c>
      <c r="BB7" s="2" t="s">
        <v>19</v>
      </c>
      <c r="BC7" s="2" t="s">
        <v>20</v>
      </c>
    </row>
    <row r="8" spans="2:55" ht="18" x14ac:dyDescent="0.25">
      <c r="B8" s="19">
        <v>0.375</v>
      </c>
      <c r="C8" s="18" t="s">
        <v>0</v>
      </c>
      <c r="D8" s="19">
        <v>0.38263888888888892</v>
      </c>
      <c r="E8" s="22" t="s">
        <v>31</v>
      </c>
      <c r="F8" s="38">
        <f>Program!J6</f>
        <v>0</v>
      </c>
      <c r="G8" s="22" t="s">
        <v>32</v>
      </c>
      <c r="H8" s="38">
        <f>Program!L6</f>
        <v>0</v>
      </c>
      <c r="I8" s="7"/>
      <c r="J8" s="7"/>
      <c r="K8" s="7"/>
      <c r="L8" s="7"/>
      <c r="N8" s="9">
        <v>1</v>
      </c>
      <c r="O8" s="6" t="str">
        <f t="shared" ref="O8:O12" si="0">VLOOKUP(X8,$Y$8:$AA$15,3,0)</f>
        <v>FC D'Enfers</v>
      </c>
      <c r="P8" s="9">
        <f t="shared" ref="P8:P12" si="1">VLOOKUP(O8,$AA$8:$AI$15,2,0)</f>
        <v>8</v>
      </c>
      <c r="Q8" s="9">
        <f t="shared" ref="Q8:Q12" si="2">VLOOKUP(O8,$AA$8:$AI$15,3,0)</f>
        <v>0</v>
      </c>
      <c r="R8" s="9">
        <f t="shared" ref="R8:R12" si="3">VLOOKUP(O8,$AA$8:$AI$15,4,0)</f>
        <v>8</v>
      </c>
      <c r="S8" s="9">
        <f t="shared" ref="S8:S12" si="4">VLOOKUP(O8,$AA$8:$AI$15,5,0)</f>
        <v>0</v>
      </c>
      <c r="T8" s="9">
        <f t="shared" ref="T8:T12" si="5">VLOOKUP(O8,$AA$8:$AI$15,6,0)</f>
        <v>0</v>
      </c>
      <c r="U8" s="9">
        <f t="shared" ref="U8:U12" si="6">VLOOKUP(O8,$AA$8:$AI$15,7,0)</f>
        <v>0</v>
      </c>
      <c r="V8" s="9">
        <f t="shared" ref="V8:V12" si="7">VLOOKUP(O8,$AA$8:$AI$15,8,0)</f>
        <v>0</v>
      </c>
      <c r="W8" s="9">
        <f t="shared" ref="W8:W12" si="8">VLOOKUP(O8,$AA$8:$AI$15,9,0)</f>
        <v>8</v>
      </c>
      <c r="X8" s="10">
        <v>1</v>
      </c>
      <c r="Y8" s="4">
        <f t="shared" ref="Y8:Y12" si="9">RANK(AK8,$AK$8:$AK$15)</f>
        <v>1</v>
      </c>
      <c r="Z8" s="20">
        <v>1</v>
      </c>
      <c r="AA8" s="17" t="s">
        <v>32</v>
      </c>
      <c r="AB8" s="20">
        <f>SUMPRODUCT(($E$4:$E$31=AA8)*($AN$8:$AN$35))+SUMPRODUCT(($G$4:$G$31=AA8)*($AO$8:$AO$35))</f>
        <v>8</v>
      </c>
      <c r="AC8" s="20">
        <f>SUMPRODUCT(($E$4:$E$31=AA8)*($AP$8:$AP$35))+SUMPRODUCT(($G$4:$G$31=AA8)*($AQ$8:$AQ$35))</f>
        <v>0</v>
      </c>
      <c r="AD8" s="20">
        <f>SUMPRODUCT(($E$4:$E$31=AA8)*($AR$8:$AR$35))+SUMPRODUCT(($G$4:$G$31=AA8)*($AS$8:$AS$35))</f>
        <v>8</v>
      </c>
      <c r="AE8" s="20">
        <f>SUMPRODUCT(($E$4:$E$31=AA8)*($AT$8:$AT$35))+SUMPRODUCT(($G$4:$G$31=AA8)*($AU$8:$AU$35))</f>
        <v>0</v>
      </c>
      <c r="AF8" s="20">
        <f>SUMPRODUCT(($E$4:$E$31=AA8)*($AV$8:$AV$35))+SUMPRODUCT(($G$4:$G$31=AA8)*($AW$8:$AW$35))</f>
        <v>0</v>
      </c>
      <c r="AG8" s="20">
        <f>SUMPRODUCT(($E$4:$E$31=AA8)*($AX$8:$AX$35))+SUMPRODUCT(($G$4:$G$31=AA8)*($AY$8:$AY$35))</f>
        <v>0</v>
      </c>
      <c r="AH8" s="20">
        <f t="shared" ref="AH8:AH12" si="10">AF8-AG8</f>
        <v>0</v>
      </c>
      <c r="AI8" s="20">
        <f>SUMPRODUCT(($E$4:$E$31=AA8)*($AL$8:$AL$35))+SUMPRODUCT(($G$4:$G$31=AA8)*($AM$8:$AM$35))</f>
        <v>8</v>
      </c>
      <c r="AJ8" s="10">
        <f t="shared" ref="AJ8:AJ12" si="11">SUM(AI8*1000+(AH8)/10+(AF8)/100)</f>
        <v>8000</v>
      </c>
      <c r="AK8" s="10">
        <f>SUM(AI8*1000+(AH8)/10+(AF8)/100)+0.00008</f>
        <v>8000.0000799999998</v>
      </c>
      <c r="AL8" s="2">
        <f t="shared" ref="AL8:AL32" si="12">IF(F4="",0,IF(F4&gt;H4,3,IF(F4=H4,1,IF(F4&lt;H4,0))))</f>
        <v>1</v>
      </c>
      <c r="AM8" s="2">
        <f t="shared" ref="AM8:AM32" si="13">IF(H4="",0,IF(H4&gt;F4,3,IF(H4=F4,1,IF(H4&lt;F4,0))))</f>
        <v>1</v>
      </c>
      <c r="AN8" s="2">
        <f t="shared" ref="AN8:AN32" si="14">IF(F4="",0,1)</f>
        <v>1</v>
      </c>
      <c r="AO8" s="2">
        <f t="shared" ref="AO8:AO32" si="15">IF(H4="",0,1)</f>
        <v>1</v>
      </c>
      <c r="AP8" s="2">
        <f t="shared" ref="AP8:AP32" si="16">IF(F4&lt;&gt;"",IF(F4&gt;H4,1,0))</f>
        <v>0</v>
      </c>
      <c r="AQ8" s="2">
        <f t="shared" ref="AQ8:AQ32" si="17">IF(H4&lt;&gt;"",IF(H4&gt;F4,1,0))</f>
        <v>0</v>
      </c>
      <c r="AR8" s="2">
        <f t="shared" ref="AR8:AR32" si="18">IF(F4&lt;&gt;"",IF(F4=H4,1,0))</f>
        <v>1</v>
      </c>
      <c r="AS8" s="2">
        <f t="shared" ref="AS8:AS32" si="19">IF(H4&lt;&gt;"",IF(H4=F4,1,0))</f>
        <v>1</v>
      </c>
      <c r="AT8" s="2">
        <f t="shared" ref="AT8:AT32" si="20">IF(F4&lt;&gt;"",IF(F4&lt;H4,1,0))</f>
        <v>0</v>
      </c>
      <c r="AU8" s="2">
        <f t="shared" ref="AU8:AU32" si="21">IF(H4&lt;&gt;"",IF(H4&lt;F4,1,0))</f>
        <v>0</v>
      </c>
      <c r="AV8" s="2">
        <f t="shared" ref="AV8:AV32" si="22">F4</f>
        <v>0</v>
      </c>
      <c r="AW8" s="2">
        <f t="shared" ref="AW8:AW32" si="23">H4</f>
        <v>0</v>
      </c>
      <c r="AX8" s="2">
        <f t="shared" ref="AX8:AX32" si="24">H4</f>
        <v>0</v>
      </c>
      <c r="AY8" s="2">
        <f t="shared" ref="AY8:AY32" si="25">F4</f>
        <v>0</v>
      </c>
      <c r="BA8" s="2" t="str">
        <f t="shared" ref="BA8:BA12" si="26">VLOOKUP(X8,$Y$8:$AA$15,3,0)</f>
        <v>FC D'Enfers</v>
      </c>
      <c r="BB8" s="2">
        <f t="shared" ref="BB8:BB12" si="27">VLOOKUP(BA8,$AA$8:$AJ$15,10,0)</f>
        <v>8000</v>
      </c>
      <c r="BC8" s="2">
        <f t="shared" ref="BC8:BC12" si="28">RANK(BB8,$BB$8:$BB$15)</f>
        <v>1</v>
      </c>
    </row>
    <row r="9" spans="2:55" ht="18" x14ac:dyDescent="0.25">
      <c r="B9" s="19">
        <v>0.375</v>
      </c>
      <c r="C9" s="18" t="s">
        <v>0</v>
      </c>
      <c r="D9" s="19">
        <v>0.38263888888888892</v>
      </c>
      <c r="E9" s="22" t="s">
        <v>29</v>
      </c>
      <c r="F9" s="38">
        <f>Program!J7</f>
        <v>0</v>
      </c>
      <c r="G9" s="22" t="s">
        <v>28</v>
      </c>
      <c r="H9" s="38">
        <f>Program!L7</f>
        <v>0</v>
      </c>
      <c r="I9" s="7"/>
      <c r="J9" s="7"/>
      <c r="K9" s="7"/>
      <c r="L9" s="7"/>
      <c r="N9" s="9">
        <f t="shared" ref="N9:N12" si="29">IF(BB9=BB8,BC8,BC9)</f>
        <v>1</v>
      </c>
      <c r="O9" s="6" t="str">
        <f t="shared" si="0"/>
        <v>FC Monster</v>
      </c>
      <c r="P9" s="9">
        <f t="shared" si="1"/>
        <v>8</v>
      </c>
      <c r="Q9" s="9">
        <f t="shared" si="2"/>
        <v>0</v>
      </c>
      <c r="R9" s="9">
        <f t="shared" si="3"/>
        <v>8</v>
      </c>
      <c r="S9" s="9">
        <f t="shared" si="4"/>
        <v>0</v>
      </c>
      <c r="T9" s="9">
        <f t="shared" si="5"/>
        <v>0</v>
      </c>
      <c r="U9" s="9">
        <f t="shared" si="6"/>
        <v>0</v>
      </c>
      <c r="V9" s="9">
        <f t="shared" si="7"/>
        <v>0</v>
      </c>
      <c r="W9" s="9">
        <f t="shared" si="8"/>
        <v>8</v>
      </c>
      <c r="X9" s="10">
        <v>2</v>
      </c>
      <c r="Y9" s="4">
        <f t="shared" si="9"/>
        <v>2</v>
      </c>
      <c r="Z9" s="20">
        <v>2</v>
      </c>
      <c r="AA9" s="17" t="s">
        <v>28</v>
      </c>
      <c r="AB9" s="20">
        <f>SUMPRODUCT(($E$4:$E$31=AA9)*($AN$8:$AN$35))+SUMPRODUCT(($G$4:$G$31=AA9)*($AO$8:$AO$35))</f>
        <v>8</v>
      </c>
      <c r="AC9" s="20">
        <f>SUMPRODUCT(($E$4:$E$31=AA9)*($AP$8:$AP$35))+SUMPRODUCT(($G$4:$G$31=AA9)*($AQ$8:$AQ$35))</f>
        <v>0</v>
      </c>
      <c r="AD9" s="20">
        <f>SUMPRODUCT(($E$4:$E$31=AA9)*($AR$8:$AR$35))+SUMPRODUCT(($G$4:$G$31=AA9)*($AS$8:$AS$35))</f>
        <v>8</v>
      </c>
      <c r="AE9" s="20">
        <f>SUMPRODUCT(($E$4:$E$31=AA9)*($AT$8:$AT$35))+SUMPRODUCT(($G$4:$G$31=AA9)*($AU$8:$AU$35))</f>
        <v>0</v>
      </c>
      <c r="AF9" s="20">
        <f>SUMPRODUCT(($E$4:$E$31=AA9)*($AV$8:$AV$35))+SUMPRODUCT(($G$4:$G$31=AA9)*($AW$8:$AW$35))</f>
        <v>0</v>
      </c>
      <c r="AG9" s="20">
        <f>SUMPRODUCT(($E$4:$E$31=AA9)*($AX$8:$AX$35))+SUMPRODUCT(($G$4:$G$31=AA9)*($AY$8:$AY$35))</f>
        <v>0</v>
      </c>
      <c r="AH9" s="20">
        <f t="shared" si="10"/>
        <v>0</v>
      </c>
      <c r="AI9" s="20">
        <f>SUMPRODUCT(($E$4:$E$31=AA9)*($AL$8:$AL$35))+SUMPRODUCT(($G$4:$G$31=AA9)*($AM$8:$AM$35))</f>
        <v>8</v>
      </c>
      <c r="AJ9" s="10">
        <f t="shared" si="11"/>
        <v>8000</v>
      </c>
      <c r="AK9" s="10">
        <f>SUM(AI9*1000+(AH9)/10+(AF9)/100)+0.00007</f>
        <v>8000.0000700000001</v>
      </c>
      <c r="AL9" s="2">
        <f t="shared" si="12"/>
        <v>1</v>
      </c>
      <c r="AM9" s="2">
        <f t="shared" si="13"/>
        <v>1</v>
      </c>
      <c r="AN9" s="2">
        <f t="shared" si="14"/>
        <v>1</v>
      </c>
      <c r="AO9" s="2">
        <f t="shared" si="15"/>
        <v>1</v>
      </c>
      <c r="AP9" s="2">
        <f t="shared" si="16"/>
        <v>0</v>
      </c>
      <c r="AQ9" s="2">
        <f t="shared" si="17"/>
        <v>0</v>
      </c>
      <c r="AR9" s="2">
        <f t="shared" si="18"/>
        <v>1</v>
      </c>
      <c r="AS9" s="2">
        <f t="shared" si="19"/>
        <v>1</v>
      </c>
      <c r="AT9" s="2">
        <f t="shared" si="20"/>
        <v>0</v>
      </c>
      <c r="AU9" s="2">
        <f t="shared" si="21"/>
        <v>0</v>
      </c>
      <c r="AV9" s="2">
        <f t="shared" si="22"/>
        <v>0</v>
      </c>
      <c r="AW9" s="2">
        <f t="shared" si="23"/>
        <v>0</v>
      </c>
      <c r="AX9" s="2">
        <f t="shared" si="24"/>
        <v>0</v>
      </c>
      <c r="AY9" s="2">
        <f t="shared" si="25"/>
        <v>0</v>
      </c>
      <c r="BA9" s="2" t="str">
        <f t="shared" si="26"/>
        <v>FC Monster</v>
      </c>
      <c r="BB9" s="2">
        <f t="shared" si="27"/>
        <v>8000</v>
      </c>
      <c r="BC9" s="2">
        <f t="shared" si="28"/>
        <v>1</v>
      </c>
    </row>
    <row r="10" spans="2:55" ht="18" x14ac:dyDescent="0.25">
      <c r="B10" s="19">
        <v>0.3833333333333333</v>
      </c>
      <c r="C10" s="18" t="s">
        <v>0</v>
      </c>
      <c r="D10" s="19">
        <v>0.39097222222222222</v>
      </c>
      <c r="E10" s="22" t="s">
        <v>32</v>
      </c>
      <c r="F10" s="38">
        <f>Program!J8</f>
        <v>0</v>
      </c>
      <c r="G10" s="22" t="s">
        <v>30</v>
      </c>
      <c r="H10" s="38">
        <f>Program!L8</f>
        <v>0</v>
      </c>
      <c r="I10" s="7"/>
      <c r="J10" s="7"/>
      <c r="K10" s="7"/>
      <c r="L10" s="7"/>
      <c r="N10" s="9">
        <f t="shared" si="29"/>
        <v>1</v>
      </c>
      <c r="O10" s="6" t="str">
        <f t="shared" si="0"/>
        <v>Scoobydoo</v>
      </c>
      <c r="P10" s="9">
        <f t="shared" si="1"/>
        <v>8</v>
      </c>
      <c r="Q10" s="9">
        <f t="shared" si="2"/>
        <v>0</v>
      </c>
      <c r="R10" s="9">
        <f t="shared" si="3"/>
        <v>8</v>
      </c>
      <c r="S10" s="9">
        <f t="shared" si="4"/>
        <v>0</v>
      </c>
      <c r="T10" s="9">
        <f t="shared" si="5"/>
        <v>0</v>
      </c>
      <c r="U10" s="9">
        <f t="shared" si="6"/>
        <v>0</v>
      </c>
      <c r="V10" s="9">
        <f t="shared" si="7"/>
        <v>0</v>
      </c>
      <c r="W10" s="9">
        <f t="shared" si="8"/>
        <v>8</v>
      </c>
      <c r="X10" s="10">
        <v>3</v>
      </c>
      <c r="Y10" s="4">
        <f t="shared" si="9"/>
        <v>3</v>
      </c>
      <c r="Z10" s="20">
        <v>3</v>
      </c>
      <c r="AA10" s="17" t="s">
        <v>29</v>
      </c>
      <c r="AB10" s="20">
        <f>SUMPRODUCT(($E$4:$E$31=AA10)*($AN$8:$AN$35))+SUMPRODUCT(($G$4:$G$31=AA10)*($AO$8:$AO$35))</f>
        <v>8</v>
      </c>
      <c r="AC10" s="20">
        <f>SUMPRODUCT(($E$4:$E$31=AA10)*($AP$8:$AP$35))+SUMPRODUCT(($G$4:$G$31=AA10)*($AQ$8:$AQ$35))</f>
        <v>0</v>
      </c>
      <c r="AD10" s="20">
        <f>SUMPRODUCT(($E$4:$E$31=AA10)*($AR$8:$AR$35))+SUMPRODUCT(($G$4:$G$31=AA10)*($AS$8:$AS$35))</f>
        <v>8</v>
      </c>
      <c r="AE10" s="20">
        <f>SUMPRODUCT(($E$4:$E$31=AA10)*($AT$8:$AT$35))+SUMPRODUCT(($G$4:$G$31=AA10)*($AU$8:$AU$35))</f>
        <v>0</v>
      </c>
      <c r="AF10" s="20">
        <f>SUMPRODUCT(($E$4:$E$31=AA10)*($AV$8:$AV$35))+SUMPRODUCT(($G$4:$G$31=AA10)*($AW$8:$AW$35))</f>
        <v>0</v>
      </c>
      <c r="AG10" s="20">
        <f>SUMPRODUCT(($E$4:$E$31=AA10)*($AX$8:$AX$35))+SUMPRODUCT(($G$4:$G$31=AA10)*($AY$8:$AY$35))</f>
        <v>0</v>
      </c>
      <c r="AH10" s="20">
        <f t="shared" si="10"/>
        <v>0</v>
      </c>
      <c r="AI10" s="20">
        <f>SUMPRODUCT(($E$4:$E$31=AA10)*($AL$8:$AL$35))+SUMPRODUCT(($G$4:$G$31=AA10)*($AM$8:$AM$35))</f>
        <v>8</v>
      </c>
      <c r="AJ10" s="10">
        <f t="shared" si="11"/>
        <v>8000</v>
      </c>
      <c r="AK10" s="10">
        <f>SUM(AI10*1000+(AH10)/10+(AF10)/100)+0.00006</f>
        <v>8000.0000600000003</v>
      </c>
      <c r="AL10" s="2">
        <f t="shared" si="12"/>
        <v>1</v>
      </c>
      <c r="AM10" s="2">
        <f t="shared" si="13"/>
        <v>1</v>
      </c>
      <c r="AN10" s="2">
        <f t="shared" si="14"/>
        <v>1</v>
      </c>
      <c r="AO10" s="2">
        <f t="shared" si="15"/>
        <v>1</v>
      </c>
      <c r="AP10" s="2">
        <f t="shared" si="16"/>
        <v>0</v>
      </c>
      <c r="AQ10" s="2">
        <f t="shared" si="17"/>
        <v>0</v>
      </c>
      <c r="AR10" s="2">
        <f t="shared" si="18"/>
        <v>1</v>
      </c>
      <c r="AS10" s="2">
        <f t="shared" si="19"/>
        <v>1</v>
      </c>
      <c r="AT10" s="2">
        <f t="shared" si="20"/>
        <v>0</v>
      </c>
      <c r="AU10" s="2">
        <f t="shared" si="21"/>
        <v>0</v>
      </c>
      <c r="AV10" s="2">
        <f t="shared" si="22"/>
        <v>0</v>
      </c>
      <c r="AW10" s="2">
        <f t="shared" si="23"/>
        <v>0</v>
      </c>
      <c r="AX10" s="2">
        <f t="shared" si="24"/>
        <v>0</v>
      </c>
      <c r="AY10" s="2">
        <f t="shared" si="25"/>
        <v>0</v>
      </c>
      <c r="BA10" s="2" t="str">
        <f t="shared" si="26"/>
        <v>Scoobydoo</v>
      </c>
      <c r="BB10" s="2">
        <f t="shared" si="27"/>
        <v>8000</v>
      </c>
      <c r="BC10" s="2">
        <f t="shared" si="28"/>
        <v>1</v>
      </c>
    </row>
    <row r="11" spans="2:55" ht="18" x14ac:dyDescent="0.25">
      <c r="B11" s="19">
        <v>0.3833333333333333</v>
      </c>
      <c r="C11" s="18" t="s">
        <v>0</v>
      </c>
      <c r="D11" s="19">
        <v>0.39097222222222222</v>
      </c>
      <c r="E11" s="22" t="s">
        <v>28</v>
      </c>
      <c r="F11" s="38">
        <f>Program!J9</f>
        <v>0</v>
      </c>
      <c r="G11" s="22" t="s">
        <v>31</v>
      </c>
      <c r="H11" s="38">
        <f>Program!L9</f>
        <v>0</v>
      </c>
      <c r="I11" s="7"/>
      <c r="J11" s="7"/>
      <c r="K11" s="7"/>
      <c r="L11" s="7"/>
      <c r="N11" s="9">
        <f t="shared" si="29"/>
        <v>1</v>
      </c>
      <c r="O11" s="6" t="str">
        <f t="shared" si="0"/>
        <v>Les P'tits Valaisans</v>
      </c>
      <c r="P11" s="9">
        <f t="shared" si="1"/>
        <v>8</v>
      </c>
      <c r="Q11" s="9">
        <f t="shared" si="2"/>
        <v>0</v>
      </c>
      <c r="R11" s="9">
        <f t="shared" si="3"/>
        <v>8</v>
      </c>
      <c r="S11" s="9">
        <f t="shared" si="4"/>
        <v>0</v>
      </c>
      <c r="T11" s="9">
        <f t="shared" si="5"/>
        <v>0</v>
      </c>
      <c r="U11" s="9">
        <f t="shared" si="6"/>
        <v>0</v>
      </c>
      <c r="V11" s="9">
        <f t="shared" si="7"/>
        <v>0</v>
      </c>
      <c r="W11" s="9">
        <f t="shared" si="8"/>
        <v>8</v>
      </c>
      <c r="X11" s="10">
        <v>4</v>
      </c>
      <c r="Y11" s="4">
        <f t="shared" si="9"/>
        <v>4</v>
      </c>
      <c r="Z11" s="20">
        <v>4</v>
      </c>
      <c r="AA11" s="17" t="s">
        <v>30</v>
      </c>
      <c r="AB11" s="20">
        <f>SUMPRODUCT(($E$4:$E$31=AA11)*($AN$8:$AN$35))+SUMPRODUCT(($G$4:$G$31=AA11)*($AO$8:$AO$35))</f>
        <v>8</v>
      </c>
      <c r="AC11" s="20">
        <f>SUMPRODUCT(($E$4:$E$31=AA11)*($AP$8:$AP$35))+SUMPRODUCT(($G$4:$G$31=AA11)*($AQ$8:$AQ$35))</f>
        <v>0</v>
      </c>
      <c r="AD11" s="20">
        <f>SUMPRODUCT(($E$4:$E$31=AA11)*($AR$8:$AR$35))+SUMPRODUCT(($G$4:$G$31=AA11)*($AS$8:$AS$35))</f>
        <v>8</v>
      </c>
      <c r="AE11" s="20">
        <f>SUMPRODUCT(($E$4:$E$31=AA11)*($AT$8:$AT$35))+SUMPRODUCT(($G$4:$G$31=AA11)*($AU$8:$AU$35))</f>
        <v>0</v>
      </c>
      <c r="AF11" s="20">
        <f>SUMPRODUCT(($E$4:$E$31=AA11)*($AV$8:$AV$35))+SUMPRODUCT(($G$4:$G$31=AA11)*($AW$8:$AW$35))</f>
        <v>0</v>
      </c>
      <c r="AG11" s="20">
        <f>SUMPRODUCT(($E$4:$E$31=AA11)*($AX$8:$AX$35))+SUMPRODUCT(($G$4:$G$31=AA11)*($AY$8:$AY$35))</f>
        <v>0</v>
      </c>
      <c r="AH11" s="20">
        <f t="shared" si="10"/>
        <v>0</v>
      </c>
      <c r="AI11" s="20">
        <f>SUMPRODUCT(($E$4:$E$31=AA11)*($AL$8:$AL$35))+SUMPRODUCT(($G$4:$G$31=AA11)*($AM$8:$AM$35))</f>
        <v>8</v>
      </c>
      <c r="AJ11" s="10">
        <f t="shared" si="11"/>
        <v>8000</v>
      </c>
      <c r="AK11" s="10">
        <f>SUM(AI11*1000+(AH11)/10+(AF11)/100)+0.00005</f>
        <v>8000.0000499999996</v>
      </c>
      <c r="AL11" s="2">
        <f t="shared" si="12"/>
        <v>1</v>
      </c>
      <c r="AM11" s="2">
        <f t="shared" si="13"/>
        <v>1</v>
      </c>
      <c r="AN11" s="2">
        <f t="shared" si="14"/>
        <v>1</v>
      </c>
      <c r="AO11" s="2">
        <f t="shared" si="15"/>
        <v>1</v>
      </c>
      <c r="AP11" s="2">
        <f t="shared" si="16"/>
        <v>0</v>
      </c>
      <c r="AQ11" s="2">
        <f t="shared" si="17"/>
        <v>0</v>
      </c>
      <c r="AR11" s="2">
        <f t="shared" si="18"/>
        <v>1</v>
      </c>
      <c r="AS11" s="2">
        <f t="shared" si="19"/>
        <v>1</v>
      </c>
      <c r="AT11" s="2">
        <f t="shared" si="20"/>
        <v>0</v>
      </c>
      <c r="AU11" s="2">
        <f t="shared" si="21"/>
        <v>0</v>
      </c>
      <c r="AV11" s="2">
        <f t="shared" si="22"/>
        <v>0</v>
      </c>
      <c r="AW11" s="2">
        <f t="shared" si="23"/>
        <v>0</v>
      </c>
      <c r="AX11" s="2">
        <f t="shared" si="24"/>
        <v>0</v>
      </c>
      <c r="AY11" s="2">
        <f t="shared" si="25"/>
        <v>0</v>
      </c>
      <c r="BA11" s="2" t="str">
        <f t="shared" si="26"/>
        <v>Les P'tits Valaisans</v>
      </c>
      <c r="BB11" s="2">
        <f t="shared" si="27"/>
        <v>8000</v>
      </c>
      <c r="BC11" s="2">
        <f t="shared" si="28"/>
        <v>1</v>
      </c>
    </row>
    <row r="12" spans="2:55" ht="18" x14ac:dyDescent="0.25">
      <c r="B12" s="19">
        <v>0.42499999999999999</v>
      </c>
      <c r="C12" s="18" t="s">
        <v>0</v>
      </c>
      <c r="D12" s="19">
        <v>0.43263888888888902</v>
      </c>
      <c r="E12" s="22" t="s">
        <v>32</v>
      </c>
      <c r="F12" s="38">
        <f>Program!J10</f>
        <v>0</v>
      </c>
      <c r="G12" s="22" t="s">
        <v>29</v>
      </c>
      <c r="H12" s="38">
        <f>Program!L10</f>
        <v>0</v>
      </c>
      <c r="I12" s="7"/>
      <c r="J12" s="7"/>
      <c r="K12" s="7"/>
      <c r="L12" s="7"/>
      <c r="N12" s="9">
        <f t="shared" si="29"/>
        <v>1</v>
      </c>
      <c r="O12" s="6" t="str">
        <f t="shared" si="0"/>
        <v>Les Terreurs</v>
      </c>
      <c r="P12" s="9">
        <f t="shared" si="1"/>
        <v>8</v>
      </c>
      <c r="Q12" s="9">
        <f t="shared" si="2"/>
        <v>0</v>
      </c>
      <c r="R12" s="9">
        <f t="shared" si="3"/>
        <v>8</v>
      </c>
      <c r="S12" s="9">
        <f t="shared" si="4"/>
        <v>0</v>
      </c>
      <c r="T12" s="9">
        <f t="shared" si="5"/>
        <v>0</v>
      </c>
      <c r="U12" s="9">
        <f t="shared" si="6"/>
        <v>0</v>
      </c>
      <c r="V12" s="9">
        <f t="shared" si="7"/>
        <v>0</v>
      </c>
      <c r="W12" s="9">
        <f t="shared" si="8"/>
        <v>8</v>
      </c>
      <c r="X12" s="10">
        <v>5</v>
      </c>
      <c r="Y12" s="4">
        <f t="shared" si="9"/>
        <v>5</v>
      </c>
      <c r="Z12" s="20">
        <v>5</v>
      </c>
      <c r="AA12" s="17" t="s">
        <v>31</v>
      </c>
      <c r="AB12" s="20">
        <f>SUMPRODUCT(($E$4:$E$31=AA12)*($AN$8:$AN$35))+SUMPRODUCT(($G$4:$G$31=AA12)*($AO$8:$AO$35))</f>
        <v>8</v>
      </c>
      <c r="AC12" s="20">
        <f>SUMPRODUCT(($E$4:$E$31=AA12)*($AP$8:$AP$35))+SUMPRODUCT(($G$4:$G$31=AA12)*($AQ$8:$AQ$35))</f>
        <v>0</v>
      </c>
      <c r="AD12" s="20">
        <f>SUMPRODUCT(($E$4:$E$31=AA12)*($AR$8:$AR$35))+SUMPRODUCT(($G$4:$G$31=AA12)*($AS$8:$AS$35))</f>
        <v>8</v>
      </c>
      <c r="AE12" s="20">
        <f>SUMPRODUCT(($E$4:$E$31=AA12)*($AT$8:$AT$35))+SUMPRODUCT(($G$4:$G$31=AA12)*($AU$8:$AU$35))</f>
        <v>0</v>
      </c>
      <c r="AF12" s="20">
        <f>SUMPRODUCT(($E$4:$E$31=AA12)*($AV$8:$AV$35))+SUMPRODUCT(($G$4:$G$31=AA12)*($AW$8:$AW$35))</f>
        <v>0</v>
      </c>
      <c r="AG12" s="20">
        <f>SUMPRODUCT(($E$4:$E$31=AA12)*($AX$8:$AX$35))+SUMPRODUCT(($G$4:$G$31=AA12)*($AY$8:$AY$35))</f>
        <v>0</v>
      </c>
      <c r="AH12" s="20">
        <f t="shared" si="10"/>
        <v>0</v>
      </c>
      <c r="AI12" s="20">
        <f>SUMPRODUCT(($E$4:$E$31=AA12)*($AL$8:$AL$35))+SUMPRODUCT(($G$4:$G$31=AA12)*($AM$8:$AM$35))</f>
        <v>8</v>
      </c>
      <c r="AJ12" s="10">
        <f t="shared" si="11"/>
        <v>8000</v>
      </c>
      <c r="AK12" s="10">
        <f>SUM(AI12*1000+(AH12)/10+(AF12)/100)+0.00004</f>
        <v>8000.0000399999999</v>
      </c>
      <c r="AL12" s="2">
        <f t="shared" si="12"/>
        <v>1</v>
      </c>
      <c r="AM12" s="2">
        <f t="shared" si="13"/>
        <v>1</v>
      </c>
      <c r="AN12" s="2">
        <f t="shared" si="14"/>
        <v>1</v>
      </c>
      <c r="AO12" s="2">
        <f t="shared" si="15"/>
        <v>1</v>
      </c>
      <c r="AP12" s="2">
        <f t="shared" si="16"/>
        <v>0</v>
      </c>
      <c r="AQ12" s="2">
        <f t="shared" si="17"/>
        <v>0</v>
      </c>
      <c r="AR12" s="2">
        <f t="shared" si="18"/>
        <v>1</v>
      </c>
      <c r="AS12" s="2">
        <f t="shared" si="19"/>
        <v>1</v>
      </c>
      <c r="AT12" s="2">
        <f t="shared" si="20"/>
        <v>0</v>
      </c>
      <c r="AU12" s="2">
        <f t="shared" si="21"/>
        <v>0</v>
      </c>
      <c r="AV12" s="2">
        <f t="shared" si="22"/>
        <v>0</v>
      </c>
      <c r="AW12" s="2">
        <f t="shared" si="23"/>
        <v>0</v>
      </c>
      <c r="AX12" s="2">
        <f t="shared" si="24"/>
        <v>0</v>
      </c>
      <c r="AY12" s="2">
        <f t="shared" si="25"/>
        <v>0</v>
      </c>
      <c r="BA12" s="2" t="str">
        <f t="shared" si="26"/>
        <v>Les Terreurs</v>
      </c>
      <c r="BB12" s="2">
        <f t="shared" si="27"/>
        <v>8000</v>
      </c>
      <c r="BC12" s="2">
        <f t="shared" si="28"/>
        <v>1</v>
      </c>
    </row>
    <row r="13" spans="2:55" x14ac:dyDescent="0.2">
      <c r="B13" s="19">
        <v>0.42499999999999999</v>
      </c>
      <c r="C13" s="18" t="s">
        <v>0</v>
      </c>
      <c r="D13" s="19">
        <v>0.43263888888888902</v>
      </c>
      <c r="E13" s="22" t="s">
        <v>30</v>
      </c>
      <c r="F13" s="38">
        <f>Program!J11</f>
        <v>0</v>
      </c>
      <c r="G13" s="22" t="s">
        <v>28</v>
      </c>
      <c r="H13" s="38">
        <f>Program!L11</f>
        <v>0</v>
      </c>
      <c r="I13" s="7"/>
      <c r="J13" s="7"/>
      <c r="K13" s="7"/>
      <c r="L13" s="7"/>
      <c r="N13" s="10"/>
      <c r="O13" s="11"/>
      <c r="P13" s="10"/>
      <c r="Q13" s="10"/>
      <c r="R13" s="10"/>
      <c r="S13" s="10"/>
      <c r="T13" s="10"/>
      <c r="U13" s="10"/>
      <c r="V13" s="10"/>
      <c r="W13" s="10"/>
      <c r="X13" s="10"/>
      <c r="Y13" s="11"/>
      <c r="Z13" s="10"/>
      <c r="AA13" s="12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2">
        <f t="shared" si="12"/>
        <v>1</v>
      </c>
      <c r="AM13" s="2">
        <f t="shared" si="13"/>
        <v>1</v>
      </c>
      <c r="AN13" s="2">
        <f t="shared" si="14"/>
        <v>1</v>
      </c>
      <c r="AO13" s="2">
        <f t="shared" si="15"/>
        <v>1</v>
      </c>
      <c r="AP13" s="2">
        <f t="shared" si="16"/>
        <v>0</v>
      </c>
      <c r="AQ13" s="2">
        <f t="shared" si="17"/>
        <v>0</v>
      </c>
      <c r="AR13" s="2">
        <f t="shared" si="18"/>
        <v>1</v>
      </c>
      <c r="AS13" s="2">
        <f t="shared" si="19"/>
        <v>1</v>
      </c>
      <c r="AT13" s="2">
        <f t="shared" si="20"/>
        <v>0</v>
      </c>
      <c r="AU13" s="2">
        <f t="shared" si="21"/>
        <v>0</v>
      </c>
      <c r="AV13" s="2">
        <f t="shared" si="22"/>
        <v>0</v>
      </c>
      <c r="AW13" s="2">
        <f t="shared" si="23"/>
        <v>0</v>
      </c>
      <c r="AX13" s="2">
        <f t="shared" si="24"/>
        <v>0</v>
      </c>
      <c r="AY13" s="2">
        <f t="shared" si="25"/>
        <v>0</v>
      </c>
    </row>
    <row r="14" spans="2:55" x14ac:dyDescent="0.2">
      <c r="B14" s="19">
        <v>0.46666666666666601</v>
      </c>
      <c r="C14" s="18" t="s">
        <v>0</v>
      </c>
      <c r="D14" s="19">
        <v>0.47430555555555498</v>
      </c>
      <c r="E14" s="22" t="s">
        <v>30</v>
      </c>
      <c r="F14" s="38">
        <f>Program!J12</f>
        <v>0</v>
      </c>
      <c r="G14" s="22" t="s">
        <v>29</v>
      </c>
      <c r="H14" s="38">
        <f>Program!L12</f>
        <v>0</v>
      </c>
      <c r="I14" s="7"/>
      <c r="J14" s="7"/>
      <c r="K14" s="7"/>
      <c r="L14" s="7"/>
      <c r="N14" s="10"/>
      <c r="O14" s="11"/>
      <c r="P14" s="10"/>
      <c r="Q14" s="10"/>
      <c r="R14" s="10"/>
      <c r="S14" s="10"/>
      <c r="T14" s="10"/>
      <c r="U14" s="10"/>
      <c r="V14" s="10"/>
      <c r="W14" s="10"/>
      <c r="X14" s="10"/>
      <c r="Y14" s="11"/>
      <c r="Z14" s="10"/>
      <c r="AA14" s="12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2">
        <f t="shared" si="12"/>
        <v>1</v>
      </c>
      <c r="AM14" s="2">
        <f t="shared" si="13"/>
        <v>1</v>
      </c>
      <c r="AN14" s="2">
        <f t="shared" si="14"/>
        <v>1</v>
      </c>
      <c r="AO14" s="2">
        <f t="shared" si="15"/>
        <v>1</v>
      </c>
      <c r="AP14" s="2">
        <f t="shared" si="16"/>
        <v>0</v>
      </c>
      <c r="AQ14" s="2">
        <f t="shared" si="17"/>
        <v>0</v>
      </c>
      <c r="AR14" s="2">
        <f t="shared" si="18"/>
        <v>1</v>
      </c>
      <c r="AS14" s="2">
        <f t="shared" si="19"/>
        <v>1</v>
      </c>
      <c r="AT14" s="2">
        <f t="shared" si="20"/>
        <v>0</v>
      </c>
      <c r="AU14" s="2">
        <f t="shared" si="21"/>
        <v>0</v>
      </c>
      <c r="AV14" s="2">
        <f t="shared" si="22"/>
        <v>0</v>
      </c>
      <c r="AW14" s="2">
        <f t="shared" si="23"/>
        <v>0</v>
      </c>
      <c r="AX14" s="2">
        <f t="shared" si="24"/>
        <v>0</v>
      </c>
      <c r="AY14" s="2">
        <f t="shared" si="25"/>
        <v>0</v>
      </c>
    </row>
    <row r="15" spans="2:55" x14ac:dyDescent="0.2">
      <c r="B15" s="19">
        <v>0.46666666666666601</v>
      </c>
      <c r="C15" s="18" t="s">
        <v>0</v>
      </c>
      <c r="D15" s="19">
        <v>0.47430555555555498</v>
      </c>
      <c r="E15" s="22" t="s">
        <v>31</v>
      </c>
      <c r="F15" s="38">
        <f>Program!J13</f>
        <v>0</v>
      </c>
      <c r="G15" s="22" t="s">
        <v>28</v>
      </c>
      <c r="H15" s="38">
        <f>Program!L13</f>
        <v>0</v>
      </c>
      <c r="I15" s="7"/>
      <c r="J15" s="7"/>
      <c r="K15" s="7"/>
      <c r="L15" s="7"/>
      <c r="N15" s="10"/>
      <c r="O15" s="11"/>
      <c r="P15" s="10"/>
      <c r="Q15" s="10"/>
      <c r="R15" s="10"/>
      <c r="S15" s="10"/>
      <c r="T15" s="10"/>
      <c r="U15" s="10"/>
      <c r="V15" s="10"/>
      <c r="W15" s="10"/>
      <c r="X15" s="10"/>
      <c r="Y15" s="11"/>
      <c r="Z15" s="10"/>
      <c r="AA15" s="12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2">
        <f t="shared" si="12"/>
        <v>1</v>
      </c>
      <c r="AM15" s="2">
        <f t="shared" si="13"/>
        <v>1</v>
      </c>
      <c r="AN15" s="2">
        <f t="shared" si="14"/>
        <v>1</v>
      </c>
      <c r="AO15" s="2">
        <f t="shared" si="15"/>
        <v>1</v>
      </c>
      <c r="AP15" s="2">
        <f t="shared" si="16"/>
        <v>0</v>
      </c>
      <c r="AQ15" s="2">
        <f t="shared" si="17"/>
        <v>0</v>
      </c>
      <c r="AR15" s="2">
        <f t="shared" si="18"/>
        <v>1</v>
      </c>
      <c r="AS15" s="2">
        <f t="shared" si="19"/>
        <v>1</v>
      </c>
      <c r="AT15" s="2">
        <f t="shared" si="20"/>
        <v>0</v>
      </c>
      <c r="AU15" s="2">
        <f t="shared" si="21"/>
        <v>0</v>
      </c>
      <c r="AV15" s="2">
        <f t="shared" si="22"/>
        <v>0</v>
      </c>
      <c r="AW15" s="2">
        <f t="shared" si="23"/>
        <v>0</v>
      </c>
      <c r="AX15" s="2">
        <f t="shared" si="24"/>
        <v>0</v>
      </c>
      <c r="AY15" s="2">
        <f t="shared" si="25"/>
        <v>0</v>
      </c>
    </row>
    <row r="16" spans="2:55" x14ac:dyDescent="0.2">
      <c r="B16" s="19">
        <v>0.50833333333333297</v>
      </c>
      <c r="C16" s="18" t="s">
        <v>0</v>
      </c>
      <c r="D16" s="19">
        <v>0.51597222222222205</v>
      </c>
      <c r="E16" s="22" t="s">
        <v>31</v>
      </c>
      <c r="F16" s="38">
        <f>Program!J14</f>
        <v>0</v>
      </c>
      <c r="G16" s="22" t="s">
        <v>29</v>
      </c>
      <c r="H16" s="38">
        <f>Program!L14</f>
        <v>0</v>
      </c>
      <c r="I16" s="7"/>
      <c r="J16" s="7"/>
      <c r="K16" s="7"/>
      <c r="L16" s="7"/>
      <c r="N16" s="10"/>
      <c r="O16" s="11"/>
      <c r="P16" s="10"/>
      <c r="Q16" s="10"/>
      <c r="R16" s="10"/>
      <c r="S16" s="10"/>
      <c r="T16" s="10"/>
      <c r="U16" s="10"/>
      <c r="V16" s="10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L16" s="2">
        <f t="shared" si="12"/>
        <v>1</v>
      </c>
      <c r="AM16" s="2">
        <f t="shared" si="13"/>
        <v>1</v>
      </c>
      <c r="AN16" s="2">
        <f t="shared" si="14"/>
        <v>1</v>
      </c>
      <c r="AO16" s="2">
        <f t="shared" si="15"/>
        <v>1</v>
      </c>
      <c r="AP16" s="2">
        <f t="shared" si="16"/>
        <v>0</v>
      </c>
      <c r="AQ16" s="2">
        <f t="shared" si="17"/>
        <v>0</v>
      </c>
      <c r="AR16" s="2">
        <f t="shared" si="18"/>
        <v>1</v>
      </c>
      <c r="AS16" s="2">
        <f t="shared" si="19"/>
        <v>1</v>
      </c>
      <c r="AT16" s="2">
        <f t="shared" si="20"/>
        <v>0</v>
      </c>
      <c r="AU16" s="2">
        <f t="shared" si="21"/>
        <v>0</v>
      </c>
      <c r="AV16" s="2">
        <f t="shared" si="22"/>
        <v>0</v>
      </c>
      <c r="AW16" s="2">
        <f t="shared" si="23"/>
        <v>0</v>
      </c>
      <c r="AX16" s="2">
        <f t="shared" si="24"/>
        <v>0</v>
      </c>
      <c r="AY16" s="2">
        <f t="shared" si="25"/>
        <v>0</v>
      </c>
    </row>
    <row r="17" spans="2:51" x14ac:dyDescent="0.2">
      <c r="B17" s="19">
        <v>0.50833333333333297</v>
      </c>
      <c r="C17" s="18" t="s">
        <v>0</v>
      </c>
      <c r="D17" s="19">
        <v>0.51597222222222205</v>
      </c>
      <c r="E17" s="22" t="s">
        <v>28</v>
      </c>
      <c r="F17" s="38">
        <f>Program!J15</f>
        <v>0</v>
      </c>
      <c r="G17" s="22" t="s">
        <v>32</v>
      </c>
      <c r="H17" s="38">
        <f>Program!L15</f>
        <v>0</v>
      </c>
      <c r="I17" s="7"/>
      <c r="J17" s="7"/>
      <c r="K17" s="7"/>
      <c r="L17" s="7"/>
      <c r="AL17" s="2">
        <f>IF(F13="",0,IF(F13&gt;H13,3,IF(F13=H13,1,IF(F13&lt;H13,0))))</f>
        <v>1</v>
      </c>
      <c r="AM17" s="2">
        <f>IF(H13="",0,IF(H13&gt;F13,3,IF(H13=F13,1,IF(H13&lt;F13,0))))</f>
        <v>1</v>
      </c>
      <c r="AN17" s="2">
        <f>IF(F13="",0,1)</f>
        <v>1</v>
      </c>
      <c r="AO17" s="2">
        <f t="shared" si="15"/>
        <v>1</v>
      </c>
      <c r="AP17" s="2">
        <f>IF(F13&lt;&gt;"",IF(F13&gt;H13,1,0))</f>
        <v>0</v>
      </c>
      <c r="AQ17" s="2">
        <f>IF(H13&lt;&gt;"",IF(H13&gt;F13,1,0))</f>
        <v>0</v>
      </c>
      <c r="AR17" s="2">
        <f>IF(F13&lt;&gt;"",IF(F13=H13,1,0))</f>
        <v>1</v>
      </c>
      <c r="AS17" s="2">
        <f>IF(H13&lt;&gt;"",IF(H13=F13,1,0))</f>
        <v>1</v>
      </c>
      <c r="AT17" s="2">
        <f>IF(F13&lt;&gt;"",IF(F13&lt;H13,1,0))</f>
        <v>0</v>
      </c>
      <c r="AU17" s="2">
        <f>IF(H13&lt;&gt;"",IF(H13&lt;F13,1,0))</f>
        <v>0</v>
      </c>
      <c r="AV17" s="2">
        <f>F13</f>
        <v>0</v>
      </c>
      <c r="AW17" s="2">
        <f t="shared" si="23"/>
        <v>0</v>
      </c>
      <c r="AX17" s="2">
        <f t="shared" si="24"/>
        <v>0</v>
      </c>
      <c r="AY17" s="2">
        <f>F13</f>
        <v>0</v>
      </c>
    </row>
    <row r="18" spans="2:51" x14ac:dyDescent="0.2">
      <c r="B18" s="19">
        <v>0.54999999999999905</v>
      </c>
      <c r="C18" s="18" t="s">
        <v>0</v>
      </c>
      <c r="D18" s="19">
        <v>0.55763888888888802</v>
      </c>
      <c r="E18" s="22" t="s">
        <v>31</v>
      </c>
      <c r="F18" s="38">
        <f>Program!J16</f>
        <v>0</v>
      </c>
      <c r="G18" s="22" t="s">
        <v>30</v>
      </c>
      <c r="H18" s="38">
        <f>Program!L16</f>
        <v>0</v>
      </c>
      <c r="I18" s="7"/>
      <c r="J18" s="7"/>
      <c r="K18" s="7"/>
      <c r="L18" s="7"/>
      <c r="AL18" s="2">
        <f t="shared" si="12"/>
        <v>1</v>
      </c>
      <c r="AM18" s="2">
        <f t="shared" si="13"/>
        <v>1</v>
      </c>
      <c r="AN18" s="2">
        <f t="shared" si="14"/>
        <v>1</v>
      </c>
      <c r="AO18" s="2">
        <f t="shared" si="15"/>
        <v>1</v>
      </c>
      <c r="AP18" s="2">
        <f t="shared" si="16"/>
        <v>0</v>
      </c>
      <c r="AQ18" s="2">
        <f t="shared" si="17"/>
        <v>0</v>
      </c>
      <c r="AR18" s="2">
        <f t="shared" si="18"/>
        <v>1</v>
      </c>
      <c r="AS18" s="2">
        <f t="shared" si="19"/>
        <v>1</v>
      </c>
      <c r="AT18" s="2">
        <f t="shared" si="20"/>
        <v>0</v>
      </c>
      <c r="AU18" s="2">
        <f t="shared" si="21"/>
        <v>0</v>
      </c>
      <c r="AV18" s="2">
        <f t="shared" si="22"/>
        <v>0</v>
      </c>
      <c r="AW18" s="2">
        <f t="shared" si="23"/>
        <v>0</v>
      </c>
      <c r="AX18" s="2">
        <f t="shared" si="24"/>
        <v>0</v>
      </c>
      <c r="AY18" s="2">
        <f t="shared" si="25"/>
        <v>0</v>
      </c>
    </row>
    <row r="19" spans="2:51" x14ac:dyDescent="0.2">
      <c r="B19" s="19">
        <v>0.54999999999999905</v>
      </c>
      <c r="C19" s="18" t="s">
        <v>0</v>
      </c>
      <c r="D19" s="19">
        <v>0.55763888888888802</v>
      </c>
      <c r="E19" s="22" t="s">
        <v>28</v>
      </c>
      <c r="F19" s="38">
        <f>Program!J17</f>
        <v>0</v>
      </c>
      <c r="G19" s="22" t="s">
        <v>29</v>
      </c>
      <c r="H19" s="38">
        <f>Program!L17</f>
        <v>0</v>
      </c>
      <c r="I19" s="7"/>
      <c r="J19" s="7"/>
      <c r="K19" s="7"/>
      <c r="L19" s="7"/>
      <c r="AL19" s="2">
        <f>IF(F15="",0,IF(F15&gt;H15,3,IF(F15=H15,1,IF(F15&lt;H15,0))))</f>
        <v>1</v>
      </c>
      <c r="AM19" s="2">
        <f>IF(H15="",0,IF(H15&gt;F15,3,IF(H15=F15,1,IF(H15&lt;F15,0))))</f>
        <v>1</v>
      </c>
      <c r="AN19" s="2">
        <f>IF(F15="",0,1)</f>
        <v>1</v>
      </c>
      <c r="AO19" s="2">
        <f t="shared" si="15"/>
        <v>1</v>
      </c>
      <c r="AP19" s="2">
        <f>IF(F15&lt;&gt;"",IF(F15&gt;H15,1,0))</f>
        <v>0</v>
      </c>
      <c r="AQ19" s="2">
        <f>IF(H15&lt;&gt;"",IF(H15&gt;F15,1,0))</f>
        <v>0</v>
      </c>
      <c r="AR19" s="2">
        <f>IF(F15&lt;&gt;"",IF(F15=H15,1,0))</f>
        <v>1</v>
      </c>
      <c r="AS19" s="2">
        <f>IF(H15&lt;&gt;"",IF(H15=F15,1,0))</f>
        <v>1</v>
      </c>
      <c r="AT19" s="2">
        <f>IF(F15&lt;&gt;"",IF(F15&lt;H15,1,0))</f>
        <v>0</v>
      </c>
      <c r="AU19" s="2">
        <f>IF(H15&lt;&gt;"",IF(H15&lt;F15,1,0))</f>
        <v>0</v>
      </c>
      <c r="AV19" s="2">
        <f>F15</f>
        <v>0</v>
      </c>
      <c r="AW19" s="2">
        <f t="shared" si="23"/>
        <v>0</v>
      </c>
      <c r="AX19" s="2">
        <f t="shared" si="24"/>
        <v>0</v>
      </c>
      <c r="AY19" s="2">
        <f>F15</f>
        <v>0</v>
      </c>
    </row>
    <row r="20" spans="2:51" x14ac:dyDescent="0.2">
      <c r="B20" s="19">
        <v>0.59166666666666601</v>
      </c>
      <c r="C20" s="18" t="s">
        <v>0</v>
      </c>
      <c r="D20" s="19">
        <v>0.59930555555555498</v>
      </c>
      <c r="E20" s="22" t="s">
        <v>32</v>
      </c>
      <c r="F20" s="38">
        <f>Program!J18</f>
        <v>0</v>
      </c>
      <c r="G20" s="22" t="s">
        <v>31</v>
      </c>
      <c r="H20" s="38">
        <f>Program!L18</f>
        <v>0</v>
      </c>
      <c r="I20" s="7"/>
      <c r="J20" s="7"/>
      <c r="K20" s="7"/>
      <c r="L20" s="7"/>
      <c r="AL20" s="2">
        <f t="shared" si="12"/>
        <v>1</v>
      </c>
      <c r="AM20" s="2">
        <f t="shared" si="13"/>
        <v>1</v>
      </c>
      <c r="AN20" s="2">
        <f t="shared" si="14"/>
        <v>1</v>
      </c>
      <c r="AO20" s="2">
        <f t="shared" si="15"/>
        <v>1</v>
      </c>
      <c r="AP20" s="2">
        <f t="shared" si="16"/>
        <v>0</v>
      </c>
      <c r="AQ20" s="2">
        <f t="shared" si="17"/>
        <v>0</v>
      </c>
      <c r="AR20" s="2">
        <f t="shared" si="18"/>
        <v>1</v>
      </c>
      <c r="AS20" s="2">
        <f t="shared" si="19"/>
        <v>1</v>
      </c>
      <c r="AT20" s="2">
        <f t="shared" si="20"/>
        <v>0</v>
      </c>
      <c r="AU20" s="2">
        <f t="shared" si="21"/>
        <v>0</v>
      </c>
      <c r="AV20" s="2">
        <f t="shared" si="22"/>
        <v>0</v>
      </c>
      <c r="AW20" s="2">
        <f t="shared" si="23"/>
        <v>0</v>
      </c>
      <c r="AX20" s="2">
        <f t="shared" si="24"/>
        <v>0</v>
      </c>
      <c r="AY20" s="2">
        <f t="shared" si="25"/>
        <v>0</v>
      </c>
    </row>
    <row r="21" spans="2:51" x14ac:dyDescent="0.2">
      <c r="B21" s="19">
        <v>0.59166666666666601</v>
      </c>
      <c r="C21" s="18" t="s">
        <v>0</v>
      </c>
      <c r="D21" s="19">
        <v>0.59930555555555498</v>
      </c>
      <c r="E21" s="22" t="s">
        <v>29</v>
      </c>
      <c r="F21" s="38">
        <f>Program!J19</f>
        <v>0</v>
      </c>
      <c r="G21" s="22" t="s">
        <v>30</v>
      </c>
      <c r="H21" s="38">
        <f>Program!L19</f>
        <v>0</v>
      </c>
      <c r="I21" s="7"/>
      <c r="J21" s="7"/>
      <c r="K21" s="7"/>
      <c r="L21" s="7"/>
      <c r="AL21" s="2">
        <f t="shared" si="12"/>
        <v>1</v>
      </c>
      <c r="AM21" s="2">
        <f t="shared" si="13"/>
        <v>1</v>
      </c>
      <c r="AN21" s="2">
        <f t="shared" si="14"/>
        <v>1</v>
      </c>
      <c r="AO21" s="2">
        <f t="shared" si="15"/>
        <v>1</v>
      </c>
      <c r="AP21" s="2">
        <f t="shared" si="16"/>
        <v>0</v>
      </c>
      <c r="AQ21" s="2">
        <f t="shared" si="17"/>
        <v>0</v>
      </c>
      <c r="AR21" s="2">
        <f t="shared" si="18"/>
        <v>1</v>
      </c>
      <c r="AS21" s="2">
        <f t="shared" si="19"/>
        <v>1</v>
      </c>
      <c r="AT21" s="2">
        <f t="shared" si="20"/>
        <v>0</v>
      </c>
      <c r="AU21" s="2">
        <f t="shared" si="21"/>
        <v>0</v>
      </c>
      <c r="AV21" s="2">
        <f t="shared" si="22"/>
        <v>0</v>
      </c>
      <c r="AW21" s="2">
        <f t="shared" si="23"/>
        <v>0</v>
      </c>
      <c r="AX21" s="2">
        <f t="shared" si="24"/>
        <v>0</v>
      </c>
      <c r="AY21" s="2">
        <f t="shared" si="25"/>
        <v>0</v>
      </c>
    </row>
    <row r="22" spans="2:51" x14ac:dyDescent="0.2">
      <c r="B22" s="19">
        <v>0.63333333333333197</v>
      </c>
      <c r="C22" s="18" t="s">
        <v>0</v>
      </c>
      <c r="D22" s="19">
        <v>0.64097222222222106</v>
      </c>
      <c r="E22" s="22" t="s">
        <v>30</v>
      </c>
      <c r="F22" s="38">
        <f>Program!J20</f>
        <v>0</v>
      </c>
      <c r="G22" s="22" t="s">
        <v>32</v>
      </c>
      <c r="H22" s="38">
        <f>Program!L20</f>
        <v>0</v>
      </c>
      <c r="I22" s="7"/>
      <c r="J22" s="7"/>
      <c r="K22" s="7"/>
      <c r="L22" s="7"/>
      <c r="AL22" s="2">
        <f t="shared" si="12"/>
        <v>1</v>
      </c>
      <c r="AM22" s="2">
        <f t="shared" si="13"/>
        <v>1</v>
      </c>
      <c r="AN22" s="2">
        <f t="shared" si="14"/>
        <v>1</v>
      </c>
      <c r="AO22" s="2">
        <f t="shared" si="15"/>
        <v>1</v>
      </c>
      <c r="AP22" s="2">
        <f t="shared" si="16"/>
        <v>0</v>
      </c>
      <c r="AQ22" s="2">
        <f t="shared" si="17"/>
        <v>0</v>
      </c>
      <c r="AR22" s="2">
        <f t="shared" si="18"/>
        <v>1</v>
      </c>
      <c r="AS22" s="2">
        <f t="shared" si="19"/>
        <v>1</v>
      </c>
      <c r="AT22" s="2">
        <f t="shared" si="20"/>
        <v>0</v>
      </c>
      <c r="AU22" s="2">
        <f t="shared" si="21"/>
        <v>0</v>
      </c>
      <c r="AV22" s="2">
        <f t="shared" si="22"/>
        <v>0</v>
      </c>
      <c r="AW22" s="2">
        <f t="shared" si="23"/>
        <v>0</v>
      </c>
      <c r="AX22" s="2">
        <f t="shared" si="24"/>
        <v>0</v>
      </c>
      <c r="AY22" s="2">
        <f t="shared" si="25"/>
        <v>0</v>
      </c>
    </row>
    <row r="23" spans="2:51" x14ac:dyDescent="0.2">
      <c r="B23" s="19">
        <v>0.63333333333333197</v>
      </c>
      <c r="C23" s="18" t="s">
        <v>0</v>
      </c>
      <c r="D23" s="19">
        <v>0.64097222222222106</v>
      </c>
      <c r="E23" s="22" t="s">
        <v>29</v>
      </c>
      <c r="F23" s="38">
        <f>Program!J21</f>
        <v>0</v>
      </c>
      <c r="G23" s="22" t="s">
        <v>31</v>
      </c>
      <c r="H23" s="38">
        <f>Program!L21</f>
        <v>0</v>
      </c>
      <c r="I23" s="7"/>
      <c r="J23" s="7"/>
      <c r="K23" s="7"/>
      <c r="L23" s="7"/>
      <c r="AL23" s="2">
        <f t="shared" si="12"/>
        <v>1</v>
      </c>
      <c r="AM23" s="2">
        <f t="shared" si="13"/>
        <v>1</v>
      </c>
      <c r="AN23" s="2">
        <f t="shared" si="14"/>
        <v>1</v>
      </c>
      <c r="AO23" s="2">
        <f t="shared" si="15"/>
        <v>1</v>
      </c>
      <c r="AP23" s="2">
        <f t="shared" si="16"/>
        <v>0</v>
      </c>
      <c r="AQ23" s="2">
        <f t="shared" si="17"/>
        <v>0</v>
      </c>
      <c r="AR23" s="2">
        <f t="shared" si="18"/>
        <v>1</v>
      </c>
      <c r="AS23" s="2">
        <f t="shared" si="19"/>
        <v>1</v>
      </c>
      <c r="AT23" s="2">
        <f t="shared" si="20"/>
        <v>0</v>
      </c>
      <c r="AU23" s="2">
        <f t="shared" si="21"/>
        <v>0</v>
      </c>
      <c r="AV23" s="2">
        <f t="shared" si="22"/>
        <v>0</v>
      </c>
      <c r="AW23" s="2">
        <f t="shared" si="23"/>
        <v>0</v>
      </c>
      <c r="AX23" s="2">
        <f t="shared" si="24"/>
        <v>0</v>
      </c>
      <c r="AY23" s="2">
        <f t="shared" si="25"/>
        <v>0</v>
      </c>
    </row>
    <row r="24" spans="2:51" x14ac:dyDescent="0.2">
      <c r="B24" s="13"/>
      <c r="C24" s="8"/>
      <c r="D24" s="13"/>
      <c r="E24" s="11"/>
      <c r="F24" s="5"/>
      <c r="G24" s="11"/>
      <c r="H24" s="5"/>
      <c r="I24" s="7"/>
      <c r="J24" s="7"/>
      <c r="K24" s="7"/>
      <c r="L24" s="7"/>
      <c r="AL24" s="2">
        <f t="shared" si="12"/>
        <v>1</v>
      </c>
      <c r="AM24" s="2">
        <f t="shared" si="13"/>
        <v>1</v>
      </c>
      <c r="AN24" s="2">
        <f t="shared" si="14"/>
        <v>1</v>
      </c>
      <c r="AO24" s="2">
        <f t="shared" si="15"/>
        <v>1</v>
      </c>
      <c r="AP24" s="2">
        <f t="shared" si="16"/>
        <v>0</v>
      </c>
      <c r="AQ24" s="2">
        <f t="shared" si="17"/>
        <v>0</v>
      </c>
      <c r="AR24" s="2">
        <f t="shared" si="18"/>
        <v>1</v>
      </c>
      <c r="AS24" s="2">
        <f t="shared" si="19"/>
        <v>1</v>
      </c>
      <c r="AT24" s="2">
        <f t="shared" si="20"/>
        <v>0</v>
      </c>
      <c r="AU24" s="2">
        <f t="shared" si="21"/>
        <v>0</v>
      </c>
      <c r="AV24" s="2">
        <f t="shared" si="22"/>
        <v>0</v>
      </c>
      <c r="AW24" s="2">
        <f t="shared" si="23"/>
        <v>0</v>
      </c>
      <c r="AX24" s="2">
        <f t="shared" si="24"/>
        <v>0</v>
      </c>
      <c r="AY24" s="2">
        <f t="shared" si="25"/>
        <v>0</v>
      </c>
    </row>
    <row r="25" spans="2:51" x14ac:dyDescent="0.2">
      <c r="B25" s="13"/>
      <c r="C25" s="8"/>
      <c r="D25" s="13"/>
      <c r="E25" s="11"/>
      <c r="F25" s="5"/>
      <c r="G25" s="11"/>
      <c r="H25" s="5"/>
      <c r="I25" s="7"/>
      <c r="J25" s="7"/>
      <c r="K25" s="7"/>
      <c r="L25" s="7"/>
      <c r="AL25" s="2">
        <f t="shared" si="12"/>
        <v>1</v>
      </c>
      <c r="AM25" s="2">
        <f t="shared" si="13"/>
        <v>1</v>
      </c>
      <c r="AN25" s="2">
        <f t="shared" si="14"/>
        <v>1</v>
      </c>
      <c r="AO25" s="2">
        <f t="shared" si="15"/>
        <v>1</v>
      </c>
      <c r="AP25" s="2">
        <f t="shared" si="16"/>
        <v>0</v>
      </c>
      <c r="AQ25" s="2">
        <f t="shared" si="17"/>
        <v>0</v>
      </c>
      <c r="AR25" s="2">
        <f t="shared" si="18"/>
        <v>1</v>
      </c>
      <c r="AS25" s="2">
        <f t="shared" si="19"/>
        <v>1</v>
      </c>
      <c r="AT25" s="2">
        <f t="shared" si="20"/>
        <v>0</v>
      </c>
      <c r="AU25" s="2">
        <f t="shared" si="21"/>
        <v>0</v>
      </c>
      <c r="AV25" s="2">
        <f t="shared" si="22"/>
        <v>0</v>
      </c>
      <c r="AW25" s="2">
        <f t="shared" si="23"/>
        <v>0</v>
      </c>
      <c r="AX25" s="2">
        <f t="shared" si="24"/>
        <v>0</v>
      </c>
      <c r="AY25" s="2">
        <f t="shared" si="25"/>
        <v>0</v>
      </c>
    </row>
    <row r="26" spans="2:51" x14ac:dyDescent="0.2">
      <c r="B26" s="13"/>
      <c r="C26" s="8"/>
      <c r="D26" s="13"/>
      <c r="E26" s="11"/>
      <c r="F26" s="5"/>
      <c r="G26" s="11"/>
      <c r="H26" s="5"/>
      <c r="I26" s="7"/>
      <c r="J26" s="7"/>
      <c r="K26" s="7"/>
      <c r="L26" s="7"/>
      <c r="AL26" s="2">
        <f t="shared" si="12"/>
        <v>1</v>
      </c>
      <c r="AM26" s="2">
        <f t="shared" si="13"/>
        <v>1</v>
      </c>
      <c r="AN26" s="2">
        <f t="shared" si="14"/>
        <v>1</v>
      </c>
      <c r="AO26" s="2">
        <f t="shared" si="15"/>
        <v>1</v>
      </c>
      <c r="AP26" s="2">
        <f t="shared" si="16"/>
        <v>0</v>
      </c>
      <c r="AQ26" s="2">
        <f t="shared" si="17"/>
        <v>0</v>
      </c>
      <c r="AR26" s="2">
        <f t="shared" si="18"/>
        <v>1</v>
      </c>
      <c r="AS26" s="2">
        <f t="shared" si="19"/>
        <v>1</v>
      </c>
      <c r="AT26" s="2">
        <f t="shared" si="20"/>
        <v>0</v>
      </c>
      <c r="AU26" s="2">
        <f t="shared" si="21"/>
        <v>0</v>
      </c>
      <c r="AV26" s="2">
        <f t="shared" si="22"/>
        <v>0</v>
      </c>
      <c r="AW26" s="2">
        <f t="shared" si="23"/>
        <v>0</v>
      </c>
      <c r="AX26" s="2">
        <f t="shared" si="24"/>
        <v>0</v>
      </c>
      <c r="AY26" s="2">
        <f t="shared" si="25"/>
        <v>0</v>
      </c>
    </row>
    <row r="27" spans="2:51" x14ac:dyDescent="0.2">
      <c r="B27" s="13"/>
      <c r="C27" s="8"/>
      <c r="D27" s="13"/>
      <c r="E27" s="11"/>
      <c r="F27" s="5"/>
      <c r="G27" s="11"/>
      <c r="H27" s="5"/>
      <c r="I27" s="7"/>
      <c r="J27" s="7"/>
      <c r="K27" s="7"/>
      <c r="L27" s="7"/>
      <c r="AL27" s="2">
        <f t="shared" si="12"/>
        <v>1</v>
      </c>
      <c r="AM27" s="2">
        <f t="shared" si="13"/>
        <v>1</v>
      </c>
      <c r="AN27" s="2">
        <f t="shared" si="14"/>
        <v>1</v>
      </c>
      <c r="AO27" s="2">
        <f t="shared" si="15"/>
        <v>1</v>
      </c>
      <c r="AP27" s="2">
        <f t="shared" si="16"/>
        <v>0</v>
      </c>
      <c r="AQ27" s="2">
        <f t="shared" si="17"/>
        <v>0</v>
      </c>
      <c r="AR27" s="2">
        <f t="shared" si="18"/>
        <v>1</v>
      </c>
      <c r="AS27" s="2">
        <f t="shared" si="19"/>
        <v>1</v>
      </c>
      <c r="AT27" s="2">
        <f t="shared" si="20"/>
        <v>0</v>
      </c>
      <c r="AU27" s="2">
        <f t="shared" si="21"/>
        <v>0</v>
      </c>
      <c r="AV27" s="2">
        <f t="shared" si="22"/>
        <v>0</v>
      </c>
      <c r="AW27" s="2">
        <f t="shared" si="23"/>
        <v>0</v>
      </c>
      <c r="AX27" s="2">
        <f t="shared" si="24"/>
        <v>0</v>
      </c>
      <c r="AY27" s="2">
        <f t="shared" si="25"/>
        <v>0</v>
      </c>
    </row>
    <row r="28" spans="2:51" x14ac:dyDescent="0.2">
      <c r="B28" s="13"/>
      <c r="C28" s="8"/>
      <c r="D28" s="13"/>
      <c r="E28" s="11"/>
      <c r="F28" s="5"/>
      <c r="G28" s="11"/>
      <c r="H28" s="5"/>
      <c r="I28" s="7"/>
      <c r="J28" s="7"/>
      <c r="K28" s="7"/>
      <c r="L28" s="7"/>
      <c r="AL28" s="2">
        <f t="shared" si="12"/>
        <v>0</v>
      </c>
      <c r="AM28" s="2">
        <f t="shared" si="13"/>
        <v>0</v>
      </c>
      <c r="AN28" s="2">
        <f t="shared" si="14"/>
        <v>0</v>
      </c>
      <c r="AO28" s="2">
        <f t="shared" si="15"/>
        <v>0</v>
      </c>
      <c r="AP28" s="2" t="b">
        <f t="shared" si="16"/>
        <v>0</v>
      </c>
      <c r="AQ28" s="2" t="b">
        <f t="shared" si="17"/>
        <v>0</v>
      </c>
      <c r="AR28" s="2" t="b">
        <f t="shared" si="18"/>
        <v>0</v>
      </c>
      <c r="AS28" s="2" t="b">
        <f t="shared" si="19"/>
        <v>0</v>
      </c>
      <c r="AT28" s="2" t="b">
        <f t="shared" si="20"/>
        <v>0</v>
      </c>
      <c r="AU28" s="2" t="b">
        <f t="shared" si="21"/>
        <v>0</v>
      </c>
      <c r="AV28" s="2">
        <f t="shared" si="22"/>
        <v>0</v>
      </c>
      <c r="AW28" s="2">
        <f t="shared" si="23"/>
        <v>0</v>
      </c>
      <c r="AX28" s="2">
        <f t="shared" si="24"/>
        <v>0</v>
      </c>
      <c r="AY28" s="2">
        <f t="shared" si="25"/>
        <v>0</v>
      </c>
    </row>
    <row r="29" spans="2:51" x14ac:dyDescent="0.2">
      <c r="B29" s="13"/>
      <c r="C29" s="8"/>
      <c r="D29" s="13"/>
      <c r="E29" s="11"/>
      <c r="F29" s="5"/>
      <c r="G29" s="11"/>
      <c r="H29" s="5"/>
      <c r="I29" s="7"/>
      <c r="J29" s="7"/>
      <c r="K29" s="7"/>
      <c r="L29" s="7"/>
      <c r="AL29" s="2">
        <f t="shared" si="12"/>
        <v>0</v>
      </c>
      <c r="AM29" s="2">
        <f t="shared" si="13"/>
        <v>0</v>
      </c>
      <c r="AN29" s="2">
        <f t="shared" si="14"/>
        <v>0</v>
      </c>
      <c r="AO29" s="2">
        <f t="shared" si="15"/>
        <v>0</v>
      </c>
      <c r="AP29" s="2" t="b">
        <f t="shared" si="16"/>
        <v>0</v>
      </c>
      <c r="AQ29" s="2" t="b">
        <f t="shared" si="17"/>
        <v>0</v>
      </c>
      <c r="AR29" s="2" t="b">
        <f t="shared" si="18"/>
        <v>0</v>
      </c>
      <c r="AS29" s="2" t="b">
        <f t="shared" si="19"/>
        <v>0</v>
      </c>
      <c r="AT29" s="2" t="b">
        <f t="shared" si="20"/>
        <v>0</v>
      </c>
      <c r="AU29" s="2" t="b">
        <f t="shared" si="21"/>
        <v>0</v>
      </c>
      <c r="AV29" s="2">
        <f t="shared" si="22"/>
        <v>0</v>
      </c>
      <c r="AW29" s="2">
        <f t="shared" si="23"/>
        <v>0</v>
      </c>
      <c r="AX29" s="2">
        <f t="shared" si="24"/>
        <v>0</v>
      </c>
      <c r="AY29" s="2">
        <f t="shared" si="25"/>
        <v>0</v>
      </c>
    </row>
    <row r="30" spans="2:51" x14ac:dyDescent="0.2">
      <c r="B30" s="13"/>
      <c r="C30" s="8"/>
      <c r="D30" s="13"/>
      <c r="E30" s="11"/>
      <c r="F30" s="5"/>
      <c r="G30" s="11"/>
      <c r="H30" s="5"/>
      <c r="I30" s="7"/>
      <c r="J30" s="7"/>
      <c r="K30" s="7"/>
      <c r="L30" s="7"/>
      <c r="AL30" s="2">
        <f t="shared" si="12"/>
        <v>0</v>
      </c>
      <c r="AM30" s="2">
        <f t="shared" si="13"/>
        <v>0</v>
      </c>
      <c r="AN30" s="2">
        <f t="shared" si="14"/>
        <v>0</v>
      </c>
      <c r="AO30" s="2">
        <f t="shared" si="15"/>
        <v>0</v>
      </c>
      <c r="AP30" s="2" t="b">
        <f t="shared" si="16"/>
        <v>0</v>
      </c>
      <c r="AQ30" s="2" t="b">
        <f t="shared" si="17"/>
        <v>0</v>
      </c>
      <c r="AR30" s="2" t="b">
        <f t="shared" si="18"/>
        <v>0</v>
      </c>
      <c r="AS30" s="2" t="b">
        <f t="shared" si="19"/>
        <v>0</v>
      </c>
      <c r="AT30" s="2" t="b">
        <f t="shared" si="20"/>
        <v>0</v>
      </c>
      <c r="AU30" s="2" t="b">
        <f t="shared" si="21"/>
        <v>0</v>
      </c>
      <c r="AV30" s="2">
        <f t="shared" si="22"/>
        <v>0</v>
      </c>
      <c r="AW30" s="2">
        <f t="shared" si="23"/>
        <v>0</v>
      </c>
      <c r="AX30" s="2">
        <f t="shared" si="24"/>
        <v>0</v>
      </c>
      <c r="AY30" s="2">
        <f t="shared" si="25"/>
        <v>0</v>
      </c>
    </row>
    <row r="31" spans="2:51" x14ac:dyDescent="0.2">
      <c r="B31" s="13"/>
      <c r="C31" s="8"/>
      <c r="D31" s="13"/>
      <c r="E31" s="11"/>
      <c r="F31" s="5"/>
      <c r="G31" s="11"/>
      <c r="H31" s="5"/>
      <c r="I31" s="7"/>
      <c r="J31" s="7"/>
      <c r="K31" s="7"/>
      <c r="L31" s="7"/>
      <c r="AL31" s="2">
        <f t="shared" si="12"/>
        <v>0</v>
      </c>
      <c r="AM31" s="2">
        <f t="shared" si="13"/>
        <v>0</v>
      </c>
      <c r="AN31" s="2">
        <f t="shared" si="14"/>
        <v>0</v>
      </c>
      <c r="AO31" s="2">
        <f t="shared" si="15"/>
        <v>0</v>
      </c>
      <c r="AP31" s="2" t="b">
        <f t="shared" si="16"/>
        <v>0</v>
      </c>
      <c r="AQ31" s="2" t="b">
        <f t="shared" si="17"/>
        <v>0</v>
      </c>
      <c r="AR31" s="2" t="b">
        <f t="shared" si="18"/>
        <v>0</v>
      </c>
      <c r="AS31" s="2" t="b">
        <f t="shared" si="19"/>
        <v>0</v>
      </c>
      <c r="AT31" s="2" t="b">
        <f t="shared" si="20"/>
        <v>0</v>
      </c>
      <c r="AU31" s="2" t="b">
        <f t="shared" si="21"/>
        <v>0</v>
      </c>
      <c r="AV31" s="2">
        <f t="shared" si="22"/>
        <v>0</v>
      </c>
      <c r="AW31" s="2">
        <f t="shared" si="23"/>
        <v>0</v>
      </c>
      <c r="AX31" s="2">
        <f t="shared" si="24"/>
        <v>0</v>
      </c>
      <c r="AY31" s="2">
        <f t="shared" si="25"/>
        <v>0</v>
      </c>
    </row>
    <row r="32" spans="2:51" x14ac:dyDescent="0.2">
      <c r="AL32" s="2">
        <f t="shared" si="12"/>
        <v>0</v>
      </c>
      <c r="AM32" s="2">
        <f t="shared" si="13"/>
        <v>0</v>
      </c>
      <c r="AN32" s="2">
        <f t="shared" si="14"/>
        <v>0</v>
      </c>
      <c r="AO32" s="2">
        <f t="shared" si="15"/>
        <v>0</v>
      </c>
      <c r="AP32" s="2" t="b">
        <f t="shared" si="16"/>
        <v>0</v>
      </c>
      <c r="AQ32" s="2" t="b">
        <f t="shared" si="17"/>
        <v>0</v>
      </c>
      <c r="AR32" s="2" t="b">
        <f t="shared" si="18"/>
        <v>0</v>
      </c>
      <c r="AS32" s="2" t="b">
        <f t="shared" si="19"/>
        <v>0</v>
      </c>
      <c r="AT32" s="2" t="b">
        <f t="shared" si="20"/>
        <v>0</v>
      </c>
      <c r="AU32" s="2" t="b">
        <f t="shared" si="21"/>
        <v>0</v>
      </c>
      <c r="AV32" s="2">
        <f t="shared" si="22"/>
        <v>0</v>
      </c>
      <c r="AW32" s="2">
        <f t="shared" si="23"/>
        <v>0</v>
      </c>
      <c r="AX32" s="2">
        <f t="shared" si="24"/>
        <v>0</v>
      </c>
      <c r="AY32" s="2">
        <f t="shared" si="25"/>
        <v>0</v>
      </c>
    </row>
    <row r="33" spans="38:51" x14ac:dyDescent="0.2">
      <c r="AL33" s="2">
        <f>IF(F29="",0,IF(F29&gt;H29,3,IF(F29=H29,1,IF(F29&lt;H29,0))))</f>
        <v>0</v>
      </c>
      <c r="AM33" s="2">
        <f>IF(H29="",0,IF(H29&gt;F29,3,IF(H29=F29,1,IF(H29&lt;F29,0))))</f>
        <v>0</v>
      </c>
      <c r="AN33" s="2">
        <f>IF(F29="",0,1)</f>
        <v>0</v>
      </c>
      <c r="AO33" s="2">
        <f>IF(H29="",0,1)</f>
        <v>0</v>
      </c>
      <c r="AP33" s="2" t="b">
        <f>IF(F29&lt;&gt;"",IF(F29&gt;H29,1,0))</f>
        <v>0</v>
      </c>
      <c r="AQ33" s="2" t="b">
        <f>IF(H29&lt;&gt;"",IF(H29&gt;F29,1,0))</f>
        <v>0</v>
      </c>
      <c r="AR33" s="2" t="b">
        <f>IF(F29&lt;&gt;"",IF(F29=H29,1,0))</f>
        <v>0</v>
      </c>
      <c r="AS33" s="2" t="b">
        <f>IF(H29&lt;&gt;"",IF(H29=F29,1,0))</f>
        <v>0</v>
      </c>
      <c r="AT33" s="2" t="b">
        <f>IF(F29&lt;&gt;"",IF(F29&lt;H29,1,0))</f>
        <v>0</v>
      </c>
      <c r="AU33" s="2" t="b">
        <f>IF(H29&lt;&gt;"",IF(H29&lt;F29,1,0))</f>
        <v>0</v>
      </c>
      <c r="AV33" s="2">
        <f>F29</f>
        <v>0</v>
      </c>
      <c r="AW33" s="2">
        <f>H29</f>
        <v>0</v>
      </c>
      <c r="AX33" s="2">
        <f>H29</f>
        <v>0</v>
      </c>
      <c r="AY33" s="2">
        <f>F29</f>
        <v>0</v>
      </c>
    </row>
    <row r="34" spans="38:51" x14ac:dyDescent="0.2">
      <c r="AL34" s="2">
        <f>IF(F30="",0,IF(F30&gt;H30,3,IF(F30=H30,1,IF(F30&lt;H30,0))))</f>
        <v>0</v>
      </c>
      <c r="AM34" s="2">
        <f>IF(H30="",0,IF(H30&gt;F30,3,IF(H30=F30,1,IF(H30&lt;F30,0))))</f>
        <v>0</v>
      </c>
      <c r="AN34" s="2">
        <f>IF(F30="",0,1)</f>
        <v>0</v>
      </c>
      <c r="AO34" s="2">
        <f>IF(H30="",0,1)</f>
        <v>0</v>
      </c>
      <c r="AP34" s="2" t="b">
        <f>IF(F30&lt;&gt;"",IF(F30&gt;H30,1,0))</f>
        <v>0</v>
      </c>
      <c r="AQ34" s="2" t="b">
        <f>IF(H30&lt;&gt;"",IF(H30&gt;F30,1,0))</f>
        <v>0</v>
      </c>
      <c r="AR34" s="2" t="b">
        <f>IF(F30&lt;&gt;"",IF(F30=H30,1,0))</f>
        <v>0</v>
      </c>
      <c r="AS34" s="2" t="b">
        <f>IF(H30&lt;&gt;"",IF(H30=F30,1,0))</f>
        <v>0</v>
      </c>
      <c r="AT34" s="2" t="b">
        <f>IF(F30&lt;&gt;"",IF(F30&lt;H30,1,0))</f>
        <v>0</v>
      </c>
      <c r="AU34" s="2" t="b">
        <f>IF(H30&lt;&gt;"",IF(H30&lt;F30,1,0))</f>
        <v>0</v>
      </c>
      <c r="AV34" s="2">
        <f>F30</f>
        <v>0</v>
      </c>
      <c r="AW34" s="2">
        <f>H30</f>
        <v>0</v>
      </c>
      <c r="AX34" s="2">
        <f>H30</f>
        <v>0</v>
      </c>
      <c r="AY34" s="2">
        <f>F30</f>
        <v>0</v>
      </c>
    </row>
    <row r="35" spans="38:51" x14ac:dyDescent="0.2">
      <c r="AL35" s="2">
        <f>IF(F31="",0,IF(F31&gt;H31,3,IF(F31=H31,1,IF(F31&lt;H31,0))))</f>
        <v>0</v>
      </c>
      <c r="AM35" s="2">
        <f>IF(H31="",0,IF(H31&gt;F31,3,IF(H31=F31,1,IF(H31&lt;F31,0))))</f>
        <v>0</v>
      </c>
      <c r="AN35" s="2">
        <f>IF(F31="",0,1)</f>
        <v>0</v>
      </c>
      <c r="AO35" s="2">
        <f>IF(H31="",0,1)</f>
        <v>0</v>
      </c>
      <c r="AP35" s="2" t="b">
        <f>IF(F31&lt;&gt;"",IF(F31&gt;H31,1,0))</f>
        <v>0</v>
      </c>
      <c r="AQ35" s="2" t="b">
        <f>IF(H31&lt;&gt;"",IF(H31&gt;F31,1,0))</f>
        <v>0</v>
      </c>
      <c r="AR35" s="2" t="b">
        <f>IF(F31&lt;&gt;"",IF(F31=H31,1,0))</f>
        <v>0</v>
      </c>
      <c r="AS35" s="2" t="b">
        <f>IF(H31&lt;&gt;"",IF(H31=F31,1,0))</f>
        <v>0</v>
      </c>
      <c r="AT35" s="2" t="b">
        <f>IF(F31&lt;&gt;"",IF(F31&lt;H31,1,0))</f>
        <v>0</v>
      </c>
      <c r="AU35" s="2" t="b">
        <f>IF(H31&lt;&gt;"",IF(H31&lt;F31,1,0))</f>
        <v>0</v>
      </c>
      <c r="AV35" s="2">
        <f>F31</f>
        <v>0</v>
      </c>
      <c r="AW35" s="2">
        <f>H31</f>
        <v>0</v>
      </c>
      <c r="AX35" s="2">
        <f>H31</f>
        <v>0</v>
      </c>
      <c r="AY35" s="2">
        <f>F31</f>
        <v>0</v>
      </c>
    </row>
  </sheetData>
  <sortState ref="D5:G24">
    <sortCondition ref="D5:D24"/>
  </sortState>
  <mergeCells count="22">
    <mergeCell ref="AF5:AF7"/>
    <mergeCell ref="AG5:AG7"/>
    <mergeCell ref="AH5:AH7"/>
    <mergeCell ref="AI5:AI7"/>
    <mergeCell ref="Z5:Z7"/>
    <mergeCell ref="AA5:AA7"/>
    <mergeCell ref="AB5:AB7"/>
    <mergeCell ref="AC5:AC7"/>
    <mergeCell ref="AD5:AD7"/>
    <mergeCell ref="AE5:AE7"/>
    <mergeCell ref="W5:W7"/>
    <mergeCell ref="N3:O3"/>
    <mergeCell ref="B3:D3"/>
    <mergeCell ref="N5:N7"/>
    <mergeCell ref="O5:O7"/>
    <mergeCell ref="P5:P7"/>
    <mergeCell ref="Q5:Q7"/>
    <mergeCell ref="R5:R7"/>
    <mergeCell ref="S5:S7"/>
    <mergeCell ref="T5:T7"/>
    <mergeCell ref="U5:U7"/>
    <mergeCell ref="V5:V7"/>
  </mergeCells>
  <pageMargins left="0.51" right="0.78740157499999996" top="0.55000000000000004" bottom="0.25" header="0.18" footer="0.25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Program</vt:lpstr>
      <vt:lpstr>Juniors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Romuald</dc:creator>
  <cp:lastModifiedBy>Patrick Veillon</cp:lastModifiedBy>
  <cp:lastPrinted>2014-05-20T07:16:58Z</cp:lastPrinted>
  <dcterms:created xsi:type="dcterms:W3CDTF">2011-02-07T20:40:55Z</dcterms:created>
  <dcterms:modified xsi:type="dcterms:W3CDTF">2014-05-20T13:26:02Z</dcterms:modified>
</cp:coreProperties>
</file>