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0" windowWidth="15240" windowHeight="7335" tabRatio="1000" activeTab="1"/>
  </bookViews>
  <sheets>
    <sheet name="Informations Générales" sheetId="1" r:id="rId1"/>
    <sheet name="Opération 1" sheetId="75" r:id="rId2"/>
    <sheet name="Opération 2" sheetId="99" r:id="rId3"/>
  </sheets>
  <definedNames>
    <definedName name="_xlnm._FilterDatabase" localSheetId="0" hidden="1">'Informations Générales'!$A$3:$X$16</definedName>
    <definedName name="_xlnm.Print_Area" localSheetId="1">'Opération 1'!$B$1:$J$81</definedName>
    <definedName name="_xlnm.Print_Area" localSheetId="2">'Opération 2'!$B$1:$J$81</definedName>
  </definedNames>
  <calcPr calcId="145621"/>
</workbook>
</file>

<file path=xl/calcChain.xml><?xml version="1.0" encoding="utf-8"?>
<calcChain xmlns="http://schemas.openxmlformats.org/spreadsheetml/2006/main">
  <c r="B1" i="75" l="1"/>
  <c r="B1" i="99"/>
  <c r="F7" i="75"/>
  <c r="C7" i="75" l="1"/>
  <c r="F55" i="99" l="1"/>
  <c r="F55" i="75"/>
  <c r="C7" i="99" l="1"/>
  <c r="F62" i="99" l="1"/>
  <c r="D62" i="99"/>
  <c r="F59" i="99"/>
  <c r="F58" i="99"/>
  <c r="F57" i="99"/>
  <c r="F56" i="99"/>
  <c r="D59" i="99"/>
  <c r="D58" i="99"/>
  <c r="D57" i="99"/>
  <c r="D56" i="99"/>
  <c r="D55" i="99"/>
  <c r="E49" i="99"/>
  <c r="D40" i="99"/>
  <c r="F39" i="99"/>
  <c r="D37" i="99"/>
  <c r="D35" i="99"/>
  <c r="F31" i="99"/>
  <c r="D31" i="99"/>
  <c r="F22" i="99"/>
  <c r="D22" i="99"/>
  <c r="F13" i="99"/>
  <c r="D13" i="99"/>
  <c r="D11" i="99"/>
  <c r="F9" i="99"/>
  <c r="D9" i="99"/>
  <c r="J7" i="99"/>
  <c r="I7" i="99"/>
  <c r="H7" i="99"/>
  <c r="F7" i="99"/>
  <c r="C1" i="99"/>
  <c r="D75" i="99" l="1"/>
  <c r="J63" i="99"/>
  <c r="J64" i="99" s="1"/>
  <c r="J62" i="99"/>
  <c r="J60" i="99"/>
  <c r="J59" i="99"/>
  <c r="J58" i="99"/>
  <c r="J57" i="99"/>
  <c r="J56" i="99"/>
  <c r="I22" i="99"/>
  <c r="I10" i="99"/>
  <c r="I9" i="99"/>
  <c r="J1" i="99"/>
  <c r="E49" i="75"/>
  <c r="D40" i="75"/>
  <c r="D37" i="75"/>
  <c r="D9" i="75"/>
  <c r="D75" i="75"/>
  <c r="F62" i="75"/>
  <c r="D62" i="75"/>
  <c r="F58" i="75"/>
  <c r="F57" i="75"/>
  <c r="F56" i="75"/>
  <c r="F59" i="75"/>
  <c r="D59" i="75"/>
  <c r="D58" i="75"/>
  <c r="D57" i="75"/>
  <c r="D56" i="75"/>
  <c r="D55" i="75"/>
  <c r="F39" i="75"/>
  <c r="F31" i="75"/>
  <c r="D31" i="75"/>
  <c r="F22" i="75"/>
  <c r="I22" i="75" s="1"/>
  <c r="D22" i="75"/>
  <c r="F13" i="75"/>
  <c r="D13" i="75"/>
  <c r="C1" i="75"/>
  <c r="I11" i="99" l="1"/>
  <c r="J61" i="99"/>
  <c r="J63" i="75"/>
  <c r="J62" i="75"/>
  <c r="J60" i="75"/>
  <c r="J59" i="75"/>
  <c r="J58" i="75"/>
  <c r="J57" i="75"/>
  <c r="J56" i="75"/>
  <c r="D35" i="75"/>
  <c r="D11" i="75"/>
  <c r="F9" i="75"/>
  <c r="J7" i="75"/>
  <c r="I7" i="75"/>
  <c r="H7" i="75"/>
  <c r="I10" i="75"/>
  <c r="J1" i="75"/>
  <c r="I9" i="75" l="1"/>
  <c r="I11" i="75" s="1"/>
  <c r="J61" i="75"/>
  <c r="J64" i="75"/>
  <c r="G11" i="1"/>
  <c r="A6" i="1"/>
  <c r="A7" i="1" s="1"/>
  <c r="A8" i="1" s="1"/>
  <c r="A9" i="1" s="1"/>
  <c r="A10" i="1" s="1"/>
  <c r="A1" i="1" l="1"/>
</calcChain>
</file>

<file path=xl/sharedStrings.xml><?xml version="1.0" encoding="utf-8"?>
<sst xmlns="http://schemas.openxmlformats.org/spreadsheetml/2006/main" count="183" uniqueCount="106">
  <si>
    <t>OPERATION</t>
  </si>
  <si>
    <t>TYPE</t>
  </si>
  <si>
    <t>NB LGT</t>
  </si>
  <si>
    <t>SHAB</t>
  </si>
  <si>
    <t>NOTAIRE</t>
  </si>
  <si>
    <t>PROMOTEUR/ VENDEUR</t>
  </si>
  <si>
    <t>DERNIER DEL EN DATE</t>
  </si>
  <si>
    <t>AVIS DOMAINES</t>
  </si>
  <si>
    <t>LIVRAISON</t>
  </si>
  <si>
    <t>PC/PA/ AUTRES DOCS</t>
  </si>
  <si>
    <t>VEFA</t>
  </si>
  <si>
    <t>AA/OS</t>
  </si>
  <si>
    <t>PLS</t>
  </si>
  <si>
    <t>PLUS</t>
  </si>
  <si>
    <t>PLAI</t>
  </si>
  <si>
    <t>DPT</t>
  </si>
  <si>
    <t xml:space="preserve">Légende : </t>
  </si>
  <si>
    <t>Opérations en chantier</t>
  </si>
  <si>
    <t>Opérations en montage</t>
  </si>
  <si>
    <t>Opération en développement</t>
  </si>
  <si>
    <t>2e T 2015</t>
  </si>
  <si>
    <t>Demande</t>
  </si>
  <si>
    <t>Obtention</t>
  </si>
  <si>
    <t>Montant</t>
  </si>
  <si>
    <t>PV levée des réserves</t>
  </si>
  <si>
    <t>Financement 1%</t>
  </si>
  <si>
    <t xml:space="preserve">Finacement commune </t>
  </si>
  <si>
    <t xml:space="preserve">Financements CG </t>
  </si>
  <si>
    <t>Financements région</t>
  </si>
  <si>
    <t>Financements Etat :</t>
  </si>
  <si>
    <t xml:space="preserve">Logements restants à attribuer : </t>
  </si>
  <si>
    <t>Réservation des logements :</t>
  </si>
  <si>
    <t>Commentaires :</t>
  </si>
  <si>
    <t>Date signature contrat de réservation:</t>
  </si>
  <si>
    <t>Acquisition :</t>
  </si>
  <si>
    <t xml:space="preserve">Commentaires sur PC/PCM: </t>
  </si>
  <si>
    <t>Commentaires sur DEL / Evolution des DEL :</t>
  </si>
  <si>
    <t xml:space="preserve">Opération en </t>
  </si>
  <si>
    <t xml:space="preserve">1 773.29 </t>
  </si>
  <si>
    <t>2E T 2015</t>
  </si>
  <si>
    <t>SHON/ SDP</t>
  </si>
  <si>
    <t>DEPOT</t>
  </si>
  <si>
    <t>OBTENTION</t>
  </si>
  <si>
    <t>FM</t>
  </si>
  <si>
    <t xml:space="preserve">SHAB : </t>
  </si>
  <si>
    <t xml:space="preserve">SHAB/Lgt : </t>
  </si>
  <si>
    <t xml:space="preserve">SHON/SDP : </t>
  </si>
  <si>
    <t xml:space="preserve">Date dépôt PC/PA/Autres docs : </t>
  </si>
  <si>
    <t xml:space="preserve">Date Obtention: </t>
  </si>
  <si>
    <t>Commentaires livraison :</t>
  </si>
  <si>
    <t>Date de la demande:</t>
  </si>
  <si>
    <t>Date du retour :</t>
  </si>
  <si>
    <t>2 019,50</t>
  </si>
  <si>
    <t xml:space="preserve">1 497,48 </t>
  </si>
  <si>
    <t xml:space="preserve"> </t>
  </si>
  <si>
    <t xml:space="preserve">Promoteur/ Vendeur : </t>
  </si>
  <si>
    <t>Date signature acte authentique:</t>
  </si>
  <si>
    <t>Convention APL :</t>
  </si>
  <si>
    <t>Garantie des prêts :</t>
  </si>
  <si>
    <t xml:space="preserve">Prêt 1% : </t>
  </si>
  <si>
    <t>€/m² HT</t>
  </si>
  <si>
    <t>CIL :</t>
  </si>
  <si>
    <t>Sub :</t>
  </si>
  <si>
    <t>Financement :</t>
  </si>
  <si>
    <t>m²</t>
  </si>
  <si>
    <t>€ HT</t>
  </si>
  <si>
    <t xml:space="preserve">Prix/Lgt : </t>
  </si>
  <si>
    <t>Date d'échéance :</t>
  </si>
  <si>
    <t>Informations générales :</t>
  </si>
  <si>
    <t>Commentaires financements :</t>
  </si>
  <si>
    <t>Dossier de commercialisation :</t>
  </si>
  <si>
    <t>Urbanisme :</t>
  </si>
  <si>
    <t xml:space="preserve">Service des domaines : </t>
  </si>
  <si>
    <t xml:space="preserve">Prêts CDC/Banque privée : </t>
  </si>
  <si>
    <r>
      <rPr>
        <b/>
        <u/>
        <sz val="20"/>
        <color rgb="FFFF0000"/>
        <rFont val="Calibri"/>
        <family val="2"/>
        <scheme val="minor"/>
      </rPr>
      <t>Attribution</t>
    </r>
    <r>
      <rPr>
        <u/>
        <sz val="20"/>
        <color rgb="FFFF0000"/>
        <rFont val="Calibri"/>
        <family val="2"/>
        <scheme val="minor"/>
      </rPr>
      <t xml:space="preserve"> :</t>
    </r>
  </si>
  <si>
    <t>Total prêts</t>
  </si>
  <si>
    <t>Total Subv</t>
  </si>
  <si>
    <r>
      <rPr>
        <b/>
        <sz val="16"/>
        <color theme="1"/>
        <rFont val="Calibri"/>
        <family val="2"/>
        <scheme val="minor"/>
      </rPr>
      <t>logements</t>
    </r>
    <r>
      <rPr>
        <sz val="16"/>
        <color theme="1"/>
        <rFont val="Calibri"/>
        <family val="2"/>
        <scheme val="minor"/>
      </rPr>
      <t xml:space="preserve">  dont</t>
    </r>
  </si>
  <si>
    <t>Travaux et livraison:</t>
  </si>
  <si>
    <t xml:space="preserve">Délégation de pouvoir : </t>
  </si>
  <si>
    <t xml:space="preserve">Signature OS : </t>
  </si>
  <si>
    <t>Convocation OPR :</t>
  </si>
  <si>
    <t xml:space="preserve">Date prévue de livraison : </t>
  </si>
  <si>
    <t>Date de Purge :</t>
  </si>
  <si>
    <t xml:space="preserve">Levée des conditions suspensives : </t>
  </si>
  <si>
    <t xml:space="preserve">Autres : </t>
  </si>
  <si>
    <t>4e T 2016</t>
  </si>
  <si>
    <t>3e T 2015</t>
  </si>
  <si>
    <t>PROMESSE DE VENTE/ DE BAIL/ CONTRAT DE RESERVATION</t>
  </si>
  <si>
    <t>Opérations livrées</t>
  </si>
  <si>
    <t>DEL en cours/à venir :</t>
  </si>
  <si>
    <t xml:space="preserve">SHON/Lgt : </t>
  </si>
  <si>
    <t>FM en cours/à venir :</t>
  </si>
  <si>
    <t>Prix de vente/Prix de revient (SHAB) :</t>
  </si>
  <si>
    <t>PRIX (EN €/M² SHAB HT)</t>
  </si>
  <si>
    <t xml:space="preserve"> 30/06/2014</t>
  </si>
  <si>
    <t>1er T 2017</t>
  </si>
  <si>
    <t xml:space="preserve">Suivi des opérations </t>
  </si>
  <si>
    <t>Opération 1</t>
  </si>
  <si>
    <t>Opération 2</t>
  </si>
  <si>
    <t>Opération 3</t>
  </si>
  <si>
    <t>Opération 4</t>
  </si>
  <si>
    <t>Opération 5</t>
  </si>
  <si>
    <t>Opération 6</t>
  </si>
  <si>
    <t>NUM</t>
  </si>
  <si>
    <t>BOUYGUES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</si>
</sst>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#.00&quot; m²&quot;"/>
    <numFmt numFmtId="166" formatCode="#0.00&quot; m²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u/>
      <sz val="20"/>
      <color rgb="FFFF0000"/>
      <name val="Calibri"/>
      <family val="2"/>
      <scheme val="minor"/>
    </font>
    <font>
      <sz val="36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797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auto="1"/>
      </patternFill>
    </fill>
    <fill>
      <patternFill patternType="solid">
        <fgColor rgb="FFFDE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/>
    <xf numFmtId="0" fontId="2" fillId="8" borderId="0"/>
    <xf numFmtId="0" fontId="2" fillId="5" borderId="1" applyAlignment="0"/>
    <xf numFmtId="0" fontId="2" fillId="6" borderId="0"/>
    <xf numFmtId="4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4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7" fillId="0" borderId="0" xfId="0" applyFont="1" applyBorder="1"/>
    <xf numFmtId="0" fontId="0" fillId="0" borderId="3" xfId="0" applyBorder="1" applyAlignment="1">
      <alignment horizontal="center" vertical="center" wrapText="1"/>
    </xf>
    <xf numFmtId="11" fontId="10" fillId="0" borderId="0" xfId="0" applyNumberFormat="1" applyFont="1" applyBorder="1" applyAlignment="1">
      <alignment horizontal="center" vertical="center"/>
    </xf>
    <xf numFmtId="11" fontId="4" fillId="0" borderId="0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0" xfId="10" applyFont="1" applyBorder="1"/>
    <xf numFmtId="0" fontId="12" fillId="0" borderId="0" xfId="0" applyFont="1" applyBorder="1"/>
    <xf numFmtId="0" fontId="12" fillId="0" borderId="0" xfId="10" applyFont="1" applyBorder="1"/>
    <xf numFmtId="0" fontId="13" fillId="0" borderId="0" xfId="0" applyFont="1" applyBorder="1"/>
    <xf numFmtId="0" fontId="12" fillId="0" borderId="0" xfId="0" applyFont="1" applyFill="1" applyBorder="1" applyAlignment="1">
      <alignment horizontal="left"/>
    </xf>
    <xf numFmtId="0" fontId="18" fillId="0" borderId="0" xfId="0" applyFont="1" applyBorder="1"/>
    <xf numFmtId="0" fontId="16" fillId="0" borderId="0" xfId="0" applyFont="1" applyBorder="1"/>
    <xf numFmtId="0" fontId="19" fillId="0" borderId="0" xfId="0" applyFont="1" applyBorder="1" applyAlignment="1"/>
    <xf numFmtId="14" fontId="16" fillId="0" borderId="0" xfId="0" applyNumberFormat="1" applyFont="1" applyBorder="1" applyAlignment="1"/>
    <xf numFmtId="0" fontId="16" fillId="0" borderId="0" xfId="0" applyFont="1"/>
    <xf numFmtId="44" fontId="16" fillId="0" borderId="0" xfId="7" applyFont="1" applyBorder="1" applyAlignment="1">
      <alignment horizontal="center"/>
    </xf>
    <xf numFmtId="0" fontId="16" fillId="0" borderId="0" xfId="0" applyFont="1" applyAlignment="1"/>
    <xf numFmtId="0" fontId="15" fillId="0" borderId="0" xfId="0" applyFont="1" applyBorder="1"/>
    <xf numFmtId="0" fontId="16" fillId="0" borderId="0" xfId="0" applyFont="1" applyFill="1" applyBorder="1"/>
    <xf numFmtId="0" fontId="19" fillId="0" borderId="0" xfId="0" applyFont="1" applyBorder="1"/>
    <xf numFmtId="14" fontId="16" fillId="0" borderId="0" xfId="0" applyNumberFormat="1" applyFont="1" applyBorder="1"/>
    <xf numFmtId="0" fontId="16" fillId="0" borderId="0" xfId="0" applyFont="1" applyBorder="1" applyAlignment="1">
      <alignment horizontal="right"/>
    </xf>
    <xf numFmtId="2" fontId="16" fillId="0" borderId="0" xfId="0" applyNumberFormat="1" applyFont="1" applyBorder="1" applyAlignment="1">
      <alignment horizontal="right"/>
    </xf>
    <xf numFmtId="2" fontId="16" fillId="0" borderId="0" xfId="0" applyNumberFormat="1" applyFont="1" applyBorder="1" applyAlignment="1">
      <alignment horizontal="left"/>
    </xf>
    <xf numFmtId="14" fontId="16" fillId="0" borderId="0" xfId="0" applyNumberFormat="1" applyFont="1" applyBorder="1" applyAlignment="1">
      <alignment horizontal="right"/>
    </xf>
    <xf numFmtId="0" fontId="2" fillId="6" borderId="16" xfId="6" applyBorder="1" applyAlignment="1">
      <alignment horizontal="center" vertical="center"/>
    </xf>
    <xf numFmtId="0" fontId="2" fillId="7" borderId="16" xfId="3" applyBorder="1" applyAlignment="1">
      <alignment horizontal="center" vertical="center"/>
    </xf>
    <xf numFmtId="0" fontId="2" fillId="5" borderId="16" xfId="5" applyBorder="1" applyAlignment="1">
      <alignment horizontal="center" vertical="center"/>
    </xf>
    <xf numFmtId="14" fontId="0" fillId="0" borderId="0" xfId="0" applyNumberFormat="1"/>
    <xf numFmtId="0" fontId="1" fillId="0" borderId="2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/>
    </xf>
    <xf numFmtId="0" fontId="16" fillId="0" borderId="0" xfId="0" applyFont="1" applyBorder="1" applyAlignment="1">
      <alignment horizontal="left"/>
    </xf>
    <xf numFmtId="14" fontId="16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6" fillId="0" borderId="0" xfId="0" applyFont="1" applyFill="1" applyBorder="1" applyAlignment="1">
      <alignment horizontal="left"/>
    </xf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14" fontId="16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3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4" fontId="4" fillId="0" borderId="0" xfId="0" applyNumberFormat="1" applyFont="1" applyBorder="1" applyAlignment="1">
      <alignment vertical="center"/>
    </xf>
    <xf numFmtId="3" fontId="0" fillId="0" borderId="1" xfId="0" applyNumberForma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165" fontId="16" fillId="0" borderId="0" xfId="0" applyNumberFormat="1" applyFont="1" applyBorder="1" applyAlignment="1">
      <alignment horizontal="center"/>
    </xf>
    <xf numFmtId="0" fontId="16" fillId="0" borderId="0" xfId="0" applyFont="1" applyFill="1" applyBorder="1" applyAlignment="1"/>
    <xf numFmtId="166" fontId="16" fillId="0" borderId="0" xfId="0" applyNumberFormat="1" applyFont="1" applyBorder="1" applyAlignment="1">
      <alignment horizontal="right"/>
    </xf>
    <xf numFmtId="3" fontId="16" fillId="0" borderId="0" xfId="0" applyNumberFormat="1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2" fontId="16" fillId="0" borderId="0" xfId="7" applyNumberFormat="1" applyFont="1" applyBorder="1" applyAlignment="1">
      <alignment horizontal="center"/>
    </xf>
    <xf numFmtId="42" fontId="16" fillId="0" borderId="0" xfId="7" applyNumberFormat="1" applyFont="1" applyBorder="1"/>
    <xf numFmtId="42" fontId="15" fillId="0" borderId="0" xfId="7" applyNumberFormat="1" applyFont="1" applyBorder="1" applyAlignment="1">
      <alignment horizontal="center"/>
    </xf>
    <xf numFmtId="0" fontId="2" fillId="4" borderId="2" xfId="5" applyFill="1" applyBorder="1" applyAlignment="1">
      <alignment horizontal="center"/>
    </xf>
    <xf numFmtId="0" fontId="2" fillId="4" borderId="3" xfId="5" applyFill="1" applyBorder="1" applyAlignment="1">
      <alignment horizontal="center"/>
    </xf>
    <xf numFmtId="0" fontId="2" fillId="7" borderId="2" xfId="3" applyBorder="1" applyAlignment="1">
      <alignment horizontal="center"/>
    </xf>
    <xf numFmtId="0" fontId="2" fillId="7" borderId="3" xfId="3" applyBorder="1" applyAlignment="1">
      <alignment horizontal="center"/>
    </xf>
    <xf numFmtId="0" fontId="2" fillId="6" borderId="18" xfId="6" applyBorder="1"/>
    <xf numFmtId="0" fontId="2" fillId="6" borderId="23" xfId="6" applyBorder="1"/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2" fillId="8" borderId="2" xfId="4" applyBorder="1"/>
    <xf numFmtId="0" fontId="2" fillId="8" borderId="3" xfId="4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14" fontId="16" fillId="0" borderId="0" xfId="0" applyNumberFormat="1" applyFont="1" applyBorder="1" applyAlignment="1"/>
    <xf numFmtId="0" fontId="16" fillId="0" borderId="0" xfId="0" applyFont="1" applyBorder="1" applyAlignment="1"/>
    <xf numFmtId="0" fontId="16" fillId="0" borderId="0" xfId="0" applyFont="1" applyAlignment="1">
      <alignment horizontal="left"/>
    </xf>
    <xf numFmtId="0" fontId="16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left" vertical="top"/>
    </xf>
    <xf numFmtId="14" fontId="16" fillId="0" borderId="0" xfId="0" applyNumberFormat="1" applyFont="1" applyBorder="1" applyAlignment="1">
      <alignment horizontal="left"/>
    </xf>
    <xf numFmtId="14" fontId="16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30" xfId="0" applyFont="1" applyBorder="1" applyAlignment="1">
      <alignment horizontal="center" vertical="center"/>
    </xf>
    <xf numFmtId="11" fontId="14" fillId="0" borderId="24" xfId="0" applyNumberFormat="1" applyFont="1" applyBorder="1" applyAlignment="1">
      <alignment horizontal="center" vertical="center"/>
    </xf>
    <xf numFmtId="11" fontId="14" fillId="0" borderId="25" xfId="0" applyNumberFormat="1" applyFont="1" applyBorder="1" applyAlignment="1">
      <alignment horizontal="center" vertical="center"/>
    </xf>
    <xf numFmtId="11" fontId="14" fillId="0" borderId="26" xfId="0" applyNumberFormat="1" applyFont="1" applyBorder="1" applyAlignment="1">
      <alignment horizontal="center" vertical="center"/>
    </xf>
    <xf numFmtId="11" fontId="14" fillId="0" borderId="31" xfId="0" applyNumberFormat="1" applyFont="1" applyBorder="1" applyAlignment="1">
      <alignment horizontal="center" vertical="center"/>
    </xf>
    <xf numFmtId="11" fontId="14" fillId="0" borderId="0" xfId="0" applyNumberFormat="1" applyFont="1" applyBorder="1" applyAlignment="1">
      <alignment horizontal="center" vertical="center"/>
    </xf>
    <xf numFmtId="11" fontId="14" fillId="0" borderId="30" xfId="0" applyNumberFormat="1" applyFont="1" applyBorder="1" applyAlignment="1">
      <alignment horizontal="center" vertical="center"/>
    </xf>
    <xf numFmtId="11" fontId="14" fillId="0" borderId="27" xfId="0" applyNumberFormat="1" applyFont="1" applyBorder="1" applyAlignment="1">
      <alignment horizontal="center" vertical="center"/>
    </xf>
    <xf numFmtId="11" fontId="14" fillId="0" borderId="28" xfId="0" applyNumberFormat="1" applyFont="1" applyBorder="1" applyAlignment="1">
      <alignment horizontal="center" vertical="center"/>
    </xf>
    <xf numFmtId="11" fontId="14" fillId="0" borderId="29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65" fontId="16" fillId="0" borderId="0" xfId="0" applyNumberFormat="1" applyFont="1" applyBorder="1" applyAlignment="1">
      <alignment horizontal="left"/>
    </xf>
  </cellXfs>
  <cellStyles count="11">
    <cellStyle name="40 % - Accent1" xfId="1" builtinId="31" customBuiltin="1"/>
    <cellStyle name="40 % - Accent6" xfId="2" builtinId="51" customBuiltin="1"/>
    <cellStyle name="Chantier" xfId="6"/>
    <cellStyle name="Développement" xfId="5"/>
    <cellStyle name="Euro" xfId="8"/>
    <cellStyle name="Lien hypertexte" xfId="10" builtinId="8"/>
    <cellStyle name="Livrée" xfId="4"/>
    <cellStyle name="Monétaire" xfId="7" builtinId="4"/>
    <cellStyle name="Montage" xfId="3"/>
    <cellStyle name="Normal" xfId="0" builtinId="0" customBuiltin="1"/>
    <cellStyle name="Normal 2" xfId="9"/>
  </cellStyles>
  <dxfs count="0"/>
  <tableStyles count="0" defaultTableStyle="TableStyleMedium2" defaultPivotStyle="PivotStyleLight16"/>
  <colors>
    <mruColors>
      <color rgb="FFCCFFCC"/>
      <color rgb="FFCCFFFF"/>
      <color rgb="FFFFFFCC"/>
      <color rgb="FFFDE9D9"/>
      <color rgb="FFFFFFFF"/>
      <color rgb="FFFFFF9F"/>
      <color rgb="FFF6882E"/>
      <color rgb="FFFFFF85"/>
      <color rgb="FFF79747"/>
      <color rgb="FFEBF4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62"/>
  <sheetViews>
    <sheetView workbookViewId="0">
      <pane xSplit="10" ySplit="4" topLeftCell="M5" activePane="bottomRight" state="frozen"/>
      <selection pane="topRight" activeCell="K1" sqref="K1"/>
      <selection pane="bottomLeft" activeCell="A5" sqref="A5"/>
      <selection pane="bottomRight" activeCell="D5" sqref="D5"/>
    </sheetView>
  </sheetViews>
  <sheetFormatPr baseColWidth="10" defaultRowHeight="15" x14ac:dyDescent="0.25"/>
  <cols>
    <col min="1" max="2" width="3.85546875" customWidth="1"/>
    <col min="3" max="3" width="6" customWidth="1"/>
    <col min="4" max="4" width="42.5703125" customWidth="1"/>
    <col min="5" max="5" width="5.140625" style="7" customWidth="1"/>
    <col min="6" max="6" width="7.85546875" style="7" customWidth="1"/>
    <col min="7" max="7" width="6.28515625" customWidth="1"/>
    <col min="8" max="8" width="6" customWidth="1"/>
    <col min="9" max="9" width="5.7109375" customWidth="1"/>
    <col min="10" max="10" width="6" customWidth="1"/>
    <col min="11" max="11" width="7.85546875" customWidth="1"/>
    <col min="12" max="12" width="8.42578125" customWidth="1"/>
    <col min="13" max="13" width="12.85546875" customWidth="1"/>
    <col min="14" max="14" width="10.5703125" style="7" customWidth="1"/>
    <col min="15" max="15" width="26.140625" customWidth="1"/>
    <col min="17" max="17" width="17.28515625" customWidth="1"/>
    <col min="18" max="19" width="12.42578125" customWidth="1"/>
    <col min="21" max="21" width="12" customWidth="1"/>
    <col min="22" max="22" width="10.85546875" customWidth="1"/>
    <col min="23" max="23" width="11.28515625" customWidth="1"/>
    <col min="24" max="24" width="10.85546875" customWidth="1"/>
  </cols>
  <sheetData>
    <row r="1" spans="1:24" x14ac:dyDescent="0.25">
      <c r="A1" s="98">
        <f ca="1">TODAY()</f>
        <v>41779</v>
      </c>
      <c r="B1" s="99"/>
      <c r="C1" s="99"/>
      <c r="Q1" s="9"/>
    </row>
    <row r="2" spans="1:24" ht="49.5" customHeight="1" thickBot="1" x14ac:dyDescent="0.6">
      <c r="A2" s="56"/>
      <c r="B2" s="55"/>
      <c r="C2" s="55"/>
      <c r="D2" s="104" t="s">
        <v>97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</row>
    <row r="3" spans="1:24" ht="34.5" customHeight="1" x14ac:dyDescent="0.25">
      <c r="B3" s="102"/>
      <c r="C3" s="90" t="s">
        <v>104</v>
      </c>
      <c r="D3" s="92" t="s">
        <v>0</v>
      </c>
      <c r="E3" s="92" t="s">
        <v>15</v>
      </c>
      <c r="F3" s="92" t="s">
        <v>1</v>
      </c>
      <c r="G3" s="92" t="s">
        <v>2</v>
      </c>
      <c r="H3" s="92" t="s">
        <v>12</v>
      </c>
      <c r="I3" s="92" t="s">
        <v>13</v>
      </c>
      <c r="J3" s="92" t="s">
        <v>14</v>
      </c>
      <c r="K3" s="92" t="s">
        <v>40</v>
      </c>
      <c r="L3" s="92" t="s">
        <v>3</v>
      </c>
      <c r="M3" s="92" t="s">
        <v>94</v>
      </c>
      <c r="N3" s="92" t="s">
        <v>4</v>
      </c>
      <c r="O3" s="92" t="s">
        <v>5</v>
      </c>
      <c r="P3" s="94" t="s">
        <v>6</v>
      </c>
      <c r="Q3" s="94" t="s">
        <v>88</v>
      </c>
      <c r="R3" s="94" t="s">
        <v>9</v>
      </c>
      <c r="S3" s="94"/>
      <c r="T3" s="88" t="s">
        <v>7</v>
      </c>
      <c r="U3" s="89"/>
      <c r="V3" s="94" t="s">
        <v>43</v>
      </c>
      <c r="W3" s="94" t="s">
        <v>11</v>
      </c>
      <c r="X3" s="100" t="s">
        <v>8</v>
      </c>
    </row>
    <row r="4" spans="1:24" ht="22.5" customHeight="1" x14ac:dyDescent="0.25">
      <c r="A4" s="8"/>
      <c r="B4" s="103"/>
      <c r="C4" s="91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5"/>
      <c r="Q4" s="95"/>
      <c r="R4" s="46" t="s">
        <v>41</v>
      </c>
      <c r="S4" s="46" t="s">
        <v>42</v>
      </c>
      <c r="T4" s="46" t="s">
        <v>41</v>
      </c>
      <c r="U4" s="46" t="s">
        <v>42</v>
      </c>
      <c r="V4" s="95"/>
      <c r="W4" s="95"/>
      <c r="X4" s="101"/>
    </row>
    <row r="5" spans="1:24" ht="15.95" customHeight="1" x14ac:dyDescent="0.25">
      <c r="A5" s="1">
        <v>1</v>
      </c>
      <c r="B5" s="77"/>
      <c r="C5" s="42">
        <v>25</v>
      </c>
      <c r="D5" s="42" t="s">
        <v>98</v>
      </c>
      <c r="E5" s="42">
        <v>18</v>
      </c>
      <c r="F5" s="42" t="s">
        <v>10</v>
      </c>
      <c r="G5" s="17">
        <v>8</v>
      </c>
      <c r="H5" s="4">
        <v>8</v>
      </c>
      <c r="I5" s="4">
        <v>0</v>
      </c>
      <c r="J5" s="10">
        <v>0</v>
      </c>
      <c r="K5" s="17">
        <v>0</v>
      </c>
      <c r="L5" s="4">
        <v>350</v>
      </c>
      <c r="M5" s="68">
        <v>1995</v>
      </c>
      <c r="N5" s="4"/>
      <c r="O5" s="6" t="s">
        <v>105</v>
      </c>
      <c r="P5" s="5">
        <v>41163</v>
      </c>
      <c r="Q5" s="5">
        <v>41255</v>
      </c>
      <c r="R5" s="4"/>
      <c r="S5" s="4"/>
      <c r="T5" s="20">
        <v>41304</v>
      </c>
      <c r="U5" s="5">
        <v>41327</v>
      </c>
      <c r="V5" s="5">
        <v>41388</v>
      </c>
      <c r="W5" s="5">
        <v>41437</v>
      </c>
      <c r="X5" s="11">
        <v>42005</v>
      </c>
    </row>
    <row r="6" spans="1:24" ht="15.95" customHeight="1" x14ac:dyDescent="0.25">
      <c r="A6" s="1">
        <f t="shared" ref="A6:A10" si="0">A5+1</f>
        <v>2</v>
      </c>
      <c r="B6" s="77"/>
      <c r="C6" s="42">
        <v>46</v>
      </c>
      <c r="D6" s="42" t="s">
        <v>99</v>
      </c>
      <c r="E6" s="42">
        <v>18</v>
      </c>
      <c r="F6" s="42" t="s">
        <v>10</v>
      </c>
      <c r="G6" s="17">
        <v>12</v>
      </c>
      <c r="H6" s="4">
        <v>0</v>
      </c>
      <c r="I6" s="4">
        <v>9</v>
      </c>
      <c r="J6" s="10">
        <v>3</v>
      </c>
      <c r="K6" s="17"/>
      <c r="L6" s="4">
        <v>747.42</v>
      </c>
      <c r="M6" s="4">
        <v>1915.28</v>
      </c>
      <c r="N6" s="4"/>
      <c r="O6" s="6" t="s">
        <v>105</v>
      </c>
      <c r="P6" s="5">
        <v>40939</v>
      </c>
      <c r="Q6" s="5">
        <v>41273</v>
      </c>
      <c r="R6" s="5"/>
      <c r="S6" s="4"/>
      <c r="T6" s="20">
        <v>41220</v>
      </c>
      <c r="U6" s="5">
        <v>41247</v>
      </c>
      <c r="V6" s="5">
        <v>41250</v>
      </c>
      <c r="W6" s="5">
        <v>41256</v>
      </c>
      <c r="X6" s="10" t="s">
        <v>95</v>
      </c>
    </row>
    <row r="7" spans="1:24" ht="15.95" customHeight="1" x14ac:dyDescent="0.25">
      <c r="A7" s="1">
        <f t="shared" si="0"/>
        <v>3</v>
      </c>
      <c r="B7" s="77"/>
      <c r="C7" s="42">
        <v>954</v>
      </c>
      <c r="D7" s="42" t="s">
        <v>100</v>
      </c>
      <c r="E7" s="42">
        <v>18</v>
      </c>
      <c r="F7" s="42" t="s">
        <v>10</v>
      </c>
      <c r="G7" s="17">
        <v>20</v>
      </c>
      <c r="H7" s="4">
        <v>0</v>
      </c>
      <c r="I7" s="4">
        <v>16</v>
      </c>
      <c r="J7" s="10">
        <v>4</v>
      </c>
      <c r="K7" s="17"/>
      <c r="L7" s="4" t="s">
        <v>53</v>
      </c>
      <c r="M7" s="4" t="s">
        <v>38</v>
      </c>
      <c r="N7" s="4"/>
      <c r="O7" s="6" t="s">
        <v>105</v>
      </c>
      <c r="P7" s="5">
        <v>41191</v>
      </c>
      <c r="Q7" s="5">
        <v>41311</v>
      </c>
      <c r="R7" s="4"/>
      <c r="S7" s="4"/>
      <c r="T7" s="20">
        <v>41319</v>
      </c>
      <c r="U7" s="5">
        <v>41340</v>
      </c>
      <c r="V7" s="5">
        <v>41596</v>
      </c>
      <c r="W7" s="5">
        <v>41606</v>
      </c>
      <c r="X7" s="11" t="s">
        <v>39</v>
      </c>
    </row>
    <row r="8" spans="1:24" ht="15.95" customHeight="1" x14ac:dyDescent="0.25">
      <c r="A8" s="1">
        <f t="shared" si="0"/>
        <v>4</v>
      </c>
      <c r="B8" s="77"/>
      <c r="C8" s="42">
        <v>657</v>
      </c>
      <c r="D8" s="42" t="s">
        <v>101</v>
      </c>
      <c r="E8" s="42">
        <v>18</v>
      </c>
      <c r="F8" s="42" t="s">
        <v>10</v>
      </c>
      <c r="G8" s="17">
        <v>32</v>
      </c>
      <c r="H8" s="4">
        <v>0</v>
      </c>
      <c r="I8" s="4">
        <v>23</v>
      </c>
      <c r="J8" s="10">
        <v>9</v>
      </c>
      <c r="K8" s="17"/>
      <c r="L8" s="4" t="s">
        <v>52</v>
      </c>
      <c r="M8" s="4">
        <v>1960</v>
      </c>
      <c r="N8" s="6"/>
      <c r="O8" s="6" t="s">
        <v>105</v>
      </c>
      <c r="P8" s="5">
        <v>41197</v>
      </c>
      <c r="Q8" s="5">
        <v>41339</v>
      </c>
      <c r="R8" s="5"/>
      <c r="S8" s="4"/>
      <c r="T8" s="20">
        <v>41568</v>
      </c>
      <c r="U8" s="5">
        <v>41584</v>
      </c>
      <c r="V8" s="5">
        <v>41575</v>
      </c>
      <c r="W8" s="5">
        <v>41621</v>
      </c>
      <c r="X8" s="10" t="s">
        <v>87</v>
      </c>
    </row>
    <row r="9" spans="1:24" ht="15.95" customHeight="1" x14ac:dyDescent="0.25">
      <c r="A9" s="1">
        <f t="shared" si="0"/>
        <v>5</v>
      </c>
      <c r="B9" s="77"/>
      <c r="C9" s="43">
        <v>2</v>
      </c>
      <c r="D9" s="43" t="s">
        <v>102</v>
      </c>
      <c r="E9" s="43">
        <v>18</v>
      </c>
      <c r="F9" s="43" t="s">
        <v>10</v>
      </c>
      <c r="G9" s="17">
        <v>12</v>
      </c>
      <c r="H9" s="4">
        <v>0</v>
      </c>
      <c r="I9" s="4">
        <v>9</v>
      </c>
      <c r="J9" s="10">
        <v>3</v>
      </c>
      <c r="K9" s="17"/>
      <c r="L9" s="4">
        <v>695.88</v>
      </c>
      <c r="M9" s="4">
        <v>1720</v>
      </c>
      <c r="N9" s="6"/>
      <c r="O9" s="6" t="s">
        <v>105</v>
      </c>
      <c r="P9" s="5">
        <v>41611</v>
      </c>
      <c r="Q9" s="5">
        <v>41698</v>
      </c>
      <c r="R9" s="4"/>
      <c r="S9" s="4"/>
      <c r="T9" s="21"/>
      <c r="U9" s="4"/>
      <c r="V9" s="4"/>
      <c r="W9" s="12" t="s">
        <v>20</v>
      </c>
      <c r="X9" s="10" t="s">
        <v>96</v>
      </c>
    </row>
    <row r="10" spans="1:24" ht="15.95" customHeight="1" x14ac:dyDescent="0.25">
      <c r="A10" s="1">
        <f t="shared" si="0"/>
        <v>6</v>
      </c>
      <c r="B10" s="77"/>
      <c r="C10" s="44">
        <v>114</v>
      </c>
      <c r="D10" s="44" t="s">
        <v>103</v>
      </c>
      <c r="E10" s="44">
        <v>18</v>
      </c>
      <c r="F10" s="44" t="s">
        <v>10</v>
      </c>
      <c r="G10" s="17">
        <v>18</v>
      </c>
      <c r="H10" s="4">
        <v>0</v>
      </c>
      <c r="I10" s="4">
        <v>15</v>
      </c>
      <c r="J10" s="10">
        <v>3</v>
      </c>
      <c r="K10" s="17"/>
      <c r="L10" s="4"/>
      <c r="M10" s="4"/>
      <c r="N10" s="6"/>
      <c r="O10" s="6" t="s">
        <v>105</v>
      </c>
      <c r="P10" s="4"/>
      <c r="Q10" s="4"/>
      <c r="R10" s="4"/>
      <c r="S10" s="4"/>
      <c r="T10" s="21"/>
      <c r="U10" s="4"/>
      <c r="V10" s="4"/>
      <c r="W10" s="4" t="s">
        <v>20</v>
      </c>
      <c r="X10" s="10" t="s">
        <v>86</v>
      </c>
    </row>
    <row r="11" spans="1:24" ht="15.95" customHeight="1" x14ac:dyDescent="0.25">
      <c r="D11" s="2"/>
      <c r="G11" s="78">
        <f>SUM(G5:G10)</f>
        <v>102</v>
      </c>
      <c r="Q11" s="8"/>
    </row>
    <row r="12" spans="1:24" ht="15.95" customHeight="1" x14ac:dyDescent="0.25">
      <c r="D12" s="3" t="s">
        <v>16</v>
      </c>
    </row>
    <row r="13" spans="1:24" ht="15.95" customHeight="1" x14ac:dyDescent="0.25">
      <c r="D13" s="69" t="s">
        <v>89</v>
      </c>
      <c r="E13" s="96"/>
      <c r="F13" s="97"/>
      <c r="L13" t="s">
        <v>54</v>
      </c>
      <c r="N13" s="55"/>
    </row>
    <row r="14" spans="1:24" ht="15.95" customHeight="1" x14ac:dyDescent="0.25">
      <c r="D14" s="2" t="s">
        <v>17</v>
      </c>
      <c r="E14" s="86"/>
      <c r="F14" s="87"/>
    </row>
    <row r="15" spans="1:24" ht="15.95" customHeight="1" x14ac:dyDescent="0.25">
      <c r="D15" s="2" t="s">
        <v>18</v>
      </c>
      <c r="E15" s="84"/>
      <c r="F15" s="85"/>
    </row>
    <row r="16" spans="1:24" ht="15.95" customHeight="1" x14ac:dyDescent="0.25">
      <c r="D16" s="2" t="s">
        <v>19</v>
      </c>
      <c r="E16" s="82"/>
      <c r="F16" s="83"/>
    </row>
    <row r="17" ht="15.95" customHeight="1" x14ac:dyDescent="0.25"/>
    <row r="18" ht="15.95" customHeight="1" x14ac:dyDescent="0.25"/>
    <row r="19" ht="15.95" customHeight="1" x14ac:dyDescent="0.25"/>
    <row r="20" ht="15.95" customHeight="1" x14ac:dyDescent="0.25"/>
    <row r="21" ht="15.95" customHeight="1" x14ac:dyDescent="0.25"/>
    <row r="22" ht="15.95" customHeight="1" x14ac:dyDescent="0.25"/>
    <row r="23" ht="15.95" customHeight="1" x14ac:dyDescent="0.25"/>
    <row r="24" ht="15.95" customHeight="1" x14ac:dyDescent="0.25"/>
    <row r="25" ht="15.95" customHeight="1" x14ac:dyDescent="0.25"/>
    <row r="26" ht="15.95" customHeight="1" x14ac:dyDescent="0.25"/>
    <row r="27" ht="15.95" customHeight="1" x14ac:dyDescent="0.25"/>
    <row r="28" ht="15.95" customHeight="1" x14ac:dyDescent="0.25"/>
    <row r="30" ht="15.95" customHeight="1" x14ac:dyDescent="0.25"/>
    <row r="31" ht="15.95" customHeight="1" x14ac:dyDescent="0.25"/>
    <row r="32" ht="15.95" customHeight="1" x14ac:dyDescent="0.25"/>
    <row r="33" ht="15.95" customHeight="1" x14ac:dyDescent="0.25"/>
    <row r="34" ht="15.95" customHeight="1" x14ac:dyDescent="0.25"/>
    <row r="35" ht="15.95" customHeight="1" x14ac:dyDescent="0.25"/>
    <row r="36" ht="15.95" customHeight="1" x14ac:dyDescent="0.25"/>
    <row r="37" ht="15.95" customHeight="1" x14ac:dyDescent="0.25"/>
    <row r="38" ht="15.95" customHeight="1" x14ac:dyDescent="0.25"/>
    <row r="39" ht="15.95" customHeight="1" x14ac:dyDescent="0.25"/>
    <row r="40" ht="15.95" customHeight="1" x14ac:dyDescent="0.25"/>
    <row r="41" ht="15.95" customHeight="1" x14ac:dyDescent="0.25"/>
    <row r="42" ht="15.95" customHeight="1" x14ac:dyDescent="0.25"/>
    <row r="43" ht="15.95" customHeight="1" x14ac:dyDescent="0.25"/>
    <row r="44" ht="15.95" customHeight="1" x14ac:dyDescent="0.25"/>
    <row r="45" ht="15.95" customHeight="1" x14ac:dyDescent="0.25"/>
    <row r="46" ht="15.95" customHeight="1" x14ac:dyDescent="0.25"/>
    <row r="47" ht="30" customHeight="1" x14ac:dyDescent="0.25"/>
    <row r="48" ht="15.95" customHeight="1" x14ac:dyDescent="0.25"/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  <row r="55" ht="15.95" customHeight="1" x14ac:dyDescent="0.25"/>
    <row r="56" ht="15.95" customHeight="1" x14ac:dyDescent="0.25"/>
    <row r="57" ht="15.95" customHeight="1" x14ac:dyDescent="0.25"/>
    <row r="58" ht="15.95" customHeight="1" x14ac:dyDescent="0.25"/>
    <row r="59" ht="15.95" customHeight="1" x14ac:dyDescent="0.25"/>
    <row r="60" ht="15.95" customHeight="1" x14ac:dyDescent="0.25"/>
    <row r="61" ht="15.95" customHeight="1" x14ac:dyDescent="0.25"/>
    <row r="62" ht="15.95" customHeight="1" x14ac:dyDescent="0.25"/>
  </sheetData>
  <mergeCells count="27">
    <mergeCell ref="A1:C1"/>
    <mergeCell ref="V3:V4"/>
    <mergeCell ref="W3:W4"/>
    <mergeCell ref="X3:X4"/>
    <mergeCell ref="E3:E4"/>
    <mergeCell ref="D3:D4"/>
    <mergeCell ref="B3:B4"/>
    <mergeCell ref="J3:J4"/>
    <mergeCell ref="I3:I4"/>
    <mergeCell ref="H3:H4"/>
    <mergeCell ref="G3:G4"/>
    <mergeCell ref="F3:F4"/>
    <mergeCell ref="D2:T2"/>
    <mergeCell ref="E16:F16"/>
    <mergeCell ref="E15:F15"/>
    <mergeCell ref="E14:F14"/>
    <mergeCell ref="T3:U3"/>
    <mergeCell ref="C3:C4"/>
    <mergeCell ref="O3:O4"/>
    <mergeCell ref="N3:N4"/>
    <mergeCell ref="M3:M4"/>
    <mergeCell ref="L3:L4"/>
    <mergeCell ref="K3:K4"/>
    <mergeCell ref="R3:S3"/>
    <mergeCell ref="Q3:Q4"/>
    <mergeCell ref="P3:P4"/>
    <mergeCell ref="E13:F13"/>
  </mergeCells>
  <printOptions horizontalCentered="1" verticalCentered="1"/>
  <pageMargins left="0" right="0" top="0" bottom="0" header="0" footer="0"/>
  <pageSetup paperSize="8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tabSelected="1" zoomScaleNormal="100" workbookViewId="0">
      <selection activeCell="A7" sqref="A7"/>
    </sheetView>
  </sheetViews>
  <sheetFormatPr baseColWidth="10" defaultRowHeight="15" x14ac:dyDescent="0.25"/>
  <cols>
    <col min="2" max="2" width="23.7109375" customWidth="1"/>
    <col min="3" max="3" width="23.28515625" customWidth="1"/>
    <col min="4" max="4" width="19" customWidth="1"/>
    <col min="5" max="5" width="30.28515625" customWidth="1"/>
    <col min="6" max="6" width="24.28515625" customWidth="1"/>
    <col min="7" max="7" width="20.85546875" customWidth="1"/>
    <col min="8" max="8" width="20.7109375" customWidth="1"/>
    <col min="9" max="9" width="13.7109375" customWidth="1"/>
    <col min="10" max="10" width="20.5703125" customWidth="1"/>
  </cols>
  <sheetData>
    <row r="1" spans="1:10" ht="14.25" customHeight="1" x14ac:dyDescent="0.25">
      <c r="A1">
        <v>9</v>
      </c>
      <c r="B1" s="133" t="str">
        <f>"N° "&amp;'Informations Générales'!C5</f>
        <v>N° 25</v>
      </c>
      <c r="C1" s="134" t="str">
        <f>'Informations Générales'!D5&amp;" ("&amp;'Informations Générales'!E5&amp;")"</f>
        <v>Opération 1 (18)</v>
      </c>
      <c r="D1" s="135"/>
      <c r="E1" s="135"/>
      <c r="F1" s="135"/>
      <c r="G1" s="135"/>
      <c r="H1" s="136"/>
      <c r="I1" s="65"/>
      <c r="J1" s="67">
        <f ca="1">TODAY()</f>
        <v>41779</v>
      </c>
    </row>
    <row r="2" spans="1:10" ht="24.75" customHeight="1" x14ac:dyDescent="0.25">
      <c r="B2" s="133"/>
      <c r="C2" s="137"/>
      <c r="D2" s="138"/>
      <c r="E2" s="138"/>
      <c r="F2" s="138"/>
      <c r="G2" s="138"/>
      <c r="H2" s="139"/>
      <c r="I2" s="65"/>
      <c r="J2" s="66"/>
    </row>
    <row r="3" spans="1:10" ht="24.75" customHeight="1" thickBot="1" x14ac:dyDescent="0.3">
      <c r="B3" s="133"/>
      <c r="C3" s="140"/>
      <c r="D3" s="141"/>
      <c r="E3" s="141"/>
      <c r="F3" s="141"/>
      <c r="G3" s="141"/>
      <c r="H3" s="142"/>
      <c r="I3" s="51"/>
      <c r="J3" s="51"/>
    </row>
    <row r="4" spans="1:10" ht="24.75" customHeight="1" x14ac:dyDescent="0.25">
      <c r="B4" s="16"/>
      <c r="C4" s="18"/>
      <c r="D4" s="19"/>
      <c r="E4" s="19"/>
      <c r="F4" s="19"/>
      <c r="G4" s="19"/>
      <c r="H4" s="19"/>
      <c r="I4" s="51"/>
      <c r="J4" s="51"/>
    </row>
    <row r="5" spans="1:10" ht="24.75" customHeight="1" x14ac:dyDescent="0.4">
      <c r="B5" s="24" t="s">
        <v>68</v>
      </c>
      <c r="C5" s="15"/>
      <c r="D5" s="19"/>
      <c r="E5" s="19"/>
      <c r="F5" s="19"/>
      <c r="G5" s="19"/>
      <c r="H5" s="19"/>
      <c r="I5" s="51"/>
      <c r="J5" s="51"/>
    </row>
    <row r="6" spans="1:10" ht="18.75" x14ac:dyDescent="0.3">
      <c r="B6" s="22"/>
      <c r="C6" s="15"/>
      <c r="D6" s="15"/>
      <c r="E6" s="13"/>
      <c r="F6" s="13"/>
      <c r="G6" s="13"/>
      <c r="H6" s="13"/>
      <c r="I6" s="13"/>
      <c r="J6" s="13"/>
    </row>
    <row r="7" spans="1:10" ht="23.25" x14ac:dyDescent="0.35">
      <c r="B7" s="48" t="s">
        <v>37</v>
      </c>
      <c r="C7" s="70" t="str">
        <f>'Informations Générales'!F5</f>
        <v>VEFA</v>
      </c>
      <c r="D7" s="38"/>
      <c r="E7" s="31"/>
      <c r="F7" s="72">
        <f>'Informations Générales'!G5</f>
        <v>8</v>
      </c>
      <c r="G7" s="71" t="s">
        <v>77</v>
      </c>
      <c r="H7" s="71" t="str">
        <f>'Informations Générales'!H5&amp;" PLS"</f>
        <v>8 PLS</v>
      </c>
      <c r="I7" s="71" t="str">
        <f>'Informations Générales'!I5&amp;" PLUS"</f>
        <v>0 PLUS</v>
      </c>
      <c r="J7" s="71" t="str">
        <f>'Informations Générales'!J5&amp;" PLAI"</f>
        <v>0 PLAI</v>
      </c>
    </row>
    <row r="8" spans="1:10" ht="21" x14ac:dyDescent="0.35">
      <c r="B8" s="48"/>
      <c r="C8" s="48"/>
      <c r="D8" s="38"/>
      <c r="E8" s="38"/>
      <c r="F8" s="54"/>
      <c r="G8" s="54"/>
      <c r="H8" s="54"/>
      <c r="I8" s="54"/>
      <c r="J8" s="31"/>
    </row>
    <row r="9" spans="1:10" ht="21" x14ac:dyDescent="0.35">
      <c r="B9" s="48" t="s">
        <v>46</v>
      </c>
      <c r="C9" s="38"/>
      <c r="D9" s="75">
        <f>'Informations Générales'!K5</f>
        <v>0</v>
      </c>
      <c r="E9" s="38" t="s">
        <v>44</v>
      </c>
      <c r="F9" s="39">
        <f>'Informations Générales'!L5</f>
        <v>350</v>
      </c>
      <c r="G9" s="35" t="s">
        <v>64</v>
      </c>
      <c r="H9" s="38" t="s">
        <v>45</v>
      </c>
      <c r="I9" s="146">
        <f>F9/F7</f>
        <v>43.75</v>
      </c>
      <c r="J9" s="146"/>
    </row>
    <row r="10" spans="1:10" ht="21" x14ac:dyDescent="0.35">
      <c r="B10" s="48"/>
      <c r="C10" s="48"/>
      <c r="D10" s="28"/>
      <c r="E10" s="28"/>
      <c r="F10" s="54"/>
      <c r="G10" s="40"/>
      <c r="H10" s="38" t="s">
        <v>91</v>
      </c>
      <c r="I10" s="73" t="str">
        <f>IF(D9/F7=0,"inconnu",D9/F7)</f>
        <v>inconnu</v>
      </c>
      <c r="J10" s="28"/>
    </row>
    <row r="11" spans="1:10" ht="21" x14ac:dyDescent="0.35">
      <c r="B11" s="112" t="s">
        <v>93</v>
      </c>
      <c r="C11" s="112"/>
      <c r="D11" s="76">
        <f>'Informations Générales'!M5</f>
        <v>1995</v>
      </c>
      <c r="E11" s="48" t="s">
        <v>60</v>
      </c>
      <c r="F11" s="48"/>
      <c r="G11" s="28"/>
      <c r="H11" s="38" t="s">
        <v>66</v>
      </c>
      <c r="I11" s="54">
        <f>D11*I9</f>
        <v>87281.25</v>
      </c>
      <c r="J11" s="28" t="s">
        <v>65</v>
      </c>
    </row>
    <row r="12" spans="1:10" ht="21" x14ac:dyDescent="0.35">
      <c r="B12" s="48"/>
      <c r="C12" s="48"/>
      <c r="D12" s="28"/>
      <c r="E12" s="28"/>
      <c r="F12" s="28"/>
      <c r="G12" s="28"/>
      <c r="H12" s="28"/>
      <c r="I12" s="28"/>
      <c r="J12" s="28"/>
    </row>
    <row r="13" spans="1:10" ht="21" x14ac:dyDescent="0.35">
      <c r="B13" s="74" t="s">
        <v>90</v>
      </c>
      <c r="C13" s="74"/>
      <c r="D13" s="61">
        <f>IF('Informations Générales'!P5=DATE(1900,1,0),"en attente",('Informations Générales'!P5))</f>
        <v>41163</v>
      </c>
      <c r="E13" s="41" t="s">
        <v>92</v>
      </c>
      <c r="F13" s="129">
        <f>IF('Informations Générales'!V5=DATE(1900,1,0),"en attente",('Informations Générales'!V5))</f>
        <v>41388</v>
      </c>
      <c r="G13" s="129"/>
      <c r="H13" s="30"/>
      <c r="I13" s="28"/>
      <c r="J13" s="28"/>
    </row>
    <row r="14" spans="1:10" ht="21" x14ac:dyDescent="0.35">
      <c r="B14" s="35"/>
      <c r="C14" s="37"/>
      <c r="D14" s="28"/>
      <c r="E14" s="35"/>
      <c r="F14" s="53"/>
      <c r="G14" s="28"/>
      <c r="H14" s="37"/>
      <c r="I14" s="28"/>
      <c r="J14" s="28"/>
    </row>
    <row r="15" spans="1:10" ht="21.75" thickBot="1" x14ac:dyDescent="0.4">
      <c r="B15" s="28" t="s">
        <v>36</v>
      </c>
      <c r="C15" s="28"/>
      <c r="D15" s="28"/>
      <c r="E15" s="28"/>
      <c r="F15" s="28"/>
      <c r="G15" s="28"/>
      <c r="H15" s="28"/>
      <c r="I15" s="28"/>
      <c r="J15" s="28"/>
    </row>
    <row r="16" spans="1:10" ht="15" customHeight="1" x14ac:dyDescent="0.25">
      <c r="B16" s="106"/>
      <c r="C16" s="107"/>
      <c r="D16" s="107"/>
      <c r="E16" s="107"/>
      <c r="F16" s="107"/>
      <c r="G16" s="107"/>
      <c r="H16" s="107"/>
      <c r="I16" s="107"/>
      <c r="J16" s="108"/>
    </row>
    <row r="17" spans="2:10" ht="15" customHeight="1" x14ac:dyDescent="0.25">
      <c r="B17" s="143"/>
      <c r="C17" s="144"/>
      <c r="D17" s="144"/>
      <c r="E17" s="144"/>
      <c r="F17" s="144"/>
      <c r="G17" s="144"/>
      <c r="H17" s="144"/>
      <c r="I17" s="144"/>
      <c r="J17" s="145"/>
    </row>
    <row r="18" spans="2:10" ht="15.75" customHeight="1" thickBot="1" x14ac:dyDescent="0.3">
      <c r="B18" s="109"/>
      <c r="C18" s="110"/>
      <c r="D18" s="110"/>
      <c r="E18" s="110"/>
      <c r="F18" s="110"/>
      <c r="G18" s="110"/>
      <c r="H18" s="110"/>
      <c r="I18" s="110"/>
      <c r="J18" s="111"/>
    </row>
    <row r="19" spans="2:10" ht="18.75" x14ac:dyDescent="0.3">
      <c r="B19" s="52"/>
      <c r="C19" s="52"/>
      <c r="D19" s="52"/>
      <c r="E19" s="52"/>
      <c r="F19" s="52"/>
      <c r="G19" s="52"/>
      <c r="H19" s="52"/>
      <c r="I19" s="52"/>
      <c r="J19" s="52"/>
    </row>
    <row r="20" spans="2:10" ht="26.25" x14ac:dyDescent="0.4">
      <c r="B20" s="23" t="s">
        <v>71</v>
      </c>
      <c r="C20" s="52"/>
      <c r="D20" s="52"/>
      <c r="E20" s="52"/>
      <c r="F20" s="52"/>
      <c r="G20" s="52"/>
      <c r="H20" s="52"/>
      <c r="I20" s="52"/>
      <c r="J20" s="52"/>
    </row>
    <row r="21" spans="2:10" ht="18.75" x14ac:dyDescent="0.3">
      <c r="B21" s="14"/>
      <c r="C21" s="13"/>
      <c r="D21" s="13"/>
      <c r="E21" s="13"/>
      <c r="F21" s="13"/>
      <c r="G21" s="13"/>
      <c r="H21" s="13"/>
      <c r="I21" s="13"/>
      <c r="J21" s="13"/>
    </row>
    <row r="22" spans="2:10" ht="21" x14ac:dyDescent="0.35">
      <c r="B22" s="112" t="s">
        <v>47</v>
      </c>
      <c r="C22" s="112"/>
      <c r="D22" s="49" t="str">
        <f>IF('Informations Générales'!R5=DATE(1900,1,0),"en attente",('Informations Générales'!R5))</f>
        <v>en attente</v>
      </c>
      <c r="E22" s="38" t="s">
        <v>48</v>
      </c>
      <c r="F22" s="129" t="str">
        <f>IF('Informations Générales'!S5=DATE(1900,1,0),"en attente",('Informations Générales'!S5))</f>
        <v>en attente</v>
      </c>
      <c r="G22" s="129"/>
      <c r="H22" s="30" t="s">
        <v>83</v>
      </c>
      <c r="I22" s="129" t="str">
        <f>IF(F22="en attente","en attente",F22+60)</f>
        <v>en attente</v>
      </c>
      <c r="J22" s="126"/>
    </row>
    <row r="23" spans="2:10" ht="21" x14ac:dyDescent="0.35">
      <c r="B23" s="28"/>
      <c r="C23" s="28"/>
      <c r="D23" s="28"/>
      <c r="E23" s="28"/>
      <c r="F23" s="28"/>
      <c r="G23" s="28"/>
      <c r="H23" s="28"/>
      <c r="I23" s="28"/>
      <c r="J23" s="28"/>
    </row>
    <row r="24" spans="2:10" ht="21.75" thickBot="1" x14ac:dyDescent="0.4">
      <c r="B24" s="28" t="s">
        <v>35</v>
      </c>
      <c r="C24" s="28"/>
      <c r="D24" s="28"/>
      <c r="E24" s="28"/>
      <c r="F24" s="28"/>
      <c r="G24" s="28"/>
      <c r="H24" s="28"/>
      <c r="I24" s="28"/>
      <c r="J24" s="28"/>
    </row>
    <row r="25" spans="2:10" ht="15" customHeight="1" x14ac:dyDescent="0.25">
      <c r="B25" s="106"/>
      <c r="C25" s="107"/>
      <c r="D25" s="107"/>
      <c r="E25" s="107"/>
      <c r="F25" s="107"/>
      <c r="G25" s="107"/>
      <c r="H25" s="107"/>
      <c r="I25" s="107"/>
      <c r="J25" s="108"/>
    </row>
    <row r="26" spans="2:10" ht="15" customHeight="1" x14ac:dyDescent="0.25">
      <c r="B26" s="143"/>
      <c r="C26" s="144"/>
      <c r="D26" s="144"/>
      <c r="E26" s="144"/>
      <c r="F26" s="144"/>
      <c r="G26" s="144"/>
      <c r="H26" s="144"/>
      <c r="I26" s="144"/>
      <c r="J26" s="145"/>
    </row>
    <row r="27" spans="2:10" ht="15.75" customHeight="1" thickBot="1" x14ac:dyDescent="0.3">
      <c r="B27" s="109"/>
      <c r="C27" s="110"/>
      <c r="D27" s="110"/>
      <c r="E27" s="110"/>
      <c r="F27" s="110"/>
      <c r="G27" s="110"/>
      <c r="H27" s="110"/>
      <c r="I27" s="110"/>
      <c r="J27" s="111"/>
    </row>
    <row r="28" spans="2:10" ht="18.75" x14ac:dyDescent="0.3">
      <c r="B28" s="52"/>
      <c r="C28" s="52"/>
      <c r="D28" s="52"/>
      <c r="E28" s="52"/>
      <c r="F28" s="52"/>
      <c r="G28" s="52"/>
      <c r="H28" s="52"/>
      <c r="I28" s="52"/>
      <c r="J28" s="52"/>
    </row>
    <row r="29" spans="2:10" ht="26.25" x14ac:dyDescent="0.4">
      <c r="B29" s="23" t="s">
        <v>72</v>
      </c>
      <c r="C29" s="52"/>
      <c r="D29" s="52"/>
      <c r="E29" s="52"/>
      <c r="F29" s="52"/>
      <c r="G29" s="52"/>
      <c r="H29" s="52"/>
      <c r="I29" s="52"/>
      <c r="J29" s="52"/>
    </row>
    <row r="30" spans="2:10" ht="21" x14ac:dyDescent="0.35">
      <c r="B30" s="27"/>
      <c r="C30" s="28"/>
      <c r="D30" s="28"/>
      <c r="E30" s="28"/>
      <c r="F30" s="28"/>
      <c r="G30" s="28"/>
      <c r="H30" s="28"/>
      <c r="I30" s="28"/>
      <c r="J30" s="13"/>
    </row>
    <row r="31" spans="2:10" ht="21" x14ac:dyDescent="0.35">
      <c r="B31" s="112" t="s">
        <v>50</v>
      </c>
      <c r="C31" s="112"/>
      <c r="D31" s="49">
        <f>IF('Informations Générales'!T5=DATE(1900,1,0),"en attente",('Informations Générales'!T5))</f>
        <v>41304</v>
      </c>
      <c r="E31" s="38" t="s">
        <v>51</v>
      </c>
      <c r="F31" s="129">
        <f>IF('Informations Générales'!U5=DATE(1900,1,0),"en attente",('Informations Générales'!U5))</f>
        <v>41327</v>
      </c>
      <c r="G31" s="129"/>
      <c r="H31" s="30"/>
      <c r="I31" s="28"/>
      <c r="J31" s="13"/>
    </row>
    <row r="32" spans="2:10" ht="21" x14ac:dyDescent="0.35">
      <c r="B32" s="28"/>
      <c r="C32" s="28"/>
      <c r="D32" s="28"/>
      <c r="E32" s="28"/>
      <c r="F32" s="28"/>
      <c r="G32" s="28"/>
      <c r="H32" s="28"/>
      <c r="I32" s="28"/>
      <c r="J32" s="13"/>
    </row>
    <row r="33" spans="2:13" ht="26.25" x14ac:dyDescent="0.4">
      <c r="B33" s="23" t="s">
        <v>34</v>
      </c>
      <c r="C33" s="13"/>
      <c r="D33" s="13"/>
      <c r="E33" s="13"/>
      <c r="F33" s="13"/>
      <c r="G33" s="13"/>
      <c r="H33" s="13"/>
      <c r="I33" s="13"/>
      <c r="J33" s="13"/>
    </row>
    <row r="34" spans="2:13" ht="18.75" x14ac:dyDescent="0.3">
      <c r="B34" s="14"/>
      <c r="C34" s="13"/>
      <c r="D34" s="13"/>
      <c r="E34" s="13"/>
      <c r="F34" s="13"/>
      <c r="J34" s="13"/>
    </row>
    <row r="35" spans="2:13" ht="21" x14ac:dyDescent="0.35">
      <c r="B35" s="112" t="s">
        <v>55</v>
      </c>
      <c r="C35" s="112"/>
      <c r="D35" s="112" t="str">
        <f>'Informations Générales'!O5</f>
        <v>BOUYGUES</v>
      </c>
      <c r="E35" s="112"/>
      <c r="F35" s="28"/>
      <c r="G35" s="31"/>
      <c r="H35" s="31"/>
      <c r="I35" s="31"/>
      <c r="J35" s="28"/>
    </row>
    <row r="36" spans="2:13" ht="21" x14ac:dyDescent="0.35">
      <c r="B36" s="48" t="s">
        <v>79</v>
      </c>
      <c r="C36" s="48"/>
      <c r="D36" s="129"/>
      <c r="E36" s="129"/>
      <c r="F36" s="28"/>
      <c r="G36" s="31"/>
      <c r="H36" s="31"/>
      <c r="I36" s="31"/>
      <c r="J36" s="28"/>
    </row>
    <row r="37" spans="2:13" ht="21" x14ac:dyDescent="0.35">
      <c r="B37" s="112" t="s">
        <v>33</v>
      </c>
      <c r="C37" s="112"/>
      <c r="D37" s="128">
        <f>IF('Informations Générales'!Q5=DATE(1900,1,0),"en attente",('Informations Générales'!Q5))</f>
        <v>41255</v>
      </c>
      <c r="E37" s="128"/>
      <c r="F37" s="28"/>
      <c r="G37" s="28"/>
      <c r="H37" s="28"/>
      <c r="I37" s="28"/>
      <c r="J37" s="28"/>
    </row>
    <row r="38" spans="2:13" ht="21" x14ac:dyDescent="0.35">
      <c r="B38" s="112" t="s">
        <v>67</v>
      </c>
      <c r="C38" s="112"/>
      <c r="D38" s="128"/>
      <c r="E38" s="128"/>
      <c r="F38" s="28"/>
      <c r="G38" s="28"/>
      <c r="H38" s="28"/>
      <c r="I38" s="28"/>
      <c r="J38" s="28"/>
    </row>
    <row r="39" spans="2:13" ht="21" x14ac:dyDescent="0.35">
      <c r="B39" s="112" t="s">
        <v>84</v>
      </c>
      <c r="C39" s="112"/>
      <c r="E39" s="41" t="s">
        <v>58</v>
      </c>
      <c r="F39" s="129" t="e">
        <f>IF(#REF!=DATE(1900,1,0),"en attente",(#REF!))</f>
        <v>#REF!</v>
      </c>
      <c r="G39" s="129"/>
      <c r="H39" s="28" t="s">
        <v>85</v>
      </c>
      <c r="I39" s="132"/>
      <c r="J39" s="132"/>
    </row>
    <row r="40" spans="2:13" ht="21" x14ac:dyDescent="0.35">
      <c r="B40" s="112" t="s">
        <v>56</v>
      </c>
      <c r="C40" s="112"/>
      <c r="D40" s="128">
        <f>IF('Informations Générales'!W5=DATE(1900,1,0),"en attente",('Informations Générales'!W5))</f>
        <v>41437</v>
      </c>
      <c r="E40" s="128"/>
      <c r="F40" s="37"/>
      <c r="G40" s="37"/>
      <c r="H40" s="28"/>
      <c r="I40" s="31"/>
      <c r="J40" s="31"/>
    </row>
    <row r="41" spans="2:13" ht="21" x14ac:dyDescent="0.35">
      <c r="B41" s="28"/>
      <c r="C41" s="28"/>
      <c r="D41" s="28"/>
      <c r="E41" s="28"/>
      <c r="F41" s="28"/>
      <c r="G41" s="28"/>
      <c r="H41" s="28"/>
      <c r="I41" s="28"/>
      <c r="J41" s="28"/>
    </row>
    <row r="42" spans="2:13" ht="21.75" thickBot="1" x14ac:dyDescent="0.4">
      <c r="B42" s="28" t="s">
        <v>32</v>
      </c>
      <c r="C42" s="28"/>
      <c r="D42" s="28"/>
      <c r="E42" s="28"/>
      <c r="F42" s="28"/>
      <c r="G42" s="28"/>
      <c r="H42" s="28"/>
      <c r="I42" s="28"/>
      <c r="J42" s="28"/>
    </row>
    <row r="43" spans="2:13" ht="15" customHeight="1" x14ac:dyDescent="0.25">
      <c r="B43" s="106"/>
      <c r="C43" s="107"/>
      <c r="D43" s="107"/>
      <c r="E43" s="107"/>
      <c r="F43" s="107"/>
      <c r="G43" s="107"/>
      <c r="H43" s="107"/>
      <c r="I43" s="107"/>
      <c r="J43" s="108"/>
    </row>
    <row r="44" spans="2:13" ht="15" customHeight="1" x14ac:dyDescent="0.25">
      <c r="B44" s="143"/>
      <c r="C44" s="144"/>
      <c r="D44" s="144"/>
      <c r="E44" s="144"/>
      <c r="F44" s="144"/>
      <c r="G44" s="144"/>
      <c r="H44" s="144"/>
      <c r="I44" s="144"/>
      <c r="J44" s="145"/>
    </row>
    <row r="45" spans="2:13" ht="15.75" customHeight="1" thickBot="1" x14ac:dyDescent="0.3">
      <c r="B45" s="109"/>
      <c r="C45" s="110"/>
      <c r="D45" s="110"/>
      <c r="E45" s="110"/>
      <c r="F45" s="110"/>
      <c r="G45" s="110"/>
      <c r="H45" s="110"/>
      <c r="I45" s="110"/>
      <c r="J45" s="111"/>
    </row>
    <row r="46" spans="2:13" ht="18.75" x14ac:dyDescent="0.3">
      <c r="B46" s="52"/>
      <c r="C46" s="52"/>
      <c r="D46" s="52"/>
      <c r="E46" s="52"/>
      <c r="F46" s="52"/>
      <c r="G46" s="52"/>
      <c r="H46" s="52"/>
      <c r="I46" s="52"/>
      <c r="J46" s="52"/>
    </row>
    <row r="47" spans="2:13" ht="26.25" x14ac:dyDescent="0.4">
      <c r="B47" s="25" t="s">
        <v>74</v>
      </c>
      <c r="C47" s="52"/>
      <c r="D47" s="52"/>
      <c r="E47" s="52"/>
      <c r="F47" s="52"/>
      <c r="G47" s="52"/>
      <c r="H47" s="52"/>
      <c r="I47" s="52"/>
      <c r="J47" s="52"/>
      <c r="M47" s="45"/>
    </row>
    <row r="48" spans="2:13" ht="21" x14ac:dyDescent="0.35">
      <c r="B48" s="36"/>
      <c r="C48" s="28"/>
      <c r="D48" s="28"/>
      <c r="E48" s="28"/>
      <c r="F48" s="28"/>
      <c r="G48" s="28"/>
      <c r="H48" s="28"/>
      <c r="I48" s="28"/>
      <c r="J48" s="28"/>
    </row>
    <row r="49" spans="2:10" ht="21" x14ac:dyDescent="0.35">
      <c r="B49" s="112" t="s">
        <v>31</v>
      </c>
      <c r="C49" s="112"/>
      <c r="D49" s="48" t="s">
        <v>61</v>
      </c>
      <c r="E49" s="63" t="e">
        <f>#REF!</f>
        <v>#REF!</v>
      </c>
      <c r="F49" s="48" t="s">
        <v>62</v>
      </c>
      <c r="G49" s="31"/>
      <c r="H49" s="31"/>
      <c r="I49" s="28"/>
      <c r="J49" s="28"/>
    </row>
    <row r="50" spans="2:10" ht="21" x14ac:dyDescent="0.35">
      <c r="B50" s="112" t="s">
        <v>30</v>
      </c>
      <c r="C50" s="112"/>
      <c r="D50" s="28"/>
      <c r="E50" s="28"/>
      <c r="F50" s="28"/>
      <c r="G50" s="28"/>
      <c r="H50" s="28"/>
      <c r="I50" s="28"/>
      <c r="J50" s="28"/>
    </row>
    <row r="51" spans="2:10" ht="21" x14ac:dyDescent="0.35">
      <c r="B51" s="28"/>
      <c r="C51" s="28"/>
      <c r="D51" s="28"/>
      <c r="E51" s="28"/>
      <c r="F51" s="28"/>
      <c r="G51" s="28"/>
      <c r="H51" s="28"/>
      <c r="I51" s="28"/>
      <c r="J51" s="28"/>
    </row>
    <row r="52" spans="2:10" ht="26.25" x14ac:dyDescent="0.4">
      <c r="B52" s="23" t="s">
        <v>63</v>
      </c>
      <c r="C52" s="15"/>
      <c r="D52" s="13"/>
      <c r="E52" s="13"/>
      <c r="F52" s="13"/>
      <c r="G52" s="13"/>
      <c r="H52" s="13"/>
      <c r="I52" s="13"/>
      <c r="J52" s="13"/>
    </row>
    <row r="53" spans="2:10" ht="21" x14ac:dyDescent="0.35">
      <c r="B53" s="27"/>
      <c r="C53" s="28"/>
      <c r="D53" s="130" t="s">
        <v>21</v>
      </c>
      <c r="E53" s="112"/>
      <c r="F53" s="131" t="s">
        <v>22</v>
      </c>
      <c r="G53" s="131"/>
      <c r="H53" s="29"/>
      <c r="I53" s="131" t="s">
        <v>23</v>
      </c>
      <c r="J53" s="131"/>
    </row>
    <row r="54" spans="2:10" ht="21" x14ac:dyDescent="0.35">
      <c r="B54" s="112" t="s">
        <v>57</v>
      </c>
      <c r="C54" s="112"/>
      <c r="D54" s="125"/>
      <c r="E54" s="125"/>
      <c r="F54" s="126"/>
      <c r="G54" s="126"/>
      <c r="H54" s="30"/>
      <c r="I54" s="28"/>
      <c r="J54" s="28"/>
    </row>
    <row r="55" spans="2:10" ht="21" x14ac:dyDescent="0.35">
      <c r="B55" s="112" t="s">
        <v>58</v>
      </c>
      <c r="C55" s="112"/>
      <c r="D55" s="128" t="e">
        <f>IF(#REF!=DATE(1900,1,0),"en attente",(#REF!))</f>
        <v>#REF!</v>
      </c>
      <c r="E55" s="128"/>
      <c r="F55" s="129" t="e">
        <f>IF(#REF!=DATE(1900,1,0),"en attente",(#REF!))</f>
        <v>#REF!</v>
      </c>
      <c r="G55" s="129"/>
      <c r="H55" s="30"/>
      <c r="I55" s="31"/>
      <c r="J55" s="28"/>
    </row>
    <row r="56" spans="2:10" ht="21" x14ac:dyDescent="0.35">
      <c r="B56" s="112" t="s">
        <v>29</v>
      </c>
      <c r="C56" s="112"/>
      <c r="D56" s="128" t="e">
        <f>IF(#REF!=DATE(1900,1,0),"en attente",(#REF!))</f>
        <v>#REF!</v>
      </c>
      <c r="E56" s="128"/>
      <c r="F56" s="129" t="e">
        <f>IF(#REF!=DATE(1900,1,0),"en attente",(#REF!))</f>
        <v>#REF!</v>
      </c>
      <c r="G56" s="129"/>
      <c r="H56" s="30"/>
      <c r="I56" s="31"/>
      <c r="J56" s="79" t="e">
        <f>#REF!</f>
        <v>#REF!</v>
      </c>
    </row>
    <row r="57" spans="2:10" ht="21" x14ac:dyDescent="0.35">
      <c r="B57" s="112" t="s">
        <v>28</v>
      </c>
      <c r="C57" s="112"/>
      <c r="D57" s="128" t="e">
        <f>IF(#REF!=DATE(1900,1,0),"en attente",(#REF!))</f>
        <v>#REF!</v>
      </c>
      <c r="E57" s="128"/>
      <c r="F57" s="129" t="e">
        <f>IF(#REF!=DATE(1900,1,0),"en attente",(#REF!))</f>
        <v>#REF!</v>
      </c>
      <c r="G57" s="129"/>
      <c r="H57" s="30"/>
      <c r="I57" s="31"/>
      <c r="J57" s="79" t="e">
        <f>#REF!</f>
        <v>#REF!</v>
      </c>
    </row>
    <row r="58" spans="2:10" ht="21" x14ac:dyDescent="0.35">
      <c r="B58" s="112" t="s">
        <v>27</v>
      </c>
      <c r="C58" s="112"/>
      <c r="D58" s="128" t="e">
        <f>IF(#REF!=DATE(1900,1,0),"en attente",(#REF!))</f>
        <v>#REF!</v>
      </c>
      <c r="E58" s="128"/>
      <c r="F58" s="129" t="e">
        <f>IF(#REF!=DATE(1900,1,0),"en attente",(#REF!))</f>
        <v>#REF!</v>
      </c>
      <c r="G58" s="129"/>
      <c r="H58" s="30"/>
      <c r="I58" s="31"/>
      <c r="J58" s="79" t="e">
        <f>#REF!</f>
        <v>#REF!</v>
      </c>
    </row>
    <row r="59" spans="2:10" ht="21" x14ac:dyDescent="0.35">
      <c r="B59" s="112" t="s">
        <v>26</v>
      </c>
      <c r="C59" s="112"/>
      <c r="D59" s="128" t="e">
        <f>IF(#REF!=DATE(1900,1,0),"en attente",(#REF!))</f>
        <v>#REF!</v>
      </c>
      <c r="E59" s="128"/>
      <c r="F59" s="129" t="e">
        <f>IF(#REF!=DATE(1900,1,0),"en attente",(#REF!))</f>
        <v>#REF!</v>
      </c>
      <c r="G59" s="129"/>
      <c r="H59" s="30"/>
      <c r="I59" s="31"/>
      <c r="J59" s="79" t="e">
        <f>#REF!</f>
        <v>#REF!</v>
      </c>
    </row>
    <row r="60" spans="2:10" ht="21" x14ac:dyDescent="0.35">
      <c r="B60" s="112" t="s">
        <v>25</v>
      </c>
      <c r="C60" s="112"/>
      <c r="D60" s="125"/>
      <c r="E60" s="125"/>
      <c r="F60" s="126"/>
      <c r="G60" s="126"/>
      <c r="H60" s="33"/>
      <c r="I60" s="31"/>
      <c r="J60" s="80" t="e">
        <f>#REF!</f>
        <v>#REF!</v>
      </c>
    </row>
    <row r="61" spans="2:10" ht="21" x14ac:dyDescent="0.35">
      <c r="B61" s="113"/>
      <c r="C61" s="113"/>
      <c r="D61" s="125"/>
      <c r="E61" s="125"/>
      <c r="F61" s="126"/>
      <c r="G61" s="126"/>
      <c r="H61" s="33"/>
      <c r="I61" s="34" t="s">
        <v>76</v>
      </c>
      <c r="J61" s="81" t="e">
        <f>J56+J57+J58+J59+J60</f>
        <v>#REF!</v>
      </c>
    </row>
    <row r="62" spans="2:10" ht="21" x14ac:dyDescent="0.35">
      <c r="B62" s="127" t="s">
        <v>73</v>
      </c>
      <c r="C62" s="127"/>
      <c r="D62" s="128" t="e">
        <f>IF(#REF!=DATE(1900,1,0),"en attente",(#REF!))</f>
        <v>#REF!</v>
      </c>
      <c r="E62" s="128"/>
      <c r="F62" s="129" t="e">
        <f>IF(#REF!=DATE(1900,1,0),"en attente",(#REF!))</f>
        <v>#REF!</v>
      </c>
      <c r="G62" s="129"/>
      <c r="H62" s="30"/>
      <c r="I62" s="31"/>
      <c r="J62" s="79" t="e">
        <f>#REF!</f>
        <v>#REF!</v>
      </c>
    </row>
    <row r="63" spans="2:10" ht="21" x14ac:dyDescent="0.35">
      <c r="B63" s="112" t="s">
        <v>59</v>
      </c>
      <c r="C63" s="112"/>
      <c r="D63" s="31"/>
      <c r="E63" s="31"/>
      <c r="F63" s="28"/>
      <c r="G63" s="28"/>
      <c r="H63" s="28"/>
      <c r="I63" s="31"/>
      <c r="J63" s="79" t="e">
        <f>#REF!</f>
        <v>#REF!</v>
      </c>
    </row>
    <row r="64" spans="2:10" ht="21" x14ac:dyDescent="0.35">
      <c r="B64" s="113"/>
      <c r="C64" s="113"/>
      <c r="D64" s="31"/>
      <c r="E64" s="31"/>
      <c r="F64" s="28"/>
      <c r="G64" s="28"/>
      <c r="H64" s="31"/>
      <c r="I64" s="34" t="s">
        <v>75</v>
      </c>
      <c r="J64" s="81" t="e">
        <f>J62+J63</f>
        <v>#REF!</v>
      </c>
    </row>
    <row r="65" spans="2:12" ht="21" x14ac:dyDescent="0.35">
      <c r="B65" s="28"/>
      <c r="C65" s="28"/>
      <c r="D65" s="32"/>
      <c r="E65" s="28"/>
      <c r="F65" s="28"/>
      <c r="G65" s="28"/>
      <c r="H65" s="28"/>
      <c r="I65" s="32"/>
      <c r="J65" s="28"/>
    </row>
    <row r="66" spans="2:12" ht="21.75" thickBot="1" x14ac:dyDescent="0.4">
      <c r="B66" s="35" t="s">
        <v>69</v>
      </c>
      <c r="C66" s="28"/>
      <c r="D66" s="28"/>
      <c r="E66" s="28"/>
      <c r="F66" s="28"/>
      <c r="G66" s="28"/>
      <c r="H66" s="28"/>
      <c r="I66" s="28"/>
      <c r="J66" s="28"/>
    </row>
    <row r="67" spans="2:12" ht="15" customHeight="1" x14ac:dyDescent="0.25">
      <c r="B67" s="114"/>
      <c r="C67" s="115"/>
      <c r="D67" s="115"/>
      <c r="E67" s="115"/>
      <c r="F67" s="115"/>
      <c r="G67" s="115"/>
      <c r="H67" s="115"/>
      <c r="I67" s="115"/>
      <c r="J67" s="116"/>
    </row>
    <row r="68" spans="2:12" ht="15" customHeight="1" x14ac:dyDescent="0.25">
      <c r="B68" s="117"/>
      <c r="C68" s="118"/>
      <c r="D68" s="118"/>
      <c r="E68" s="118"/>
      <c r="F68" s="118"/>
      <c r="G68" s="118"/>
      <c r="H68" s="118"/>
      <c r="I68" s="118"/>
      <c r="J68" s="119"/>
    </row>
    <row r="69" spans="2:12" ht="15.75" customHeight="1" thickBot="1" x14ac:dyDescent="0.3">
      <c r="B69" s="120"/>
      <c r="C69" s="121"/>
      <c r="D69" s="121"/>
      <c r="E69" s="121"/>
      <c r="F69" s="121"/>
      <c r="G69" s="121"/>
      <c r="H69" s="121"/>
      <c r="I69" s="121"/>
      <c r="J69" s="122"/>
    </row>
    <row r="70" spans="2:12" ht="18.75" x14ac:dyDescent="0.3">
      <c r="B70" s="50"/>
      <c r="C70" s="50"/>
      <c r="D70" s="50"/>
      <c r="E70" s="50"/>
      <c r="F70" s="50"/>
      <c r="G70" s="50"/>
      <c r="H70" s="50"/>
      <c r="I70" s="50"/>
      <c r="J70" s="50"/>
    </row>
    <row r="71" spans="2:12" ht="26.25" x14ac:dyDescent="0.4">
      <c r="B71" s="26" t="s">
        <v>78</v>
      </c>
      <c r="C71" s="50"/>
      <c r="D71" s="50"/>
      <c r="E71" s="50"/>
      <c r="F71" s="50"/>
      <c r="G71" s="50"/>
      <c r="H71" s="50"/>
      <c r="I71" s="50"/>
      <c r="J71" s="50"/>
    </row>
    <row r="72" spans="2:12" ht="18.75" x14ac:dyDescent="0.3">
      <c r="B72" s="8"/>
      <c r="C72" s="50"/>
      <c r="D72" s="50"/>
      <c r="E72" s="50"/>
      <c r="F72" s="50"/>
      <c r="G72" s="50"/>
      <c r="H72" s="50"/>
      <c r="I72" s="50"/>
      <c r="J72" s="50"/>
    </row>
    <row r="73" spans="2:12" ht="21" x14ac:dyDescent="0.35">
      <c r="B73" s="105" t="s">
        <v>80</v>
      </c>
      <c r="C73" s="105"/>
      <c r="D73" s="50"/>
      <c r="E73" s="50"/>
      <c r="F73" s="50"/>
      <c r="G73" s="50"/>
      <c r="H73" s="50"/>
      <c r="I73" s="50"/>
      <c r="J73" s="50"/>
    </row>
    <row r="74" spans="2:12" ht="21" x14ac:dyDescent="0.35">
      <c r="B74" s="105" t="s">
        <v>81</v>
      </c>
      <c r="C74" s="105"/>
      <c r="D74" s="48"/>
      <c r="E74" s="48"/>
      <c r="F74" s="48"/>
      <c r="G74" s="48"/>
      <c r="H74" s="48"/>
      <c r="I74" s="48"/>
      <c r="J74" s="48"/>
    </row>
    <row r="75" spans="2:12" ht="21" x14ac:dyDescent="0.35">
      <c r="B75" s="105" t="s">
        <v>82</v>
      </c>
      <c r="C75" s="105"/>
      <c r="D75" s="123">
        <f>IF('Informations Générales'!X5=DATE(1900,1,0),"en attente",('Informations Générales'!X5))</f>
        <v>42005</v>
      </c>
      <c r="E75" s="124"/>
      <c r="F75" s="48"/>
      <c r="G75" s="48"/>
      <c r="H75" s="48"/>
      <c r="I75" s="48"/>
      <c r="J75" s="48"/>
    </row>
    <row r="76" spans="2:12" ht="21" x14ac:dyDescent="0.35">
      <c r="B76" s="105" t="s">
        <v>24</v>
      </c>
      <c r="C76" s="105"/>
      <c r="D76" s="48"/>
      <c r="E76" s="48"/>
      <c r="F76" s="48"/>
      <c r="G76" s="48"/>
      <c r="H76" s="48"/>
      <c r="I76" s="48"/>
      <c r="J76" s="48"/>
    </row>
    <row r="77" spans="2:12" ht="21" x14ac:dyDescent="0.35">
      <c r="B77" s="105" t="s">
        <v>70</v>
      </c>
      <c r="C77" s="105"/>
      <c r="D77" s="48"/>
      <c r="E77" s="48"/>
      <c r="F77" s="48"/>
      <c r="G77" s="48"/>
      <c r="H77" s="48"/>
      <c r="I77" s="48"/>
      <c r="J77" s="48"/>
      <c r="K77" s="50"/>
      <c r="L77" s="8"/>
    </row>
    <row r="78" spans="2:12" ht="21" x14ac:dyDescent="0.35">
      <c r="B78" s="47"/>
      <c r="C78" s="47"/>
      <c r="D78" s="48"/>
      <c r="E78" s="48"/>
      <c r="F78" s="48"/>
      <c r="G78" s="48"/>
      <c r="H78" s="48"/>
      <c r="I78" s="48"/>
      <c r="J78" s="48"/>
      <c r="K78" s="50"/>
      <c r="L78" s="8"/>
    </row>
    <row r="79" spans="2:12" ht="21.75" thickBot="1" x14ac:dyDescent="0.4">
      <c r="B79" s="47" t="s">
        <v>49</v>
      </c>
      <c r="C79" s="48"/>
      <c r="D79" s="48" t="s">
        <v>54</v>
      </c>
      <c r="E79" s="48"/>
      <c r="F79" s="48"/>
      <c r="G79" s="48"/>
      <c r="H79" s="48"/>
      <c r="I79" s="48"/>
      <c r="J79" s="48"/>
    </row>
    <row r="80" spans="2:12" ht="15" customHeight="1" x14ac:dyDescent="0.25">
      <c r="B80" s="106"/>
      <c r="C80" s="107"/>
      <c r="D80" s="107"/>
      <c r="E80" s="107"/>
      <c r="F80" s="107"/>
      <c r="G80" s="107"/>
      <c r="H80" s="107"/>
      <c r="I80" s="107"/>
      <c r="J80" s="108"/>
    </row>
    <row r="81" spans="2:10" ht="15" customHeight="1" thickBot="1" x14ac:dyDescent="0.3">
      <c r="B81" s="109"/>
      <c r="C81" s="110"/>
      <c r="D81" s="110"/>
      <c r="E81" s="110"/>
      <c r="F81" s="110"/>
      <c r="G81" s="110"/>
      <c r="H81" s="110"/>
      <c r="I81" s="110"/>
      <c r="J81" s="111"/>
    </row>
  </sheetData>
  <mergeCells count="67">
    <mergeCell ref="I53:J53"/>
    <mergeCell ref="I9:J9"/>
    <mergeCell ref="D36:E36"/>
    <mergeCell ref="B31:C31"/>
    <mergeCell ref="F31:G31"/>
    <mergeCell ref="B22:C22"/>
    <mergeCell ref="F22:G22"/>
    <mergeCell ref="I22:J22"/>
    <mergeCell ref="B25:J27"/>
    <mergeCell ref="B43:J45"/>
    <mergeCell ref="B35:C35"/>
    <mergeCell ref="D35:E35"/>
    <mergeCell ref="B37:C37"/>
    <mergeCell ref="D37:E37"/>
    <mergeCell ref="B38:C38"/>
    <mergeCell ref="D38:E38"/>
    <mergeCell ref="B1:B3"/>
    <mergeCell ref="B11:C11"/>
    <mergeCell ref="F13:G13"/>
    <mergeCell ref="C1:H3"/>
    <mergeCell ref="B16:J18"/>
    <mergeCell ref="B39:C39"/>
    <mergeCell ref="F39:G39"/>
    <mergeCell ref="I39:J39"/>
    <mergeCell ref="B40:C40"/>
    <mergeCell ref="D40:E40"/>
    <mergeCell ref="B49:C49"/>
    <mergeCell ref="B50:C50"/>
    <mergeCell ref="D53:E53"/>
    <mergeCell ref="F53:G53"/>
    <mergeCell ref="B54:C54"/>
    <mergeCell ref="D54:E54"/>
    <mergeCell ref="F54:G54"/>
    <mergeCell ref="B55:C55"/>
    <mergeCell ref="D55:E55"/>
    <mergeCell ref="F55:G55"/>
    <mergeCell ref="B56:C56"/>
    <mergeCell ref="D56:E56"/>
    <mergeCell ref="F56:G56"/>
    <mergeCell ref="B57:C57"/>
    <mergeCell ref="D57:E57"/>
    <mergeCell ref="F57:G57"/>
    <mergeCell ref="B58:C58"/>
    <mergeCell ref="D58:E58"/>
    <mergeCell ref="F58:G58"/>
    <mergeCell ref="B59:C59"/>
    <mergeCell ref="D59:E59"/>
    <mergeCell ref="F59:G59"/>
    <mergeCell ref="B60:C60"/>
    <mergeCell ref="D60:E60"/>
    <mergeCell ref="F60:G60"/>
    <mergeCell ref="B61:C61"/>
    <mergeCell ref="D61:E61"/>
    <mergeCell ref="F61:G61"/>
    <mergeCell ref="B62:C62"/>
    <mergeCell ref="D62:E62"/>
    <mergeCell ref="F62:G62"/>
    <mergeCell ref="B76:C76"/>
    <mergeCell ref="B77:C77"/>
    <mergeCell ref="B80:J81"/>
    <mergeCell ref="B63:C63"/>
    <mergeCell ref="B64:C64"/>
    <mergeCell ref="B67:J69"/>
    <mergeCell ref="B73:C73"/>
    <mergeCell ref="B74:C74"/>
    <mergeCell ref="B75:C75"/>
    <mergeCell ref="D75:E75"/>
  </mergeCells>
  <hyperlinks>
    <hyperlink ref="B5" location="'Informations Générales'!A1" display="Informations générales"/>
    <hyperlink ref="B52" location="Financements!A1" display="Financement :"/>
  </hyperlinks>
  <pageMargins left="0.23622047244094491" right="0.23622047244094491" top="7.874015748031496E-2" bottom="7.874015748031496E-2" header="0" footer="0"/>
  <pageSetup paperSize="9" scale="5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81"/>
  <sheetViews>
    <sheetView zoomScaleNormal="100" workbookViewId="0">
      <selection activeCell="B4" sqref="B4"/>
    </sheetView>
  </sheetViews>
  <sheetFormatPr baseColWidth="10" defaultRowHeight="15" x14ac:dyDescent="0.25"/>
  <cols>
    <col min="2" max="2" width="23.7109375" customWidth="1"/>
    <col min="3" max="3" width="23.28515625" customWidth="1"/>
    <col min="4" max="4" width="19" customWidth="1"/>
    <col min="5" max="5" width="30.28515625" customWidth="1"/>
    <col min="6" max="6" width="24.28515625" customWidth="1"/>
    <col min="7" max="7" width="20.85546875" customWidth="1"/>
    <col min="8" max="8" width="20.7109375" customWidth="1"/>
    <col min="9" max="9" width="13.7109375" customWidth="1"/>
    <col min="10" max="10" width="20.5703125" customWidth="1"/>
  </cols>
  <sheetData>
    <row r="1" spans="2:10" ht="14.25" customHeight="1" x14ac:dyDescent="0.25">
      <c r="B1" s="133" t="str">
        <f>"N° "&amp;'Informations Générales'!C6</f>
        <v>N° 46</v>
      </c>
      <c r="C1" s="134" t="str">
        <f>'Informations Générales'!D6&amp;" ("&amp;'Informations Générales'!E6&amp;")"</f>
        <v>Opération 2 (18)</v>
      </c>
      <c r="D1" s="135"/>
      <c r="E1" s="135"/>
      <c r="F1" s="135"/>
      <c r="G1" s="135"/>
      <c r="H1" s="136"/>
      <c r="I1" s="65"/>
      <c r="J1" s="67">
        <f ca="1">TODAY()</f>
        <v>41779</v>
      </c>
    </row>
    <row r="2" spans="2:10" ht="24.75" customHeight="1" x14ac:dyDescent="0.25">
      <c r="B2" s="133"/>
      <c r="C2" s="137"/>
      <c r="D2" s="138"/>
      <c r="E2" s="138"/>
      <c r="F2" s="138"/>
      <c r="G2" s="138"/>
      <c r="H2" s="139"/>
      <c r="I2" s="65"/>
      <c r="J2" s="66"/>
    </row>
    <row r="3" spans="2:10" ht="24.75" customHeight="1" thickBot="1" x14ac:dyDescent="0.3">
      <c r="B3" s="133"/>
      <c r="C3" s="140"/>
      <c r="D3" s="141"/>
      <c r="E3" s="141"/>
      <c r="F3" s="141"/>
      <c r="G3" s="141"/>
      <c r="H3" s="142"/>
      <c r="I3" s="51"/>
      <c r="J3" s="51"/>
    </row>
    <row r="4" spans="2:10" ht="24.75" customHeight="1" x14ac:dyDescent="0.25">
      <c r="B4" s="16"/>
      <c r="C4" s="18"/>
      <c r="D4" s="19"/>
      <c r="E4" s="19"/>
      <c r="F4" s="19"/>
      <c r="G4" s="19"/>
      <c r="H4" s="19"/>
      <c r="I4" s="51"/>
      <c r="J4" s="51"/>
    </row>
    <row r="5" spans="2:10" ht="24.75" customHeight="1" x14ac:dyDescent="0.4">
      <c r="B5" s="24" t="s">
        <v>68</v>
      </c>
      <c r="C5" s="15"/>
      <c r="D5" s="19"/>
      <c r="E5" s="19"/>
      <c r="F5" s="19"/>
      <c r="G5" s="19"/>
      <c r="H5" s="19"/>
      <c r="I5" s="51"/>
      <c r="J5" s="51"/>
    </row>
    <row r="6" spans="2:10" ht="18.75" x14ac:dyDescent="0.3">
      <c r="B6" s="22"/>
      <c r="C6" s="15"/>
      <c r="D6" s="15"/>
      <c r="E6" s="13"/>
      <c r="F6" s="13"/>
      <c r="G6" s="13"/>
      <c r="H6" s="13"/>
      <c r="I6" s="13"/>
      <c r="J6" s="13"/>
    </row>
    <row r="7" spans="2:10" ht="23.25" x14ac:dyDescent="0.35">
      <c r="B7" s="60" t="s">
        <v>37</v>
      </c>
      <c r="C7" s="70" t="str">
        <f>'Informations Générales'!F6</f>
        <v>VEFA</v>
      </c>
      <c r="D7" s="38"/>
      <c r="E7" s="31"/>
      <c r="F7" s="72">
        <f>'Informations Générales'!G6</f>
        <v>12</v>
      </c>
      <c r="G7" s="71" t="s">
        <v>77</v>
      </c>
      <c r="H7" s="71" t="str">
        <f>'Informations Générales'!H6&amp;" PLS"</f>
        <v>0 PLS</v>
      </c>
      <c r="I7" s="71" t="str">
        <f>'Informations Générales'!I6&amp;" PLUS"</f>
        <v>9 PLUS</v>
      </c>
      <c r="J7" s="71" t="str">
        <f>'Informations Générales'!J6&amp;" PLAI"</f>
        <v>3 PLAI</v>
      </c>
    </row>
    <row r="8" spans="2:10" ht="21" x14ac:dyDescent="0.35">
      <c r="B8" s="60"/>
      <c r="C8" s="60"/>
      <c r="D8" s="38"/>
      <c r="E8" s="38"/>
      <c r="F8" s="59"/>
      <c r="G8" s="59"/>
      <c r="H8" s="59"/>
      <c r="I8" s="59"/>
      <c r="J8" s="31"/>
    </row>
    <row r="9" spans="2:10" ht="21" x14ac:dyDescent="0.35">
      <c r="B9" s="60" t="s">
        <v>46</v>
      </c>
      <c r="C9" s="38"/>
      <c r="D9" s="75">
        <f>'Informations Générales'!K6</f>
        <v>0</v>
      </c>
      <c r="E9" s="38" t="s">
        <v>44</v>
      </c>
      <c r="F9" s="39">
        <f>'Informations Générales'!L6</f>
        <v>747.42</v>
      </c>
      <c r="G9" s="35" t="s">
        <v>64</v>
      </c>
      <c r="H9" s="38" t="s">
        <v>45</v>
      </c>
      <c r="I9" s="146">
        <f>F9/F7</f>
        <v>62.284999999999997</v>
      </c>
      <c r="J9" s="146"/>
    </row>
    <row r="10" spans="2:10" ht="21" x14ac:dyDescent="0.35">
      <c r="B10" s="60"/>
      <c r="C10" s="60"/>
      <c r="D10" s="28"/>
      <c r="E10" s="28"/>
      <c r="F10" s="59"/>
      <c r="G10" s="40"/>
      <c r="H10" s="38" t="s">
        <v>91</v>
      </c>
      <c r="I10" s="73" t="str">
        <f>IF(D9/F7=0,"inconnu",D9/F7)</f>
        <v>inconnu</v>
      </c>
      <c r="J10" s="28"/>
    </row>
    <row r="11" spans="2:10" ht="21" x14ac:dyDescent="0.35">
      <c r="B11" s="112" t="s">
        <v>93</v>
      </c>
      <c r="C11" s="112"/>
      <c r="D11" s="76">
        <f>'Informations Générales'!M6</f>
        <v>1915.28</v>
      </c>
      <c r="E11" s="60" t="s">
        <v>60</v>
      </c>
      <c r="F11" s="60"/>
      <c r="G11" s="28"/>
      <c r="H11" s="38" t="s">
        <v>66</v>
      </c>
      <c r="I11" s="59">
        <f>D11*I9</f>
        <v>119293.21479999999</v>
      </c>
      <c r="J11" s="28" t="s">
        <v>65</v>
      </c>
    </row>
    <row r="12" spans="2:10" ht="21" x14ac:dyDescent="0.35">
      <c r="B12" s="60"/>
      <c r="C12" s="60"/>
      <c r="D12" s="28"/>
      <c r="E12" s="28"/>
      <c r="F12" s="28"/>
      <c r="G12" s="28"/>
      <c r="H12" s="28"/>
      <c r="I12" s="28"/>
      <c r="J12" s="28"/>
    </row>
    <row r="13" spans="2:10" ht="21" x14ac:dyDescent="0.35">
      <c r="B13" s="74" t="s">
        <v>90</v>
      </c>
      <c r="C13" s="74"/>
      <c r="D13" s="61">
        <f>IF('Informations Générales'!P6=DATE(1900,1,0),"en attente",('Informations Générales'!P6))</f>
        <v>40939</v>
      </c>
      <c r="E13" s="41" t="s">
        <v>92</v>
      </c>
      <c r="F13" s="129">
        <f>IF('Informations Générales'!V6=DATE(1900,1,0),"en attente",('Informations Générales'!V6))</f>
        <v>41250</v>
      </c>
      <c r="G13" s="129"/>
      <c r="H13" s="30"/>
      <c r="I13" s="28"/>
      <c r="J13" s="28"/>
    </row>
    <row r="14" spans="2:10" ht="21" x14ac:dyDescent="0.35">
      <c r="B14" s="35"/>
      <c r="C14" s="37"/>
      <c r="D14" s="28"/>
      <c r="E14" s="35"/>
      <c r="F14" s="58"/>
      <c r="G14" s="28"/>
      <c r="H14" s="37"/>
      <c r="I14" s="28"/>
      <c r="J14" s="28"/>
    </row>
    <row r="15" spans="2:10" ht="21.75" thickBot="1" x14ac:dyDescent="0.4">
      <c r="B15" s="28" t="s">
        <v>36</v>
      </c>
      <c r="C15" s="28"/>
      <c r="D15" s="28"/>
      <c r="E15" s="28"/>
      <c r="F15" s="28"/>
      <c r="G15" s="28"/>
      <c r="H15" s="28"/>
      <c r="I15" s="28"/>
      <c r="J15" s="28"/>
    </row>
    <row r="16" spans="2:10" ht="15" customHeight="1" x14ac:dyDescent="0.25">
      <c r="B16" s="106"/>
      <c r="C16" s="107"/>
      <c r="D16" s="107"/>
      <c r="E16" s="107"/>
      <c r="F16" s="107"/>
      <c r="G16" s="107"/>
      <c r="H16" s="107"/>
      <c r="I16" s="107"/>
      <c r="J16" s="108"/>
    </row>
    <row r="17" spans="2:10" ht="15" customHeight="1" x14ac:dyDescent="0.25">
      <c r="B17" s="143"/>
      <c r="C17" s="144"/>
      <c r="D17" s="144"/>
      <c r="E17" s="144"/>
      <c r="F17" s="144"/>
      <c r="G17" s="144"/>
      <c r="H17" s="144"/>
      <c r="I17" s="144"/>
      <c r="J17" s="145"/>
    </row>
    <row r="18" spans="2:10" ht="15.75" customHeight="1" thickBot="1" x14ac:dyDescent="0.3">
      <c r="B18" s="109"/>
      <c r="C18" s="110"/>
      <c r="D18" s="110"/>
      <c r="E18" s="110"/>
      <c r="F18" s="110"/>
      <c r="G18" s="110"/>
      <c r="H18" s="110"/>
      <c r="I18" s="110"/>
      <c r="J18" s="111"/>
    </row>
    <row r="19" spans="2:10" ht="18.75" x14ac:dyDescent="0.3">
      <c r="B19" s="62"/>
      <c r="C19" s="62"/>
      <c r="D19" s="62"/>
      <c r="E19" s="62"/>
      <c r="F19" s="62"/>
      <c r="G19" s="62"/>
      <c r="H19" s="62"/>
      <c r="I19" s="62"/>
      <c r="J19" s="62"/>
    </row>
    <row r="20" spans="2:10" ht="26.25" x14ac:dyDescent="0.4">
      <c r="B20" s="23" t="s">
        <v>71</v>
      </c>
      <c r="C20" s="62"/>
      <c r="D20" s="62"/>
      <c r="E20" s="62"/>
      <c r="F20" s="62"/>
      <c r="G20" s="62"/>
      <c r="H20" s="62"/>
      <c r="I20" s="62"/>
      <c r="J20" s="62"/>
    </row>
    <row r="21" spans="2:10" ht="18.75" x14ac:dyDescent="0.3">
      <c r="B21" s="14"/>
      <c r="C21" s="13"/>
      <c r="D21" s="13"/>
      <c r="E21" s="13"/>
      <c r="F21" s="13"/>
      <c r="G21" s="13"/>
      <c r="H21" s="13"/>
      <c r="I21" s="13"/>
      <c r="J21" s="13"/>
    </row>
    <row r="22" spans="2:10" ht="21" x14ac:dyDescent="0.35">
      <c r="B22" s="112" t="s">
        <v>47</v>
      </c>
      <c r="C22" s="112"/>
      <c r="D22" s="61" t="str">
        <f>IF('Informations Générales'!R6=DATE(1900,1,0),"en attente",('Informations Générales'!R6))</f>
        <v>en attente</v>
      </c>
      <c r="E22" s="38" t="s">
        <v>48</v>
      </c>
      <c r="F22" s="129" t="str">
        <f>IF('Informations Générales'!S6=DATE(1900,1,0),"en attente",('Informations Générales'!S6))</f>
        <v>en attente</v>
      </c>
      <c r="G22" s="129"/>
      <c r="H22" s="30" t="s">
        <v>83</v>
      </c>
      <c r="I22" s="129" t="str">
        <f>IF(F22="en attente","en attente",F22+60)</f>
        <v>en attente</v>
      </c>
      <c r="J22" s="126"/>
    </row>
    <row r="23" spans="2:10" ht="21" x14ac:dyDescent="0.35">
      <c r="B23" s="28"/>
      <c r="C23" s="28"/>
      <c r="D23" s="28"/>
      <c r="E23" s="28"/>
      <c r="F23" s="28"/>
      <c r="G23" s="28"/>
      <c r="H23" s="28"/>
      <c r="I23" s="28"/>
      <c r="J23" s="28"/>
    </row>
    <row r="24" spans="2:10" ht="21.75" thickBot="1" x14ac:dyDescent="0.4">
      <c r="B24" s="28" t="s">
        <v>35</v>
      </c>
      <c r="C24" s="28"/>
      <c r="D24" s="28"/>
      <c r="E24" s="28"/>
      <c r="F24" s="28"/>
      <c r="G24" s="28"/>
      <c r="H24" s="28"/>
      <c r="I24" s="28"/>
      <c r="J24" s="28"/>
    </row>
    <row r="25" spans="2:10" ht="15" customHeight="1" x14ac:dyDescent="0.25">
      <c r="B25" s="106"/>
      <c r="C25" s="107"/>
      <c r="D25" s="107"/>
      <c r="E25" s="107"/>
      <c r="F25" s="107"/>
      <c r="G25" s="107"/>
      <c r="H25" s="107"/>
      <c r="I25" s="107"/>
      <c r="J25" s="108"/>
    </row>
    <row r="26" spans="2:10" ht="15" customHeight="1" x14ac:dyDescent="0.25">
      <c r="B26" s="143"/>
      <c r="C26" s="144"/>
      <c r="D26" s="144"/>
      <c r="E26" s="144"/>
      <c r="F26" s="144"/>
      <c r="G26" s="144"/>
      <c r="H26" s="144"/>
      <c r="I26" s="144"/>
      <c r="J26" s="145"/>
    </row>
    <row r="27" spans="2:10" ht="15.75" customHeight="1" thickBot="1" x14ac:dyDescent="0.3">
      <c r="B27" s="109"/>
      <c r="C27" s="110"/>
      <c r="D27" s="110"/>
      <c r="E27" s="110"/>
      <c r="F27" s="110"/>
      <c r="G27" s="110"/>
      <c r="H27" s="110"/>
      <c r="I27" s="110"/>
      <c r="J27" s="111"/>
    </row>
    <row r="28" spans="2:10" ht="18.75" x14ac:dyDescent="0.3">
      <c r="B28" s="62"/>
      <c r="C28" s="62"/>
      <c r="D28" s="62"/>
      <c r="E28" s="62"/>
      <c r="F28" s="62"/>
      <c r="G28" s="62"/>
      <c r="H28" s="62"/>
      <c r="I28" s="62"/>
      <c r="J28" s="62"/>
    </row>
    <row r="29" spans="2:10" ht="26.25" x14ac:dyDescent="0.4">
      <c r="B29" s="23" t="s">
        <v>72</v>
      </c>
      <c r="C29" s="62"/>
      <c r="D29" s="62"/>
      <c r="E29" s="62"/>
      <c r="F29" s="62"/>
      <c r="G29" s="62"/>
      <c r="H29" s="62"/>
      <c r="I29" s="62"/>
      <c r="J29" s="62"/>
    </row>
    <row r="30" spans="2:10" ht="21" x14ac:dyDescent="0.35">
      <c r="B30" s="27"/>
      <c r="C30" s="28"/>
      <c r="D30" s="28"/>
      <c r="E30" s="28"/>
      <c r="F30" s="28"/>
      <c r="G30" s="28"/>
      <c r="H30" s="28"/>
      <c r="I30" s="28"/>
      <c r="J30" s="13"/>
    </row>
    <row r="31" spans="2:10" ht="21" x14ac:dyDescent="0.35">
      <c r="B31" s="112" t="s">
        <v>50</v>
      </c>
      <c r="C31" s="112"/>
      <c r="D31" s="61">
        <f>IF('Informations Générales'!T6=DATE(1900,1,0),"en attente",('Informations Générales'!T6))</f>
        <v>41220</v>
      </c>
      <c r="E31" s="38" t="s">
        <v>51</v>
      </c>
      <c r="F31" s="129">
        <f>IF('Informations Générales'!U6=DATE(1900,1,0),"en attente",('Informations Générales'!U6))</f>
        <v>41247</v>
      </c>
      <c r="G31" s="129"/>
      <c r="H31" s="30"/>
      <c r="I31" s="28"/>
      <c r="J31" s="13"/>
    </row>
    <row r="32" spans="2:10" ht="21" x14ac:dyDescent="0.35">
      <c r="B32" s="28"/>
      <c r="C32" s="28"/>
      <c r="D32" s="28"/>
      <c r="E32" s="28"/>
      <c r="F32" s="28"/>
      <c r="G32" s="28"/>
      <c r="H32" s="28"/>
      <c r="I32" s="28"/>
      <c r="J32" s="13"/>
    </row>
    <row r="33" spans="2:13" ht="26.25" x14ac:dyDescent="0.4">
      <c r="B33" s="23" t="s">
        <v>34</v>
      </c>
      <c r="C33" s="13"/>
      <c r="D33" s="13"/>
      <c r="E33" s="13"/>
      <c r="F33" s="13"/>
      <c r="G33" s="13"/>
      <c r="H33" s="13"/>
      <c r="I33" s="13"/>
      <c r="J33" s="13"/>
    </row>
    <row r="34" spans="2:13" ht="18.75" x14ac:dyDescent="0.3">
      <c r="B34" s="14"/>
      <c r="C34" s="13"/>
      <c r="D34" s="13"/>
      <c r="E34" s="13"/>
      <c r="F34" s="13"/>
      <c r="J34" s="13"/>
    </row>
    <row r="35" spans="2:13" ht="21" x14ac:dyDescent="0.35">
      <c r="B35" s="112" t="s">
        <v>55</v>
      </c>
      <c r="C35" s="112"/>
      <c r="D35" s="112" t="str">
        <f>'Informations Générales'!O6</f>
        <v>BOUYGUES</v>
      </c>
      <c r="E35" s="112"/>
      <c r="F35" s="28"/>
      <c r="G35" s="31"/>
      <c r="H35" s="31"/>
      <c r="I35" s="31"/>
      <c r="J35" s="28"/>
    </row>
    <row r="36" spans="2:13" ht="21" x14ac:dyDescent="0.35">
      <c r="B36" s="60" t="s">
        <v>79</v>
      </c>
      <c r="C36" s="60"/>
      <c r="D36" s="129"/>
      <c r="E36" s="129"/>
      <c r="F36" s="28"/>
      <c r="G36" s="31"/>
      <c r="H36" s="31"/>
      <c r="I36" s="31"/>
      <c r="J36" s="28"/>
    </row>
    <row r="37" spans="2:13" ht="21" x14ac:dyDescent="0.35">
      <c r="B37" s="112" t="s">
        <v>33</v>
      </c>
      <c r="C37" s="112"/>
      <c r="D37" s="128">
        <f>IF('Informations Générales'!Q6=DATE(1900,1,0),"en attente",('Informations Générales'!Q6))</f>
        <v>41273</v>
      </c>
      <c r="E37" s="128"/>
      <c r="F37" s="28"/>
      <c r="G37" s="28"/>
      <c r="H37" s="28"/>
      <c r="I37" s="28"/>
      <c r="J37" s="28"/>
    </row>
    <row r="38" spans="2:13" ht="21" x14ac:dyDescent="0.35">
      <c r="B38" s="112" t="s">
        <v>67</v>
      </c>
      <c r="C38" s="112"/>
      <c r="D38" s="128"/>
      <c r="E38" s="128"/>
      <c r="F38" s="28"/>
      <c r="G38" s="28"/>
      <c r="H38" s="28"/>
      <c r="I38" s="28"/>
      <c r="J38" s="28"/>
    </row>
    <row r="39" spans="2:13" ht="21" x14ac:dyDescent="0.35">
      <c r="B39" s="112" t="s">
        <v>84</v>
      </c>
      <c r="C39" s="112"/>
      <c r="E39" s="41" t="s">
        <v>58</v>
      </c>
      <c r="F39" s="129" t="e">
        <f>IF(#REF!=DATE(1900,1,0),"en attente",(#REF!))</f>
        <v>#REF!</v>
      </c>
      <c r="G39" s="129"/>
      <c r="H39" s="28" t="s">
        <v>85</v>
      </c>
      <c r="I39" s="132"/>
      <c r="J39" s="132"/>
    </row>
    <row r="40" spans="2:13" ht="21" x14ac:dyDescent="0.35">
      <c r="B40" s="112" t="s">
        <v>56</v>
      </c>
      <c r="C40" s="112"/>
      <c r="D40" s="128">
        <f>IF('Informations Générales'!W6=DATE(1900,1,0),"en attente",('Informations Générales'!W6))</f>
        <v>41256</v>
      </c>
      <c r="E40" s="128"/>
      <c r="F40" s="37"/>
      <c r="G40" s="37"/>
      <c r="H40" s="28"/>
      <c r="I40" s="31"/>
      <c r="J40" s="31"/>
    </row>
    <row r="41" spans="2:13" ht="21" x14ac:dyDescent="0.35">
      <c r="B41" s="28"/>
      <c r="C41" s="28"/>
      <c r="D41" s="28"/>
      <c r="E41" s="28"/>
      <c r="F41" s="28"/>
      <c r="G41" s="28"/>
      <c r="H41" s="28"/>
      <c r="I41" s="28"/>
      <c r="J41" s="28"/>
    </row>
    <row r="42" spans="2:13" ht="21.75" thickBot="1" x14ac:dyDescent="0.4">
      <c r="B42" s="28" t="s">
        <v>32</v>
      </c>
      <c r="C42" s="28"/>
      <c r="D42" s="28"/>
      <c r="E42" s="28"/>
      <c r="F42" s="28"/>
      <c r="G42" s="28"/>
      <c r="H42" s="28"/>
      <c r="I42" s="28"/>
      <c r="J42" s="28"/>
    </row>
    <row r="43" spans="2:13" ht="15" customHeight="1" x14ac:dyDescent="0.25">
      <c r="B43" s="106"/>
      <c r="C43" s="107"/>
      <c r="D43" s="107"/>
      <c r="E43" s="107"/>
      <c r="F43" s="107"/>
      <c r="G43" s="107"/>
      <c r="H43" s="107"/>
      <c r="I43" s="107"/>
      <c r="J43" s="108"/>
    </row>
    <row r="44" spans="2:13" ht="15" customHeight="1" x14ac:dyDescent="0.25">
      <c r="B44" s="143"/>
      <c r="C44" s="144"/>
      <c r="D44" s="144"/>
      <c r="E44" s="144"/>
      <c r="F44" s="144"/>
      <c r="G44" s="144"/>
      <c r="H44" s="144"/>
      <c r="I44" s="144"/>
      <c r="J44" s="145"/>
    </row>
    <row r="45" spans="2:13" ht="15.75" customHeight="1" thickBot="1" x14ac:dyDescent="0.3">
      <c r="B45" s="109"/>
      <c r="C45" s="110"/>
      <c r="D45" s="110"/>
      <c r="E45" s="110"/>
      <c r="F45" s="110"/>
      <c r="G45" s="110"/>
      <c r="H45" s="110"/>
      <c r="I45" s="110"/>
      <c r="J45" s="111"/>
    </row>
    <row r="46" spans="2:13" ht="18.75" x14ac:dyDescent="0.3">
      <c r="B46" s="62"/>
      <c r="C46" s="62"/>
      <c r="D46" s="62"/>
      <c r="E46" s="62"/>
      <c r="F46" s="62"/>
      <c r="G46" s="62"/>
      <c r="H46" s="62"/>
      <c r="I46" s="62"/>
      <c r="J46" s="62"/>
    </row>
    <row r="47" spans="2:13" ht="26.25" x14ac:dyDescent="0.4">
      <c r="B47" s="25" t="s">
        <v>74</v>
      </c>
      <c r="C47" s="62"/>
      <c r="D47" s="62"/>
      <c r="E47" s="62"/>
      <c r="F47" s="62"/>
      <c r="G47" s="62"/>
      <c r="H47" s="62"/>
      <c r="I47" s="62"/>
      <c r="J47" s="62"/>
      <c r="M47" s="45"/>
    </row>
    <row r="48" spans="2:13" ht="21" x14ac:dyDescent="0.35">
      <c r="B48" s="36"/>
      <c r="C48" s="28"/>
      <c r="D48" s="28"/>
      <c r="E48" s="28"/>
      <c r="F48" s="28"/>
      <c r="G48" s="28"/>
      <c r="H48" s="28"/>
      <c r="I48" s="28"/>
      <c r="J48" s="28"/>
    </row>
    <row r="49" spans="2:10" ht="21" x14ac:dyDescent="0.35">
      <c r="B49" s="112" t="s">
        <v>31</v>
      </c>
      <c r="C49" s="112"/>
      <c r="D49" s="60" t="s">
        <v>61</v>
      </c>
      <c r="E49" s="63" t="e">
        <f>#REF!</f>
        <v>#REF!</v>
      </c>
      <c r="F49" s="60" t="s">
        <v>62</v>
      </c>
      <c r="G49" s="31"/>
      <c r="H49" s="31"/>
      <c r="I49" s="28"/>
      <c r="J49" s="28"/>
    </row>
    <row r="50" spans="2:10" ht="21" x14ac:dyDescent="0.35">
      <c r="B50" s="112" t="s">
        <v>30</v>
      </c>
      <c r="C50" s="112"/>
      <c r="D50" s="28"/>
      <c r="E50" s="28"/>
      <c r="F50" s="28"/>
      <c r="G50" s="28"/>
      <c r="H50" s="28"/>
      <c r="I50" s="28"/>
      <c r="J50" s="28"/>
    </row>
    <row r="51" spans="2:10" ht="21" x14ac:dyDescent="0.35">
      <c r="B51" s="28"/>
      <c r="C51" s="28"/>
      <c r="D51" s="28"/>
      <c r="E51" s="28"/>
      <c r="F51" s="28"/>
      <c r="G51" s="28"/>
      <c r="H51" s="28"/>
      <c r="I51" s="28"/>
      <c r="J51" s="28"/>
    </row>
    <row r="52" spans="2:10" ht="26.25" x14ac:dyDescent="0.4">
      <c r="B52" s="23" t="s">
        <v>63</v>
      </c>
      <c r="C52" s="15"/>
      <c r="D52" s="13"/>
      <c r="E52" s="13"/>
      <c r="F52" s="13"/>
      <c r="G52" s="13"/>
      <c r="H52" s="13"/>
      <c r="I52" s="13"/>
      <c r="J52" s="13"/>
    </row>
    <row r="53" spans="2:10" ht="21" x14ac:dyDescent="0.35">
      <c r="B53" s="27"/>
      <c r="C53" s="28"/>
      <c r="D53" s="130" t="s">
        <v>21</v>
      </c>
      <c r="E53" s="112"/>
      <c r="F53" s="131" t="s">
        <v>22</v>
      </c>
      <c r="G53" s="131"/>
      <c r="H53" s="29"/>
      <c r="I53" s="131" t="s">
        <v>23</v>
      </c>
      <c r="J53" s="131"/>
    </row>
    <row r="54" spans="2:10" ht="21" x14ac:dyDescent="0.35">
      <c r="B54" s="112" t="s">
        <v>57</v>
      </c>
      <c r="C54" s="112"/>
      <c r="D54" s="125"/>
      <c r="E54" s="125"/>
      <c r="F54" s="126"/>
      <c r="G54" s="126"/>
      <c r="H54" s="30"/>
      <c r="I54" s="28"/>
      <c r="J54" s="28"/>
    </row>
    <row r="55" spans="2:10" ht="21" x14ac:dyDescent="0.35">
      <c r="B55" s="112" t="s">
        <v>58</v>
      </c>
      <c r="C55" s="112"/>
      <c r="D55" s="128" t="e">
        <f>IF(#REF!=DATE(1900,1,0),"en attente",(#REF!))</f>
        <v>#REF!</v>
      </c>
      <c r="E55" s="128"/>
      <c r="F55" s="129" t="e">
        <f>IF(#REF!=DATE(1900,1,0),"en attente",(#REF!))</f>
        <v>#REF!</v>
      </c>
      <c r="G55" s="129"/>
      <c r="H55" s="30"/>
      <c r="I55" s="31"/>
      <c r="J55" s="28"/>
    </row>
    <row r="56" spans="2:10" ht="21" x14ac:dyDescent="0.35">
      <c r="B56" s="112" t="s">
        <v>29</v>
      </c>
      <c r="C56" s="112"/>
      <c r="D56" s="128" t="e">
        <f>IF(#REF!=DATE(1900,1,0),"en attente",(#REF!))</f>
        <v>#REF!</v>
      </c>
      <c r="E56" s="128"/>
      <c r="F56" s="129" t="e">
        <f>IF(#REF!=DATE(1900,1,0),"en attente",(#REF!))</f>
        <v>#REF!</v>
      </c>
      <c r="G56" s="129"/>
      <c r="H56" s="30"/>
      <c r="I56" s="31"/>
      <c r="J56" s="79" t="e">
        <f>#REF!</f>
        <v>#REF!</v>
      </c>
    </row>
    <row r="57" spans="2:10" ht="21" x14ac:dyDescent="0.35">
      <c r="B57" s="112" t="s">
        <v>28</v>
      </c>
      <c r="C57" s="112"/>
      <c r="D57" s="128" t="e">
        <f>IF(#REF!=DATE(1900,1,0),"en attente",(#REF!))</f>
        <v>#REF!</v>
      </c>
      <c r="E57" s="128"/>
      <c r="F57" s="129" t="e">
        <f>IF(#REF!=DATE(1900,1,0),"en attente",(#REF!))</f>
        <v>#REF!</v>
      </c>
      <c r="G57" s="129"/>
      <c r="H57" s="30"/>
      <c r="I57" s="31"/>
      <c r="J57" s="79" t="e">
        <f>#REF!</f>
        <v>#REF!</v>
      </c>
    </row>
    <row r="58" spans="2:10" ht="21" x14ac:dyDescent="0.35">
      <c r="B58" s="112" t="s">
        <v>27</v>
      </c>
      <c r="C58" s="112"/>
      <c r="D58" s="128" t="e">
        <f>IF(#REF!=DATE(1900,1,0),"en attente",(#REF!))</f>
        <v>#REF!</v>
      </c>
      <c r="E58" s="128"/>
      <c r="F58" s="129" t="e">
        <f>IF(#REF!=DATE(1900,1,0),"en attente",(#REF!))</f>
        <v>#REF!</v>
      </c>
      <c r="G58" s="129"/>
      <c r="H58" s="30"/>
      <c r="I58" s="31"/>
      <c r="J58" s="79" t="e">
        <f>#REF!</f>
        <v>#REF!</v>
      </c>
    </row>
    <row r="59" spans="2:10" ht="21" x14ac:dyDescent="0.35">
      <c r="B59" s="112" t="s">
        <v>26</v>
      </c>
      <c r="C59" s="112"/>
      <c r="D59" s="128" t="e">
        <f>IF(#REF!=DATE(1900,1,0),"en attente",(#REF!))</f>
        <v>#REF!</v>
      </c>
      <c r="E59" s="128"/>
      <c r="F59" s="129" t="e">
        <f>IF(#REF!=DATE(1900,1,0),"en attente",(#REF!))</f>
        <v>#REF!</v>
      </c>
      <c r="G59" s="129"/>
      <c r="H59" s="30"/>
      <c r="I59" s="31"/>
      <c r="J59" s="79" t="e">
        <f>#REF!</f>
        <v>#REF!</v>
      </c>
    </row>
    <row r="60" spans="2:10" ht="21" x14ac:dyDescent="0.35">
      <c r="B60" s="112" t="s">
        <v>25</v>
      </c>
      <c r="C60" s="112"/>
      <c r="D60" s="125"/>
      <c r="E60" s="125"/>
      <c r="F60" s="126"/>
      <c r="G60" s="126"/>
      <c r="H60" s="33"/>
      <c r="I60" s="31"/>
      <c r="J60" s="80" t="e">
        <f>#REF!</f>
        <v>#REF!</v>
      </c>
    </row>
    <row r="61" spans="2:10" ht="21" x14ac:dyDescent="0.35">
      <c r="B61" s="113"/>
      <c r="C61" s="113"/>
      <c r="D61" s="125"/>
      <c r="E61" s="125"/>
      <c r="F61" s="126"/>
      <c r="G61" s="126"/>
      <c r="H61" s="33"/>
      <c r="I61" s="34" t="s">
        <v>76</v>
      </c>
      <c r="J61" s="81" t="e">
        <f>J56+J57+J58+J59+J60</f>
        <v>#REF!</v>
      </c>
    </row>
    <row r="62" spans="2:10" ht="21" x14ac:dyDescent="0.35">
      <c r="B62" s="127" t="s">
        <v>73</v>
      </c>
      <c r="C62" s="127"/>
      <c r="D62" s="128" t="e">
        <f>IF(#REF!=DATE(1900,1,0),"en attente",(#REF!))</f>
        <v>#REF!</v>
      </c>
      <c r="E62" s="128"/>
      <c r="F62" s="129" t="e">
        <f>IF(#REF!=DATE(1900,1,0),"en attente",(#REF!))</f>
        <v>#REF!</v>
      </c>
      <c r="G62" s="129"/>
      <c r="H62" s="30"/>
      <c r="I62" s="31"/>
      <c r="J62" s="79" t="e">
        <f>#REF!</f>
        <v>#REF!</v>
      </c>
    </row>
    <row r="63" spans="2:10" ht="21" x14ac:dyDescent="0.35">
      <c r="B63" s="112" t="s">
        <v>59</v>
      </c>
      <c r="C63" s="112"/>
      <c r="D63" s="31"/>
      <c r="E63" s="31"/>
      <c r="F63" s="28"/>
      <c r="G63" s="28"/>
      <c r="H63" s="28"/>
      <c r="I63" s="31"/>
      <c r="J63" s="79" t="e">
        <f>#REF!</f>
        <v>#REF!</v>
      </c>
    </row>
    <row r="64" spans="2:10" ht="21" x14ac:dyDescent="0.35">
      <c r="B64" s="113"/>
      <c r="C64" s="113"/>
      <c r="D64" s="31"/>
      <c r="E64" s="31"/>
      <c r="F64" s="28"/>
      <c r="G64" s="28"/>
      <c r="H64" s="31"/>
      <c r="I64" s="34" t="s">
        <v>75</v>
      </c>
      <c r="J64" s="81" t="e">
        <f>J62+J63</f>
        <v>#REF!</v>
      </c>
    </row>
    <row r="65" spans="2:12" ht="21" x14ac:dyDescent="0.35">
      <c r="B65" s="28"/>
      <c r="C65" s="28"/>
      <c r="D65" s="32"/>
      <c r="E65" s="28"/>
      <c r="F65" s="28"/>
      <c r="G65" s="28"/>
      <c r="H65" s="28"/>
      <c r="I65" s="32"/>
      <c r="J65" s="28"/>
    </row>
    <row r="66" spans="2:12" ht="21.75" thickBot="1" x14ac:dyDescent="0.4">
      <c r="B66" s="35" t="s">
        <v>69</v>
      </c>
      <c r="C66" s="28"/>
      <c r="D66" s="28"/>
      <c r="E66" s="28"/>
      <c r="F66" s="28"/>
      <c r="G66" s="28"/>
      <c r="H66" s="28"/>
      <c r="I66" s="28"/>
      <c r="J66" s="28"/>
    </row>
    <row r="67" spans="2:12" ht="15" customHeight="1" x14ac:dyDescent="0.25">
      <c r="B67" s="114"/>
      <c r="C67" s="115"/>
      <c r="D67" s="115"/>
      <c r="E67" s="115"/>
      <c r="F67" s="115"/>
      <c r="G67" s="115"/>
      <c r="H67" s="115"/>
      <c r="I67" s="115"/>
      <c r="J67" s="116"/>
    </row>
    <row r="68" spans="2:12" ht="15" customHeight="1" x14ac:dyDescent="0.25">
      <c r="B68" s="117"/>
      <c r="C68" s="118"/>
      <c r="D68" s="118"/>
      <c r="E68" s="118"/>
      <c r="F68" s="118"/>
      <c r="G68" s="118"/>
      <c r="H68" s="118"/>
      <c r="I68" s="118"/>
      <c r="J68" s="119"/>
    </row>
    <row r="69" spans="2:12" ht="15.75" customHeight="1" thickBot="1" x14ac:dyDescent="0.3">
      <c r="B69" s="120"/>
      <c r="C69" s="121"/>
      <c r="D69" s="121"/>
      <c r="E69" s="121"/>
      <c r="F69" s="121"/>
      <c r="G69" s="121"/>
      <c r="H69" s="121"/>
      <c r="I69" s="121"/>
      <c r="J69" s="122"/>
    </row>
    <row r="70" spans="2:12" ht="18.75" x14ac:dyDescent="0.3">
      <c r="B70" s="64"/>
      <c r="C70" s="64"/>
      <c r="D70" s="64"/>
      <c r="E70" s="64"/>
      <c r="F70" s="64"/>
      <c r="G70" s="64"/>
      <c r="H70" s="64"/>
      <c r="I70" s="64"/>
      <c r="J70" s="64"/>
    </row>
    <row r="71" spans="2:12" ht="26.25" x14ac:dyDescent="0.4">
      <c r="B71" s="26" t="s">
        <v>78</v>
      </c>
      <c r="C71" s="64"/>
      <c r="D71" s="64"/>
      <c r="E71" s="64"/>
      <c r="F71" s="64"/>
      <c r="G71" s="64"/>
      <c r="H71" s="64"/>
      <c r="I71" s="64"/>
      <c r="J71" s="64"/>
    </row>
    <row r="72" spans="2:12" ht="18.75" x14ac:dyDescent="0.3">
      <c r="B72" s="8"/>
      <c r="C72" s="64"/>
      <c r="D72" s="64"/>
      <c r="E72" s="64"/>
      <c r="F72" s="64"/>
      <c r="G72" s="64"/>
      <c r="H72" s="64"/>
      <c r="I72" s="64"/>
      <c r="J72" s="64"/>
    </row>
    <row r="73" spans="2:12" ht="21" x14ac:dyDescent="0.35">
      <c r="B73" s="105" t="s">
        <v>80</v>
      </c>
      <c r="C73" s="105"/>
      <c r="D73" s="64"/>
      <c r="E73" s="64"/>
      <c r="F73" s="64"/>
      <c r="G73" s="64"/>
      <c r="H73" s="64"/>
      <c r="I73" s="64"/>
      <c r="J73" s="64"/>
    </row>
    <row r="74" spans="2:12" ht="21" x14ac:dyDescent="0.35">
      <c r="B74" s="105" t="s">
        <v>81</v>
      </c>
      <c r="C74" s="105"/>
      <c r="D74" s="60"/>
      <c r="E74" s="60"/>
      <c r="F74" s="60"/>
      <c r="G74" s="60"/>
      <c r="H74" s="60"/>
      <c r="I74" s="60"/>
      <c r="J74" s="60"/>
    </row>
    <row r="75" spans="2:12" ht="21" x14ac:dyDescent="0.35">
      <c r="B75" s="105" t="s">
        <v>82</v>
      </c>
      <c r="C75" s="105"/>
      <c r="D75" s="123">
        <f>IF('Informations Générales'!X5=DATE(1900,1,0),"en attente",('Informations Générales'!X5))</f>
        <v>42005</v>
      </c>
      <c r="E75" s="124"/>
      <c r="F75" s="60"/>
      <c r="G75" s="60"/>
      <c r="H75" s="60"/>
      <c r="I75" s="60"/>
      <c r="J75" s="60"/>
    </row>
    <row r="76" spans="2:12" ht="21" x14ac:dyDescent="0.35">
      <c r="B76" s="105" t="s">
        <v>24</v>
      </c>
      <c r="C76" s="105"/>
      <c r="D76" s="60"/>
      <c r="E76" s="60"/>
      <c r="F76" s="60"/>
      <c r="G76" s="60"/>
      <c r="H76" s="60"/>
      <c r="I76" s="60"/>
      <c r="J76" s="60"/>
    </row>
    <row r="77" spans="2:12" ht="21" x14ac:dyDescent="0.35">
      <c r="B77" s="105" t="s">
        <v>70</v>
      </c>
      <c r="C77" s="105"/>
      <c r="D77" s="60"/>
      <c r="E77" s="60"/>
      <c r="F77" s="60"/>
      <c r="G77" s="60"/>
      <c r="H77" s="60"/>
      <c r="I77" s="60"/>
      <c r="J77" s="60"/>
      <c r="K77" s="64"/>
      <c r="L77" s="8"/>
    </row>
    <row r="78" spans="2:12" ht="21" x14ac:dyDescent="0.35">
      <c r="B78" s="57"/>
      <c r="C78" s="57"/>
      <c r="D78" s="60"/>
      <c r="E78" s="60"/>
      <c r="F78" s="60"/>
      <c r="G78" s="60"/>
      <c r="H78" s="60"/>
      <c r="I78" s="60"/>
      <c r="J78" s="60"/>
      <c r="K78" s="64"/>
      <c r="L78" s="8"/>
    </row>
    <row r="79" spans="2:12" ht="21.75" thickBot="1" x14ac:dyDescent="0.4">
      <c r="B79" s="57" t="s">
        <v>49</v>
      </c>
      <c r="C79" s="60"/>
      <c r="D79" s="60" t="s">
        <v>54</v>
      </c>
      <c r="E79" s="60"/>
      <c r="F79" s="60"/>
      <c r="G79" s="60"/>
      <c r="H79" s="60"/>
      <c r="I79" s="60"/>
      <c r="J79" s="60"/>
    </row>
    <row r="80" spans="2:12" ht="15" customHeight="1" x14ac:dyDescent="0.25">
      <c r="B80" s="106"/>
      <c r="C80" s="107"/>
      <c r="D80" s="107"/>
      <c r="E80" s="107"/>
      <c r="F80" s="107"/>
      <c r="G80" s="107"/>
      <c r="H80" s="107"/>
      <c r="I80" s="107"/>
      <c r="J80" s="108"/>
    </row>
    <row r="81" spans="2:10" ht="15" customHeight="1" thickBot="1" x14ac:dyDescent="0.3">
      <c r="B81" s="109"/>
      <c r="C81" s="110"/>
      <c r="D81" s="110"/>
      <c r="E81" s="110"/>
      <c r="F81" s="110"/>
      <c r="G81" s="110"/>
      <c r="H81" s="110"/>
      <c r="I81" s="110"/>
      <c r="J81" s="111"/>
    </row>
  </sheetData>
  <mergeCells count="67">
    <mergeCell ref="B76:C76"/>
    <mergeCell ref="B77:C77"/>
    <mergeCell ref="B80:J81"/>
    <mergeCell ref="I53:J53"/>
    <mergeCell ref="B63:C63"/>
    <mergeCell ref="B64:C64"/>
    <mergeCell ref="B67:J69"/>
    <mergeCell ref="B73:C73"/>
    <mergeCell ref="B74:C74"/>
    <mergeCell ref="B75:C75"/>
    <mergeCell ref="D75:E75"/>
    <mergeCell ref="B61:C61"/>
    <mergeCell ref="D61:E61"/>
    <mergeCell ref="F61:G61"/>
    <mergeCell ref="B62:C62"/>
    <mergeCell ref="D62:E62"/>
    <mergeCell ref="F62:G62"/>
    <mergeCell ref="B59:C59"/>
    <mergeCell ref="D59:E59"/>
    <mergeCell ref="F59:G59"/>
    <mergeCell ref="B60:C60"/>
    <mergeCell ref="D60:E60"/>
    <mergeCell ref="F60:G60"/>
    <mergeCell ref="B57:C57"/>
    <mergeCell ref="D57:E57"/>
    <mergeCell ref="F57:G57"/>
    <mergeCell ref="B58:C58"/>
    <mergeCell ref="D58:E58"/>
    <mergeCell ref="F58:G58"/>
    <mergeCell ref="B55:C55"/>
    <mergeCell ref="D55:E55"/>
    <mergeCell ref="F55:G55"/>
    <mergeCell ref="B56:C56"/>
    <mergeCell ref="D56:E56"/>
    <mergeCell ref="F56:G56"/>
    <mergeCell ref="B49:C49"/>
    <mergeCell ref="B50:C50"/>
    <mergeCell ref="D53:E53"/>
    <mergeCell ref="F53:G53"/>
    <mergeCell ref="B54:C54"/>
    <mergeCell ref="D54:E54"/>
    <mergeCell ref="F54:G54"/>
    <mergeCell ref="B43:J45"/>
    <mergeCell ref="B35:C35"/>
    <mergeCell ref="D35:E35"/>
    <mergeCell ref="D36:E36"/>
    <mergeCell ref="B37:C37"/>
    <mergeCell ref="D37:E37"/>
    <mergeCell ref="B38:C38"/>
    <mergeCell ref="D38:E38"/>
    <mergeCell ref="B39:C39"/>
    <mergeCell ref="F39:G39"/>
    <mergeCell ref="I39:J39"/>
    <mergeCell ref="B40:C40"/>
    <mergeCell ref="D40:E40"/>
    <mergeCell ref="B22:C22"/>
    <mergeCell ref="F22:G22"/>
    <mergeCell ref="I22:J22"/>
    <mergeCell ref="B25:J27"/>
    <mergeCell ref="B31:C31"/>
    <mergeCell ref="F31:G31"/>
    <mergeCell ref="B16:J18"/>
    <mergeCell ref="B1:B3"/>
    <mergeCell ref="C1:H3"/>
    <mergeCell ref="I9:J9"/>
    <mergeCell ref="B11:C11"/>
    <mergeCell ref="F13:G13"/>
  </mergeCells>
  <hyperlinks>
    <hyperlink ref="B5" location="'Informations Générales'!A1" display="Informations générales"/>
    <hyperlink ref="B52" location="Financements!A1" display="Financement :"/>
  </hyperlinks>
  <pageMargins left="0.23622047244094491" right="0.23622047244094491" top="7.874015748031496E-2" bottom="7.874015748031496E-2" header="0" footer="0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Informations Générales</vt:lpstr>
      <vt:lpstr>Opération 1</vt:lpstr>
      <vt:lpstr>Opération 2</vt:lpstr>
      <vt:lpstr>'Opération 1'!Zone_d_impression</vt:lpstr>
      <vt:lpstr>'Opération 2'!Zone_d_impression</vt:lpstr>
    </vt:vector>
  </TitlesOfParts>
  <Company>Groupe 3F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CONCAS</dc:creator>
  <cp:lastModifiedBy>Rafael CONCAS</cp:lastModifiedBy>
  <cp:lastPrinted>2014-04-29T13:07:16Z</cp:lastPrinted>
  <dcterms:created xsi:type="dcterms:W3CDTF">2014-04-02T08:39:19Z</dcterms:created>
  <dcterms:modified xsi:type="dcterms:W3CDTF">2014-05-20T08:26:43Z</dcterms:modified>
</cp:coreProperties>
</file>