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105" windowWidth="18915" windowHeight="8505"/>
  </bookViews>
  <sheets>
    <sheet name="Menu" sheetId="1" r:id="rId1"/>
    <sheet name="Feuil1" sheetId="2" r:id="rId2"/>
    <sheet name="Feuil2" sheetId="3" r:id="rId3"/>
    <sheet name="Feuil3" sheetId="4" r:id="rId4"/>
  </sheets>
  <calcPr calcId="145621"/>
</workbook>
</file>

<file path=xl/calcChain.xml><?xml version="1.0" encoding="utf-8"?>
<calcChain xmlns="http://schemas.openxmlformats.org/spreadsheetml/2006/main">
  <c r="K43" i="4" l="1"/>
  <c r="J43" i="4"/>
  <c r="J42" i="4"/>
  <c r="K42" i="4" s="1"/>
  <c r="K41" i="4"/>
  <c r="J41" i="4"/>
  <c r="J40" i="4"/>
  <c r="K40" i="4" s="1"/>
  <c r="K39" i="4"/>
  <c r="J39" i="4"/>
  <c r="K36" i="4"/>
  <c r="J36" i="4"/>
  <c r="J35" i="4"/>
  <c r="K35" i="4" s="1"/>
  <c r="K34" i="4"/>
  <c r="J34" i="4"/>
  <c r="J33" i="4"/>
  <c r="K33" i="4" s="1"/>
  <c r="K32" i="4"/>
  <c r="J32" i="4"/>
  <c r="J31" i="4"/>
  <c r="K31" i="4" s="1"/>
  <c r="K30" i="4"/>
  <c r="J30" i="4"/>
  <c r="J29" i="4"/>
  <c r="K29" i="4" s="1"/>
  <c r="K28" i="4"/>
  <c r="K37" i="4" s="1"/>
  <c r="J28" i="4"/>
  <c r="K25" i="4"/>
  <c r="J25" i="4"/>
  <c r="J24" i="4"/>
  <c r="K24" i="4" s="1"/>
  <c r="K23" i="4"/>
  <c r="J23" i="4"/>
  <c r="J22" i="4"/>
  <c r="K22" i="4" s="1"/>
  <c r="K21" i="4"/>
  <c r="J21" i="4"/>
  <c r="J20" i="4"/>
  <c r="K20" i="4" s="1"/>
  <c r="K19" i="4"/>
  <c r="J19" i="4"/>
  <c r="J18" i="4"/>
  <c r="K18" i="4" s="1"/>
  <c r="K17" i="4"/>
  <c r="J17" i="4"/>
  <c r="J16" i="4"/>
  <c r="J26" i="4" s="1"/>
  <c r="K15" i="4"/>
  <c r="J15" i="4"/>
  <c r="K12" i="4"/>
  <c r="J12" i="4"/>
  <c r="J11" i="4"/>
  <c r="K11" i="4" s="1"/>
  <c r="K10" i="4"/>
  <c r="J10" i="4"/>
  <c r="J9" i="4"/>
  <c r="K9" i="4" s="1"/>
  <c r="K8" i="4"/>
  <c r="J8" i="4"/>
  <c r="G1" i="4"/>
  <c r="J43" i="3"/>
  <c r="K43" i="3" s="1"/>
  <c r="J42" i="3"/>
  <c r="K42" i="3" s="1"/>
  <c r="J41" i="3"/>
  <c r="K41" i="3" s="1"/>
  <c r="J40" i="3"/>
  <c r="K40" i="3" s="1"/>
  <c r="J39" i="3"/>
  <c r="J44" i="3" s="1"/>
  <c r="J36" i="3"/>
  <c r="K36" i="3" s="1"/>
  <c r="J35" i="3"/>
  <c r="K35" i="3" s="1"/>
  <c r="J34" i="3"/>
  <c r="K34" i="3" s="1"/>
  <c r="J33" i="3"/>
  <c r="K33" i="3" s="1"/>
  <c r="J32" i="3"/>
  <c r="K32" i="3" s="1"/>
  <c r="J31" i="3"/>
  <c r="K31" i="3" s="1"/>
  <c r="J30" i="3"/>
  <c r="K30" i="3" s="1"/>
  <c r="J29" i="3"/>
  <c r="K29" i="3" s="1"/>
  <c r="J28" i="3"/>
  <c r="J37" i="3" s="1"/>
  <c r="J25" i="3"/>
  <c r="K25" i="3" s="1"/>
  <c r="J24" i="3"/>
  <c r="K24" i="3" s="1"/>
  <c r="J23" i="3"/>
  <c r="K23" i="3" s="1"/>
  <c r="J22" i="3"/>
  <c r="K22" i="3" s="1"/>
  <c r="J21" i="3"/>
  <c r="K21" i="3" s="1"/>
  <c r="J20" i="3"/>
  <c r="K20" i="3" s="1"/>
  <c r="J19" i="3"/>
  <c r="K19" i="3" s="1"/>
  <c r="J18" i="3"/>
  <c r="K18" i="3" s="1"/>
  <c r="J17" i="3"/>
  <c r="K17" i="3" s="1"/>
  <c r="J16" i="3"/>
  <c r="K16" i="3" s="1"/>
  <c r="J15" i="3"/>
  <c r="J26" i="3" s="1"/>
  <c r="J12" i="3"/>
  <c r="K12" i="3" s="1"/>
  <c r="J11" i="3"/>
  <c r="K11" i="3" s="1"/>
  <c r="J10" i="3"/>
  <c r="K10" i="3" s="1"/>
  <c r="J9" i="3"/>
  <c r="K9" i="3" s="1"/>
  <c r="J8" i="3"/>
  <c r="J13" i="3" s="1"/>
  <c r="J46" i="3" s="1"/>
  <c r="G1" i="3"/>
  <c r="K43" i="2"/>
  <c r="J43" i="2"/>
  <c r="J42" i="2"/>
  <c r="K42" i="2" s="1"/>
  <c r="K41" i="2"/>
  <c r="J41" i="2"/>
  <c r="J40" i="2"/>
  <c r="K40" i="2" s="1"/>
  <c r="K39" i="2"/>
  <c r="J39" i="2"/>
  <c r="K36" i="2"/>
  <c r="J36" i="2"/>
  <c r="J35" i="2"/>
  <c r="K35" i="2" s="1"/>
  <c r="K34" i="2"/>
  <c r="J34" i="2"/>
  <c r="J33" i="2"/>
  <c r="K33" i="2" s="1"/>
  <c r="K32" i="2"/>
  <c r="J32" i="2"/>
  <c r="J31" i="2"/>
  <c r="K31" i="2" s="1"/>
  <c r="K30" i="2"/>
  <c r="J30" i="2"/>
  <c r="J29" i="2"/>
  <c r="K29" i="2" s="1"/>
  <c r="K28" i="2"/>
  <c r="K37" i="2" s="1"/>
  <c r="J28" i="2"/>
  <c r="K25" i="2"/>
  <c r="J25" i="2"/>
  <c r="J24" i="2"/>
  <c r="K24" i="2" s="1"/>
  <c r="K23" i="2"/>
  <c r="J23" i="2"/>
  <c r="J22" i="2"/>
  <c r="K22" i="2" s="1"/>
  <c r="K21" i="2"/>
  <c r="J21" i="2"/>
  <c r="J20" i="2"/>
  <c r="K20" i="2" s="1"/>
  <c r="K19" i="2"/>
  <c r="J19" i="2"/>
  <c r="J18" i="2"/>
  <c r="K18" i="2" s="1"/>
  <c r="K17" i="2"/>
  <c r="J17" i="2"/>
  <c r="J16" i="2"/>
  <c r="J26" i="2" s="1"/>
  <c r="K15" i="2"/>
  <c r="J15" i="2"/>
  <c r="K12" i="2"/>
  <c r="J12" i="2"/>
  <c r="J11" i="2"/>
  <c r="K11" i="2" s="1"/>
  <c r="K10" i="2"/>
  <c r="J10" i="2"/>
  <c r="J9" i="2"/>
  <c r="K9" i="2" s="1"/>
  <c r="K8" i="2"/>
  <c r="K13" i="2" s="1"/>
  <c r="J8" i="2"/>
  <c r="G1" i="2"/>
  <c r="K44" i="4" l="1"/>
  <c r="K13" i="4"/>
  <c r="J13" i="4"/>
  <c r="J37" i="4"/>
  <c r="J44" i="4"/>
  <c r="K16" i="4"/>
  <c r="K26" i="4" s="1"/>
  <c r="J47" i="3"/>
  <c r="J48" i="3" s="1"/>
  <c r="J50" i="3" s="1"/>
  <c r="K50" i="3" s="1"/>
  <c r="K8" i="3"/>
  <c r="K13" i="3" s="1"/>
  <c r="K15" i="3"/>
  <c r="K26" i="3" s="1"/>
  <c r="K28" i="3"/>
  <c r="K37" i="3" s="1"/>
  <c r="K39" i="3"/>
  <c r="K44" i="3" s="1"/>
  <c r="K46" i="3" s="1"/>
  <c r="K44" i="2"/>
  <c r="J13" i="2"/>
  <c r="J37" i="2"/>
  <c r="J44" i="2"/>
  <c r="K16" i="2"/>
  <c r="K26" i="2" s="1"/>
  <c r="K46" i="4" l="1"/>
  <c r="J46" i="4"/>
  <c r="K46" i="2"/>
  <c r="J46" i="2"/>
  <c r="J48" i="4" l="1"/>
  <c r="J50" i="4" s="1"/>
  <c r="K50" i="4" s="1"/>
  <c r="J47" i="4"/>
  <c r="J47" i="2"/>
  <c r="J48" i="2" s="1"/>
  <c r="J50" i="2" s="1"/>
  <c r="K50" i="2" s="1"/>
</calcChain>
</file>

<file path=xl/sharedStrings.xml><?xml version="1.0" encoding="utf-8"?>
<sst xmlns="http://schemas.openxmlformats.org/spreadsheetml/2006/main" count="219" uniqueCount="75">
  <si>
    <t xml:space="preserve">SAISIE LE </t>
  </si>
  <si>
    <t>En cours</t>
  </si>
  <si>
    <t>CHANTIER REALISE</t>
  </si>
  <si>
    <t>Terminé</t>
  </si>
  <si>
    <t>X</t>
  </si>
  <si>
    <t>Synthèse</t>
  </si>
  <si>
    <t>FICHES DE CHANTIER N°</t>
  </si>
  <si>
    <t>CLIENT</t>
  </si>
  <si>
    <t>AD APRR</t>
  </si>
  <si>
    <t>LIEU</t>
  </si>
  <si>
    <t>DISTRICTS</t>
  </si>
  <si>
    <t>Nbre</t>
  </si>
  <si>
    <t>TRAJET</t>
  </si>
  <si>
    <t>Heures Normales</t>
  </si>
  <si>
    <t>€ / HN</t>
  </si>
  <si>
    <t>Heures supl.</t>
  </si>
  <si>
    <t>€ / HS</t>
  </si>
  <si>
    <t>Heures nuit</t>
  </si>
  <si>
    <t>P.R</t>
  </si>
  <si>
    <t>Prix de vente M.O.</t>
  </si>
  <si>
    <t xml:space="preserve"> - ADGAR</t>
  </si>
  <si>
    <t xml:space="preserve"> - BENOIT</t>
  </si>
  <si>
    <t xml:space="preserve"> - JOILSON</t>
  </si>
  <si>
    <t xml:space="preserve"> - MATHIAS</t>
  </si>
  <si>
    <t xml:space="preserve"> - Autres</t>
  </si>
  <si>
    <t>Sous total (1)</t>
  </si>
  <si>
    <t>MATERIEL</t>
  </si>
  <si>
    <t>Nbre de jour</t>
  </si>
  <si>
    <t xml:space="preserve"> € / J</t>
  </si>
  <si>
    <t>Prix de vente Matériel</t>
  </si>
  <si>
    <t xml:space="preserve"> - Camion plateau Atout'sign </t>
  </si>
  <si>
    <t xml:space="preserve"> - Fourgon </t>
  </si>
  <si>
    <t xml:space="preserve"> - Véhicule plateau grue</t>
  </si>
  <si>
    <t xml:space="preserve"> - Location véhicule (grue levage)</t>
  </si>
  <si>
    <t xml:space="preserve"> - Location Matériel (mini pelle)</t>
  </si>
  <si>
    <t xml:space="preserve"> - Groupe Electrogène</t>
  </si>
  <si>
    <t xml:space="preserve"> - Carrotteuse</t>
  </si>
  <si>
    <t xml:space="preserve"> - Perforateur</t>
  </si>
  <si>
    <t xml:space="preserve"> - Marteau piqueur</t>
  </si>
  <si>
    <t xml:space="preserve"> - Karcher</t>
  </si>
  <si>
    <t xml:space="preserve"> - Divers</t>
  </si>
  <si>
    <t>Sous total (2)</t>
  </si>
  <si>
    <t>DIVERS CONSOMMABLE</t>
  </si>
  <si>
    <r>
      <t>Unité ou m</t>
    </r>
    <r>
      <rPr>
        <b/>
        <vertAlign val="superscript"/>
        <sz val="11"/>
        <rFont val="Arial"/>
        <family val="2"/>
      </rPr>
      <t>3</t>
    </r>
  </si>
  <si>
    <t>€</t>
  </si>
  <si>
    <t>Prix de vente consommable</t>
  </si>
  <si>
    <t xml:space="preserve"> - Béton</t>
  </si>
  <si>
    <t xml:space="preserve"> - Mortier 35 Kg</t>
  </si>
  <si>
    <t xml:space="preserve"> - Ciment Prompt 25 Kg</t>
  </si>
  <si>
    <t xml:space="preserve"> - Béton prêt sac 25 kg</t>
  </si>
  <si>
    <t xml:space="preserve"> - Lanko ( 155 ) 25 Kg </t>
  </si>
  <si>
    <t xml:space="preserve"> - Résine</t>
  </si>
  <si>
    <t xml:space="preserve"> - Sable sac de 40 kg</t>
  </si>
  <si>
    <t xml:space="preserve"> - Carrottage (3 € le trou)</t>
  </si>
  <si>
    <t xml:space="preserve"> - Divers : MASSIFS</t>
  </si>
  <si>
    <t>Sous total (3)</t>
  </si>
  <si>
    <t>SIGNALISATION</t>
  </si>
  <si>
    <t xml:space="preserve">Unité </t>
  </si>
  <si>
    <t>P. U</t>
  </si>
  <si>
    <t>Prix de vente Signalisation</t>
  </si>
  <si>
    <t>DEPANAGE CAMION RENAULT TRUCKS</t>
  </si>
  <si>
    <t>Sous total (4)</t>
  </si>
  <si>
    <t>PRIX DE REVIENT - PRIX DE VENTE</t>
  </si>
  <si>
    <t>PRIX DE VENTE</t>
  </si>
  <si>
    <t>FRAIS GENERAUX</t>
  </si>
  <si>
    <t>COUT TOTAL REALISE</t>
  </si>
  <si>
    <t xml:space="preserve">FACTURATION FORFAIT POSE   </t>
  </si>
  <si>
    <r>
      <t>Total Général =</t>
    </r>
    <r>
      <rPr>
        <b/>
        <i/>
        <sz val="12"/>
        <color indexed="10"/>
        <rFont val="Arial"/>
        <family val="2"/>
      </rPr>
      <t xml:space="preserve"> (1+2+3+4+5)</t>
    </r>
  </si>
  <si>
    <t>AEROPORT</t>
  </si>
  <si>
    <t>ST EXUPERY</t>
  </si>
  <si>
    <t>NACELLE</t>
  </si>
  <si>
    <t>MASSIFS</t>
  </si>
  <si>
    <t>CCEL GENAS</t>
  </si>
  <si>
    <t>DARDILLY</t>
  </si>
  <si>
    <t xml:space="preserve"> - Divers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</si>
</sst>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u/>
      <sz val="12"/>
      <name val="Arial"/>
      <family val="2"/>
    </font>
    <font>
      <b/>
      <sz val="12"/>
      <name val="Arial"/>
      <family val="2"/>
    </font>
    <font>
      <b/>
      <sz val="20"/>
      <color indexed="10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1"/>
      <name val="Arial"/>
      <family val="2"/>
    </font>
    <font>
      <b/>
      <vertAlign val="superscript"/>
      <sz val="11"/>
      <name val="Arial"/>
      <family val="2"/>
    </font>
    <font>
      <b/>
      <sz val="12"/>
      <color indexed="10"/>
      <name val="Arial"/>
      <family val="2"/>
    </font>
    <font>
      <b/>
      <i/>
      <sz val="12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0" fillId="2" borderId="0" xfId="0" applyFill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14" fontId="7" fillId="0" borderId="17" xfId="0" applyNumberFormat="1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/>
    </xf>
    <xf numFmtId="14" fontId="7" fillId="0" borderId="20" xfId="0" applyNumberFormat="1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6" fillId="0" borderId="2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4" fontId="7" fillId="0" borderId="2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14" fontId="7" fillId="0" borderId="25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4" fontId="7" fillId="0" borderId="28" xfId="0" applyNumberFormat="1" applyFont="1" applyBorder="1" applyAlignment="1">
      <alignment horizontal="center" vertical="center"/>
    </xf>
    <xf numFmtId="14" fontId="7" fillId="0" borderId="29" xfId="0" applyNumberFormat="1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vertical="center"/>
    </xf>
    <xf numFmtId="0" fontId="3" fillId="0" borderId="34" xfId="0" applyFont="1" applyBorder="1" applyAlignment="1">
      <alignment horizontal="center" vertical="center"/>
    </xf>
    <xf numFmtId="2" fontId="3" fillId="0" borderId="34" xfId="0" applyNumberFormat="1" applyFont="1" applyBorder="1" applyAlignment="1">
      <alignment horizontal="center" vertical="center"/>
    </xf>
    <xf numFmtId="4" fontId="3" fillId="0" borderId="34" xfId="0" applyNumberFormat="1" applyFont="1" applyBorder="1" applyAlignment="1">
      <alignment horizontal="center" vertical="center"/>
    </xf>
    <xf numFmtId="4" fontId="9" fillId="0" borderId="34" xfId="0" applyNumberFormat="1" applyFont="1" applyBorder="1" applyAlignment="1">
      <alignment vertical="center"/>
    </xf>
    <xf numFmtId="2" fontId="9" fillId="0" borderId="34" xfId="0" applyNumberFormat="1" applyFont="1" applyBorder="1" applyAlignment="1">
      <alignment vertical="center"/>
    </xf>
    <xf numFmtId="4" fontId="9" fillId="0" borderId="34" xfId="0" applyNumberFormat="1" applyFont="1" applyBorder="1" applyAlignment="1">
      <alignment horizontal="right" vertical="center"/>
    </xf>
    <xf numFmtId="4" fontId="9" fillId="0" borderId="35" xfId="0" applyNumberFormat="1" applyFon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horizontal="center" vertical="center"/>
    </xf>
    <xf numFmtId="2" fontId="3" fillId="0" borderId="38" xfId="0" applyNumberFormat="1" applyFont="1" applyBorder="1" applyAlignment="1">
      <alignment horizontal="center" vertical="center"/>
    </xf>
    <xf numFmtId="4" fontId="3" fillId="0" borderId="38" xfId="0" applyNumberFormat="1" applyFont="1" applyBorder="1" applyAlignment="1">
      <alignment horizontal="center" vertical="center"/>
    </xf>
    <xf numFmtId="2" fontId="3" fillId="0" borderId="37" xfId="0" applyNumberFormat="1" applyFont="1" applyBorder="1" applyAlignment="1">
      <alignment horizontal="center" vertical="center"/>
    </xf>
    <xf numFmtId="0" fontId="3" fillId="0" borderId="39" xfId="0" applyFont="1" applyBorder="1" applyAlignment="1">
      <alignment vertical="center"/>
    </xf>
    <xf numFmtId="0" fontId="3" fillId="0" borderId="40" xfId="0" applyFont="1" applyBorder="1" applyAlignment="1">
      <alignment horizontal="center" vertical="center"/>
    </xf>
    <xf numFmtId="2" fontId="3" fillId="0" borderId="40" xfId="0" applyNumberFormat="1" applyFont="1" applyBorder="1" applyAlignment="1">
      <alignment horizontal="center" vertical="center"/>
    </xf>
    <xf numFmtId="4" fontId="3" fillId="0" borderId="40" xfId="0" applyNumberFormat="1" applyFont="1" applyBorder="1" applyAlignment="1">
      <alignment horizontal="center" vertical="center"/>
    </xf>
    <xf numFmtId="0" fontId="10" fillId="3" borderId="41" xfId="0" applyFont="1" applyFill="1" applyBorder="1" applyAlignment="1">
      <alignment horizontal="right" vertical="center"/>
    </xf>
    <xf numFmtId="0" fontId="10" fillId="3" borderId="5" xfId="0" applyFont="1" applyFill="1" applyBorder="1" applyAlignment="1">
      <alignment horizontal="right" vertical="center"/>
    </xf>
    <xf numFmtId="0" fontId="10" fillId="3" borderId="42" xfId="0" applyFont="1" applyFill="1" applyBorder="1" applyAlignment="1">
      <alignment horizontal="right" vertical="center"/>
    </xf>
    <xf numFmtId="0" fontId="10" fillId="3" borderId="31" xfId="0" applyFont="1" applyFill="1" applyBorder="1" applyAlignment="1">
      <alignment horizontal="right" vertical="center"/>
    </xf>
    <xf numFmtId="4" fontId="10" fillId="3" borderId="31" xfId="0" applyNumberFormat="1" applyFont="1" applyFill="1" applyBorder="1" applyAlignment="1">
      <alignment vertical="center"/>
    </xf>
    <xf numFmtId="4" fontId="10" fillId="3" borderId="32" xfId="0" applyNumberFormat="1" applyFont="1" applyFill="1" applyBorder="1" applyAlignment="1">
      <alignment vertical="center"/>
    </xf>
    <xf numFmtId="0" fontId="11" fillId="0" borderId="4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4" fontId="9" fillId="0" borderId="34" xfId="0" applyNumberFormat="1" applyFont="1" applyBorder="1" applyAlignment="1">
      <alignment horizontal="center" vertical="center"/>
    </xf>
    <xf numFmtId="4" fontId="9" fillId="0" borderId="35" xfId="0" applyNumberFormat="1" applyFont="1" applyBorder="1" applyAlignment="1">
      <alignment vertical="center"/>
    </xf>
    <xf numFmtId="0" fontId="3" fillId="0" borderId="21" xfId="0" quotePrefix="1" applyFont="1" applyBorder="1" applyAlignment="1">
      <alignment horizontal="left" vertical="center"/>
    </xf>
    <xf numFmtId="0" fontId="3" fillId="0" borderId="23" xfId="0" quotePrefix="1" applyFont="1" applyBorder="1" applyAlignment="1">
      <alignment horizontal="left" vertical="center"/>
    </xf>
    <xf numFmtId="0" fontId="3" fillId="0" borderId="4" xfId="0" quotePrefix="1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1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" fontId="9" fillId="0" borderId="37" xfId="0" applyNumberFormat="1" applyFont="1" applyBorder="1" applyAlignment="1">
      <alignment horizontal="center" vertical="center"/>
    </xf>
    <xf numFmtId="4" fontId="9" fillId="0" borderId="37" xfId="0" applyNumberFormat="1" applyFont="1" applyBorder="1" applyAlignment="1">
      <alignment vertical="center"/>
    </xf>
    <xf numFmtId="0" fontId="10" fillId="3" borderId="25" xfId="0" applyFont="1" applyFill="1" applyBorder="1" applyAlignment="1">
      <alignment horizontal="right" vertical="center"/>
    </xf>
    <xf numFmtId="0" fontId="10" fillId="3" borderId="26" xfId="0" applyFont="1" applyFill="1" applyBorder="1" applyAlignment="1">
      <alignment horizontal="right" vertical="center"/>
    </xf>
    <xf numFmtId="0" fontId="10" fillId="3" borderId="15" xfId="0" applyFont="1" applyFill="1" applyBorder="1" applyAlignment="1">
      <alignment horizontal="right" vertical="center"/>
    </xf>
    <xf numFmtId="0" fontId="10" fillId="3" borderId="43" xfId="0" applyFont="1" applyFill="1" applyBorder="1" applyAlignment="1">
      <alignment horizontal="right" vertical="center"/>
    </xf>
    <xf numFmtId="4" fontId="10" fillId="3" borderId="43" xfId="0" applyNumberFormat="1" applyFont="1" applyFill="1" applyBorder="1" applyAlignment="1">
      <alignment vertical="center"/>
    </xf>
    <xf numFmtId="4" fontId="10" fillId="3" borderId="29" xfId="0" applyNumberFormat="1" applyFont="1" applyFill="1" applyBorder="1" applyAlignment="1">
      <alignment vertical="center"/>
    </xf>
    <xf numFmtId="0" fontId="11" fillId="0" borderId="4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4" fontId="9" fillId="0" borderId="44" xfId="0" applyNumberFormat="1" applyFont="1" applyBorder="1" applyAlignment="1">
      <alignment horizontal="center" vertical="center"/>
    </xf>
    <xf numFmtId="4" fontId="9" fillId="0" borderId="18" xfId="0" applyNumberFormat="1" applyFont="1" applyBorder="1" applyAlignment="1">
      <alignment vertical="center"/>
    </xf>
    <xf numFmtId="4" fontId="9" fillId="0" borderId="44" xfId="0" applyNumberFormat="1" applyFont="1" applyBorder="1" applyAlignment="1">
      <alignment vertical="center"/>
    </xf>
    <xf numFmtId="4" fontId="9" fillId="0" borderId="23" xfId="0" applyNumberFormat="1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4" fontId="9" fillId="0" borderId="43" xfId="0" applyNumberFormat="1" applyFont="1" applyBorder="1" applyAlignment="1">
      <alignment horizontal="center" vertical="center"/>
    </xf>
    <xf numFmtId="4" fontId="9" fillId="0" borderId="0" xfId="0" applyNumberFormat="1" applyFont="1" applyBorder="1" applyAlignment="1">
      <alignment vertical="center"/>
    </xf>
    <xf numFmtId="4" fontId="9" fillId="0" borderId="43" xfId="0" applyNumberFormat="1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0" fontId="3" fillId="0" borderId="46" xfId="0" applyFont="1" applyBorder="1" applyAlignment="1">
      <alignment vertical="center"/>
    </xf>
    <xf numFmtId="0" fontId="3" fillId="0" borderId="47" xfId="0" applyFont="1" applyBorder="1" applyAlignment="1">
      <alignment vertical="center"/>
    </xf>
    <xf numFmtId="0" fontId="3" fillId="0" borderId="21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4" fontId="9" fillId="0" borderId="48" xfId="0" applyNumberFormat="1" applyFont="1" applyBorder="1" applyAlignment="1">
      <alignment horizontal="center" vertical="center"/>
    </xf>
    <xf numFmtId="4" fontId="9" fillId="0" borderId="48" xfId="0" applyNumberFormat="1" applyFont="1" applyBorder="1" applyAlignment="1">
      <alignment vertical="center"/>
    </xf>
    <xf numFmtId="0" fontId="10" fillId="3" borderId="1" xfId="0" applyFont="1" applyFill="1" applyBorder="1" applyAlignment="1">
      <alignment horizontal="right" vertical="center"/>
    </xf>
    <xf numFmtId="0" fontId="10" fillId="3" borderId="2" xfId="0" applyFont="1" applyFill="1" applyBorder="1" applyAlignment="1">
      <alignment horizontal="right" vertical="center"/>
    </xf>
    <xf numFmtId="0" fontId="10" fillId="3" borderId="49" xfId="0" applyFont="1" applyFill="1" applyBorder="1" applyAlignment="1">
      <alignment horizontal="right" vertical="center"/>
    </xf>
    <xf numFmtId="0" fontId="10" fillId="3" borderId="50" xfId="0" applyFont="1" applyFill="1" applyBorder="1" applyAlignment="1">
      <alignment horizontal="right" vertical="center"/>
    </xf>
    <xf numFmtId="4" fontId="3" fillId="3" borderId="50" xfId="0" applyNumberFormat="1" applyFont="1" applyFill="1" applyBorder="1" applyAlignment="1">
      <alignment vertical="center"/>
    </xf>
    <xf numFmtId="4" fontId="3" fillId="3" borderId="51" xfId="0" applyNumberFormat="1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4" fontId="3" fillId="0" borderId="52" xfId="0" applyNumberFormat="1" applyFont="1" applyBorder="1" applyAlignment="1">
      <alignment vertical="center"/>
    </xf>
    <xf numFmtId="4" fontId="3" fillId="0" borderId="51" xfId="0" applyNumberFormat="1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4" fontId="3" fillId="0" borderId="39" xfId="0" applyNumberFormat="1" applyFont="1" applyBorder="1" applyAlignment="1">
      <alignment vertical="center"/>
    </xf>
    <xf numFmtId="4" fontId="3" fillId="0" borderId="53" xfId="0" applyNumberFormat="1" applyFont="1" applyBorder="1" applyAlignment="1">
      <alignment vertical="center"/>
    </xf>
    <xf numFmtId="0" fontId="10" fillId="3" borderId="41" xfId="0" applyFont="1" applyFill="1" applyBorder="1" applyAlignment="1">
      <alignment horizontal="left" vertical="center"/>
    </xf>
    <xf numFmtId="0" fontId="10" fillId="3" borderId="5" xfId="0" applyFont="1" applyFill="1" applyBorder="1" applyAlignment="1">
      <alignment horizontal="left" vertical="center"/>
    </xf>
    <xf numFmtId="0" fontId="10" fillId="3" borderId="6" xfId="0" applyFont="1" applyFill="1" applyBorder="1" applyAlignment="1">
      <alignment horizontal="left" vertical="center"/>
    </xf>
    <xf numFmtId="4" fontId="3" fillId="3" borderId="30" xfId="0" applyNumberFormat="1" applyFont="1" applyFill="1" applyBorder="1" applyAlignment="1">
      <alignment vertical="center"/>
    </xf>
    <xf numFmtId="4" fontId="3" fillId="3" borderId="32" xfId="0" applyNumberFormat="1" applyFont="1" applyFill="1" applyBorder="1" applyAlignment="1">
      <alignment vertical="center"/>
    </xf>
    <xf numFmtId="0" fontId="10" fillId="0" borderId="41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4" fontId="3" fillId="0" borderId="30" xfId="0" applyNumberFormat="1" applyFont="1" applyFill="1" applyBorder="1" applyAlignment="1">
      <alignment vertical="center"/>
    </xf>
    <xf numFmtId="4" fontId="3" fillId="0" borderId="32" xfId="0" applyNumberFormat="1" applyFont="1" applyFill="1" applyBorder="1" applyAlignment="1">
      <alignment vertical="center"/>
    </xf>
    <xf numFmtId="0" fontId="13" fillId="4" borderId="41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4" fontId="13" fillId="4" borderId="30" xfId="0" applyNumberFormat="1" applyFont="1" applyFill="1" applyBorder="1" applyAlignment="1">
      <alignment vertical="center"/>
    </xf>
    <xf numFmtId="10" fontId="13" fillId="4" borderId="32" xfId="0" applyNumberFormat="1" applyFont="1" applyFill="1" applyBorder="1" applyAlignment="1">
      <alignment vertical="center"/>
    </xf>
  </cellXfs>
  <cellStyles count="1">
    <cellStyle name="Normal" xfId="0" builtinId="0"/>
  </cellStyles>
  <dxfs count="6">
    <dxf>
      <font>
        <condense val="0"/>
        <extend val="0"/>
        <color indexed="10"/>
      </font>
    </dxf>
    <dxf>
      <font>
        <condense val="0"/>
        <extend val="0"/>
        <color auto="1"/>
      </font>
    </dxf>
    <dxf>
      <font>
        <condense val="0"/>
        <extend val="0"/>
        <color indexed="10"/>
      </font>
    </dxf>
    <dxf>
      <font>
        <condense val="0"/>
        <extend val="0"/>
        <color auto="1"/>
      </font>
    </dxf>
    <dxf>
      <font>
        <condense val="0"/>
        <extend val="0"/>
        <color indexed="10"/>
      </font>
    </dxf>
    <dxf>
      <font>
        <condense val="0"/>
        <extend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pier-la-meme-feuille-de-plusieurs-fichiers-en-vba-t27905.html#http://forum.excel-pratique.com/excel/copier-la-meme-feuille-de-plusieurs-fichiers-en-vba-t27905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657225</xdr:colOff>
      <xdr:row>4</xdr:row>
      <xdr:rowOff>104775</xdr:rowOff>
    </xdr:from>
    <xdr:to>
      <xdr:col>10</xdr:col>
      <xdr:colOff>200025</xdr:colOff>
      <xdr:row>8</xdr:row>
      <xdr:rowOff>123825</xdr:rowOff>
    </xdr:to>
    <xdr:sp macro="" textlink="">
      <xdr:nvSpPr>
        <xdr:cNvPr id="2" name="Légende encadrée 1 1"/>
        <xdr:cNvSpPr/>
      </xdr:nvSpPr>
      <xdr:spPr>
        <a:xfrm>
          <a:off x="4467225" y="866775"/>
          <a:ext cx="3352800" cy="781050"/>
        </a:xfrm>
        <a:prstGeom prst="borderCallout1">
          <a:avLst>
            <a:gd name="adj1" fmla="val 18750"/>
            <a:gd name="adj2" fmla="val -8333"/>
            <a:gd name="adj3" fmla="val 84451"/>
            <a:gd name="adj4" fmla="val -3662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</a:t>
          </a:r>
          <a:r>
            <a:rPr lang="fr-FR" sz="1100" baseline="0"/>
            <a:t> cette macro, le choix du dossier des fichiers à traiter et dans la boucle, la copie de la feuille "Fiche + trajet"                     </a:t>
          </a:r>
          <a:r>
            <a:rPr lang="fr-FR" sz="1600" b="1" baseline="0"/>
            <a:t>MACRO ok</a:t>
          </a:r>
          <a:endParaRPr lang="fr-FR" sz="1600" b="1"/>
        </a:p>
      </xdr:txBody>
    </xdr:sp>
    <xdr:clientData/>
  </xdr:twoCellAnchor>
  <xdr:twoCellAnchor>
    <xdr:from>
      <xdr:col>4</xdr:col>
      <xdr:colOff>676274</xdr:colOff>
      <xdr:row>15</xdr:row>
      <xdr:rowOff>161925</xdr:rowOff>
    </xdr:from>
    <xdr:to>
      <xdr:col>12</xdr:col>
      <xdr:colOff>285749</xdr:colOff>
      <xdr:row>21</xdr:row>
      <xdr:rowOff>161925</xdr:rowOff>
    </xdr:to>
    <xdr:sp macro="" textlink="">
      <xdr:nvSpPr>
        <xdr:cNvPr id="3" name="Légende encadrée 1 2"/>
        <xdr:cNvSpPr/>
      </xdr:nvSpPr>
      <xdr:spPr>
        <a:xfrm>
          <a:off x="3724274" y="3019425"/>
          <a:ext cx="5705475" cy="1143000"/>
        </a:xfrm>
        <a:prstGeom prst="borderCallout1">
          <a:avLst>
            <a:gd name="adj1" fmla="val 37083"/>
            <a:gd name="adj2" fmla="val -1488"/>
            <a:gd name="adj3" fmla="val -11851"/>
            <a:gd name="adj4" fmla="val -1694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0"/>
            <a:t>Par</a:t>
          </a:r>
          <a:r>
            <a:rPr lang="fr-FR" sz="1400" b="0" baseline="0"/>
            <a:t> un code VBA, j'aimerai créer une feuille  nommée SYNTHESE après la feuille Menu  qui cumulent les cellules C8:D12 et F8:F12 et J48:J49 des feuilles récupérées (dans cet exemple, Feuil1 à Feuil3). Il faut que cette macro fonctionne quelque soit le nombre de feuilles récupérées.</a:t>
          </a:r>
          <a:endParaRPr lang="fr-FR" sz="1600" b="1"/>
        </a:p>
      </xdr:txBody>
    </xdr:sp>
    <xdr:clientData/>
  </xdr:twoCellAnchor>
  <xdr:twoCellAnchor>
    <xdr:from>
      <xdr:col>10</xdr:col>
      <xdr:colOff>619125</xdr:colOff>
      <xdr:row>3</xdr:row>
      <xdr:rowOff>114300</xdr:rowOff>
    </xdr:from>
    <xdr:to>
      <xdr:col>20</xdr:col>
      <xdr:colOff>57150</xdr:colOff>
      <xdr:row>5</xdr:row>
      <xdr:rowOff>57150</xdr:rowOff>
    </xdr:to>
    <xdr:sp macro="" textlink="">
      <xdr:nvSpPr>
        <xdr:cNvPr id="1030" name="Text Box 6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8239125" y="685800"/>
          <a:ext cx="705802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http://forum.excel-pratique.com/excel/copier-la-meme-feuille-de-plusieurs-fichiers-en-vba-t27905.html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8</xdr:row>
          <xdr:rowOff>123825</xdr:rowOff>
        </xdr:from>
        <xdr:to>
          <xdr:col>5</xdr:col>
          <xdr:colOff>638175</xdr:colOff>
          <xdr:row>11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Récupération des fiches trajets de chaque opérations du mois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57150</xdr:colOff>
      <xdr:row>12</xdr:row>
      <xdr:rowOff>104775</xdr:rowOff>
    </xdr:from>
    <xdr:to>
      <xdr:col>5</xdr:col>
      <xdr:colOff>266700</xdr:colOff>
      <xdr:row>14</xdr:row>
      <xdr:rowOff>133350</xdr:rowOff>
    </xdr:to>
    <xdr:sp macro="" textlink="">
      <xdr:nvSpPr>
        <xdr:cNvPr id="4" name="Rectangle 3"/>
        <xdr:cNvSpPr/>
      </xdr:nvSpPr>
      <xdr:spPr>
        <a:xfrm>
          <a:off x="1581150" y="2390775"/>
          <a:ext cx="2495550" cy="409575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SYNTHESE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8" sqref="D18"/>
    </sheetView>
  </sheetViews>
  <sheetFormatPr baseColWidth="10" defaultRowHeight="15" x14ac:dyDescent="0.25"/>
  <cols>
    <col min="1" max="16384" width="11.42578125" style="1"/>
  </cols>
  <sheetData/>
  <phoneticPr fontId="0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pertoire">
                <anchor moveWithCells="1" sizeWithCells="1">
                  <from>
                    <xdr:col>2</xdr:col>
                    <xdr:colOff>47625</xdr:colOff>
                    <xdr:row>8</xdr:row>
                    <xdr:rowOff>123825</xdr:rowOff>
                  </from>
                  <to>
                    <xdr:col>5</xdr:col>
                    <xdr:colOff>638175</xdr:colOff>
                    <xdr:row>11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0"/>
  <sheetViews>
    <sheetView workbookViewId="0">
      <selection sqref="A1:K50"/>
    </sheetView>
  </sheetViews>
  <sheetFormatPr baseColWidth="10" defaultRowHeight="15" x14ac:dyDescent="0.25"/>
  <sheetData>
    <row r="1" spans="1:11" ht="27" thickBot="1" x14ac:dyDescent="0.3">
      <c r="A1" s="2"/>
      <c r="B1" s="3"/>
      <c r="C1" s="3"/>
      <c r="D1" s="3"/>
      <c r="E1" s="4" t="s">
        <v>0</v>
      </c>
      <c r="F1" s="5"/>
      <c r="G1" s="6">
        <f ca="1">TODAY()</f>
        <v>40924</v>
      </c>
      <c r="H1" s="6"/>
      <c r="I1" s="7"/>
      <c r="J1" s="8" t="s">
        <v>1</v>
      </c>
      <c r="K1" s="9"/>
    </row>
    <row r="2" spans="1:11" ht="26.25" x14ac:dyDescent="0.25">
      <c r="A2" s="10"/>
      <c r="B2" s="11"/>
      <c r="C2" s="11"/>
      <c r="D2" s="11"/>
      <c r="E2" s="12" t="s">
        <v>2</v>
      </c>
      <c r="F2" s="13"/>
      <c r="G2" s="13"/>
      <c r="H2" s="13"/>
      <c r="I2" s="14"/>
      <c r="J2" s="15" t="s">
        <v>3</v>
      </c>
      <c r="K2" s="16" t="s">
        <v>4</v>
      </c>
    </row>
    <row r="3" spans="1:11" ht="27" thickBot="1" x14ac:dyDescent="0.3">
      <c r="A3" s="17"/>
      <c r="B3" s="18"/>
      <c r="C3" s="18"/>
      <c r="D3" s="18"/>
      <c r="E3" s="19"/>
      <c r="F3" s="20"/>
      <c r="G3" s="20"/>
      <c r="H3" s="20"/>
      <c r="I3" s="21"/>
      <c r="J3" s="22" t="s">
        <v>5</v>
      </c>
      <c r="K3" s="23"/>
    </row>
    <row r="4" spans="1:11" ht="18" x14ac:dyDescent="0.25">
      <c r="A4" s="24" t="s">
        <v>6</v>
      </c>
      <c r="B4" s="25"/>
      <c r="C4" s="26">
        <v>16031</v>
      </c>
      <c r="D4" s="27"/>
      <c r="E4" s="27"/>
      <c r="F4" s="27"/>
      <c r="G4" s="28"/>
      <c r="H4" s="29"/>
      <c r="I4" s="30"/>
      <c r="J4" s="31"/>
      <c r="K4" s="32"/>
    </row>
    <row r="5" spans="1:11" ht="18" x14ac:dyDescent="0.25">
      <c r="A5" s="33" t="s">
        <v>7</v>
      </c>
      <c r="B5" s="34"/>
      <c r="C5" s="35" t="s">
        <v>8</v>
      </c>
      <c r="D5" s="36"/>
      <c r="E5" s="36"/>
      <c r="F5" s="36"/>
      <c r="G5" s="37"/>
      <c r="H5" s="38"/>
      <c r="I5" s="39"/>
      <c r="J5" s="40"/>
      <c r="K5" s="41"/>
    </row>
    <row r="6" spans="1:11" ht="18.75" thickBot="1" x14ac:dyDescent="0.3">
      <c r="A6" s="42" t="s">
        <v>9</v>
      </c>
      <c r="B6" s="43"/>
      <c r="C6" s="44" t="s">
        <v>10</v>
      </c>
      <c r="D6" s="45"/>
      <c r="E6" s="45"/>
      <c r="F6" s="45"/>
      <c r="G6" s="46"/>
      <c r="H6" s="47"/>
      <c r="I6" s="48"/>
      <c r="J6" s="49"/>
      <c r="K6" s="50"/>
    </row>
    <row r="7" spans="1:11" ht="26.25" thickBot="1" x14ac:dyDescent="0.3">
      <c r="A7" s="51"/>
      <c r="B7" s="52" t="s">
        <v>11</v>
      </c>
      <c r="C7" s="53" t="s">
        <v>12</v>
      </c>
      <c r="D7" s="54" t="s">
        <v>13</v>
      </c>
      <c r="E7" s="52" t="s">
        <v>14</v>
      </c>
      <c r="F7" s="54" t="s">
        <v>15</v>
      </c>
      <c r="G7" s="52" t="s">
        <v>16</v>
      </c>
      <c r="H7" s="52" t="s">
        <v>17</v>
      </c>
      <c r="I7" s="52" t="s">
        <v>14</v>
      </c>
      <c r="J7" s="52" t="s">
        <v>18</v>
      </c>
      <c r="K7" s="55" t="s">
        <v>19</v>
      </c>
    </row>
    <row r="8" spans="1:11" ht="15.75" x14ac:dyDescent="0.25">
      <c r="A8" s="56" t="s">
        <v>20</v>
      </c>
      <c r="B8" s="57">
        <v>1</v>
      </c>
      <c r="C8" s="58">
        <v>1</v>
      </c>
      <c r="D8" s="59">
        <v>1.5</v>
      </c>
      <c r="E8" s="60">
        <v>26</v>
      </c>
      <c r="F8" s="58"/>
      <c r="G8" s="61">
        <v>32.5</v>
      </c>
      <c r="H8" s="58"/>
      <c r="I8" s="61">
        <v>39</v>
      </c>
      <c r="J8" s="62">
        <f>(B8*C8*E8)+(B8*D8*E8)+(B8*F8*G8)+(B8*H8*I8)</f>
        <v>65</v>
      </c>
      <c r="K8" s="63">
        <f>-(J8)</f>
        <v>-65</v>
      </c>
    </row>
    <row r="9" spans="1:11" ht="15.75" x14ac:dyDescent="0.25">
      <c r="A9" s="64" t="s">
        <v>21</v>
      </c>
      <c r="B9" s="65">
        <v>1</v>
      </c>
      <c r="C9" s="66">
        <v>25.5</v>
      </c>
      <c r="D9" s="67">
        <v>30.5</v>
      </c>
      <c r="E9" s="60">
        <v>26</v>
      </c>
      <c r="F9" s="68">
        <v>5.5</v>
      </c>
      <c r="G9" s="61">
        <v>32.5</v>
      </c>
      <c r="H9" s="68"/>
      <c r="I9" s="61">
        <v>39</v>
      </c>
      <c r="J9" s="62">
        <f>(B9*C9*E9)+(B9*D9*E9)+(B9*F9*G9)+(B9*H9*I9)</f>
        <v>1634.75</v>
      </c>
      <c r="K9" s="63">
        <f>-(J9)</f>
        <v>-1634.75</v>
      </c>
    </row>
    <row r="10" spans="1:11" ht="15.75" x14ac:dyDescent="0.25">
      <c r="A10" s="69" t="s">
        <v>22</v>
      </c>
      <c r="B10" s="70">
        <v>1</v>
      </c>
      <c r="C10" s="71">
        <v>1</v>
      </c>
      <c r="D10" s="72">
        <v>1.5</v>
      </c>
      <c r="E10" s="60">
        <v>26</v>
      </c>
      <c r="F10" s="71"/>
      <c r="G10" s="61">
        <v>32.5</v>
      </c>
      <c r="H10" s="71"/>
      <c r="I10" s="61">
        <v>39</v>
      </c>
      <c r="J10" s="62">
        <f>(B10*C10*E10)+(B10*D10*E10)+(B10*F10*G10)+(B10*H10*I10)</f>
        <v>65</v>
      </c>
      <c r="K10" s="63">
        <f>-(J10)</f>
        <v>-65</v>
      </c>
    </row>
    <row r="11" spans="1:11" ht="15.75" x14ac:dyDescent="0.25">
      <c r="A11" s="69" t="s">
        <v>23</v>
      </c>
      <c r="B11" s="70">
        <v>1</v>
      </c>
      <c r="C11" s="71"/>
      <c r="D11" s="72"/>
      <c r="E11" s="60">
        <v>26</v>
      </c>
      <c r="F11" s="71"/>
      <c r="G11" s="61">
        <v>32.5</v>
      </c>
      <c r="H11" s="71"/>
      <c r="I11" s="61">
        <v>39</v>
      </c>
      <c r="J11" s="62">
        <f>(B11*C11*E11)+(B11*D11*E11)+(B11*F11*G11)+(B11*H11*I11)</f>
        <v>0</v>
      </c>
      <c r="K11" s="63">
        <f>-(J11)</f>
        <v>0</v>
      </c>
    </row>
    <row r="12" spans="1:11" ht="16.5" thickBot="1" x14ac:dyDescent="0.3">
      <c r="A12" s="69" t="s">
        <v>24</v>
      </c>
      <c r="B12" s="70">
        <v>1</v>
      </c>
      <c r="C12" s="71">
        <v>25.5</v>
      </c>
      <c r="D12" s="72">
        <v>30.5</v>
      </c>
      <c r="E12" s="60">
        <v>26</v>
      </c>
      <c r="F12" s="71">
        <v>5</v>
      </c>
      <c r="G12" s="61">
        <v>32.5</v>
      </c>
      <c r="H12" s="71"/>
      <c r="I12" s="61">
        <v>39</v>
      </c>
      <c r="J12" s="62">
        <f>(B12*C12*E12)+(B12*D12*E12)+(B12*F12*G12)+(B12*H12*I12)</f>
        <v>1618.5</v>
      </c>
      <c r="K12" s="63">
        <f>-(J12)</f>
        <v>-1618.5</v>
      </c>
    </row>
    <row r="13" spans="1:11" ht="15.75" thickBot="1" x14ac:dyDescent="0.3">
      <c r="A13" s="73" t="s">
        <v>25</v>
      </c>
      <c r="B13" s="74"/>
      <c r="C13" s="74"/>
      <c r="D13" s="74"/>
      <c r="E13" s="74"/>
      <c r="F13" s="74"/>
      <c r="G13" s="75"/>
      <c r="H13" s="76"/>
      <c r="I13" s="76"/>
      <c r="J13" s="77">
        <f>SUM(J8:J12)</f>
        <v>3383.25</v>
      </c>
      <c r="K13" s="78">
        <f>SUM(K8:K12)</f>
        <v>-3383.25</v>
      </c>
    </row>
    <row r="14" spans="1:11" ht="45.75" thickBot="1" x14ac:dyDescent="0.3">
      <c r="A14" s="79" t="s">
        <v>26</v>
      </c>
      <c r="B14" s="80"/>
      <c r="C14" s="80"/>
      <c r="D14" s="80"/>
      <c r="E14" s="80"/>
      <c r="F14" s="80"/>
      <c r="G14" s="81"/>
      <c r="H14" s="82" t="s">
        <v>27</v>
      </c>
      <c r="I14" s="83" t="s">
        <v>28</v>
      </c>
      <c r="J14" s="83" t="s">
        <v>18</v>
      </c>
      <c r="K14" s="84" t="s">
        <v>29</v>
      </c>
    </row>
    <row r="15" spans="1:11" ht="15.75" x14ac:dyDescent="0.25">
      <c r="A15" s="85" t="s">
        <v>30</v>
      </c>
      <c r="B15" s="86"/>
      <c r="C15" s="86"/>
      <c r="D15" s="86"/>
      <c r="E15" s="86"/>
      <c r="F15" s="86"/>
      <c r="G15" s="87"/>
      <c r="H15" s="88">
        <v>0.2</v>
      </c>
      <c r="I15" s="60">
        <v>55</v>
      </c>
      <c r="J15" s="60">
        <f>H15*I15</f>
        <v>11</v>
      </c>
      <c r="K15" s="89">
        <f>-(J15)</f>
        <v>-11</v>
      </c>
    </row>
    <row r="16" spans="1:11" ht="15.75" x14ac:dyDescent="0.25">
      <c r="A16" s="90" t="s">
        <v>31</v>
      </c>
      <c r="B16" s="91"/>
      <c r="C16" s="91"/>
      <c r="D16" s="91"/>
      <c r="E16" s="91"/>
      <c r="F16" s="91"/>
      <c r="G16" s="92"/>
      <c r="H16" s="88"/>
      <c r="I16" s="60">
        <v>55</v>
      </c>
      <c r="J16" s="60">
        <f t="shared" ref="J16:J25" si="0">H16*I16</f>
        <v>0</v>
      </c>
      <c r="K16" s="89">
        <f t="shared" ref="K16:K25" si="1">-(J16)</f>
        <v>0</v>
      </c>
    </row>
    <row r="17" spans="1:11" ht="15.75" x14ac:dyDescent="0.25">
      <c r="A17" s="93" t="s">
        <v>32</v>
      </c>
      <c r="B17" s="94"/>
      <c r="C17" s="94"/>
      <c r="D17" s="94"/>
      <c r="E17" s="94"/>
      <c r="F17" s="94"/>
      <c r="G17" s="95"/>
      <c r="H17" s="88">
        <v>7</v>
      </c>
      <c r="I17" s="60">
        <v>55</v>
      </c>
      <c r="J17" s="60">
        <f t="shared" si="0"/>
        <v>385</v>
      </c>
      <c r="K17" s="89">
        <f t="shared" si="1"/>
        <v>-385</v>
      </c>
    </row>
    <row r="18" spans="1:11" ht="15.75" x14ac:dyDescent="0.25">
      <c r="A18" s="96" t="s">
        <v>33</v>
      </c>
      <c r="B18" s="97"/>
      <c r="C18" s="97"/>
      <c r="D18" s="97"/>
      <c r="E18" s="97"/>
      <c r="F18" s="97"/>
      <c r="G18" s="98"/>
      <c r="H18" s="88"/>
      <c r="I18" s="60">
        <v>600</v>
      </c>
      <c r="J18" s="60">
        <f t="shared" si="0"/>
        <v>0</v>
      </c>
      <c r="K18" s="89">
        <f t="shared" si="1"/>
        <v>0</v>
      </c>
    </row>
    <row r="19" spans="1:11" ht="15.75" x14ac:dyDescent="0.25">
      <c r="A19" s="96" t="s">
        <v>34</v>
      </c>
      <c r="B19" s="97"/>
      <c r="C19" s="97"/>
      <c r="D19" s="97"/>
      <c r="E19" s="97"/>
      <c r="F19" s="97"/>
      <c r="G19" s="98"/>
      <c r="H19" s="88"/>
      <c r="I19" s="60">
        <v>210</v>
      </c>
      <c r="J19" s="60">
        <f t="shared" si="0"/>
        <v>0</v>
      </c>
      <c r="K19" s="89">
        <f t="shared" si="1"/>
        <v>0</v>
      </c>
    </row>
    <row r="20" spans="1:11" ht="15.75" x14ac:dyDescent="0.25">
      <c r="A20" s="96" t="s">
        <v>35</v>
      </c>
      <c r="B20" s="97"/>
      <c r="C20" s="97"/>
      <c r="D20" s="97"/>
      <c r="E20" s="97"/>
      <c r="F20" s="97"/>
      <c r="G20" s="98"/>
      <c r="H20" s="88">
        <v>4.7</v>
      </c>
      <c r="I20" s="60">
        <v>5</v>
      </c>
      <c r="J20" s="60">
        <f t="shared" si="0"/>
        <v>23.5</v>
      </c>
      <c r="K20" s="89">
        <f t="shared" si="1"/>
        <v>-23.5</v>
      </c>
    </row>
    <row r="21" spans="1:11" ht="15.75" x14ac:dyDescent="0.25">
      <c r="A21" s="93" t="s">
        <v>36</v>
      </c>
      <c r="B21" s="94"/>
      <c r="C21" s="94"/>
      <c r="D21" s="94"/>
      <c r="E21" s="94"/>
      <c r="F21" s="94"/>
      <c r="G21" s="95"/>
      <c r="H21" s="88"/>
      <c r="I21" s="60">
        <v>13</v>
      </c>
      <c r="J21" s="60">
        <f t="shared" si="0"/>
        <v>0</v>
      </c>
      <c r="K21" s="89">
        <f t="shared" si="1"/>
        <v>0</v>
      </c>
    </row>
    <row r="22" spans="1:11" ht="15.75" x14ac:dyDescent="0.25">
      <c r="A22" s="96" t="s">
        <v>37</v>
      </c>
      <c r="B22" s="97"/>
      <c r="C22" s="97"/>
      <c r="D22" s="97"/>
      <c r="E22" s="97"/>
      <c r="F22" s="97"/>
      <c r="G22" s="98"/>
      <c r="H22" s="88"/>
      <c r="I22" s="60">
        <v>5</v>
      </c>
      <c r="J22" s="60">
        <f t="shared" si="0"/>
        <v>0</v>
      </c>
      <c r="K22" s="89">
        <f t="shared" si="1"/>
        <v>0</v>
      </c>
    </row>
    <row r="23" spans="1:11" ht="15.75" x14ac:dyDescent="0.25">
      <c r="A23" s="96" t="s">
        <v>38</v>
      </c>
      <c r="B23" s="97"/>
      <c r="C23" s="97"/>
      <c r="D23" s="97"/>
      <c r="E23" s="97"/>
      <c r="F23" s="97"/>
      <c r="G23" s="98"/>
      <c r="H23" s="99">
        <v>1.2</v>
      </c>
      <c r="I23" s="100">
        <v>2</v>
      </c>
      <c r="J23" s="60">
        <f t="shared" si="0"/>
        <v>2.4</v>
      </c>
      <c r="K23" s="89">
        <f t="shared" si="1"/>
        <v>-2.4</v>
      </c>
    </row>
    <row r="24" spans="1:11" ht="15.75" x14ac:dyDescent="0.25">
      <c r="A24" s="96" t="s">
        <v>39</v>
      </c>
      <c r="B24" s="97"/>
      <c r="C24" s="97"/>
      <c r="D24" s="97"/>
      <c r="E24" s="97"/>
      <c r="F24" s="97"/>
      <c r="G24" s="98"/>
      <c r="H24" s="88"/>
      <c r="I24" s="60">
        <v>5</v>
      </c>
      <c r="J24" s="60">
        <f t="shared" si="0"/>
        <v>0</v>
      </c>
      <c r="K24" s="89">
        <f t="shared" si="1"/>
        <v>0</v>
      </c>
    </row>
    <row r="25" spans="1:11" ht="15.75" x14ac:dyDescent="0.25">
      <c r="A25" s="96" t="s">
        <v>40</v>
      </c>
      <c r="B25" s="97"/>
      <c r="C25" s="97"/>
      <c r="D25" s="97"/>
      <c r="E25" s="97"/>
      <c r="F25" s="97"/>
      <c r="G25" s="98"/>
      <c r="H25" s="88"/>
      <c r="I25" s="62">
        <v>0</v>
      </c>
      <c r="J25" s="60">
        <f t="shared" si="0"/>
        <v>0</v>
      </c>
      <c r="K25" s="89">
        <f t="shared" si="1"/>
        <v>0</v>
      </c>
    </row>
    <row r="26" spans="1:11" ht="15.75" thickBot="1" x14ac:dyDescent="0.3">
      <c r="A26" s="101" t="s">
        <v>41</v>
      </c>
      <c r="B26" s="102"/>
      <c r="C26" s="102"/>
      <c r="D26" s="102"/>
      <c r="E26" s="102"/>
      <c r="F26" s="102"/>
      <c r="G26" s="103"/>
      <c r="H26" s="104"/>
      <c r="I26" s="104"/>
      <c r="J26" s="105">
        <f>SUM(J15:J25)</f>
        <v>421.9</v>
      </c>
      <c r="K26" s="106">
        <f>SUM(K15:K25)</f>
        <v>-421.9</v>
      </c>
    </row>
    <row r="27" spans="1:11" ht="60.75" thickBot="1" x14ac:dyDescent="0.3">
      <c r="A27" s="107" t="s">
        <v>42</v>
      </c>
      <c r="B27" s="108"/>
      <c r="C27" s="108"/>
      <c r="D27" s="108"/>
      <c r="E27" s="108"/>
      <c r="F27" s="108"/>
      <c r="G27" s="109"/>
      <c r="H27" s="82" t="s">
        <v>43</v>
      </c>
      <c r="I27" s="82" t="s">
        <v>44</v>
      </c>
      <c r="J27" s="82" t="s">
        <v>18</v>
      </c>
      <c r="K27" s="84" t="s">
        <v>45</v>
      </c>
    </row>
    <row r="28" spans="1:11" ht="15.75" x14ac:dyDescent="0.25">
      <c r="A28" s="85" t="s">
        <v>46</v>
      </c>
      <c r="B28" s="86"/>
      <c r="C28" s="86"/>
      <c r="D28" s="86"/>
      <c r="E28" s="86"/>
      <c r="F28" s="86"/>
      <c r="G28" s="87"/>
      <c r="H28" s="110">
        <v>2.4500000000000002</v>
      </c>
      <c r="I28" s="111">
        <v>110.5</v>
      </c>
      <c r="J28" s="112">
        <f t="shared" ref="J28:J36" si="2">H28*I28</f>
        <v>270.72500000000002</v>
      </c>
      <c r="K28" s="89">
        <f>-(J28)</f>
        <v>-270.72500000000002</v>
      </c>
    </row>
    <row r="29" spans="1:11" ht="15.75" x14ac:dyDescent="0.25">
      <c r="A29" s="96" t="s">
        <v>47</v>
      </c>
      <c r="B29" s="97"/>
      <c r="C29" s="97"/>
      <c r="D29" s="97"/>
      <c r="E29" s="97"/>
      <c r="F29" s="97"/>
      <c r="G29" s="98"/>
      <c r="H29" s="99"/>
      <c r="I29" s="113">
        <v>5</v>
      </c>
      <c r="J29" s="60">
        <f t="shared" si="2"/>
        <v>0</v>
      </c>
      <c r="K29" s="89">
        <f t="shared" ref="K29:K36" si="3">-(J29)</f>
        <v>0</v>
      </c>
    </row>
    <row r="30" spans="1:11" ht="15.75" x14ac:dyDescent="0.25">
      <c r="A30" s="96" t="s">
        <v>48</v>
      </c>
      <c r="B30" s="97"/>
      <c r="C30" s="97"/>
      <c r="D30" s="97"/>
      <c r="E30" s="97"/>
      <c r="F30" s="97"/>
      <c r="G30" s="98"/>
      <c r="H30" s="99"/>
      <c r="I30" s="113">
        <v>8</v>
      </c>
      <c r="J30" s="60">
        <f t="shared" si="2"/>
        <v>0</v>
      </c>
      <c r="K30" s="89">
        <f t="shared" si="3"/>
        <v>0</v>
      </c>
    </row>
    <row r="31" spans="1:11" ht="15.75" x14ac:dyDescent="0.25">
      <c r="A31" s="93" t="s">
        <v>49</v>
      </c>
      <c r="B31" s="94"/>
      <c r="C31" s="94"/>
      <c r="D31" s="94"/>
      <c r="E31" s="94"/>
      <c r="F31" s="94"/>
      <c r="G31" s="95"/>
      <c r="H31" s="99">
        <v>36</v>
      </c>
      <c r="I31" s="113">
        <v>4.37</v>
      </c>
      <c r="J31" s="60">
        <f t="shared" si="2"/>
        <v>157.32</v>
      </c>
      <c r="K31" s="89">
        <f t="shared" si="3"/>
        <v>-157.32</v>
      </c>
    </row>
    <row r="32" spans="1:11" ht="15.75" x14ac:dyDescent="0.25">
      <c r="A32" s="96" t="s">
        <v>50</v>
      </c>
      <c r="B32" s="97"/>
      <c r="C32" s="97"/>
      <c r="D32" s="97"/>
      <c r="E32" s="97"/>
      <c r="F32" s="97"/>
      <c r="G32" s="98"/>
      <c r="H32" s="99"/>
      <c r="I32" s="113">
        <v>5.45</v>
      </c>
      <c r="J32" s="60">
        <f t="shared" si="2"/>
        <v>0</v>
      </c>
      <c r="K32" s="89">
        <f t="shared" si="3"/>
        <v>0</v>
      </c>
    </row>
    <row r="33" spans="1:11" ht="15.75" x14ac:dyDescent="0.25">
      <c r="A33" s="96" t="s">
        <v>51</v>
      </c>
      <c r="B33" s="97"/>
      <c r="C33" s="97"/>
      <c r="D33" s="97"/>
      <c r="E33" s="97"/>
      <c r="F33" s="97"/>
      <c r="G33" s="98"/>
      <c r="H33" s="99"/>
      <c r="I33" s="113">
        <v>9</v>
      </c>
      <c r="J33" s="60">
        <f t="shared" si="2"/>
        <v>0</v>
      </c>
      <c r="K33" s="89">
        <f t="shared" si="3"/>
        <v>0</v>
      </c>
    </row>
    <row r="34" spans="1:11" ht="15.75" x14ac:dyDescent="0.25">
      <c r="A34" s="96" t="s">
        <v>52</v>
      </c>
      <c r="B34" s="97"/>
      <c r="C34" s="97"/>
      <c r="D34" s="97"/>
      <c r="E34" s="97"/>
      <c r="F34" s="97"/>
      <c r="G34" s="98"/>
      <c r="H34" s="99"/>
      <c r="I34" s="113">
        <v>5.42</v>
      </c>
      <c r="J34" s="60">
        <f t="shared" si="2"/>
        <v>0</v>
      </c>
      <c r="K34" s="89">
        <f t="shared" si="3"/>
        <v>0</v>
      </c>
    </row>
    <row r="35" spans="1:11" ht="15.75" x14ac:dyDescent="0.25">
      <c r="A35" s="96" t="s">
        <v>53</v>
      </c>
      <c r="B35" s="97"/>
      <c r="C35" s="97"/>
      <c r="D35" s="97"/>
      <c r="E35" s="97"/>
      <c r="F35" s="97"/>
      <c r="G35" s="98"/>
      <c r="H35" s="99"/>
      <c r="I35" s="113">
        <v>5</v>
      </c>
      <c r="J35" s="60">
        <f t="shared" si="2"/>
        <v>0</v>
      </c>
      <c r="K35" s="89">
        <f t="shared" si="3"/>
        <v>0</v>
      </c>
    </row>
    <row r="36" spans="1:11" ht="16.5" thickBot="1" x14ac:dyDescent="0.3">
      <c r="A36" s="114" t="s">
        <v>54</v>
      </c>
      <c r="B36" s="115"/>
      <c r="C36" s="115"/>
      <c r="D36" s="115"/>
      <c r="E36" s="115"/>
      <c r="F36" s="115"/>
      <c r="G36" s="116"/>
      <c r="H36" s="117">
        <v>22</v>
      </c>
      <c r="I36" s="118">
        <v>5</v>
      </c>
      <c r="J36" s="119">
        <f t="shared" si="2"/>
        <v>110</v>
      </c>
      <c r="K36" s="89">
        <f t="shared" si="3"/>
        <v>-110</v>
      </c>
    </row>
    <row r="37" spans="1:11" ht="15.75" thickBot="1" x14ac:dyDescent="0.3">
      <c r="A37" s="73" t="s">
        <v>55</v>
      </c>
      <c r="B37" s="74"/>
      <c r="C37" s="74"/>
      <c r="D37" s="74"/>
      <c r="E37" s="74"/>
      <c r="F37" s="74"/>
      <c r="G37" s="75"/>
      <c r="H37" s="76"/>
      <c r="I37" s="76"/>
      <c r="J37" s="77">
        <f>SUM(J28:J36)</f>
        <v>538.04500000000007</v>
      </c>
      <c r="K37" s="78">
        <f>SUM(K28:K36)</f>
        <v>-538.04500000000007</v>
      </c>
    </row>
    <row r="38" spans="1:11" ht="60.75" thickBot="1" x14ac:dyDescent="0.3">
      <c r="A38" s="79" t="s">
        <v>56</v>
      </c>
      <c r="B38" s="80"/>
      <c r="C38" s="80"/>
      <c r="D38" s="80"/>
      <c r="E38" s="80"/>
      <c r="F38" s="80"/>
      <c r="G38" s="81"/>
      <c r="H38" s="83" t="s">
        <v>57</v>
      </c>
      <c r="I38" s="83" t="s">
        <v>58</v>
      </c>
      <c r="J38" s="83" t="s">
        <v>18</v>
      </c>
      <c r="K38" s="84" t="s">
        <v>59</v>
      </c>
    </row>
    <row r="39" spans="1:11" ht="15.75" x14ac:dyDescent="0.25">
      <c r="A39" s="85"/>
      <c r="B39" s="86"/>
      <c r="C39" s="86"/>
      <c r="D39" s="86"/>
      <c r="E39" s="86"/>
      <c r="F39" s="86"/>
      <c r="G39" s="87"/>
      <c r="H39" s="88"/>
      <c r="I39" s="60"/>
      <c r="J39" s="60">
        <f>H39*I39</f>
        <v>0</v>
      </c>
      <c r="K39" s="89">
        <f>-(J39)</f>
        <v>0</v>
      </c>
    </row>
    <row r="40" spans="1:11" ht="15.75" x14ac:dyDescent="0.25">
      <c r="A40" s="120" t="s">
        <v>60</v>
      </c>
      <c r="B40" s="121"/>
      <c r="C40" s="121"/>
      <c r="D40" s="121"/>
      <c r="E40" s="121"/>
      <c r="F40" s="121"/>
      <c r="G40" s="122"/>
      <c r="H40" s="88">
        <v>1</v>
      </c>
      <c r="I40" s="60">
        <v>796.3</v>
      </c>
      <c r="J40" s="60">
        <f>H40*I40</f>
        <v>796.3</v>
      </c>
      <c r="K40" s="89">
        <f>-(J40)</f>
        <v>-796.3</v>
      </c>
    </row>
    <row r="41" spans="1:11" ht="15.75" x14ac:dyDescent="0.25">
      <c r="A41" s="123"/>
      <c r="B41" s="124"/>
      <c r="C41" s="124"/>
      <c r="D41" s="124"/>
      <c r="E41" s="124"/>
      <c r="F41" s="124"/>
      <c r="G41" s="125"/>
      <c r="H41" s="88"/>
      <c r="I41" s="60"/>
      <c r="J41" s="60">
        <f>H41*I41</f>
        <v>0</v>
      </c>
      <c r="K41" s="89">
        <f>-(J41)</f>
        <v>0</v>
      </c>
    </row>
    <row r="42" spans="1:11" ht="15.75" x14ac:dyDescent="0.25">
      <c r="A42" s="123"/>
      <c r="B42" s="124"/>
      <c r="C42" s="124"/>
      <c r="D42" s="124"/>
      <c r="E42" s="124"/>
      <c r="F42" s="124"/>
      <c r="G42" s="125"/>
      <c r="H42" s="88"/>
      <c r="I42" s="60"/>
      <c r="J42" s="60">
        <f>H42*I42</f>
        <v>0</v>
      </c>
      <c r="K42" s="89">
        <f>-(J42)</f>
        <v>0</v>
      </c>
    </row>
    <row r="43" spans="1:11" ht="16.5" thickBot="1" x14ac:dyDescent="0.3">
      <c r="A43" s="114"/>
      <c r="B43" s="115"/>
      <c r="C43" s="115"/>
      <c r="D43" s="115"/>
      <c r="E43" s="115"/>
      <c r="F43" s="115"/>
      <c r="G43" s="116"/>
      <c r="H43" s="126"/>
      <c r="I43" s="127"/>
      <c r="J43" s="60">
        <f>H43*I43</f>
        <v>0</v>
      </c>
      <c r="K43" s="89">
        <f>-(J43)</f>
        <v>0</v>
      </c>
    </row>
    <row r="44" spans="1:11" ht="16.5" thickBot="1" x14ac:dyDescent="0.3">
      <c r="A44" s="128" t="s">
        <v>61</v>
      </c>
      <c r="B44" s="129"/>
      <c r="C44" s="129"/>
      <c r="D44" s="129"/>
      <c r="E44" s="129"/>
      <c r="F44" s="129"/>
      <c r="G44" s="130"/>
      <c r="H44" s="131"/>
      <c r="I44" s="131"/>
      <c r="J44" s="132">
        <f>SUM(J39:J43)</f>
        <v>796.3</v>
      </c>
      <c r="K44" s="133">
        <f>SUM(K39:K43)</f>
        <v>-796.3</v>
      </c>
    </row>
    <row r="45" spans="1:11" ht="26.25" thickBot="1" x14ac:dyDescent="0.3">
      <c r="A45" s="134" t="s">
        <v>62</v>
      </c>
      <c r="B45" s="135"/>
      <c r="C45" s="135"/>
      <c r="D45" s="135"/>
      <c r="E45" s="135"/>
      <c r="F45" s="135"/>
      <c r="G45" s="135"/>
      <c r="H45" s="135"/>
      <c r="I45" s="135"/>
      <c r="J45" s="136" t="s">
        <v>18</v>
      </c>
      <c r="K45" s="55" t="s">
        <v>63</v>
      </c>
    </row>
    <row r="46" spans="1:11" ht="16.5" thickBot="1" x14ac:dyDescent="0.3">
      <c r="A46" s="137"/>
      <c r="B46" s="138"/>
      <c r="C46" s="138"/>
      <c r="D46" s="138"/>
      <c r="E46" s="138"/>
      <c r="F46" s="138"/>
      <c r="G46" s="138"/>
      <c r="H46" s="138"/>
      <c r="I46" s="138"/>
      <c r="J46" s="139">
        <f>J13+J26+J37+J44</f>
        <v>5139.4949999999999</v>
      </c>
      <c r="K46" s="140">
        <f>K44+K37+K26+K13</f>
        <v>-5139.4949999999999</v>
      </c>
    </row>
    <row r="47" spans="1:11" ht="16.5" thickBot="1" x14ac:dyDescent="0.3">
      <c r="A47" s="79" t="s">
        <v>64</v>
      </c>
      <c r="B47" s="80"/>
      <c r="C47" s="80"/>
      <c r="D47" s="80"/>
      <c r="E47" s="80"/>
      <c r="F47" s="80"/>
      <c r="G47" s="80"/>
      <c r="H47" s="80"/>
      <c r="I47" s="141"/>
      <c r="J47" s="142">
        <f>+J46*0.2</f>
        <v>1027.8990000000001</v>
      </c>
      <c r="K47" s="143"/>
    </row>
    <row r="48" spans="1:11" ht="16.5" thickBot="1" x14ac:dyDescent="0.3">
      <c r="A48" s="144" t="s">
        <v>65</v>
      </c>
      <c r="B48" s="145"/>
      <c r="C48" s="145"/>
      <c r="D48" s="145"/>
      <c r="E48" s="145"/>
      <c r="F48" s="145"/>
      <c r="G48" s="145"/>
      <c r="H48" s="145"/>
      <c r="I48" s="146"/>
      <c r="J48" s="147">
        <f>+J46+J47</f>
        <v>6167.3940000000002</v>
      </c>
      <c r="K48" s="148"/>
    </row>
    <row r="49" spans="1:11" ht="16.5" thickBot="1" x14ac:dyDescent="0.3">
      <c r="A49" s="149" t="s">
        <v>66</v>
      </c>
      <c r="B49" s="150"/>
      <c r="C49" s="150"/>
      <c r="D49" s="150"/>
      <c r="E49" s="150"/>
      <c r="F49" s="150"/>
      <c r="G49" s="150"/>
      <c r="H49" s="150"/>
      <c r="I49" s="151"/>
      <c r="J49" s="152">
        <v>16350</v>
      </c>
      <c r="K49" s="153"/>
    </row>
    <row r="50" spans="1:11" ht="16.5" thickBot="1" x14ac:dyDescent="0.3">
      <c r="A50" s="154" t="s">
        <v>67</v>
      </c>
      <c r="B50" s="155"/>
      <c r="C50" s="155"/>
      <c r="D50" s="155"/>
      <c r="E50" s="155"/>
      <c r="F50" s="155"/>
      <c r="G50" s="155"/>
      <c r="H50" s="155"/>
      <c r="I50" s="156"/>
      <c r="J50" s="157">
        <f>+J49-J48</f>
        <v>10182.606</v>
      </c>
      <c r="K50" s="158">
        <f>(J50/J49)</f>
        <v>0.62278935779816513</v>
      </c>
    </row>
  </sheetData>
  <mergeCells count="49">
    <mergeCell ref="A50:I50"/>
    <mergeCell ref="A43:G43"/>
    <mergeCell ref="A44:G44"/>
    <mergeCell ref="A45:I46"/>
    <mergeCell ref="A47:I47"/>
    <mergeCell ref="A48:I48"/>
    <mergeCell ref="A49:I49"/>
    <mergeCell ref="A37:G37"/>
    <mergeCell ref="A38:G38"/>
    <mergeCell ref="A39:G39"/>
    <mergeCell ref="A40:G40"/>
    <mergeCell ref="A41:G41"/>
    <mergeCell ref="A42:G42"/>
    <mergeCell ref="A31:G31"/>
    <mergeCell ref="A32:G32"/>
    <mergeCell ref="A33:G33"/>
    <mergeCell ref="A34:G34"/>
    <mergeCell ref="A35:G35"/>
    <mergeCell ref="A36:G36"/>
    <mergeCell ref="A25:G25"/>
    <mergeCell ref="A26:G26"/>
    <mergeCell ref="A27:G27"/>
    <mergeCell ref="A28:G28"/>
    <mergeCell ref="A29:G29"/>
    <mergeCell ref="A30:G30"/>
    <mergeCell ref="A19:G19"/>
    <mergeCell ref="A20:G20"/>
    <mergeCell ref="A21:G21"/>
    <mergeCell ref="A22:G22"/>
    <mergeCell ref="A23:G23"/>
    <mergeCell ref="A24:G24"/>
    <mergeCell ref="A13:G13"/>
    <mergeCell ref="A14:G14"/>
    <mergeCell ref="A15:G15"/>
    <mergeCell ref="A16:G16"/>
    <mergeCell ref="A17:G17"/>
    <mergeCell ref="A18:G18"/>
    <mergeCell ref="A5:B5"/>
    <mergeCell ref="C5:G5"/>
    <mergeCell ref="H5:I5"/>
    <mergeCell ref="A6:B6"/>
    <mergeCell ref="C6:G6"/>
    <mergeCell ref="H6:I6"/>
    <mergeCell ref="E1:F1"/>
    <mergeCell ref="G1:I1"/>
    <mergeCell ref="E2:I3"/>
    <mergeCell ref="A4:B4"/>
    <mergeCell ref="C4:G4"/>
    <mergeCell ref="H4:I4"/>
  </mergeCells>
  <conditionalFormatting sqref="K50">
    <cfRule type="cellIs" dxfId="5" priority="1" stopIfTrue="1" operator="greaterThanOrEqual">
      <formula>0</formula>
    </cfRule>
    <cfRule type="cellIs" dxfId="4" priority="2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0"/>
  <sheetViews>
    <sheetView workbookViewId="0">
      <selection sqref="A1:K50"/>
    </sheetView>
  </sheetViews>
  <sheetFormatPr baseColWidth="10" defaultRowHeight="15" x14ac:dyDescent="0.25"/>
  <sheetData>
    <row r="1" spans="1:11" ht="27" thickBot="1" x14ac:dyDescent="0.3">
      <c r="A1" s="2"/>
      <c r="B1" s="3"/>
      <c r="C1" s="3"/>
      <c r="D1" s="3"/>
      <c r="E1" s="4" t="s">
        <v>0</v>
      </c>
      <c r="F1" s="5"/>
      <c r="G1" s="6">
        <f ca="1">TODAY()</f>
        <v>40924</v>
      </c>
      <c r="H1" s="6"/>
      <c r="I1" s="7"/>
      <c r="J1" s="8" t="s">
        <v>1</v>
      </c>
      <c r="K1" s="9"/>
    </row>
    <row r="2" spans="1:11" ht="26.25" x14ac:dyDescent="0.25">
      <c r="A2" s="10"/>
      <c r="B2" s="11"/>
      <c r="C2" s="11"/>
      <c r="D2" s="11"/>
      <c r="E2" s="12" t="s">
        <v>2</v>
      </c>
      <c r="F2" s="13"/>
      <c r="G2" s="13"/>
      <c r="H2" s="13"/>
      <c r="I2" s="14"/>
      <c r="J2" s="15" t="s">
        <v>3</v>
      </c>
      <c r="K2" s="16" t="s">
        <v>4</v>
      </c>
    </row>
    <row r="3" spans="1:11" ht="27" thickBot="1" x14ac:dyDescent="0.3">
      <c r="A3" s="17"/>
      <c r="B3" s="18"/>
      <c r="C3" s="18"/>
      <c r="D3" s="18"/>
      <c r="E3" s="19"/>
      <c r="F3" s="20"/>
      <c r="G3" s="20"/>
      <c r="H3" s="20"/>
      <c r="I3" s="21"/>
      <c r="J3" s="22" t="s">
        <v>5</v>
      </c>
      <c r="K3" s="23"/>
    </row>
    <row r="4" spans="1:11" ht="18" x14ac:dyDescent="0.25">
      <c r="A4" s="24" t="s">
        <v>6</v>
      </c>
      <c r="B4" s="25"/>
      <c r="C4" s="26">
        <v>15798</v>
      </c>
      <c r="D4" s="27"/>
      <c r="E4" s="27"/>
      <c r="F4" s="27"/>
      <c r="G4" s="28"/>
      <c r="H4" s="29"/>
      <c r="I4" s="30"/>
      <c r="J4" s="31"/>
      <c r="K4" s="32"/>
    </row>
    <row r="5" spans="1:11" ht="18" x14ac:dyDescent="0.25">
      <c r="A5" s="33" t="s">
        <v>7</v>
      </c>
      <c r="B5" s="34"/>
      <c r="C5" s="35" t="s">
        <v>68</v>
      </c>
      <c r="D5" s="36"/>
      <c r="E5" s="36"/>
      <c r="F5" s="36"/>
      <c r="G5" s="37"/>
      <c r="H5" s="38"/>
      <c r="I5" s="39"/>
      <c r="J5" s="40"/>
      <c r="K5" s="41"/>
    </row>
    <row r="6" spans="1:11" ht="18.75" thickBot="1" x14ac:dyDescent="0.3">
      <c r="A6" s="42" t="s">
        <v>9</v>
      </c>
      <c r="B6" s="43"/>
      <c r="C6" s="44" t="s">
        <v>69</v>
      </c>
      <c r="D6" s="45"/>
      <c r="E6" s="45"/>
      <c r="F6" s="45"/>
      <c r="G6" s="46"/>
      <c r="H6" s="47"/>
      <c r="I6" s="48"/>
      <c r="J6" s="49"/>
      <c r="K6" s="50"/>
    </row>
    <row r="7" spans="1:11" ht="26.25" thickBot="1" x14ac:dyDescent="0.3">
      <c r="A7" s="51"/>
      <c r="B7" s="52" t="s">
        <v>11</v>
      </c>
      <c r="C7" s="53" t="s">
        <v>12</v>
      </c>
      <c r="D7" s="54" t="s">
        <v>13</v>
      </c>
      <c r="E7" s="52" t="s">
        <v>14</v>
      </c>
      <c r="F7" s="54" t="s">
        <v>15</v>
      </c>
      <c r="G7" s="52" t="s">
        <v>16</v>
      </c>
      <c r="H7" s="52" t="s">
        <v>17</v>
      </c>
      <c r="I7" s="52" t="s">
        <v>14</v>
      </c>
      <c r="J7" s="52" t="s">
        <v>18</v>
      </c>
      <c r="K7" s="55" t="s">
        <v>19</v>
      </c>
    </row>
    <row r="8" spans="1:11" ht="15.75" x14ac:dyDescent="0.25">
      <c r="A8" s="56" t="s">
        <v>20</v>
      </c>
      <c r="B8" s="57">
        <v>1</v>
      </c>
      <c r="C8" s="58"/>
      <c r="D8" s="59"/>
      <c r="E8" s="60">
        <v>26</v>
      </c>
      <c r="F8" s="58"/>
      <c r="G8" s="61">
        <v>32.5</v>
      </c>
      <c r="H8" s="58"/>
      <c r="I8" s="61">
        <v>39</v>
      </c>
      <c r="J8" s="62">
        <f>(B8*C8*E8)+(B8*D8*E8)+(B8*F8*G8)+(B8*H8*I8)</f>
        <v>0</v>
      </c>
      <c r="K8" s="63">
        <f>-(J8)</f>
        <v>0</v>
      </c>
    </row>
    <row r="9" spans="1:11" ht="15.75" x14ac:dyDescent="0.25">
      <c r="A9" s="64" t="s">
        <v>21</v>
      </c>
      <c r="B9" s="65">
        <v>1</v>
      </c>
      <c r="C9" s="66">
        <v>3.33</v>
      </c>
      <c r="D9" s="67">
        <v>12.66</v>
      </c>
      <c r="E9" s="60">
        <v>26</v>
      </c>
      <c r="F9" s="68"/>
      <c r="G9" s="61">
        <v>32.5</v>
      </c>
      <c r="H9" s="68"/>
      <c r="I9" s="61">
        <v>39</v>
      </c>
      <c r="J9" s="62">
        <f>(B9*C9*E9)+(B9*D9*E9)+(B9*F9*G9)+(B9*H9*I9)</f>
        <v>415.74</v>
      </c>
      <c r="K9" s="63">
        <f>-(J9)</f>
        <v>-415.74</v>
      </c>
    </row>
    <row r="10" spans="1:11" ht="15.75" x14ac:dyDescent="0.25">
      <c r="A10" s="69" t="s">
        <v>22</v>
      </c>
      <c r="B10" s="70">
        <v>1</v>
      </c>
      <c r="C10" s="71"/>
      <c r="D10" s="72"/>
      <c r="E10" s="60">
        <v>26</v>
      </c>
      <c r="F10" s="71"/>
      <c r="G10" s="61">
        <v>32.5</v>
      </c>
      <c r="H10" s="71"/>
      <c r="I10" s="61">
        <v>39</v>
      </c>
      <c r="J10" s="62">
        <f>(B10*C10*E10)+(B10*D10*E10)+(B10*F10*G10)+(B10*H10*I10)</f>
        <v>0</v>
      </c>
      <c r="K10" s="63">
        <f>-(J10)</f>
        <v>0</v>
      </c>
    </row>
    <row r="11" spans="1:11" ht="15.75" x14ac:dyDescent="0.25">
      <c r="A11" s="69" t="s">
        <v>23</v>
      </c>
      <c r="B11" s="70">
        <v>1</v>
      </c>
      <c r="C11" s="71"/>
      <c r="D11" s="72"/>
      <c r="E11" s="60">
        <v>26</v>
      </c>
      <c r="F11" s="71"/>
      <c r="G11" s="61">
        <v>32.5</v>
      </c>
      <c r="H11" s="71"/>
      <c r="I11" s="61">
        <v>39</v>
      </c>
      <c r="J11" s="62">
        <f>(B11*C11*E11)+(B11*D11*E11)+(B11*F11*G11)+(B11*H11*I11)</f>
        <v>0</v>
      </c>
      <c r="K11" s="63">
        <f>-(J11)</f>
        <v>0</v>
      </c>
    </row>
    <row r="12" spans="1:11" ht="16.5" thickBot="1" x14ac:dyDescent="0.3">
      <c r="A12" s="69" t="s">
        <v>24</v>
      </c>
      <c r="B12" s="70">
        <v>1</v>
      </c>
      <c r="C12" s="71">
        <v>3.33</v>
      </c>
      <c r="D12" s="72">
        <v>12.66</v>
      </c>
      <c r="E12" s="60">
        <v>26</v>
      </c>
      <c r="F12" s="71"/>
      <c r="G12" s="61">
        <v>32.5</v>
      </c>
      <c r="H12" s="71"/>
      <c r="I12" s="61">
        <v>39</v>
      </c>
      <c r="J12" s="62">
        <f>(B12*C12*E12)+(B12*D12*E12)+(B12*F12*G12)+(B12*H12*I12)</f>
        <v>415.74</v>
      </c>
      <c r="K12" s="63">
        <f>-(J12)</f>
        <v>-415.74</v>
      </c>
    </row>
    <row r="13" spans="1:11" ht="15.75" thickBot="1" x14ac:dyDescent="0.3">
      <c r="A13" s="73" t="s">
        <v>25</v>
      </c>
      <c r="B13" s="74"/>
      <c r="C13" s="74"/>
      <c r="D13" s="74"/>
      <c r="E13" s="74"/>
      <c r="F13" s="74"/>
      <c r="G13" s="75"/>
      <c r="H13" s="76"/>
      <c r="I13" s="76"/>
      <c r="J13" s="77">
        <f>SUM(J8:J12)</f>
        <v>831.48</v>
      </c>
      <c r="K13" s="78">
        <f>SUM(K8:K12)</f>
        <v>-831.48</v>
      </c>
    </row>
    <row r="14" spans="1:11" ht="45.75" thickBot="1" x14ac:dyDescent="0.3">
      <c r="A14" s="79" t="s">
        <v>26</v>
      </c>
      <c r="B14" s="80"/>
      <c r="C14" s="80"/>
      <c r="D14" s="80"/>
      <c r="E14" s="80"/>
      <c r="F14" s="80"/>
      <c r="G14" s="81"/>
      <c r="H14" s="82" t="s">
        <v>27</v>
      </c>
      <c r="I14" s="83" t="s">
        <v>28</v>
      </c>
      <c r="J14" s="83" t="s">
        <v>18</v>
      </c>
      <c r="K14" s="84" t="s">
        <v>29</v>
      </c>
    </row>
    <row r="15" spans="1:11" ht="15.75" x14ac:dyDescent="0.25">
      <c r="A15" s="85" t="s">
        <v>30</v>
      </c>
      <c r="B15" s="86"/>
      <c r="C15" s="86"/>
      <c r="D15" s="86"/>
      <c r="E15" s="86"/>
      <c r="F15" s="86"/>
      <c r="G15" s="87"/>
      <c r="H15" s="88">
        <v>0.3</v>
      </c>
      <c r="I15" s="60">
        <v>55</v>
      </c>
      <c r="J15" s="60">
        <f>H15*I15</f>
        <v>16.5</v>
      </c>
      <c r="K15" s="89">
        <f>-(J15)</f>
        <v>-16.5</v>
      </c>
    </row>
    <row r="16" spans="1:11" ht="15.75" x14ac:dyDescent="0.25">
      <c r="A16" s="90" t="s">
        <v>31</v>
      </c>
      <c r="B16" s="91"/>
      <c r="C16" s="91"/>
      <c r="D16" s="91"/>
      <c r="E16" s="91"/>
      <c r="F16" s="91"/>
      <c r="G16" s="92"/>
      <c r="H16" s="88"/>
      <c r="I16" s="60">
        <v>55</v>
      </c>
      <c r="J16" s="60">
        <f t="shared" ref="J16:J25" si="0">H16*I16</f>
        <v>0</v>
      </c>
      <c r="K16" s="89">
        <f t="shared" ref="K16:K25" si="1">-(J16)</f>
        <v>0</v>
      </c>
    </row>
    <row r="17" spans="1:11" ht="15.75" x14ac:dyDescent="0.25">
      <c r="A17" s="93" t="s">
        <v>32</v>
      </c>
      <c r="B17" s="94"/>
      <c r="C17" s="94"/>
      <c r="D17" s="94"/>
      <c r="E17" s="94"/>
      <c r="F17" s="94"/>
      <c r="G17" s="95"/>
      <c r="H17" s="88">
        <v>2</v>
      </c>
      <c r="I17" s="60">
        <v>55</v>
      </c>
      <c r="J17" s="60">
        <f t="shared" si="0"/>
        <v>110</v>
      </c>
      <c r="K17" s="89">
        <f t="shared" si="1"/>
        <v>-110</v>
      </c>
    </row>
    <row r="18" spans="1:11" ht="15.75" x14ac:dyDescent="0.25">
      <c r="A18" s="96" t="s">
        <v>33</v>
      </c>
      <c r="B18" s="97"/>
      <c r="C18" s="97"/>
      <c r="D18" s="97"/>
      <c r="E18" s="97"/>
      <c r="F18" s="97"/>
      <c r="G18" s="98"/>
      <c r="H18" s="88"/>
      <c r="I18" s="60">
        <v>600</v>
      </c>
      <c r="J18" s="60">
        <f t="shared" si="0"/>
        <v>0</v>
      </c>
      <c r="K18" s="89">
        <f t="shared" si="1"/>
        <v>0</v>
      </c>
    </row>
    <row r="19" spans="1:11" ht="15.75" x14ac:dyDescent="0.25">
      <c r="A19" s="96" t="s">
        <v>34</v>
      </c>
      <c r="B19" s="97"/>
      <c r="C19" s="97"/>
      <c r="D19" s="97"/>
      <c r="E19" s="97"/>
      <c r="F19" s="97"/>
      <c r="G19" s="98"/>
      <c r="H19" s="88"/>
      <c r="I19" s="60">
        <v>210</v>
      </c>
      <c r="J19" s="60">
        <f t="shared" si="0"/>
        <v>0</v>
      </c>
      <c r="K19" s="89">
        <f t="shared" si="1"/>
        <v>0</v>
      </c>
    </row>
    <row r="20" spans="1:11" ht="15.75" x14ac:dyDescent="0.25">
      <c r="A20" s="96" t="s">
        <v>35</v>
      </c>
      <c r="B20" s="97"/>
      <c r="C20" s="97"/>
      <c r="D20" s="97"/>
      <c r="E20" s="97"/>
      <c r="F20" s="97"/>
      <c r="G20" s="98"/>
      <c r="H20" s="88">
        <v>1.3</v>
      </c>
      <c r="I20" s="60">
        <v>5</v>
      </c>
      <c r="J20" s="60">
        <f t="shared" si="0"/>
        <v>6.5</v>
      </c>
      <c r="K20" s="89">
        <f t="shared" si="1"/>
        <v>-6.5</v>
      </c>
    </row>
    <row r="21" spans="1:11" ht="15.75" x14ac:dyDescent="0.25">
      <c r="A21" s="93" t="s">
        <v>36</v>
      </c>
      <c r="B21" s="94"/>
      <c r="C21" s="94"/>
      <c r="D21" s="94"/>
      <c r="E21" s="94"/>
      <c r="F21" s="94"/>
      <c r="G21" s="95"/>
      <c r="H21" s="88">
        <v>0.3</v>
      </c>
      <c r="I21" s="60">
        <v>13</v>
      </c>
      <c r="J21" s="60">
        <f t="shared" si="0"/>
        <v>3.9</v>
      </c>
      <c r="K21" s="89">
        <f t="shared" si="1"/>
        <v>-3.9</v>
      </c>
    </row>
    <row r="22" spans="1:11" ht="15.75" x14ac:dyDescent="0.25">
      <c r="A22" s="96" t="s">
        <v>37</v>
      </c>
      <c r="B22" s="97"/>
      <c r="C22" s="97"/>
      <c r="D22" s="97"/>
      <c r="E22" s="97"/>
      <c r="F22" s="97"/>
      <c r="G22" s="98"/>
      <c r="H22" s="88"/>
      <c r="I22" s="60">
        <v>5</v>
      </c>
      <c r="J22" s="60">
        <f t="shared" si="0"/>
        <v>0</v>
      </c>
      <c r="K22" s="89">
        <f t="shared" si="1"/>
        <v>0</v>
      </c>
    </row>
    <row r="23" spans="1:11" ht="15.75" x14ac:dyDescent="0.25">
      <c r="A23" s="96" t="s">
        <v>38</v>
      </c>
      <c r="B23" s="97"/>
      <c r="C23" s="97"/>
      <c r="D23" s="97"/>
      <c r="E23" s="97"/>
      <c r="F23" s="97"/>
      <c r="G23" s="98"/>
      <c r="H23" s="99">
        <v>1</v>
      </c>
      <c r="I23" s="100">
        <v>2</v>
      </c>
      <c r="J23" s="60">
        <f t="shared" si="0"/>
        <v>2</v>
      </c>
      <c r="K23" s="89">
        <f t="shared" si="1"/>
        <v>-2</v>
      </c>
    </row>
    <row r="24" spans="1:11" ht="15.75" x14ac:dyDescent="0.25">
      <c r="A24" s="96" t="s">
        <v>39</v>
      </c>
      <c r="B24" s="97"/>
      <c r="C24" s="97"/>
      <c r="D24" s="97"/>
      <c r="E24" s="97"/>
      <c r="F24" s="97"/>
      <c r="G24" s="98"/>
      <c r="H24" s="88"/>
      <c r="I24" s="60">
        <v>5</v>
      </c>
      <c r="J24" s="60">
        <f t="shared" si="0"/>
        <v>0</v>
      </c>
      <c r="K24" s="89">
        <f t="shared" si="1"/>
        <v>0</v>
      </c>
    </row>
    <row r="25" spans="1:11" ht="15.75" x14ac:dyDescent="0.25">
      <c r="A25" s="96" t="s">
        <v>40</v>
      </c>
      <c r="B25" s="97"/>
      <c r="C25" s="97"/>
      <c r="D25" s="97"/>
      <c r="E25" s="97"/>
      <c r="F25" s="97"/>
      <c r="G25" s="98"/>
      <c r="H25" s="88"/>
      <c r="I25" s="62">
        <v>0</v>
      </c>
      <c r="J25" s="60">
        <f t="shared" si="0"/>
        <v>0</v>
      </c>
      <c r="K25" s="89">
        <f t="shared" si="1"/>
        <v>0</v>
      </c>
    </row>
    <row r="26" spans="1:11" ht="15.75" thickBot="1" x14ac:dyDescent="0.3">
      <c r="A26" s="101" t="s">
        <v>41</v>
      </c>
      <c r="B26" s="102"/>
      <c r="C26" s="102"/>
      <c r="D26" s="102"/>
      <c r="E26" s="102"/>
      <c r="F26" s="102"/>
      <c r="G26" s="103"/>
      <c r="H26" s="104"/>
      <c r="I26" s="104"/>
      <c r="J26" s="105">
        <f>SUM(J15:J25)</f>
        <v>138.9</v>
      </c>
      <c r="K26" s="106">
        <f>SUM(K15:K25)</f>
        <v>-138.9</v>
      </c>
    </row>
    <row r="27" spans="1:11" ht="60.75" thickBot="1" x14ac:dyDescent="0.3">
      <c r="A27" s="107" t="s">
        <v>42</v>
      </c>
      <c r="B27" s="108"/>
      <c r="C27" s="108"/>
      <c r="D27" s="108"/>
      <c r="E27" s="108"/>
      <c r="F27" s="108"/>
      <c r="G27" s="109"/>
      <c r="H27" s="82" t="s">
        <v>43</v>
      </c>
      <c r="I27" s="82" t="s">
        <v>44</v>
      </c>
      <c r="J27" s="82" t="s">
        <v>18</v>
      </c>
      <c r="K27" s="84" t="s">
        <v>45</v>
      </c>
    </row>
    <row r="28" spans="1:11" ht="15.75" x14ac:dyDescent="0.25">
      <c r="A28" s="85" t="s">
        <v>46</v>
      </c>
      <c r="B28" s="86"/>
      <c r="C28" s="86"/>
      <c r="D28" s="86"/>
      <c r="E28" s="86"/>
      <c r="F28" s="86"/>
      <c r="G28" s="87"/>
      <c r="H28" s="110"/>
      <c r="I28" s="111">
        <v>110.5</v>
      </c>
      <c r="J28" s="112">
        <f t="shared" ref="J28:J36" si="2">H28*I28</f>
        <v>0</v>
      </c>
      <c r="K28" s="89">
        <f>-(J28)</f>
        <v>0</v>
      </c>
    </row>
    <row r="29" spans="1:11" ht="15.75" x14ac:dyDescent="0.25">
      <c r="A29" s="96" t="s">
        <v>47</v>
      </c>
      <c r="B29" s="97"/>
      <c r="C29" s="97"/>
      <c r="D29" s="97"/>
      <c r="E29" s="97"/>
      <c r="F29" s="97"/>
      <c r="G29" s="98"/>
      <c r="H29" s="99"/>
      <c r="I29" s="113">
        <v>5</v>
      </c>
      <c r="J29" s="60">
        <f t="shared" si="2"/>
        <v>0</v>
      </c>
      <c r="K29" s="89">
        <f t="shared" ref="K29:K36" si="3">-(J29)</f>
        <v>0</v>
      </c>
    </row>
    <row r="30" spans="1:11" ht="15.75" x14ac:dyDescent="0.25">
      <c r="A30" s="96" t="s">
        <v>48</v>
      </c>
      <c r="B30" s="97"/>
      <c r="C30" s="97"/>
      <c r="D30" s="97"/>
      <c r="E30" s="97"/>
      <c r="F30" s="97"/>
      <c r="G30" s="98"/>
      <c r="H30" s="99"/>
      <c r="I30" s="113">
        <v>8</v>
      </c>
      <c r="J30" s="60">
        <f t="shared" si="2"/>
        <v>0</v>
      </c>
      <c r="K30" s="89">
        <f t="shared" si="3"/>
        <v>0</v>
      </c>
    </row>
    <row r="31" spans="1:11" ht="15.75" x14ac:dyDescent="0.25">
      <c r="A31" s="93" t="s">
        <v>49</v>
      </c>
      <c r="B31" s="94"/>
      <c r="C31" s="94"/>
      <c r="D31" s="94"/>
      <c r="E31" s="94"/>
      <c r="F31" s="94"/>
      <c r="G31" s="95"/>
      <c r="H31" s="99">
        <v>4.5</v>
      </c>
      <c r="I31" s="113">
        <v>4.37</v>
      </c>
      <c r="J31" s="60">
        <f t="shared" si="2"/>
        <v>19.664999999999999</v>
      </c>
      <c r="K31" s="89">
        <f t="shared" si="3"/>
        <v>-19.664999999999999</v>
      </c>
    </row>
    <row r="32" spans="1:11" ht="15.75" x14ac:dyDescent="0.25">
      <c r="A32" s="96" t="s">
        <v>50</v>
      </c>
      <c r="B32" s="97"/>
      <c r="C32" s="97"/>
      <c r="D32" s="97"/>
      <c r="E32" s="97"/>
      <c r="F32" s="97"/>
      <c r="G32" s="98"/>
      <c r="H32" s="99"/>
      <c r="I32" s="113">
        <v>5.45</v>
      </c>
      <c r="J32" s="60">
        <f t="shared" si="2"/>
        <v>0</v>
      </c>
      <c r="K32" s="89">
        <f t="shared" si="3"/>
        <v>0</v>
      </c>
    </row>
    <row r="33" spans="1:11" ht="15.75" x14ac:dyDescent="0.25">
      <c r="A33" s="96" t="s">
        <v>51</v>
      </c>
      <c r="B33" s="97"/>
      <c r="C33" s="97"/>
      <c r="D33" s="97"/>
      <c r="E33" s="97"/>
      <c r="F33" s="97"/>
      <c r="G33" s="98"/>
      <c r="H33" s="99"/>
      <c r="I33" s="113">
        <v>9</v>
      </c>
      <c r="J33" s="60">
        <f t="shared" si="2"/>
        <v>0</v>
      </c>
      <c r="K33" s="89">
        <f t="shared" si="3"/>
        <v>0</v>
      </c>
    </row>
    <row r="34" spans="1:11" ht="15.75" x14ac:dyDescent="0.25">
      <c r="A34" s="96" t="s">
        <v>52</v>
      </c>
      <c r="B34" s="97"/>
      <c r="C34" s="97"/>
      <c r="D34" s="97"/>
      <c r="E34" s="97"/>
      <c r="F34" s="97"/>
      <c r="G34" s="98"/>
      <c r="H34" s="99"/>
      <c r="I34" s="113">
        <v>5.42</v>
      </c>
      <c r="J34" s="60">
        <f t="shared" si="2"/>
        <v>0</v>
      </c>
      <c r="K34" s="89">
        <f t="shared" si="3"/>
        <v>0</v>
      </c>
    </row>
    <row r="35" spans="1:11" ht="15.75" x14ac:dyDescent="0.25">
      <c r="A35" s="96" t="s">
        <v>53</v>
      </c>
      <c r="B35" s="97"/>
      <c r="C35" s="97"/>
      <c r="D35" s="97"/>
      <c r="E35" s="97"/>
      <c r="F35" s="97"/>
      <c r="G35" s="98"/>
      <c r="H35" s="99">
        <v>2</v>
      </c>
      <c r="I35" s="113">
        <v>5</v>
      </c>
      <c r="J35" s="60">
        <f t="shared" si="2"/>
        <v>10</v>
      </c>
      <c r="K35" s="89">
        <f t="shared" si="3"/>
        <v>-10</v>
      </c>
    </row>
    <row r="36" spans="1:11" ht="16.5" thickBot="1" x14ac:dyDescent="0.3">
      <c r="A36" s="114" t="s">
        <v>54</v>
      </c>
      <c r="B36" s="115"/>
      <c r="C36" s="115"/>
      <c r="D36" s="115"/>
      <c r="E36" s="115"/>
      <c r="F36" s="115"/>
      <c r="G36" s="116"/>
      <c r="H36" s="117">
        <v>1</v>
      </c>
      <c r="I36" s="118">
        <v>5</v>
      </c>
      <c r="J36" s="119">
        <f t="shared" si="2"/>
        <v>5</v>
      </c>
      <c r="K36" s="89">
        <f t="shared" si="3"/>
        <v>-5</v>
      </c>
    </row>
    <row r="37" spans="1:11" ht="15.75" thickBot="1" x14ac:dyDescent="0.3">
      <c r="A37" s="73" t="s">
        <v>55</v>
      </c>
      <c r="B37" s="74"/>
      <c r="C37" s="74"/>
      <c r="D37" s="74"/>
      <c r="E37" s="74"/>
      <c r="F37" s="74"/>
      <c r="G37" s="75"/>
      <c r="H37" s="76"/>
      <c r="I37" s="76"/>
      <c r="J37" s="77">
        <f>SUM(J28:J36)</f>
        <v>34.664999999999999</v>
      </c>
      <c r="K37" s="78">
        <f>SUM(K28:K36)</f>
        <v>-34.664999999999999</v>
      </c>
    </row>
    <row r="38" spans="1:11" ht="60.75" thickBot="1" x14ac:dyDescent="0.3">
      <c r="A38" s="79" t="s">
        <v>56</v>
      </c>
      <c r="B38" s="80"/>
      <c r="C38" s="80"/>
      <c r="D38" s="80"/>
      <c r="E38" s="80"/>
      <c r="F38" s="80"/>
      <c r="G38" s="81"/>
      <c r="H38" s="83" t="s">
        <v>57</v>
      </c>
      <c r="I38" s="83" t="s">
        <v>58</v>
      </c>
      <c r="J38" s="83" t="s">
        <v>18</v>
      </c>
      <c r="K38" s="84" t="s">
        <v>59</v>
      </c>
    </row>
    <row r="39" spans="1:11" ht="15.75" x14ac:dyDescent="0.25">
      <c r="A39" s="85"/>
      <c r="B39" s="86"/>
      <c r="C39" s="86"/>
      <c r="D39" s="86"/>
      <c r="E39" s="86"/>
      <c r="F39" s="86"/>
      <c r="G39" s="87"/>
      <c r="H39" s="88"/>
      <c r="I39" s="60"/>
      <c r="J39" s="60">
        <f>H39*I39</f>
        <v>0</v>
      </c>
      <c r="K39" s="89">
        <f>-(J39)</f>
        <v>0</v>
      </c>
    </row>
    <row r="40" spans="1:11" ht="15.75" x14ac:dyDescent="0.25">
      <c r="A40" s="120" t="s">
        <v>70</v>
      </c>
      <c r="B40" s="121"/>
      <c r="C40" s="121"/>
      <c r="D40" s="121"/>
      <c r="E40" s="121"/>
      <c r="F40" s="121"/>
      <c r="G40" s="122"/>
      <c r="H40" s="88">
        <v>1</v>
      </c>
      <c r="I40" s="60">
        <v>290</v>
      </c>
      <c r="J40" s="60">
        <f>H40*I40</f>
        <v>290</v>
      </c>
      <c r="K40" s="89">
        <f>-(J40)</f>
        <v>-290</v>
      </c>
    </row>
    <row r="41" spans="1:11" ht="15.75" x14ac:dyDescent="0.25">
      <c r="A41" s="123"/>
      <c r="B41" s="124"/>
      <c r="C41" s="124"/>
      <c r="D41" s="124"/>
      <c r="E41" s="124"/>
      <c r="F41" s="124"/>
      <c r="G41" s="125"/>
      <c r="H41" s="88"/>
      <c r="I41" s="60"/>
      <c r="J41" s="60">
        <f>H41*I41</f>
        <v>0</v>
      </c>
      <c r="K41" s="89">
        <f>-(J41)</f>
        <v>0</v>
      </c>
    </row>
    <row r="42" spans="1:11" ht="15.75" x14ac:dyDescent="0.25">
      <c r="A42" s="123" t="s">
        <v>71</v>
      </c>
      <c r="B42" s="124"/>
      <c r="C42" s="124"/>
      <c r="D42" s="124"/>
      <c r="E42" s="124"/>
      <c r="F42" s="124"/>
      <c r="G42" s="125"/>
      <c r="H42" s="88">
        <v>1</v>
      </c>
      <c r="I42" s="60">
        <v>700</v>
      </c>
      <c r="J42" s="60">
        <f>H42*I42</f>
        <v>700</v>
      </c>
      <c r="K42" s="89">
        <f>-(J42)</f>
        <v>-700</v>
      </c>
    </row>
    <row r="43" spans="1:11" ht="16.5" thickBot="1" x14ac:dyDescent="0.3">
      <c r="A43" s="114"/>
      <c r="B43" s="115"/>
      <c r="C43" s="115"/>
      <c r="D43" s="115"/>
      <c r="E43" s="115"/>
      <c r="F43" s="115"/>
      <c r="G43" s="116"/>
      <c r="H43" s="126"/>
      <c r="I43" s="127"/>
      <c r="J43" s="60">
        <f>H43*I43</f>
        <v>0</v>
      </c>
      <c r="K43" s="89">
        <f>-(J43)</f>
        <v>0</v>
      </c>
    </row>
    <row r="44" spans="1:11" ht="16.5" thickBot="1" x14ac:dyDescent="0.3">
      <c r="A44" s="128" t="s">
        <v>61</v>
      </c>
      <c r="B44" s="129"/>
      <c r="C44" s="129"/>
      <c r="D44" s="129"/>
      <c r="E44" s="129"/>
      <c r="F44" s="129"/>
      <c r="G44" s="130"/>
      <c r="H44" s="131"/>
      <c r="I44" s="131"/>
      <c r="J44" s="132">
        <f>SUM(J39:J43)</f>
        <v>990</v>
      </c>
      <c r="K44" s="133">
        <f>SUM(K39:K43)</f>
        <v>-990</v>
      </c>
    </row>
    <row r="45" spans="1:11" ht="26.25" thickBot="1" x14ac:dyDescent="0.3">
      <c r="A45" s="134" t="s">
        <v>62</v>
      </c>
      <c r="B45" s="135"/>
      <c r="C45" s="135"/>
      <c r="D45" s="135"/>
      <c r="E45" s="135"/>
      <c r="F45" s="135"/>
      <c r="G45" s="135"/>
      <c r="H45" s="135"/>
      <c r="I45" s="135"/>
      <c r="J45" s="136" t="s">
        <v>18</v>
      </c>
      <c r="K45" s="55" t="s">
        <v>63</v>
      </c>
    </row>
    <row r="46" spans="1:11" ht="16.5" thickBot="1" x14ac:dyDescent="0.3">
      <c r="A46" s="137"/>
      <c r="B46" s="138"/>
      <c r="C46" s="138"/>
      <c r="D46" s="138"/>
      <c r="E46" s="138"/>
      <c r="F46" s="138"/>
      <c r="G46" s="138"/>
      <c r="H46" s="138"/>
      <c r="I46" s="138"/>
      <c r="J46" s="139">
        <f>J13+J26+J37+J44</f>
        <v>1995.0450000000001</v>
      </c>
      <c r="K46" s="140">
        <f>K44+K37+K26+K13</f>
        <v>-1995.0450000000001</v>
      </c>
    </row>
    <row r="47" spans="1:11" ht="16.5" thickBot="1" x14ac:dyDescent="0.3">
      <c r="A47" s="79" t="s">
        <v>64</v>
      </c>
      <c r="B47" s="80"/>
      <c r="C47" s="80"/>
      <c r="D47" s="80"/>
      <c r="E47" s="80"/>
      <c r="F47" s="80"/>
      <c r="G47" s="80"/>
      <c r="H47" s="80"/>
      <c r="I47" s="141"/>
      <c r="J47" s="142">
        <f>+J46*0.2</f>
        <v>399.00900000000001</v>
      </c>
      <c r="K47" s="143"/>
    </row>
    <row r="48" spans="1:11" ht="16.5" thickBot="1" x14ac:dyDescent="0.3">
      <c r="A48" s="144" t="s">
        <v>65</v>
      </c>
      <c r="B48" s="145"/>
      <c r="C48" s="145"/>
      <c r="D48" s="145"/>
      <c r="E48" s="145"/>
      <c r="F48" s="145"/>
      <c r="G48" s="145"/>
      <c r="H48" s="145"/>
      <c r="I48" s="146"/>
      <c r="J48" s="147">
        <f>+J46+J47</f>
        <v>2394.0540000000001</v>
      </c>
      <c r="K48" s="148"/>
    </row>
    <row r="49" spans="1:11" ht="16.5" thickBot="1" x14ac:dyDescent="0.3">
      <c r="A49" s="149" t="s">
        <v>66</v>
      </c>
      <c r="B49" s="150"/>
      <c r="C49" s="150"/>
      <c r="D49" s="150"/>
      <c r="E49" s="150"/>
      <c r="F49" s="150"/>
      <c r="G49" s="150"/>
      <c r="H49" s="150"/>
      <c r="I49" s="151"/>
      <c r="J49" s="152">
        <v>3300</v>
      </c>
      <c r="K49" s="153"/>
    </row>
    <row r="50" spans="1:11" ht="16.5" thickBot="1" x14ac:dyDescent="0.3">
      <c r="A50" s="154" t="s">
        <v>67</v>
      </c>
      <c r="B50" s="155"/>
      <c r="C50" s="155"/>
      <c r="D50" s="155"/>
      <c r="E50" s="155"/>
      <c r="F50" s="155"/>
      <c r="G50" s="155"/>
      <c r="H50" s="155"/>
      <c r="I50" s="156"/>
      <c r="J50" s="157">
        <f>+J49-J48</f>
        <v>905.94599999999991</v>
      </c>
      <c r="K50" s="158">
        <f>(J50/J49)</f>
        <v>0.27452909090909089</v>
      </c>
    </row>
  </sheetData>
  <mergeCells count="49">
    <mergeCell ref="A50:I50"/>
    <mergeCell ref="A43:G43"/>
    <mergeCell ref="A44:G44"/>
    <mergeCell ref="A45:I46"/>
    <mergeCell ref="A47:I47"/>
    <mergeCell ref="A48:I48"/>
    <mergeCell ref="A49:I49"/>
    <mergeCell ref="A37:G37"/>
    <mergeCell ref="A38:G38"/>
    <mergeCell ref="A39:G39"/>
    <mergeCell ref="A40:G40"/>
    <mergeCell ref="A41:G41"/>
    <mergeCell ref="A42:G42"/>
    <mergeCell ref="A31:G31"/>
    <mergeCell ref="A32:G32"/>
    <mergeCell ref="A33:G33"/>
    <mergeCell ref="A34:G34"/>
    <mergeCell ref="A35:G35"/>
    <mergeCell ref="A36:G36"/>
    <mergeCell ref="A25:G25"/>
    <mergeCell ref="A26:G26"/>
    <mergeCell ref="A27:G27"/>
    <mergeCell ref="A28:G28"/>
    <mergeCell ref="A29:G29"/>
    <mergeCell ref="A30:G30"/>
    <mergeCell ref="A19:G19"/>
    <mergeCell ref="A20:G20"/>
    <mergeCell ref="A21:G21"/>
    <mergeCell ref="A22:G22"/>
    <mergeCell ref="A23:G23"/>
    <mergeCell ref="A24:G24"/>
    <mergeCell ref="A13:G13"/>
    <mergeCell ref="A14:G14"/>
    <mergeCell ref="A15:G15"/>
    <mergeCell ref="A16:G16"/>
    <mergeCell ref="A17:G17"/>
    <mergeCell ref="A18:G18"/>
    <mergeCell ref="A5:B5"/>
    <mergeCell ref="C5:G5"/>
    <mergeCell ref="H5:I5"/>
    <mergeCell ref="A6:B6"/>
    <mergeCell ref="C6:G6"/>
    <mergeCell ref="H6:I6"/>
    <mergeCell ref="E1:F1"/>
    <mergeCell ref="G1:I1"/>
    <mergeCell ref="E2:I3"/>
    <mergeCell ref="A4:B4"/>
    <mergeCell ref="C4:G4"/>
    <mergeCell ref="H4:I4"/>
  </mergeCells>
  <conditionalFormatting sqref="K50">
    <cfRule type="cellIs" dxfId="3" priority="1" stopIfTrue="1" operator="greaterThanOrEqual">
      <formula>0</formula>
    </cfRule>
    <cfRule type="cellIs" dxfId="2" priority="2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50"/>
  <sheetViews>
    <sheetView workbookViewId="0">
      <selection sqref="A1:K50"/>
    </sheetView>
  </sheetViews>
  <sheetFormatPr baseColWidth="10" defaultRowHeight="15" x14ac:dyDescent="0.25"/>
  <sheetData>
    <row r="1" spans="1:11" ht="27" thickBot="1" x14ac:dyDescent="0.3">
      <c r="A1" s="2"/>
      <c r="B1" s="3"/>
      <c r="C1" s="3"/>
      <c r="D1" s="3"/>
      <c r="E1" s="4" t="s">
        <v>0</v>
      </c>
      <c r="F1" s="5"/>
      <c r="G1" s="6">
        <f ca="1">TODAY()</f>
        <v>40924</v>
      </c>
      <c r="H1" s="6"/>
      <c r="I1" s="7"/>
      <c r="J1" s="8" t="s">
        <v>1</v>
      </c>
      <c r="K1" s="9"/>
    </row>
    <row r="2" spans="1:11" ht="26.25" x14ac:dyDescent="0.25">
      <c r="A2" s="10"/>
      <c r="B2" s="11"/>
      <c r="C2" s="11"/>
      <c r="D2" s="11"/>
      <c r="E2" s="12" t="s">
        <v>2</v>
      </c>
      <c r="F2" s="13"/>
      <c r="G2" s="13"/>
      <c r="H2" s="13"/>
      <c r="I2" s="14"/>
      <c r="J2" s="15" t="s">
        <v>3</v>
      </c>
      <c r="K2" s="16" t="s">
        <v>4</v>
      </c>
    </row>
    <row r="3" spans="1:11" ht="27" thickBot="1" x14ac:dyDescent="0.3">
      <c r="A3" s="17"/>
      <c r="B3" s="18"/>
      <c r="C3" s="18"/>
      <c r="D3" s="18"/>
      <c r="E3" s="19"/>
      <c r="F3" s="20"/>
      <c r="G3" s="20"/>
      <c r="H3" s="20"/>
      <c r="I3" s="21"/>
      <c r="J3" s="22" t="s">
        <v>5</v>
      </c>
      <c r="K3" s="23"/>
    </row>
    <row r="4" spans="1:11" ht="18" x14ac:dyDescent="0.25">
      <c r="A4" s="24" t="s">
        <v>6</v>
      </c>
      <c r="B4" s="25"/>
      <c r="C4" s="26">
        <v>16024</v>
      </c>
      <c r="D4" s="27"/>
      <c r="E4" s="27"/>
      <c r="F4" s="27"/>
      <c r="G4" s="28"/>
      <c r="H4" s="29"/>
      <c r="I4" s="30"/>
      <c r="J4" s="31"/>
      <c r="K4" s="32"/>
    </row>
    <row r="5" spans="1:11" ht="18" x14ac:dyDescent="0.25">
      <c r="A5" s="33" t="s">
        <v>7</v>
      </c>
      <c r="B5" s="34"/>
      <c r="C5" s="35" t="s">
        <v>72</v>
      </c>
      <c r="D5" s="36"/>
      <c r="E5" s="36"/>
      <c r="F5" s="36"/>
      <c r="G5" s="37"/>
      <c r="H5" s="38"/>
      <c r="I5" s="39"/>
      <c r="J5" s="40"/>
      <c r="K5" s="41"/>
    </row>
    <row r="6" spans="1:11" ht="18.75" thickBot="1" x14ac:dyDescent="0.3">
      <c r="A6" s="42" t="s">
        <v>9</v>
      </c>
      <c r="B6" s="43"/>
      <c r="C6" s="44" t="s">
        <v>73</v>
      </c>
      <c r="D6" s="45"/>
      <c r="E6" s="45"/>
      <c r="F6" s="45"/>
      <c r="G6" s="46"/>
      <c r="H6" s="47"/>
      <c r="I6" s="48"/>
      <c r="J6" s="49"/>
      <c r="K6" s="50"/>
    </row>
    <row r="7" spans="1:11" ht="26.25" thickBot="1" x14ac:dyDescent="0.3">
      <c r="A7" s="51"/>
      <c r="B7" s="52" t="s">
        <v>11</v>
      </c>
      <c r="C7" s="53" t="s">
        <v>12</v>
      </c>
      <c r="D7" s="54" t="s">
        <v>13</v>
      </c>
      <c r="E7" s="52" t="s">
        <v>14</v>
      </c>
      <c r="F7" s="54" t="s">
        <v>15</v>
      </c>
      <c r="G7" s="52" t="s">
        <v>16</v>
      </c>
      <c r="H7" s="52" t="s">
        <v>17</v>
      </c>
      <c r="I7" s="52" t="s">
        <v>14</v>
      </c>
      <c r="J7" s="52" t="s">
        <v>18</v>
      </c>
      <c r="K7" s="55" t="s">
        <v>19</v>
      </c>
    </row>
    <row r="8" spans="1:11" ht="15.75" x14ac:dyDescent="0.25">
      <c r="A8" s="56" t="s">
        <v>20</v>
      </c>
      <c r="B8" s="57">
        <v>1</v>
      </c>
      <c r="C8" s="58">
        <v>0.33</v>
      </c>
      <c r="D8" s="59">
        <v>0.5</v>
      </c>
      <c r="E8" s="60">
        <v>26</v>
      </c>
      <c r="F8" s="58"/>
      <c r="G8" s="61">
        <v>32.5</v>
      </c>
      <c r="H8" s="58"/>
      <c r="I8" s="61">
        <v>39</v>
      </c>
      <c r="J8" s="62">
        <f>(B8*C8*E8)+(B8*D8*E8)+(B8*F8*G8)+(B8*H8*I8)</f>
        <v>21.58</v>
      </c>
      <c r="K8" s="63">
        <f>-(J8)</f>
        <v>-21.58</v>
      </c>
    </row>
    <row r="9" spans="1:11" ht="15.75" x14ac:dyDescent="0.25">
      <c r="A9" s="64" t="s">
        <v>21</v>
      </c>
      <c r="B9" s="65">
        <v>1</v>
      </c>
      <c r="C9" s="66"/>
      <c r="D9" s="67"/>
      <c r="E9" s="60">
        <v>26</v>
      </c>
      <c r="F9" s="68"/>
      <c r="G9" s="61">
        <v>32.5</v>
      </c>
      <c r="H9" s="68"/>
      <c r="I9" s="61">
        <v>39</v>
      </c>
      <c r="J9" s="62">
        <f>(B9*C9*E9)+(B9*D9*E9)+(B9*F9*G9)+(B9*H9*I9)</f>
        <v>0</v>
      </c>
      <c r="K9" s="63">
        <f>-(J9)</f>
        <v>0</v>
      </c>
    </row>
    <row r="10" spans="1:11" ht="15.75" x14ac:dyDescent="0.25">
      <c r="A10" s="69" t="s">
        <v>22</v>
      </c>
      <c r="B10" s="70">
        <v>1</v>
      </c>
      <c r="C10" s="71">
        <v>0.33</v>
      </c>
      <c r="D10" s="72">
        <v>0.5</v>
      </c>
      <c r="E10" s="60">
        <v>26</v>
      </c>
      <c r="F10" s="71"/>
      <c r="G10" s="61">
        <v>32.5</v>
      </c>
      <c r="H10" s="71"/>
      <c r="I10" s="61">
        <v>39</v>
      </c>
      <c r="J10" s="62">
        <f>(B10*C10*E10)+(B10*D10*E10)+(B10*F10*G10)+(B10*H10*I10)</f>
        <v>21.58</v>
      </c>
      <c r="K10" s="63">
        <f>-(J10)</f>
        <v>-21.58</v>
      </c>
    </row>
    <row r="11" spans="1:11" ht="15.75" x14ac:dyDescent="0.25">
      <c r="A11" s="69" t="s">
        <v>23</v>
      </c>
      <c r="B11" s="70">
        <v>1</v>
      </c>
      <c r="C11" s="71"/>
      <c r="D11" s="72"/>
      <c r="E11" s="60">
        <v>26</v>
      </c>
      <c r="F11" s="71"/>
      <c r="G11" s="61">
        <v>32.5</v>
      </c>
      <c r="H11" s="71"/>
      <c r="I11" s="61">
        <v>39</v>
      </c>
      <c r="J11" s="62">
        <f>(B11*C11*E11)+(B11*D11*E11)+(B11*F11*G11)+(B11*H11*I11)</f>
        <v>0</v>
      </c>
      <c r="K11" s="63">
        <f>-(J11)</f>
        <v>0</v>
      </c>
    </row>
    <row r="12" spans="1:11" ht="16.5" thickBot="1" x14ac:dyDescent="0.3">
      <c r="A12" s="69" t="s">
        <v>24</v>
      </c>
      <c r="B12" s="70">
        <v>1</v>
      </c>
      <c r="C12" s="71"/>
      <c r="D12" s="72"/>
      <c r="E12" s="60">
        <v>26</v>
      </c>
      <c r="F12" s="71"/>
      <c r="G12" s="61">
        <v>32.5</v>
      </c>
      <c r="H12" s="71"/>
      <c r="I12" s="61">
        <v>39</v>
      </c>
      <c r="J12" s="62">
        <f>(B12*C12*E12)+(B12*D12*E12)+(B12*F12*G12)+(B12*H12*I12)</f>
        <v>0</v>
      </c>
      <c r="K12" s="63">
        <f>-(J12)</f>
        <v>0</v>
      </c>
    </row>
    <row r="13" spans="1:11" ht="15.75" thickBot="1" x14ac:dyDescent="0.3">
      <c r="A13" s="73" t="s">
        <v>25</v>
      </c>
      <c r="B13" s="74"/>
      <c r="C13" s="74"/>
      <c r="D13" s="74"/>
      <c r="E13" s="74"/>
      <c r="F13" s="74"/>
      <c r="G13" s="75"/>
      <c r="H13" s="76"/>
      <c r="I13" s="76"/>
      <c r="J13" s="77">
        <f>SUM(J8:J12)</f>
        <v>43.16</v>
      </c>
      <c r="K13" s="78">
        <f>SUM(K8:K12)</f>
        <v>-43.16</v>
      </c>
    </row>
    <row r="14" spans="1:11" ht="45.75" thickBot="1" x14ac:dyDescent="0.3">
      <c r="A14" s="79" t="s">
        <v>26</v>
      </c>
      <c r="B14" s="80"/>
      <c r="C14" s="80"/>
      <c r="D14" s="80"/>
      <c r="E14" s="80"/>
      <c r="F14" s="80"/>
      <c r="G14" s="81"/>
      <c r="H14" s="82" t="s">
        <v>27</v>
      </c>
      <c r="I14" s="83" t="s">
        <v>28</v>
      </c>
      <c r="J14" s="83" t="s">
        <v>18</v>
      </c>
      <c r="K14" s="84" t="s">
        <v>29</v>
      </c>
    </row>
    <row r="15" spans="1:11" ht="15.75" x14ac:dyDescent="0.25">
      <c r="A15" s="85" t="s">
        <v>30</v>
      </c>
      <c r="B15" s="86"/>
      <c r="C15" s="86"/>
      <c r="D15" s="86"/>
      <c r="E15" s="86"/>
      <c r="F15" s="86"/>
      <c r="G15" s="87"/>
      <c r="H15" s="88">
        <v>0.1</v>
      </c>
      <c r="I15" s="60">
        <v>55</v>
      </c>
      <c r="J15" s="60">
        <f>H15*I15</f>
        <v>5.5</v>
      </c>
      <c r="K15" s="89">
        <f>-(J15)</f>
        <v>-5.5</v>
      </c>
    </row>
    <row r="16" spans="1:11" ht="15.75" x14ac:dyDescent="0.25">
      <c r="A16" s="90" t="s">
        <v>31</v>
      </c>
      <c r="B16" s="91"/>
      <c r="C16" s="91"/>
      <c r="D16" s="91"/>
      <c r="E16" s="91"/>
      <c r="F16" s="91"/>
      <c r="G16" s="92"/>
      <c r="H16" s="88"/>
      <c r="I16" s="60">
        <v>55</v>
      </c>
      <c r="J16" s="60">
        <f t="shared" ref="J16:J25" si="0">H16*I16</f>
        <v>0</v>
      </c>
      <c r="K16" s="89">
        <f t="shared" ref="K16:K25" si="1">-(J16)</f>
        <v>0</v>
      </c>
    </row>
    <row r="17" spans="1:11" ht="15.75" x14ac:dyDescent="0.25">
      <c r="A17" s="93" t="s">
        <v>32</v>
      </c>
      <c r="B17" s="94"/>
      <c r="C17" s="94"/>
      <c r="D17" s="94"/>
      <c r="E17" s="94"/>
      <c r="F17" s="94"/>
      <c r="G17" s="95"/>
      <c r="H17" s="88"/>
      <c r="I17" s="60">
        <v>55</v>
      </c>
      <c r="J17" s="60">
        <f t="shared" si="0"/>
        <v>0</v>
      </c>
      <c r="K17" s="89">
        <f t="shared" si="1"/>
        <v>0</v>
      </c>
    </row>
    <row r="18" spans="1:11" ht="15.75" x14ac:dyDescent="0.25">
      <c r="A18" s="96" t="s">
        <v>33</v>
      </c>
      <c r="B18" s="97"/>
      <c r="C18" s="97"/>
      <c r="D18" s="97"/>
      <c r="E18" s="97"/>
      <c r="F18" s="97"/>
      <c r="G18" s="98"/>
      <c r="H18" s="88"/>
      <c r="I18" s="60">
        <v>600</v>
      </c>
      <c r="J18" s="60">
        <f t="shared" si="0"/>
        <v>0</v>
      </c>
      <c r="K18" s="89">
        <f t="shared" si="1"/>
        <v>0</v>
      </c>
    </row>
    <row r="19" spans="1:11" ht="15.75" x14ac:dyDescent="0.25">
      <c r="A19" s="96" t="s">
        <v>34</v>
      </c>
      <c r="B19" s="97"/>
      <c r="C19" s="97"/>
      <c r="D19" s="97"/>
      <c r="E19" s="97"/>
      <c r="F19" s="97"/>
      <c r="G19" s="98"/>
      <c r="H19" s="88"/>
      <c r="I19" s="60">
        <v>210</v>
      </c>
      <c r="J19" s="60">
        <f t="shared" si="0"/>
        <v>0</v>
      </c>
      <c r="K19" s="89">
        <f t="shared" si="1"/>
        <v>0</v>
      </c>
    </row>
    <row r="20" spans="1:11" ht="15.75" x14ac:dyDescent="0.25">
      <c r="A20" s="96" t="s">
        <v>35</v>
      </c>
      <c r="B20" s="97"/>
      <c r="C20" s="97"/>
      <c r="D20" s="97"/>
      <c r="E20" s="97"/>
      <c r="F20" s="97"/>
      <c r="G20" s="98"/>
      <c r="H20" s="88"/>
      <c r="I20" s="60">
        <v>5</v>
      </c>
      <c r="J20" s="60">
        <f t="shared" si="0"/>
        <v>0</v>
      </c>
      <c r="K20" s="89">
        <f t="shared" si="1"/>
        <v>0</v>
      </c>
    </row>
    <row r="21" spans="1:11" ht="15.75" x14ac:dyDescent="0.25">
      <c r="A21" s="93" t="s">
        <v>36</v>
      </c>
      <c r="B21" s="94"/>
      <c r="C21" s="94"/>
      <c r="D21" s="94"/>
      <c r="E21" s="94"/>
      <c r="F21" s="94"/>
      <c r="G21" s="95"/>
      <c r="H21" s="88"/>
      <c r="I21" s="60">
        <v>13</v>
      </c>
      <c r="J21" s="60">
        <f t="shared" si="0"/>
        <v>0</v>
      </c>
      <c r="K21" s="89">
        <f t="shared" si="1"/>
        <v>0</v>
      </c>
    </row>
    <row r="22" spans="1:11" ht="15.75" x14ac:dyDescent="0.25">
      <c r="A22" s="96" t="s">
        <v>37</v>
      </c>
      <c r="B22" s="97"/>
      <c r="C22" s="97"/>
      <c r="D22" s="97"/>
      <c r="E22" s="97"/>
      <c r="F22" s="97"/>
      <c r="G22" s="98"/>
      <c r="H22" s="88"/>
      <c r="I22" s="60">
        <v>5</v>
      </c>
      <c r="J22" s="60">
        <f t="shared" si="0"/>
        <v>0</v>
      </c>
      <c r="K22" s="89">
        <f t="shared" si="1"/>
        <v>0</v>
      </c>
    </row>
    <row r="23" spans="1:11" ht="15.75" x14ac:dyDescent="0.25">
      <c r="A23" s="96" t="s">
        <v>38</v>
      </c>
      <c r="B23" s="97"/>
      <c r="C23" s="97"/>
      <c r="D23" s="97"/>
      <c r="E23" s="97"/>
      <c r="F23" s="97"/>
      <c r="G23" s="98"/>
      <c r="H23" s="99"/>
      <c r="I23" s="100">
        <v>2</v>
      </c>
      <c r="J23" s="60">
        <f t="shared" si="0"/>
        <v>0</v>
      </c>
      <c r="K23" s="89">
        <f t="shared" si="1"/>
        <v>0</v>
      </c>
    </row>
    <row r="24" spans="1:11" ht="15.75" x14ac:dyDescent="0.25">
      <c r="A24" s="96" t="s">
        <v>39</v>
      </c>
      <c r="B24" s="97"/>
      <c r="C24" s="97"/>
      <c r="D24" s="97"/>
      <c r="E24" s="97"/>
      <c r="F24" s="97"/>
      <c r="G24" s="98"/>
      <c r="H24" s="88"/>
      <c r="I24" s="60">
        <v>5</v>
      </c>
      <c r="J24" s="60">
        <f t="shared" si="0"/>
        <v>0</v>
      </c>
      <c r="K24" s="89">
        <f t="shared" si="1"/>
        <v>0</v>
      </c>
    </row>
    <row r="25" spans="1:11" ht="15.75" x14ac:dyDescent="0.25">
      <c r="A25" s="96" t="s">
        <v>40</v>
      </c>
      <c r="B25" s="97"/>
      <c r="C25" s="97"/>
      <c r="D25" s="97"/>
      <c r="E25" s="97"/>
      <c r="F25" s="97"/>
      <c r="G25" s="98"/>
      <c r="H25" s="88"/>
      <c r="I25" s="62">
        <v>0</v>
      </c>
      <c r="J25" s="60">
        <f t="shared" si="0"/>
        <v>0</v>
      </c>
      <c r="K25" s="89">
        <f t="shared" si="1"/>
        <v>0</v>
      </c>
    </row>
    <row r="26" spans="1:11" ht="15.75" thickBot="1" x14ac:dyDescent="0.3">
      <c r="A26" s="101" t="s">
        <v>41</v>
      </c>
      <c r="B26" s="102"/>
      <c r="C26" s="102"/>
      <c r="D26" s="102"/>
      <c r="E26" s="102"/>
      <c r="F26" s="102"/>
      <c r="G26" s="103"/>
      <c r="H26" s="104"/>
      <c r="I26" s="104"/>
      <c r="J26" s="105">
        <f>SUM(J15:J25)</f>
        <v>5.5</v>
      </c>
      <c r="K26" s="106">
        <f>SUM(K15:K25)</f>
        <v>-5.5</v>
      </c>
    </row>
    <row r="27" spans="1:11" ht="60.75" thickBot="1" x14ac:dyDescent="0.3">
      <c r="A27" s="107" t="s">
        <v>42</v>
      </c>
      <c r="B27" s="108"/>
      <c r="C27" s="108"/>
      <c r="D27" s="108"/>
      <c r="E27" s="108"/>
      <c r="F27" s="108"/>
      <c r="G27" s="109"/>
      <c r="H27" s="82" t="s">
        <v>43</v>
      </c>
      <c r="I27" s="82" t="s">
        <v>44</v>
      </c>
      <c r="J27" s="82" t="s">
        <v>18</v>
      </c>
      <c r="K27" s="84" t="s">
        <v>45</v>
      </c>
    </row>
    <row r="28" spans="1:11" ht="15.75" x14ac:dyDescent="0.25">
      <c r="A28" s="85" t="s">
        <v>46</v>
      </c>
      <c r="B28" s="86"/>
      <c r="C28" s="86"/>
      <c r="D28" s="86"/>
      <c r="E28" s="86"/>
      <c r="F28" s="86"/>
      <c r="G28" s="87"/>
      <c r="H28" s="110"/>
      <c r="I28" s="111">
        <v>110.5</v>
      </c>
      <c r="J28" s="112">
        <f t="shared" ref="J28:J36" si="2">H28*I28</f>
        <v>0</v>
      </c>
      <c r="K28" s="89">
        <f>-(J28)</f>
        <v>0</v>
      </c>
    </row>
    <row r="29" spans="1:11" ht="15.75" x14ac:dyDescent="0.25">
      <c r="A29" s="96" t="s">
        <v>47</v>
      </c>
      <c r="B29" s="97"/>
      <c r="C29" s="97"/>
      <c r="D29" s="97"/>
      <c r="E29" s="97"/>
      <c r="F29" s="97"/>
      <c r="G29" s="98"/>
      <c r="H29" s="99"/>
      <c r="I29" s="113">
        <v>5</v>
      </c>
      <c r="J29" s="60">
        <f t="shared" si="2"/>
        <v>0</v>
      </c>
      <c r="K29" s="89">
        <f t="shared" ref="K29:K36" si="3">-(J29)</f>
        <v>0</v>
      </c>
    </row>
    <row r="30" spans="1:11" ht="15.75" x14ac:dyDescent="0.25">
      <c r="A30" s="96" t="s">
        <v>48</v>
      </c>
      <c r="B30" s="97"/>
      <c r="C30" s="97"/>
      <c r="D30" s="97"/>
      <c r="E30" s="97"/>
      <c r="F30" s="97"/>
      <c r="G30" s="98"/>
      <c r="H30" s="99"/>
      <c r="I30" s="113">
        <v>8</v>
      </c>
      <c r="J30" s="60">
        <f t="shared" si="2"/>
        <v>0</v>
      </c>
      <c r="K30" s="89">
        <f t="shared" si="3"/>
        <v>0</v>
      </c>
    </row>
    <row r="31" spans="1:11" ht="15.75" x14ac:dyDescent="0.25">
      <c r="A31" s="93" t="s">
        <v>49</v>
      </c>
      <c r="B31" s="94"/>
      <c r="C31" s="94"/>
      <c r="D31" s="94"/>
      <c r="E31" s="94"/>
      <c r="F31" s="94"/>
      <c r="G31" s="95"/>
      <c r="H31" s="99"/>
      <c r="I31" s="113">
        <v>4.37</v>
      </c>
      <c r="J31" s="60">
        <f t="shared" si="2"/>
        <v>0</v>
      </c>
      <c r="K31" s="89">
        <f t="shared" si="3"/>
        <v>0</v>
      </c>
    </row>
    <row r="32" spans="1:11" ht="15.75" x14ac:dyDescent="0.25">
      <c r="A32" s="96" t="s">
        <v>50</v>
      </c>
      <c r="B32" s="97"/>
      <c r="C32" s="97"/>
      <c r="D32" s="97"/>
      <c r="E32" s="97"/>
      <c r="F32" s="97"/>
      <c r="G32" s="98"/>
      <c r="H32" s="99"/>
      <c r="I32" s="113">
        <v>5.45</v>
      </c>
      <c r="J32" s="60">
        <f t="shared" si="2"/>
        <v>0</v>
      </c>
      <c r="K32" s="89">
        <f t="shared" si="3"/>
        <v>0</v>
      </c>
    </row>
    <row r="33" spans="1:11" ht="15.75" x14ac:dyDescent="0.25">
      <c r="A33" s="96" t="s">
        <v>51</v>
      </c>
      <c r="B33" s="97"/>
      <c r="C33" s="97"/>
      <c r="D33" s="97"/>
      <c r="E33" s="97"/>
      <c r="F33" s="97"/>
      <c r="G33" s="98"/>
      <c r="H33" s="99"/>
      <c r="I33" s="113">
        <v>9</v>
      </c>
      <c r="J33" s="60">
        <f t="shared" si="2"/>
        <v>0</v>
      </c>
      <c r="K33" s="89">
        <f t="shared" si="3"/>
        <v>0</v>
      </c>
    </row>
    <row r="34" spans="1:11" ht="15.75" x14ac:dyDescent="0.25">
      <c r="A34" s="96" t="s">
        <v>52</v>
      </c>
      <c r="B34" s="97"/>
      <c r="C34" s="97"/>
      <c r="D34" s="97"/>
      <c r="E34" s="97"/>
      <c r="F34" s="97"/>
      <c r="G34" s="98"/>
      <c r="H34" s="99"/>
      <c r="I34" s="113">
        <v>5.42</v>
      </c>
      <c r="J34" s="60">
        <f t="shared" si="2"/>
        <v>0</v>
      </c>
      <c r="K34" s="89">
        <f t="shared" si="3"/>
        <v>0</v>
      </c>
    </row>
    <row r="35" spans="1:11" ht="15.75" x14ac:dyDescent="0.25">
      <c r="A35" s="96" t="s">
        <v>53</v>
      </c>
      <c r="B35" s="97"/>
      <c r="C35" s="97"/>
      <c r="D35" s="97"/>
      <c r="E35" s="97"/>
      <c r="F35" s="97"/>
      <c r="G35" s="98"/>
      <c r="H35" s="99"/>
      <c r="I35" s="113">
        <v>5</v>
      </c>
      <c r="J35" s="60">
        <f t="shared" si="2"/>
        <v>0</v>
      </c>
      <c r="K35" s="89">
        <f t="shared" si="3"/>
        <v>0</v>
      </c>
    </row>
    <row r="36" spans="1:11" ht="16.5" thickBot="1" x14ac:dyDescent="0.3">
      <c r="A36" s="114" t="s">
        <v>74</v>
      </c>
      <c r="B36" s="115"/>
      <c r="C36" s="115"/>
      <c r="D36" s="115"/>
      <c r="E36" s="115"/>
      <c r="F36" s="115"/>
      <c r="G36" s="116"/>
      <c r="H36" s="117"/>
      <c r="I36" s="118">
        <v>1</v>
      </c>
      <c r="J36" s="119">
        <f t="shared" si="2"/>
        <v>0</v>
      </c>
      <c r="K36" s="89">
        <f t="shared" si="3"/>
        <v>0</v>
      </c>
    </row>
    <row r="37" spans="1:11" ht="15.75" thickBot="1" x14ac:dyDescent="0.3">
      <c r="A37" s="73" t="s">
        <v>55</v>
      </c>
      <c r="B37" s="74"/>
      <c r="C37" s="74"/>
      <c r="D37" s="74"/>
      <c r="E37" s="74"/>
      <c r="F37" s="74"/>
      <c r="G37" s="75"/>
      <c r="H37" s="76"/>
      <c r="I37" s="76"/>
      <c r="J37" s="77">
        <f>SUM(J28:J36)</f>
        <v>0</v>
      </c>
      <c r="K37" s="78">
        <f>SUM(K28:K36)</f>
        <v>0</v>
      </c>
    </row>
    <row r="38" spans="1:11" ht="60.75" thickBot="1" x14ac:dyDescent="0.3">
      <c r="A38" s="79" t="s">
        <v>56</v>
      </c>
      <c r="B38" s="80"/>
      <c r="C38" s="80"/>
      <c r="D38" s="80"/>
      <c r="E38" s="80"/>
      <c r="F38" s="80"/>
      <c r="G38" s="81"/>
      <c r="H38" s="83" t="s">
        <v>57</v>
      </c>
      <c r="I38" s="83" t="s">
        <v>58</v>
      </c>
      <c r="J38" s="83" t="s">
        <v>18</v>
      </c>
      <c r="K38" s="84" t="s">
        <v>59</v>
      </c>
    </row>
    <row r="39" spans="1:11" ht="15.75" x14ac:dyDescent="0.25">
      <c r="A39" s="85"/>
      <c r="B39" s="86"/>
      <c r="C39" s="86"/>
      <c r="D39" s="86"/>
      <c r="E39" s="86"/>
      <c r="F39" s="86"/>
      <c r="G39" s="87"/>
      <c r="H39" s="88"/>
      <c r="I39" s="60"/>
      <c r="J39" s="60">
        <f>H39*I39</f>
        <v>0</v>
      </c>
      <c r="K39" s="89">
        <f>-(J39)</f>
        <v>0</v>
      </c>
    </row>
    <row r="40" spans="1:11" ht="15.75" x14ac:dyDescent="0.25">
      <c r="A40" s="120"/>
      <c r="B40" s="121"/>
      <c r="C40" s="121"/>
      <c r="D40" s="121"/>
      <c r="E40" s="121"/>
      <c r="F40" s="121"/>
      <c r="G40" s="122"/>
      <c r="H40" s="88"/>
      <c r="I40" s="60"/>
      <c r="J40" s="60">
        <f>H40*I40</f>
        <v>0</v>
      </c>
      <c r="K40" s="89">
        <f>-(J40)</f>
        <v>0</v>
      </c>
    </row>
    <row r="41" spans="1:11" ht="15.75" x14ac:dyDescent="0.25">
      <c r="A41" s="123"/>
      <c r="B41" s="124"/>
      <c r="C41" s="124"/>
      <c r="D41" s="124"/>
      <c r="E41" s="124"/>
      <c r="F41" s="124"/>
      <c r="G41" s="125"/>
      <c r="H41" s="88"/>
      <c r="I41" s="60"/>
      <c r="J41" s="60">
        <f>H41*I41</f>
        <v>0</v>
      </c>
      <c r="K41" s="89">
        <f>-(J41)</f>
        <v>0</v>
      </c>
    </row>
    <row r="42" spans="1:11" ht="15.75" x14ac:dyDescent="0.25">
      <c r="A42" s="123"/>
      <c r="B42" s="124"/>
      <c r="C42" s="124"/>
      <c r="D42" s="124"/>
      <c r="E42" s="124"/>
      <c r="F42" s="124"/>
      <c r="G42" s="125"/>
      <c r="H42" s="88"/>
      <c r="I42" s="60"/>
      <c r="J42" s="60">
        <f>H42*I42</f>
        <v>0</v>
      </c>
      <c r="K42" s="89">
        <f>-(J42)</f>
        <v>0</v>
      </c>
    </row>
    <row r="43" spans="1:11" ht="16.5" thickBot="1" x14ac:dyDescent="0.3">
      <c r="A43" s="114"/>
      <c r="B43" s="115"/>
      <c r="C43" s="115"/>
      <c r="D43" s="115"/>
      <c r="E43" s="115"/>
      <c r="F43" s="115"/>
      <c r="G43" s="116"/>
      <c r="H43" s="126"/>
      <c r="I43" s="127"/>
      <c r="J43" s="60">
        <f>H43*I43</f>
        <v>0</v>
      </c>
      <c r="K43" s="89">
        <f>-(J43)</f>
        <v>0</v>
      </c>
    </row>
    <row r="44" spans="1:11" ht="16.5" thickBot="1" x14ac:dyDescent="0.3">
      <c r="A44" s="128" t="s">
        <v>61</v>
      </c>
      <c r="B44" s="129"/>
      <c r="C44" s="129"/>
      <c r="D44" s="129"/>
      <c r="E44" s="129"/>
      <c r="F44" s="129"/>
      <c r="G44" s="130"/>
      <c r="H44" s="131"/>
      <c r="I44" s="131"/>
      <c r="J44" s="132">
        <f>SUM(J39:J43)</f>
        <v>0</v>
      </c>
      <c r="K44" s="133">
        <f>SUM(K39:K43)</f>
        <v>0</v>
      </c>
    </row>
    <row r="45" spans="1:11" ht="26.25" thickBot="1" x14ac:dyDescent="0.3">
      <c r="A45" s="134" t="s">
        <v>62</v>
      </c>
      <c r="B45" s="135"/>
      <c r="C45" s="135"/>
      <c r="D45" s="135"/>
      <c r="E45" s="135"/>
      <c r="F45" s="135"/>
      <c r="G45" s="135"/>
      <c r="H45" s="135"/>
      <c r="I45" s="135"/>
      <c r="J45" s="136" t="s">
        <v>18</v>
      </c>
      <c r="K45" s="55" t="s">
        <v>63</v>
      </c>
    </row>
    <row r="46" spans="1:11" ht="16.5" thickBot="1" x14ac:dyDescent="0.3">
      <c r="A46" s="137"/>
      <c r="B46" s="138"/>
      <c r="C46" s="138"/>
      <c r="D46" s="138"/>
      <c r="E46" s="138"/>
      <c r="F46" s="138"/>
      <c r="G46" s="138"/>
      <c r="H46" s="138"/>
      <c r="I46" s="138"/>
      <c r="J46" s="139">
        <f>J13+J26+J37+J44</f>
        <v>48.66</v>
      </c>
      <c r="K46" s="140">
        <f>K44+K37+K26+K13</f>
        <v>-48.66</v>
      </c>
    </row>
    <row r="47" spans="1:11" ht="16.5" thickBot="1" x14ac:dyDescent="0.3">
      <c r="A47" s="79" t="s">
        <v>64</v>
      </c>
      <c r="B47" s="80"/>
      <c r="C47" s="80"/>
      <c r="D47" s="80"/>
      <c r="E47" s="80"/>
      <c r="F47" s="80"/>
      <c r="G47" s="80"/>
      <c r="H47" s="80"/>
      <c r="I47" s="141"/>
      <c r="J47" s="142">
        <f>+J46*0.2</f>
        <v>9.7319999999999993</v>
      </c>
      <c r="K47" s="143"/>
    </row>
    <row r="48" spans="1:11" ht="16.5" thickBot="1" x14ac:dyDescent="0.3">
      <c r="A48" s="144" t="s">
        <v>65</v>
      </c>
      <c r="B48" s="145"/>
      <c r="C48" s="145"/>
      <c r="D48" s="145"/>
      <c r="E48" s="145"/>
      <c r="F48" s="145"/>
      <c r="G48" s="145"/>
      <c r="H48" s="145"/>
      <c r="I48" s="146"/>
      <c r="J48" s="147">
        <f>+J46+J47</f>
        <v>58.391999999999996</v>
      </c>
      <c r="K48" s="148"/>
    </row>
    <row r="49" spans="1:11" ht="16.5" thickBot="1" x14ac:dyDescent="0.3">
      <c r="A49" s="149" t="s">
        <v>66</v>
      </c>
      <c r="B49" s="150"/>
      <c r="C49" s="150"/>
      <c r="D49" s="150"/>
      <c r="E49" s="150"/>
      <c r="F49" s="150"/>
      <c r="G49" s="150"/>
      <c r="H49" s="150"/>
      <c r="I49" s="151"/>
      <c r="J49" s="152">
        <v>305</v>
      </c>
      <c r="K49" s="153"/>
    </row>
    <row r="50" spans="1:11" ht="16.5" thickBot="1" x14ac:dyDescent="0.3">
      <c r="A50" s="154" t="s">
        <v>67</v>
      </c>
      <c r="B50" s="155"/>
      <c r="C50" s="155"/>
      <c r="D50" s="155"/>
      <c r="E50" s="155"/>
      <c r="F50" s="155"/>
      <c r="G50" s="155"/>
      <c r="H50" s="155"/>
      <c r="I50" s="156"/>
      <c r="J50" s="157">
        <f>+J49-J48</f>
        <v>246.608</v>
      </c>
      <c r="K50" s="158">
        <f>(J50/J49)</f>
        <v>0.80855081967213116</v>
      </c>
    </row>
  </sheetData>
  <mergeCells count="49">
    <mergeCell ref="A50:I50"/>
    <mergeCell ref="A43:G43"/>
    <mergeCell ref="A44:G44"/>
    <mergeCell ref="A45:I46"/>
    <mergeCell ref="A47:I47"/>
    <mergeCell ref="A48:I48"/>
    <mergeCell ref="A49:I49"/>
    <mergeCell ref="A37:G37"/>
    <mergeCell ref="A38:G38"/>
    <mergeCell ref="A39:G39"/>
    <mergeCell ref="A40:G40"/>
    <mergeCell ref="A41:G41"/>
    <mergeCell ref="A42:G42"/>
    <mergeCell ref="A31:G31"/>
    <mergeCell ref="A32:G32"/>
    <mergeCell ref="A33:G33"/>
    <mergeCell ref="A34:G34"/>
    <mergeCell ref="A35:G35"/>
    <mergeCell ref="A36:G36"/>
    <mergeCell ref="A25:G25"/>
    <mergeCell ref="A26:G26"/>
    <mergeCell ref="A27:G27"/>
    <mergeCell ref="A28:G28"/>
    <mergeCell ref="A29:G29"/>
    <mergeCell ref="A30:G30"/>
    <mergeCell ref="A19:G19"/>
    <mergeCell ref="A20:G20"/>
    <mergeCell ref="A21:G21"/>
    <mergeCell ref="A22:G22"/>
    <mergeCell ref="A23:G23"/>
    <mergeCell ref="A24:G24"/>
    <mergeCell ref="A13:G13"/>
    <mergeCell ref="A14:G14"/>
    <mergeCell ref="A15:G15"/>
    <mergeCell ref="A16:G16"/>
    <mergeCell ref="A17:G17"/>
    <mergeCell ref="A18:G18"/>
    <mergeCell ref="A5:B5"/>
    <mergeCell ref="C5:G5"/>
    <mergeCell ref="H5:I5"/>
    <mergeCell ref="A6:B6"/>
    <mergeCell ref="C6:G6"/>
    <mergeCell ref="H6:I6"/>
    <mergeCell ref="E1:F1"/>
    <mergeCell ref="G1:I1"/>
    <mergeCell ref="E2:I3"/>
    <mergeCell ref="A4:B4"/>
    <mergeCell ref="C4:G4"/>
    <mergeCell ref="H4:I4"/>
  </mergeCells>
  <conditionalFormatting sqref="K50">
    <cfRule type="cellIs" dxfId="1" priority="1" stopIfTrue="1" operator="greaterThanOrEqual">
      <formula>0</formula>
    </cfRule>
    <cfRule type="cellIs" dxfId="0" priority="2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Basosa</dc:creator>
  <cp:lastModifiedBy>FRED</cp:lastModifiedBy>
  <dcterms:created xsi:type="dcterms:W3CDTF">2011-12-07T15:02:43Z</dcterms:created>
  <dcterms:modified xsi:type="dcterms:W3CDTF">2012-01-16T19:35:14Z</dcterms:modified>
</cp:coreProperties>
</file>