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660" yWindow="75" windowWidth="10935" windowHeight="9315"/>
  </bookViews>
  <sheets>
    <sheet name="Feuil1" sheetId="1" r:id="rId1"/>
    <sheet name="Feuil2" sheetId="2" r:id="rId2"/>
    <sheet name="questions à Frédéric Audouy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7" i="1"/>
  <c r="H7"/>
  <c r="G7"/>
  <c r="I6"/>
  <c r="H6"/>
  <c r="G6"/>
  <c r="I5"/>
  <c r="H5"/>
  <c r="G5"/>
  <c r="I4"/>
  <c r="H4"/>
  <c r="G4"/>
  <c r="I3"/>
  <c r="H3"/>
  <c r="G3"/>
  <c r="B4"/>
  <c r="C4"/>
  <c r="D4"/>
  <c r="B5"/>
  <c r="C5"/>
  <c r="D5"/>
  <c r="B6"/>
  <c r="C6"/>
  <c r="D6"/>
  <c r="B7"/>
  <c r="C7"/>
  <c r="D7"/>
  <c r="C3"/>
  <c r="D3"/>
  <c r="B3"/>
  <c r="E7" l="1"/>
  <c r="F7" s="1"/>
  <c r="B2" i="2" s="1"/>
  <c r="H8" i="1"/>
  <c r="J6"/>
  <c r="K6" s="1"/>
  <c r="B3" i="2" s="1"/>
  <c r="J4" i="1"/>
  <c r="K4" s="1"/>
  <c r="I8"/>
  <c r="C8"/>
  <c r="E6"/>
  <c r="F6" s="1"/>
  <c r="E4"/>
  <c r="F4" s="1"/>
  <c r="D8"/>
  <c r="J7"/>
  <c r="K7" s="1"/>
  <c r="J5"/>
  <c r="K5" s="1"/>
  <c r="G8"/>
  <c r="J3"/>
  <c r="E5"/>
  <c r="F5" s="1"/>
  <c r="E3" l="1"/>
  <c r="E8" s="1"/>
  <c r="B8"/>
  <c r="B4" i="2"/>
  <c r="J8" i="1"/>
  <c r="K3"/>
  <c r="K8" s="1"/>
  <c r="F3" l="1"/>
  <c r="F8" s="1"/>
</calcChain>
</file>

<file path=xl/sharedStrings.xml><?xml version="1.0" encoding="utf-8"?>
<sst xmlns="http://schemas.openxmlformats.org/spreadsheetml/2006/main" count="31" uniqueCount="24">
  <si>
    <t>BONTE Eric</t>
  </si>
  <si>
    <t>CAMELET Marc</t>
  </si>
  <si>
    <t>NEYRET Julien</t>
  </si>
  <si>
    <t>PLANUS Marie</t>
  </si>
  <si>
    <t>SOMAS Marjorie</t>
  </si>
  <si>
    <t>Commercial</t>
  </si>
  <si>
    <t>Trimestre 1</t>
  </si>
  <si>
    <t>Janvier</t>
  </si>
  <si>
    <t>Février</t>
  </si>
  <si>
    <t>Mars</t>
  </si>
  <si>
    <t>Avril</t>
  </si>
  <si>
    <t>Mai</t>
  </si>
  <si>
    <t>Juin</t>
  </si>
  <si>
    <t>Trimestre 2</t>
  </si>
  <si>
    <t>Total général</t>
  </si>
  <si>
    <t>CA Trimestre 1</t>
  </si>
  <si>
    <t>Prime T1</t>
  </si>
  <si>
    <t>CA Trimestre 2</t>
  </si>
  <si>
    <t>Prime T2</t>
  </si>
  <si>
    <t>Nom du commercial :</t>
  </si>
  <si>
    <t>Prime de trimestre 1</t>
  </si>
  <si>
    <t>Prime de trimestre 2</t>
  </si>
  <si>
    <t>Prime Semestrielle</t>
  </si>
  <si>
    <t xml:space="preserve">Voir si l'histogramme répond à la question sinon faut il fair apparaitre les mois de chaque trimestre ?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</si>
</sst>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1" xfId="0" applyNumberForma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0" fillId="0" borderId="13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1" fillId="0" borderId="1" xfId="0" applyFont="1" applyBorder="1"/>
    <xf numFmtId="0" fontId="1" fillId="2" borderId="1" xfId="0" applyFont="1" applyFill="1" applyBorder="1"/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164" fontId="1" fillId="0" borderId="10" xfId="0" applyNumberFormat="1" applyFont="1" applyBorder="1"/>
    <xf numFmtId="164" fontId="0" fillId="0" borderId="3" xfId="0" applyNumberFormat="1" applyBorder="1"/>
    <xf numFmtId="164" fontId="0" fillId="0" borderId="0" xfId="0" applyNumberFormat="1"/>
    <xf numFmtId="0" fontId="0" fillId="0" borderId="6" xfId="0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0" fillId="0" borderId="14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164" fontId="0" fillId="0" borderId="17" xfId="0" applyNumberFormat="1" applyBorder="1" applyAlignment="1">
      <alignment vertical="center"/>
    </xf>
    <xf numFmtId="164" fontId="0" fillId="0" borderId="18" xfId="0" applyNumberFormat="1" applyBorder="1" applyAlignment="1">
      <alignment vertical="center"/>
    </xf>
    <xf numFmtId="164" fontId="0" fillId="0" borderId="19" xfId="0" applyNumberFormat="1" applyBorder="1" applyAlignment="1">
      <alignment vertical="center"/>
    </xf>
    <xf numFmtId="164" fontId="0" fillId="0" borderId="20" xfId="0" applyNumberFormat="1" applyBorder="1" applyAlignment="1">
      <alignment vertical="center"/>
    </xf>
    <xf numFmtId="164" fontId="0" fillId="0" borderId="21" xfId="0" applyNumberFormat="1" applyBorder="1" applyAlignment="1">
      <alignment vertical="center"/>
    </xf>
    <xf numFmtId="164" fontId="0" fillId="0" borderId="22" xfId="0" applyNumberForma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164" fontId="0" fillId="0" borderId="24" xfId="0" applyNumberFormat="1" applyBorder="1" applyAlignment="1">
      <alignment vertical="center"/>
    </xf>
    <xf numFmtId="164" fontId="0" fillId="0" borderId="25" xfId="0" applyNumberFormat="1" applyBorder="1" applyAlignment="1">
      <alignment vertical="center"/>
    </xf>
    <xf numFmtId="164" fontId="0" fillId="0" borderId="26" xfId="0" applyNumberFormat="1" applyBorder="1" applyAlignment="1">
      <alignment vertical="center"/>
    </xf>
    <xf numFmtId="164" fontId="0" fillId="0" borderId="23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du chiffre d'affaires trimestriel par commercial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Feuil1!$B$1</c:f>
              <c:strCache>
                <c:ptCount val="1"/>
                <c:pt idx="0">
                  <c:v>Trimestre 1</c:v>
                </c:pt>
              </c:strCache>
            </c:strRef>
          </c:tx>
          <c:cat>
            <c:strRef>
              <c:f>Feuil1!$A$3:$A$7</c:f>
              <c:strCache>
                <c:ptCount val="5"/>
                <c:pt idx="0">
                  <c:v>BONTE Eric</c:v>
                </c:pt>
                <c:pt idx="1">
                  <c:v>CAMELET Marc</c:v>
                </c:pt>
                <c:pt idx="2">
                  <c:v>NEYRET Julien</c:v>
                </c:pt>
                <c:pt idx="3">
                  <c:v>PLANUS Marie</c:v>
                </c:pt>
                <c:pt idx="4">
                  <c:v>SOMAS Marjorie</c:v>
                </c:pt>
              </c:strCache>
            </c:strRef>
          </c:cat>
          <c:val>
            <c:numRef>
              <c:f>Feuil1!$E$3:$E$7</c:f>
              <c:numCache>
                <c:formatCode>#,##0.00\ "€"</c:formatCode>
                <c:ptCount val="5"/>
                <c:pt idx="0">
                  <c:v>5403.2</c:v>
                </c:pt>
                <c:pt idx="1">
                  <c:v>5835.5999999999995</c:v>
                </c:pt>
                <c:pt idx="2">
                  <c:v>3402.5</c:v>
                </c:pt>
                <c:pt idx="3">
                  <c:v>9414.98</c:v>
                </c:pt>
                <c:pt idx="4">
                  <c:v>3459.8100000000004</c:v>
                </c:pt>
              </c:numCache>
            </c:numRef>
          </c:val>
        </c:ser>
        <c:ser>
          <c:idx val="1"/>
          <c:order val="1"/>
          <c:tx>
            <c:strRef>
              <c:f>Feuil1!$G$1</c:f>
              <c:strCache>
                <c:ptCount val="1"/>
                <c:pt idx="0">
                  <c:v>Trimestre 2</c:v>
                </c:pt>
              </c:strCache>
            </c:strRef>
          </c:tx>
          <c:cat>
            <c:strRef>
              <c:f>Feuil1!$A$3:$A$7</c:f>
              <c:strCache>
                <c:ptCount val="5"/>
                <c:pt idx="0">
                  <c:v>BONTE Eric</c:v>
                </c:pt>
                <c:pt idx="1">
                  <c:v>CAMELET Marc</c:v>
                </c:pt>
                <c:pt idx="2">
                  <c:v>NEYRET Julien</c:v>
                </c:pt>
                <c:pt idx="3">
                  <c:v>PLANUS Marie</c:v>
                </c:pt>
                <c:pt idx="4">
                  <c:v>SOMAS Marjorie</c:v>
                </c:pt>
              </c:strCache>
            </c:strRef>
          </c:cat>
          <c:val>
            <c:numRef>
              <c:f>Feuil1!$J$3:$J$7</c:f>
              <c:numCache>
                <c:formatCode>#,##0.00\ "€"</c:formatCode>
                <c:ptCount val="5"/>
                <c:pt idx="0">
                  <c:v>7250.95</c:v>
                </c:pt>
                <c:pt idx="1">
                  <c:v>6600.6</c:v>
                </c:pt>
                <c:pt idx="2">
                  <c:v>3778.55</c:v>
                </c:pt>
                <c:pt idx="3">
                  <c:v>17741.649999999998</c:v>
                </c:pt>
                <c:pt idx="4">
                  <c:v>3752.5</c:v>
                </c:pt>
              </c:numCache>
            </c:numRef>
          </c:val>
        </c:ser>
        <c:dLbls/>
        <c:shape val="box"/>
        <c:axId val="71801472"/>
        <c:axId val="47972736"/>
        <c:axId val="0"/>
      </c:bar3DChart>
      <c:catAx>
        <c:axId val="71801472"/>
        <c:scaling>
          <c:orientation val="minMax"/>
        </c:scaling>
        <c:axPos val="b"/>
        <c:majorTickMark val="none"/>
        <c:tickLblPos val="nextTo"/>
        <c:crossAx val="47972736"/>
        <c:crosses val="autoZero"/>
        <c:auto val="1"/>
        <c:lblAlgn val="ctr"/>
        <c:lblOffset val="100"/>
      </c:catAx>
      <c:valAx>
        <c:axId val="47972736"/>
        <c:scaling>
          <c:orientation val="minMax"/>
        </c:scaling>
        <c:axPos val="l"/>
        <c:majorGridlines/>
        <c:numFmt formatCode="#,##0.00\ &quot;€&quot;" sourceLinked="1"/>
        <c:majorTickMark val="none"/>
        <c:tickLblPos val="nextTo"/>
        <c:crossAx val="7180147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433386</xdr:colOff>
      <xdr:row>8</xdr:row>
      <xdr:rowOff>133350</xdr:rowOff>
    </xdr:from>
    <xdr:to>
      <xdr:col>6</xdr:col>
      <xdr:colOff>314324</xdr:colOff>
      <xdr:row>27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ssion%201.%202e%20travail%20vin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énoncé"/>
      <sheetName val="travail demandé"/>
      <sheetName val="questions F. Audouy &amp; C. Brun"/>
      <sheetName val="récap tableaux 1 à 4"/>
    </sheetNames>
    <sheetDataSet>
      <sheetData sheetId="0" refreshError="1"/>
      <sheetData sheetId="1" refreshError="1"/>
      <sheetData sheetId="2" refreshError="1"/>
      <sheetData sheetId="3">
        <row r="55">
          <cell r="A55" t="str">
            <v>Somme de C.A (€)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B3" sqref="B3"/>
    </sheetView>
  </sheetViews>
  <sheetFormatPr baseColWidth="10" defaultRowHeight="15"/>
  <cols>
    <col min="1" max="1" width="15.42578125" style="1" bestFit="1" customWidth="1"/>
    <col min="2" max="4" width="11.42578125" style="1"/>
    <col min="5" max="5" width="13.85546875" style="1" bestFit="1" customWidth="1"/>
    <col min="6" max="9" width="11.42578125" style="1"/>
    <col min="10" max="10" width="13.85546875" style="1" bestFit="1" customWidth="1"/>
    <col min="11" max="16384" width="11.42578125" style="1"/>
  </cols>
  <sheetData>
    <row r="1" spans="1:11" ht="15.75" thickBot="1">
      <c r="A1" s="23" t="s">
        <v>5</v>
      </c>
      <c r="B1" s="25" t="s">
        <v>6</v>
      </c>
      <c r="C1" s="26"/>
      <c r="D1" s="26"/>
      <c r="E1" s="26"/>
      <c r="F1" s="27"/>
      <c r="G1" s="26" t="s">
        <v>13</v>
      </c>
      <c r="H1" s="26"/>
      <c r="I1" s="26"/>
      <c r="J1" s="26"/>
      <c r="K1" s="27"/>
    </row>
    <row r="2" spans="1:11" ht="15.75" thickBot="1">
      <c r="A2" s="24"/>
      <c r="B2" s="9" t="s">
        <v>7</v>
      </c>
      <c r="C2" s="10" t="s">
        <v>8</v>
      </c>
      <c r="D2" s="10" t="s">
        <v>9</v>
      </c>
      <c r="E2" s="10" t="s">
        <v>15</v>
      </c>
      <c r="F2" s="11" t="s">
        <v>16</v>
      </c>
      <c r="G2" s="37" t="s">
        <v>10</v>
      </c>
      <c r="H2" s="10" t="s">
        <v>11</v>
      </c>
      <c r="I2" s="11" t="s">
        <v>12</v>
      </c>
      <c r="J2" s="10" t="s">
        <v>17</v>
      </c>
      <c r="K2" s="11" t="s">
        <v>18</v>
      </c>
    </row>
    <row r="3" spans="1:11">
      <c r="A3" s="2" t="s">
        <v>0</v>
      </c>
      <c r="B3" s="28">
        <f>GETPIVOTDATA("C.A (€)",'[1]récap tableaux 1 à 4'!$A$55,"Mois",B$2,"Commercial",$A3)</f>
        <v>709.15000000000009</v>
      </c>
      <c r="C3" s="29">
        <f>GETPIVOTDATA("C.A (€)",'[1]récap tableaux 1 à 4'!$A$55,"Mois",C$2,"Commercial",$A3)</f>
        <v>1348.2499999999998</v>
      </c>
      <c r="D3" s="29">
        <f>GETPIVOTDATA("C.A (€)",'[1]récap tableaux 1 à 4'!$A$55,"Mois",D$2,"Commercial",$A3)</f>
        <v>3345.8</v>
      </c>
      <c r="E3" s="29">
        <f>SUM(B3:D3)</f>
        <v>5403.2</v>
      </c>
      <c r="F3" s="30">
        <f>IF(E3&lt;4000,"",IF(E3&lt;=6000,5%*E3,IF(E3&lt;=10000,10%*E3,15%*E3)))</f>
        <v>270.16000000000003</v>
      </c>
      <c r="G3" s="38">
        <f>GETPIVOTDATA("C.A (€)",'[1]récap tableaux 1 à 4'!$A$55,"Mois",G$2,"Commercial",$A3)</f>
        <v>2230</v>
      </c>
      <c r="H3" s="29">
        <f>GETPIVOTDATA("C.A (€)",'[1]récap tableaux 1 à 4'!$A$55,"Mois",H$2,"Commercial",$A3)</f>
        <v>3306.15</v>
      </c>
      <c r="I3" s="29">
        <f>GETPIVOTDATA("C.A (€)",'[1]récap tableaux 1 à 4'!$A$55,"Mois",I$2,"Commercial",$A3)</f>
        <v>1714.8</v>
      </c>
      <c r="J3" s="29">
        <f>SUM(G3:I3)</f>
        <v>7250.95</v>
      </c>
      <c r="K3" s="30">
        <f>IF(J3&lt;4000,"",IF(J3&lt;=6000,5%*J3,IF(J3&lt;=10000,10%*J3,15%*J3)))</f>
        <v>725.09500000000003</v>
      </c>
    </row>
    <row r="4" spans="1:11">
      <c r="A4" s="3" t="s">
        <v>1</v>
      </c>
      <c r="B4" s="31">
        <f>GETPIVOTDATA("C.A (€)",'[1]récap tableaux 1 à 4'!$A$55,"Mois",B$2,"Commercial",$A4)</f>
        <v>829.25</v>
      </c>
      <c r="C4" s="32">
        <f>GETPIVOTDATA("C.A (€)",'[1]récap tableaux 1 à 4'!$A$55,"Mois",C$2,"Commercial",$A4)</f>
        <v>1586.1999999999998</v>
      </c>
      <c r="D4" s="32">
        <f>GETPIVOTDATA("C.A (€)",'[1]récap tableaux 1 à 4'!$A$55,"Mois",D$2,"Commercial",$A4)</f>
        <v>3420.1499999999996</v>
      </c>
      <c r="E4" s="32">
        <f t="shared" ref="E4:E7" si="0">SUM(B4:D4)</f>
        <v>5835.5999999999995</v>
      </c>
      <c r="F4" s="33">
        <f t="shared" ref="F4:F7" si="1">IF(E4&lt;4000,"",IF(E4&lt;=6000,5%*E4,IF(E4&lt;=10000,10%*E4,15%*E4)))</f>
        <v>291.77999999999997</v>
      </c>
      <c r="G4" s="39">
        <f>GETPIVOTDATA("C.A (€)",'[1]récap tableaux 1 à 4'!$A$55,"Mois",G$2,"Commercial",$A4)</f>
        <v>1196.0999999999999</v>
      </c>
      <c r="H4" s="32">
        <f>GETPIVOTDATA("C.A (€)",'[1]récap tableaux 1 à 4'!$A$55,"Mois",H$2,"Commercial",$A4)</f>
        <v>3381.6499999999996</v>
      </c>
      <c r="I4" s="32">
        <f>GETPIVOTDATA("C.A (€)",'[1]récap tableaux 1 à 4'!$A$55,"Mois",I$2,"Commercial",$A4)</f>
        <v>2022.8500000000001</v>
      </c>
      <c r="J4" s="32">
        <f t="shared" ref="J4:J7" si="2">SUM(G4:I4)</f>
        <v>6600.6</v>
      </c>
      <c r="K4" s="33">
        <f t="shared" ref="K4:K7" si="3">IF(J4&lt;4000,"",IF(J4&lt;=6000,5%*J4,IF(J4&lt;=10000,10%*J4,15%*J4)))</f>
        <v>660.06000000000006</v>
      </c>
    </row>
    <row r="5" spans="1:11">
      <c r="A5" s="3" t="s">
        <v>2</v>
      </c>
      <c r="B5" s="31">
        <f>GETPIVOTDATA("C.A (€)",'[1]récap tableaux 1 à 4'!$A$55,"Mois",B$2,"Commercial",$A5)</f>
        <v>723.75</v>
      </c>
      <c r="C5" s="32">
        <f>GETPIVOTDATA("C.A (€)",'[1]récap tableaux 1 à 4'!$A$55,"Mois",C$2,"Commercial",$A5)</f>
        <v>1355.95</v>
      </c>
      <c r="D5" s="32">
        <f>GETPIVOTDATA("C.A (€)",'[1]récap tableaux 1 à 4'!$A$55,"Mois",D$2,"Commercial",$A5)</f>
        <v>1322.8</v>
      </c>
      <c r="E5" s="32">
        <f t="shared" si="0"/>
        <v>3402.5</v>
      </c>
      <c r="F5" s="33" t="str">
        <f t="shared" si="1"/>
        <v/>
      </c>
      <c r="G5" s="39">
        <f>GETPIVOTDATA("C.A (€)",'[1]récap tableaux 1 à 4'!$A$55,"Mois",G$2,"Commercial",$A5)</f>
        <v>1220.1500000000001</v>
      </c>
      <c r="H5" s="32">
        <f>GETPIVOTDATA("C.A (€)",'[1]récap tableaux 1 à 4'!$A$55,"Mois",H$2,"Commercial",$A5)</f>
        <v>1127.3499999999999</v>
      </c>
      <c r="I5" s="32">
        <f>GETPIVOTDATA("C.A (€)",'[1]récap tableaux 1 à 4'!$A$55,"Mois",I$2,"Commercial",$A5)</f>
        <v>1431.0500000000002</v>
      </c>
      <c r="J5" s="32">
        <f t="shared" si="2"/>
        <v>3778.55</v>
      </c>
      <c r="K5" s="33" t="str">
        <f t="shared" si="3"/>
        <v/>
      </c>
    </row>
    <row r="6" spans="1:11">
      <c r="A6" s="3" t="s">
        <v>3</v>
      </c>
      <c r="B6" s="31">
        <f>GETPIVOTDATA("C.A (€)",'[1]récap tableaux 1 à 4'!$A$55,"Mois",B$2,"Commercial",$A6)</f>
        <v>2161.15</v>
      </c>
      <c r="C6" s="32">
        <f>GETPIVOTDATA("C.A (€)",'[1]récap tableaux 1 à 4'!$A$55,"Mois",C$2,"Commercial",$A6)</f>
        <v>2515</v>
      </c>
      <c r="D6" s="32">
        <f>GETPIVOTDATA("C.A (€)",'[1]récap tableaux 1 à 4'!$A$55,"Mois",D$2,"Commercial",$A6)</f>
        <v>4738.83</v>
      </c>
      <c r="E6" s="32">
        <f t="shared" si="0"/>
        <v>9414.98</v>
      </c>
      <c r="F6" s="33">
        <f t="shared" si="1"/>
        <v>941.49800000000005</v>
      </c>
      <c r="G6" s="39">
        <f>GETPIVOTDATA("C.A (€)",'[1]récap tableaux 1 à 4'!$A$55,"Mois",G$2,"Commercial",$A6)</f>
        <v>6231.7</v>
      </c>
      <c r="H6" s="32">
        <f>GETPIVOTDATA("C.A (€)",'[1]récap tableaux 1 à 4'!$A$55,"Mois",H$2,"Commercial",$A6)</f>
        <v>6595.5999999999995</v>
      </c>
      <c r="I6" s="32">
        <f>GETPIVOTDATA("C.A (€)",'[1]récap tableaux 1 à 4'!$A$55,"Mois",I$2,"Commercial",$A6)</f>
        <v>4914.3499999999995</v>
      </c>
      <c r="J6" s="32">
        <f t="shared" si="2"/>
        <v>17741.649999999998</v>
      </c>
      <c r="K6" s="33">
        <f t="shared" si="3"/>
        <v>2661.2474999999995</v>
      </c>
    </row>
    <row r="7" spans="1:11" ht="15.75" thickBot="1">
      <c r="A7" s="4" t="s">
        <v>4</v>
      </c>
      <c r="B7" s="34">
        <f>GETPIVOTDATA("C.A (€)",'[1]récap tableaux 1 à 4'!$A$55,"Mois",B$2,"Commercial",$A7)</f>
        <v>1036.9000000000001</v>
      </c>
      <c r="C7" s="35">
        <f>GETPIVOTDATA("C.A (€)",'[1]récap tableaux 1 à 4'!$A$55,"Mois",C$2,"Commercial",$A7)</f>
        <v>1672.71</v>
      </c>
      <c r="D7" s="35">
        <f>GETPIVOTDATA("C.A (€)",'[1]récap tableaux 1 à 4'!$A$55,"Mois",D$2,"Commercial",$A7)</f>
        <v>750.2</v>
      </c>
      <c r="E7" s="35">
        <f t="shared" si="0"/>
        <v>3459.8100000000004</v>
      </c>
      <c r="F7" s="36" t="str">
        <f t="shared" si="1"/>
        <v/>
      </c>
      <c r="G7" s="40">
        <f>GETPIVOTDATA("C.A (€)",'[1]récap tableaux 1 à 4'!$A$55,"Mois",G$2,"Commercial",$A7)</f>
        <v>1350.5500000000002</v>
      </c>
      <c r="H7" s="35">
        <f>GETPIVOTDATA("C.A (€)",'[1]récap tableaux 1 à 4'!$A$55,"Mois",H$2,"Commercial",$A7)</f>
        <v>1411</v>
      </c>
      <c r="I7" s="35">
        <f>GETPIVOTDATA("C.A (€)",'[1]récap tableaux 1 à 4'!$A$55,"Mois",I$2,"Commercial",$A7)</f>
        <v>990.95</v>
      </c>
      <c r="J7" s="35">
        <f t="shared" si="2"/>
        <v>3752.5</v>
      </c>
      <c r="K7" s="36" t="str">
        <f t="shared" si="3"/>
        <v/>
      </c>
    </row>
    <row r="8" spans="1:11" ht="15.75" thickBot="1">
      <c r="A8" s="5" t="s">
        <v>14</v>
      </c>
      <c r="B8" s="6">
        <f>SUM(B3:B7)</f>
        <v>5460.2000000000007</v>
      </c>
      <c r="C8" s="8">
        <f t="shared" ref="C8:H8" si="4">SUM(C3:C7)</f>
        <v>8478.11</v>
      </c>
      <c r="D8" s="8">
        <f t="shared" si="4"/>
        <v>13577.78</v>
      </c>
      <c r="E8" s="8">
        <f>SUM(E3:E7)</f>
        <v>27516.09</v>
      </c>
      <c r="F8" s="12">
        <f>SUM(F3:F7)</f>
        <v>1503.4380000000001</v>
      </c>
      <c r="G8" s="41">
        <f t="shared" si="4"/>
        <v>12228.5</v>
      </c>
      <c r="H8" s="8">
        <f t="shared" si="4"/>
        <v>15821.75</v>
      </c>
      <c r="I8" s="7">
        <f>SUM(I3:I7)</f>
        <v>11074</v>
      </c>
      <c r="J8" s="8">
        <f>SUM(J3:J7)</f>
        <v>39124.25</v>
      </c>
      <c r="K8" s="12">
        <f>SUM(K3:K7)</f>
        <v>4046.4024999999997</v>
      </c>
    </row>
    <row r="10" spans="1:11">
      <c r="F10" s="13"/>
    </row>
    <row r="11" spans="1:11">
      <c r="A11" s="13"/>
    </row>
  </sheetData>
  <mergeCells count="3">
    <mergeCell ref="A1:A2"/>
    <mergeCell ref="B1:F1"/>
    <mergeCell ref="G1:K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B2" sqref="B2"/>
    </sheetView>
  </sheetViews>
  <sheetFormatPr baseColWidth="10" defaultRowHeight="15"/>
  <cols>
    <col min="1" max="1" width="19.85546875" bestFit="1" customWidth="1"/>
    <col min="2" max="2" width="23" style="21" bestFit="1" customWidth="1"/>
    <col min="4" max="4" width="19.85546875" bestFit="1" customWidth="1"/>
  </cols>
  <sheetData>
    <row r="1" spans="1:4" ht="15.75" thickBot="1">
      <c r="A1" s="14" t="s">
        <v>19</v>
      </c>
      <c r="B1" s="19" t="s">
        <v>1</v>
      </c>
      <c r="D1" s="15" t="s">
        <v>19</v>
      </c>
    </row>
    <row r="2" spans="1:4">
      <c r="A2" s="22" t="s">
        <v>20</v>
      </c>
      <c r="B2" s="20">
        <f>VLOOKUP(B$1,Feuil1!$A$1:$K$7,6,FALSE)</f>
        <v>291.77999999999997</v>
      </c>
      <c r="D2" s="16" t="s">
        <v>0</v>
      </c>
    </row>
    <row r="3" spans="1:4" ht="15.75" thickBot="1">
      <c r="A3" s="22" t="s">
        <v>21</v>
      </c>
      <c r="B3" s="20">
        <f>VLOOKUP(B$1,Feuil1!$A$1:$K$7,11,FALSE)</f>
        <v>660.06000000000006</v>
      </c>
      <c r="D3" s="17" t="s">
        <v>1</v>
      </c>
    </row>
    <row r="4" spans="1:4" ht="15.75" thickBot="1">
      <c r="A4" s="14" t="s">
        <v>22</v>
      </c>
      <c r="B4" s="19">
        <f>SUM(B2:B3)</f>
        <v>951.84</v>
      </c>
      <c r="D4" s="17" t="s">
        <v>2</v>
      </c>
    </row>
    <row r="5" spans="1:4">
      <c r="D5" s="17" t="s">
        <v>3</v>
      </c>
    </row>
    <row r="6" spans="1:4" ht="15.75" thickBot="1">
      <c r="D6" s="18" t="s">
        <v>4</v>
      </c>
    </row>
  </sheetData>
  <dataValidations count="1">
    <dataValidation type="list" allowBlank="1" showInputMessage="1" showErrorMessage="1" sqref="B1">
      <formula1>$D$2:$D$6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questions à Frédéric Audouy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ERP11</cp:lastModifiedBy>
  <dcterms:created xsi:type="dcterms:W3CDTF">2015-08-02T15:25:46Z</dcterms:created>
  <dcterms:modified xsi:type="dcterms:W3CDTF">2015-09-01T07:51:44Z</dcterms:modified>
</cp:coreProperties>
</file>