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18915" windowHeight="12090"/>
  </bookViews>
  <sheets>
    <sheet name="Feuil1" sheetId="1" r:id="rId1"/>
    <sheet name="Feuil2" sheetId="2" r:id="rId2"/>
  </sheets>
  <externalReferences>
    <externalReference r:id="rId3"/>
  </externalReferences>
  <definedNames>
    <definedName name="Camions">[1]Feuil3!$A$13:$A$25</definedName>
    <definedName name="Clients">Feuil1!$E$11</definedName>
    <definedName name="Z_CLT">[1]Feuil3!$A$30:$A$32</definedName>
  </definedNames>
  <calcPr calcId="145621" calcMode="manual"/>
</workbook>
</file>

<file path=xl/calcChain.xml><?xml version="1.0" encoding="utf-8"?>
<calcChain xmlns="http://schemas.openxmlformats.org/spreadsheetml/2006/main">
  <c r="R237" i="2" l="1"/>
  <c r="Q237" i="2"/>
  <c r="O237" i="2"/>
  <c r="N237" i="2"/>
  <c r="M237" i="2"/>
  <c r="K237" i="2"/>
  <c r="J237" i="2"/>
  <c r="I237" i="2"/>
  <c r="G237" i="2"/>
  <c r="F237" i="2"/>
  <c r="E237" i="2"/>
  <c r="D237" i="2"/>
  <c r="C237" i="2"/>
  <c r="P236" i="2"/>
  <c r="L236" i="2"/>
  <c r="S236" i="2" s="1"/>
  <c r="H236" i="2"/>
  <c r="P235" i="2"/>
  <c r="L235" i="2"/>
  <c r="H235" i="2"/>
  <c r="P234" i="2"/>
  <c r="L234" i="2"/>
  <c r="S234" i="2" s="1"/>
  <c r="H234" i="2"/>
  <c r="P233" i="2"/>
  <c r="L233" i="2"/>
  <c r="H233" i="2"/>
  <c r="P232" i="2"/>
  <c r="L232" i="2"/>
  <c r="S232" i="2" s="1"/>
  <c r="H232" i="2"/>
  <c r="P231" i="2"/>
  <c r="L231" i="2"/>
  <c r="H231" i="2"/>
  <c r="P230" i="2"/>
  <c r="L230" i="2"/>
  <c r="S230" i="2" s="1"/>
  <c r="H230" i="2"/>
  <c r="P229" i="2"/>
  <c r="L229" i="2"/>
  <c r="H229" i="2"/>
  <c r="P228" i="2"/>
  <c r="L228" i="2"/>
  <c r="S228" i="2" s="1"/>
  <c r="H228" i="2"/>
  <c r="P227" i="2"/>
  <c r="L227" i="2"/>
  <c r="H227" i="2"/>
  <c r="P226" i="2"/>
  <c r="L226" i="2"/>
  <c r="S226" i="2" s="1"/>
  <c r="H226" i="2"/>
  <c r="P225" i="2"/>
  <c r="L225" i="2"/>
  <c r="H225" i="2"/>
  <c r="P224" i="2"/>
  <c r="L224" i="2"/>
  <c r="L237" i="2" s="1"/>
  <c r="H224" i="2"/>
  <c r="R217" i="2"/>
  <c r="Q217" i="2"/>
  <c r="P217" i="2"/>
  <c r="O217" i="2"/>
  <c r="N217" i="2"/>
  <c r="M217" i="2"/>
  <c r="K217" i="2"/>
  <c r="J217" i="2"/>
  <c r="I217" i="2"/>
  <c r="H217" i="2"/>
  <c r="G217" i="2"/>
  <c r="F217" i="2"/>
  <c r="E217" i="2"/>
  <c r="D217" i="2"/>
  <c r="C217" i="2"/>
  <c r="P216" i="2"/>
  <c r="L216" i="2"/>
  <c r="S216" i="2" s="1"/>
  <c r="H216" i="2"/>
  <c r="P215" i="2"/>
  <c r="L215" i="2"/>
  <c r="S215" i="2" s="1"/>
  <c r="H215" i="2"/>
  <c r="P214" i="2"/>
  <c r="L214" i="2"/>
  <c r="S214" i="2" s="1"/>
  <c r="H214" i="2"/>
  <c r="P213" i="2"/>
  <c r="L213" i="2"/>
  <c r="S213" i="2" s="1"/>
  <c r="H213" i="2"/>
  <c r="P212" i="2"/>
  <c r="L212" i="2"/>
  <c r="S212" i="2" s="1"/>
  <c r="H212" i="2"/>
  <c r="P211" i="2"/>
  <c r="L211" i="2"/>
  <c r="S211" i="2" s="1"/>
  <c r="H211" i="2"/>
  <c r="P210" i="2"/>
  <c r="L210" i="2"/>
  <c r="S210" i="2" s="1"/>
  <c r="H210" i="2"/>
  <c r="P209" i="2"/>
  <c r="L209" i="2"/>
  <c r="S209" i="2" s="1"/>
  <c r="H209" i="2"/>
  <c r="P208" i="2"/>
  <c r="L208" i="2"/>
  <c r="S208" i="2" s="1"/>
  <c r="H208" i="2"/>
  <c r="P207" i="2"/>
  <c r="L207" i="2"/>
  <c r="S207" i="2" s="1"/>
  <c r="H207" i="2"/>
  <c r="P206" i="2"/>
  <c r="L206" i="2"/>
  <c r="S206" i="2" s="1"/>
  <c r="H206" i="2"/>
  <c r="P205" i="2"/>
  <c r="L205" i="2"/>
  <c r="S205" i="2" s="1"/>
  <c r="H205" i="2"/>
  <c r="P204" i="2"/>
  <c r="L204" i="2"/>
  <c r="L217" i="2" s="1"/>
  <c r="H204" i="2"/>
  <c r="R197" i="2"/>
  <c r="Q197" i="2"/>
  <c r="O197" i="2"/>
  <c r="N197" i="2"/>
  <c r="M197" i="2"/>
  <c r="K197" i="2"/>
  <c r="J197" i="2"/>
  <c r="I197" i="2"/>
  <c r="G197" i="2"/>
  <c r="F197" i="2"/>
  <c r="E197" i="2"/>
  <c r="D197" i="2"/>
  <c r="C197" i="2"/>
  <c r="P196" i="2"/>
  <c r="L196" i="2"/>
  <c r="H196" i="2"/>
  <c r="P195" i="2"/>
  <c r="L195" i="2"/>
  <c r="S195" i="2" s="1"/>
  <c r="H195" i="2"/>
  <c r="P194" i="2"/>
  <c r="L194" i="2"/>
  <c r="H194" i="2"/>
  <c r="P193" i="2"/>
  <c r="L193" i="2"/>
  <c r="S193" i="2" s="1"/>
  <c r="H193" i="2"/>
  <c r="P192" i="2"/>
  <c r="L192" i="2"/>
  <c r="H192" i="2"/>
  <c r="P191" i="2"/>
  <c r="L191" i="2"/>
  <c r="S191" i="2" s="1"/>
  <c r="H191" i="2"/>
  <c r="P190" i="2"/>
  <c r="L190" i="2"/>
  <c r="H190" i="2"/>
  <c r="P189" i="2"/>
  <c r="L189" i="2"/>
  <c r="S189" i="2" s="1"/>
  <c r="H189" i="2"/>
  <c r="P188" i="2"/>
  <c r="L188" i="2"/>
  <c r="H188" i="2"/>
  <c r="P187" i="2"/>
  <c r="L187" i="2"/>
  <c r="S187" i="2" s="1"/>
  <c r="H187" i="2"/>
  <c r="P186" i="2"/>
  <c r="L186" i="2"/>
  <c r="H186" i="2"/>
  <c r="P185" i="2"/>
  <c r="L185" i="2"/>
  <c r="S185" i="2" s="1"/>
  <c r="H185" i="2"/>
  <c r="P184" i="2"/>
  <c r="P197" i="2" s="1"/>
  <c r="L184" i="2"/>
  <c r="L197" i="2" s="1"/>
  <c r="H184" i="2"/>
  <c r="H197" i="2" s="1"/>
  <c r="R177" i="2"/>
  <c r="Q177" i="2"/>
  <c r="P177" i="2"/>
  <c r="O177" i="2"/>
  <c r="N177" i="2"/>
  <c r="M177" i="2"/>
  <c r="K177" i="2"/>
  <c r="J177" i="2"/>
  <c r="I177" i="2"/>
  <c r="H177" i="2"/>
  <c r="G177" i="2"/>
  <c r="F177" i="2"/>
  <c r="E177" i="2"/>
  <c r="D177" i="2"/>
  <c r="C177" i="2"/>
  <c r="P176" i="2"/>
  <c r="L176" i="2"/>
  <c r="S176" i="2" s="1"/>
  <c r="H176" i="2"/>
  <c r="P175" i="2"/>
  <c r="L175" i="2"/>
  <c r="S175" i="2" s="1"/>
  <c r="H175" i="2"/>
  <c r="P174" i="2"/>
  <c r="L174" i="2"/>
  <c r="S174" i="2" s="1"/>
  <c r="H174" i="2"/>
  <c r="P173" i="2"/>
  <c r="L173" i="2"/>
  <c r="S173" i="2" s="1"/>
  <c r="H173" i="2"/>
  <c r="P172" i="2"/>
  <c r="L172" i="2"/>
  <c r="S172" i="2" s="1"/>
  <c r="H172" i="2"/>
  <c r="P171" i="2"/>
  <c r="L171" i="2"/>
  <c r="S171" i="2" s="1"/>
  <c r="H171" i="2"/>
  <c r="P170" i="2"/>
  <c r="L170" i="2"/>
  <c r="S170" i="2" s="1"/>
  <c r="H170" i="2"/>
  <c r="P169" i="2"/>
  <c r="L169" i="2"/>
  <c r="S169" i="2" s="1"/>
  <c r="H169" i="2"/>
  <c r="P168" i="2"/>
  <c r="L168" i="2"/>
  <c r="S168" i="2" s="1"/>
  <c r="H168" i="2"/>
  <c r="P167" i="2"/>
  <c r="L167" i="2"/>
  <c r="S167" i="2" s="1"/>
  <c r="H167" i="2"/>
  <c r="P166" i="2"/>
  <c r="L166" i="2"/>
  <c r="S166" i="2" s="1"/>
  <c r="H166" i="2"/>
  <c r="P165" i="2"/>
  <c r="L165" i="2"/>
  <c r="S165" i="2" s="1"/>
  <c r="H165" i="2"/>
  <c r="P164" i="2"/>
  <c r="L164" i="2"/>
  <c r="L177" i="2" s="1"/>
  <c r="H164" i="2"/>
  <c r="R157" i="2"/>
  <c r="Q157" i="2"/>
  <c r="O157" i="2"/>
  <c r="N157" i="2"/>
  <c r="M157" i="2"/>
  <c r="K157" i="2"/>
  <c r="J157" i="2"/>
  <c r="I157" i="2"/>
  <c r="G157" i="2"/>
  <c r="F157" i="2"/>
  <c r="E157" i="2"/>
  <c r="D157" i="2"/>
  <c r="C157" i="2"/>
  <c r="P156" i="2"/>
  <c r="L156" i="2"/>
  <c r="S156" i="2" s="1"/>
  <c r="H156" i="2"/>
  <c r="P155" i="2"/>
  <c r="L155" i="2"/>
  <c r="H155" i="2"/>
  <c r="P154" i="2"/>
  <c r="L154" i="2"/>
  <c r="S154" i="2" s="1"/>
  <c r="H154" i="2"/>
  <c r="P153" i="2"/>
  <c r="L153" i="2"/>
  <c r="H153" i="2"/>
  <c r="P152" i="2"/>
  <c r="L152" i="2"/>
  <c r="S152" i="2" s="1"/>
  <c r="H152" i="2"/>
  <c r="P151" i="2"/>
  <c r="L151" i="2"/>
  <c r="H151" i="2"/>
  <c r="P150" i="2"/>
  <c r="L150" i="2"/>
  <c r="S150" i="2" s="1"/>
  <c r="H150" i="2"/>
  <c r="P149" i="2"/>
  <c r="L149" i="2"/>
  <c r="H149" i="2"/>
  <c r="P148" i="2"/>
  <c r="L148" i="2"/>
  <c r="S148" i="2" s="1"/>
  <c r="H148" i="2"/>
  <c r="P147" i="2"/>
  <c r="L147" i="2"/>
  <c r="H147" i="2"/>
  <c r="P146" i="2"/>
  <c r="L146" i="2"/>
  <c r="S146" i="2" s="1"/>
  <c r="H146" i="2"/>
  <c r="P145" i="2"/>
  <c r="L145" i="2"/>
  <c r="H145" i="2"/>
  <c r="P144" i="2"/>
  <c r="L144" i="2"/>
  <c r="L157" i="2" s="1"/>
  <c r="H144" i="2"/>
  <c r="R137" i="2"/>
  <c r="Q137" i="2"/>
  <c r="P137" i="2"/>
  <c r="O137" i="2"/>
  <c r="N137" i="2"/>
  <c r="M137" i="2"/>
  <c r="K137" i="2"/>
  <c r="J137" i="2"/>
  <c r="I137" i="2"/>
  <c r="H137" i="2"/>
  <c r="G137" i="2"/>
  <c r="F137" i="2"/>
  <c r="E137" i="2"/>
  <c r="D137" i="2"/>
  <c r="C137" i="2"/>
  <c r="P136" i="2"/>
  <c r="L136" i="2"/>
  <c r="S136" i="2" s="1"/>
  <c r="H136" i="2"/>
  <c r="P135" i="2"/>
  <c r="L135" i="2"/>
  <c r="S135" i="2" s="1"/>
  <c r="H135" i="2"/>
  <c r="P134" i="2"/>
  <c r="L134" i="2"/>
  <c r="S134" i="2" s="1"/>
  <c r="H134" i="2"/>
  <c r="P133" i="2"/>
  <c r="L133" i="2"/>
  <c r="S133" i="2" s="1"/>
  <c r="H133" i="2"/>
  <c r="P132" i="2"/>
  <c r="L132" i="2"/>
  <c r="S132" i="2" s="1"/>
  <c r="H132" i="2"/>
  <c r="P131" i="2"/>
  <c r="L131" i="2"/>
  <c r="S131" i="2" s="1"/>
  <c r="H131" i="2"/>
  <c r="P130" i="2"/>
  <c r="L130" i="2"/>
  <c r="S130" i="2" s="1"/>
  <c r="H130" i="2"/>
  <c r="P129" i="2"/>
  <c r="L129" i="2"/>
  <c r="S129" i="2" s="1"/>
  <c r="H129" i="2"/>
  <c r="P128" i="2"/>
  <c r="L128" i="2"/>
  <c r="S128" i="2" s="1"/>
  <c r="H128" i="2"/>
  <c r="P127" i="2"/>
  <c r="L127" i="2"/>
  <c r="S127" i="2" s="1"/>
  <c r="H127" i="2"/>
  <c r="P126" i="2"/>
  <c r="L126" i="2"/>
  <c r="S126" i="2" s="1"/>
  <c r="H126" i="2"/>
  <c r="P125" i="2"/>
  <c r="L125" i="2"/>
  <c r="S125" i="2" s="1"/>
  <c r="H125" i="2"/>
  <c r="P124" i="2"/>
  <c r="L124" i="2"/>
  <c r="L137" i="2" s="1"/>
  <c r="H124" i="2"/>
  <c r="R117" i="2"/>
  <c r="Q117" i="2"/>
  <c r="O117" i="2"/>
  <c r="N117" i="2"/>
  <c r="M117" i="2"/>
  <c r="K117" i="2"/>
  <c r="J117" i="2"/>
  <c r="I117" i="2"/>
  <c r="G117" i="2"/>
  <c r="F117" i="2"/>
  <c r="E117" i="2"/>
  <c r="D117" i="2"/>
  <c r="C117" i="2"/>
  <c r="P116" i="2"/>
  <c r="L116" i="2"/>
  <c r="H116" i="2"/>
  <c r="P115" i="2"/>
  <c r="L115" i="2"/>
  <c r="S115" i="2" s="1"/>
  <c r="H115" i="2"/>
  <c r="P114" i="2"/>
  <c r="L114" i="2"/>
  <c r="H114" i="2"/>
  <c r="P113" i="2"/>
  <c r="L113" i="2"/>
  <c r="S113" i="2" s="1"/>
  <c r="H113" i="2"/>
  <c r="P112" i="2"/>
  <c r="L112" i="2"/>
  <c r="H112" i="2"/>
  <c r="P111" i="2"/>
  <c r="L111" i="2"/>
  <c r="S111" i="2" s="1"/>
  <c r="H111" i="2"/>
  <c r="P110" i="2"/>
  <c r="L110" i="2"/>
  <c r="H110" i="2"/>
  <c r="P109" i="2"/>
  <c r="L109" i="2"/>
  <c r="S109" i="2" s="1"/>
  <c r="H109" i="2"/>
  <c r="P108" i="2"/>
  <c r="L108" i="2"/>
  <c r="H108" i="2"/>
  <c r="P107" i="2"/>
  <c r="L107" i="2"/>
  <c r="S107" i="2" s="1"/>
  <c r="H107" i="2"/>
  <c r="P106" i="2"/>
  <c r="L106" i="2"/>
  <c r="H106" i="2"/>
  <c r="P105" i="2"/>
  <c r="L105" i="2"/>
  <c r="S105" i="2" s="1"/>
  <c r="H105" i="2"/>
  <c r="P104" i="2"/>
  <c r="P117" i="2" s="1"/>
  <c r="L104" i="2"/>
  <c r="L117" i="2" s="1"/>
  <c r="H104" i="2"/>
  <c r="H117" i="2" s="1"/>
  <c r="R97" i="2"/>
  <c r="Q97" i="2"/>
  <c r="P97" i="2"/>
  <c r="O97" i="2"/>
  <c r="N97" i="2"/>
  <c r="M97" i="2"/>
  <c r="K97" i="2"/>
  <c r="J97" i="2"/>
  <c r="I97" i="2"/>
  <c r="H97" i="2"/>
  <c r="G97" i="2"/>
  <c r="F97" i="2"/>
  <c r="E97" i="2"/>
  <c r="D97" i="2"/>
  <c r="C97" i="2"/>
  <c r="P96" i="2"/>
  <c r="L96" i="2"/>
  <c r="S96" i="2" s="1"/>
  <c r="H96" i="2"/>
  <c r="P95" i="2"/>
  <c r="L95" i="2"/>
  <c r="S95" i="2" s="1"/>
  <c r="H95" i="2"/>
  <c r="P94" i="2"/>
  <c r="L94" i="2"/>
  <c r="S94" i="2" s="1"/>
  <c r="H94" i="2"/>
  <c r="P93" i="2"/>
  <c r="L93" i="2"/>
  <c r="S93" i="2" s="1"/>
  <c r="H93" i="2"/>
  <c r="P92" i="2"/>
  <c r="L92" i="2"/>
  <c r="S92" i="2" s="1"/>
  <c r="H92" i="2"/>
  <c r="P91" i="2"/>
  <c r="L91" i="2"/>
  <c r="S91" i="2" s="1"/>
  <c r="H91" i="2"/>
  <c r="P90" i="2"/>
  <c r="L90" i="2"/>
  <c r="S90" i="2" s="1"/>
  <c r="H90" i="2"/>
  <c r="P89" i="2"/>
  <c r="L89" i="2"/>
  <c r="S89" i="2" s="1"/>
  <c r="H89" i="2"/>
  <c r="P88" i="2"/>
  <c r="L88" i="2"/>
  <c r="S88" i="2" s="1"/>
  <c r="H88" i="2"/>
  <c r="P87" i="2"/>
  <c r="L87" i="2"/>
  <c r="S87" i="2" s="1"/>
  <c r="H87" i="2"/>
  <c r="P86" i="2"/>
  <c r="L86" i="2"/>
  <c r="S86" i="2" s="1"/>
  <c r="H86" i="2"/>
  <c r="P85" i="2"/>
  <c r="L85" i="2"/>
  <c r="S85" i="2" s="1"/>
  <c r="H85" i="2"/>
  <c r="P84" i="2"/>
  <c r="L84" i="2"/>
  <c r="L97" i="2" s="1"/>
  <c r="H84" i="2"/>
  <c r="R77" i="2"/>
  <c r="Q77" i="2"/>
  <c r="O77" i="2"/>
  <c r="N77" i="2"/>
  <c r="M77" i="2"/>
  <c r="K77" i="2"/>
  <c r="J77" i="2"/>
  <c r="I77" i="2"/>
  <c r="G77" i="2"/>
  <c r="F77" i="2"/>
  <c r="E77" i="2"/>
  <c r="D77" i="2"/>
  <c r="C77" i="2"/>
  <c r="P76" i="2"/>
  <c r="L76" i="2"/>
  <c r="S76" i="2" s="1"/>
  <c r="H76" i="2"/>
  <c r="P75" i="2"/>
  <c r="L75" i="2"/>
  <c r="H75" i="2"/>
  <c r="P74" i="2"/>
  <c r="L74" i="2"/>
  <c r="S74" i="2" s="1"/>
  <c r="H74" i="2"/>
  <c r="P73" i="2"/>
  <c r="L73" i="2"/>
  <c r="H73" i="2"/>
  <c r="P72" i="2"/>
  <c r="L72" i="2"/>
  <c r="S72" i="2" s="1"/>
  <c r="H72" i="2"/>
  <c r="P71" i="2"/>
  <c r="L71" i="2"/>
  <c r="H71" i="2"/>
  <c r="P70" i="2"/>
  <c r="L70" i="2"/>
  <c r="S70" i="2" s="1"/>
  <c r="H70" i="2"/>
  <c r="P69" i="2"/>
  <c r="L69" i="2"/>
  <c r="H69" i="2"/>
  <c r="P68" i="2"/>
  <c r="L68" i="2"/>
  <c r="S68" i="2" s="1"/>
  <c r="H68" i="2"/>
  <c r="P67" i="2"/>
  <c r="L67" i="2"/>
  <c r="H67" i="2"/>
  <c r="P66" i="2"/>
  <c r="L66" i="2"/>
  <c r="S66" i="2" s="1"/>
  <c r="H66" i="2"/>
  <c r="P65" i="2"/>
  <c r="L65" i="2"/>
  <c r="H65" i="2"/>
  <c r="P64" i="2"/>
  <c r="L64" i="2"/>
  <c r="L77" i="2" s="1"/>
  <c r="H64" i="2"/>
  <c r="R58" i="2"/>
  <c r="Q58" i="2"/>
  <c r="P58" i="2"/>
  <c r="O58" i="2"/>
  <c r="N58" i="2"/>
  <c r="M58" i="2"/>
  <c r="K58" i="2"/>
  <c r="J58" i="2"/>
  <c r="I58" i="2"/>
  <c r="H58" i="2"/>
  <c r="G58" i="2"/>
  <c r="F58" i="2"/>
  <c r="E58" i="2"/>
  <c r="D58" i="2"/>
  <c r="C58" i="2"/>
  <c r="P57" i="2"/>
  <c r="L57" i="2"/>
  <c r="S57" i="2" s="1"/>
  <c r="H57" i="2"/>
  <c r="P56" i="2"/>
  <c r="L56" i="2"/>
  <c r="S56" i="2" s="1"/>
  <c r="H56" i="2"/>
  <c r="P55" i="2"/>
  <c r="L55" i="2"/>
  <c r="S55" i="2" s="1"/>
  <c r="H55" i="2"/>
  <c r="P54" i="2"/>
  <c r="L54" i="2"/>
  <c r="S54" i="2" s="1"/>
  <c r="H54" i="2"/>
  <c r="P53" i="2"/>
  <c r="L53" i="2"/>
  <c r="S53" i="2" s="1"/>
  <c r="H53" i="2"/>
  <c r="P52" i="2"/>
  <c r="L52" i="2"/>
  <c r="S52" i="2" s="1"/>
  <c r="H52" i="2"/>
  <c r="P51" i="2"/>
  <c r="L51" i="2"/>
  <c r="S51" i="2" s="1"/>
  <c r="H51" i="2"/>
  <c r="P50" i="2"/>
  <c r="L50" i="2"/>
  <c r="S50" i="2" s="1"/>
  <c r="H50" i="2"/>
  <c r="P49" i="2"/>
  <c r="L49" i="2"/>
  <c r="S49" i="2" s="1"/>
  <c r="H49" i="2"/>
  <c r="P48" i="2"/>
  <c r="L48" i="2"/>
  <c r="S48" i="2" s="1"/>
  <c r="H48" i="2"/>
  <c r="P47" i="2"/>
  <c r="L47" i="2"/>
  <c r="S47" i="2" s="1"/>
  <c r="H47" i="2"/>
  <c r="P46" i="2"/>
  <c r="L46" i="2"/>
  <c r="S46" i="2" s="1"/>
  <c r="H46" i="2"/>
  <c r="P45" i="2"/>
  <c r="L45" i="2"/>
  <c r="L58" i="2" s="1"/>
  <c r="H45" i="2"/>
  <c r="R38" i="2"/>
  <c r="Q38" i="2"/>
  <c r="O38" i="2"/>
  <c r="N38" i="2"/>
  <c r="M38" i="2"/>
  <c r="K38" i="2"/>
  <c r="J38" i="2"/>
  <c r="I38" i="2"/>
  <c r="G38" i="2"/>
  <c r="F38" i="2"/>
  <c r="E38" i="2"/>
  <c r="D38" i="2"/>
  <c r="C38" i="2"/>
  <c r="P37" i="2"/>
  <c r="L37" i="2"/>
  <c r="S37" i="2" s="1"/>
  <c r="H37" i="2"/>
  <c r="P36" i="2"/>
  <c r="L36" i="2"/>
  <c r="H36" i="2"/>
  <c r="P35" i="2"/>
  <c r="L35" i="2"/>
  <c r="S35" i="2" s="1"/>
  <c r="H35" i="2"/>
  <c r="P34" i="2"/>
  <c r="L34" i="2"/>
  <c r="H34" i="2"/>
  <c r="P33" i="2"/>
  <c r="L33" i="2"/>
  <c r="S33" i="2" s="1"/>
  <c r="H33" i="2"/>
  <c r="P32" i="2"/>
  <c r="L32" i="2"/>
  <c r="H32" i="2"/>
  <c r="P31" i="2"/>
  <c r="L31" i="2"/>
  <c r="S31" i="2" s="1"/>
  <c r="H31" i="2"/>
  <c r="P30" i="2"/>
  <c r="L30" i="2"/>
  <c r="H30" i="2"/>
  <c r="P29" i="2"/>
  <c r="L29" i="2"/>
  <c r="S29" i="2" s="1"/>
  <c r="H29" i="2"/>
  <c r="P28" i="2"/>
  <c r="L28" i="2"/>
  <c r="H28" i="2"/>
  <c r="P27" i="2"/>
  <c r="L27" i="2"/>
  <c r="S27" i="2" s="1"/>
  <c r="H27" i="2"/>
  <c r="P26" i="2"/>
  <c r="L26" i="2"/>
  <c r="H26" i="2"/>
  <c r="P25" i="2"/>
  <c r="L25" i="2"/>
  <c r="L38" i="2" s="1"/>
  <c r="H25" i="2"/>
  <c r="R19" i="2"/>
  <c r="Q19" i="2"/>
  <c r="P19" i="2"/>
  <c r="O19" i="2"/>
  <c r="N19" i="2"/>
  <c r="M19" i="2"/>
  <c r="K19" i="2"/>
  <c r="J19" i="2"/>
  <c r="I19" i="2"/>
  <c r="H19" i="2"/>
  <c r="G19" i="2"/>
  <c r="F19" i="2"/>
  <c r="E19" i="2"/>
  <c r="D19" i="2"/>
  <c r="C19" i="2"/>
  <c r="P18" i="2"/>
  <c r="L18" i="2"/>
  <c r="S18" i="2" s="1"/>
  <c r="H18" i="2"/>
  <c r="P17" i="2"/>
  <c r="L17" i="2"/>
  <c r="S17" i="2" s="1"/>
  <c r="H17" i="2"/>
  <c r="P16" i="2"/>
  <c r="L16" i="2"/>
  <c r="S16" i="2" s="1"/>
  <c r="H16" i="2"/>
  <c r="P15" i="2"/>
  <c r="L15" i="2"/>
  <c r="S15" i="2" s="1"/>
  <c r="H15" i="2"/>
  <c r="P14" i="2"/>
  <c r="L14" i="2"/>
  <c r="S14" i="2" s="1"/>
  <c r="H14" i="2"/>
  <c r="P13" i="2"/>
  <c r="L13" i="2"/>
  <c r="S13" i="2" s="1"/>
  <c r="H13" i="2"/>
  <c r="P12" i="2"/>
  <c r="L12" i="2"/>
  <c r="S12" i="2" s="1"/>
  <c r="H12" i="2"/>
  <c r="P11" i="2"/>
  <c r="L11" i="2"/>
  <c r="S11" i="2" s="1"/>
  <c r="H11" i="2"/>
  <c r="P10" i="2"/>
  <c r="L10" i="2"/>
  <c r="S10" i="2" s="1"/>
  <c r="H10" i="2"/>
  <c r="P9" i="2"/>
  <c r="L9" i="2"/>
  <c r="S9" i="2" s="1"/>
  <c r="H9" i="2"/>
  <c r="P8" i="2"/>
  <c r="L8" i="2"/>
  <c r="S8" i="2" s="1"/>
  <c r="H8" i="2"/>
  <c r="P7" i="2"/>
  <c r="L7" i="2"/>
  <c r="S7" i="2" s="1"/>
  <c r="H7" i="2"/>
  <c r="P6" i="2"/>
  <c r="L6" i="2"/>
  <c r="L19" i="2" s="1"/>
  <c r="H6" i="2"/>
  <c r="L65" i="1"/>
  <c r="C65" i="1"/>
  <c r="F65" i="1" s="1"/>
  <c r="H65" i="1" s="1"/>
  <c r="J65" i="1" s="1"/>
  <c r="L64" i="1"/>
  <c r="C64" i="1"/>
  <c r="F64" i="1" s="1"/>
  <c r="L63" i="1"/>
  <c r="F63" i="1"/>
  <c r="H63" i="1" s="1"/>
  <c r="J63" i="1" s="1"/>
  <c r="C63" i="1"/>
  <c r="L62" i="1"/>
  <c r="C62" i="1"/>
  <c r="F62" i="1" s="1"/>
  <c r="L61" i="1"/>
  <c r="C61" i="1"/>
  <c r="F61" i="1" s="1"/>
  <c r="H61" i="1" s="1"/>
  <c r="J61" i="1" s="1"/>
  <c r="L60" i="1"/>
  <c r="C60" i="1"/>
  <c r="F60" i="1" s="1"/>
  <c r="L59" i="1"/>
  <c r="F59" i="1"/>
  <c r="H59" i="1" s="1"/>
  <c r="J59" i="1" s="1"/>
  <c r="C59" i="1"/>
  <c r="L58" i="1"/>
  <c r="C58" i="1"/>
  <c r="F58" i="1" s="1"/>
  <c r="L57" i="1"/>
  <c r="C57" i="1"/>
  <c r="F57" i="1" s="1"/>
  <c r="H57" i="1" s="1"/>
  <c r="J57" i="1" s="1"/>
  <c r="L56" i="1"/>
  <c r="C56" i="1"/>
  <c r="F56" i="1" s="1"/>
  <c r="L55" i="1"/>
  <c r="F55" i="1"/>
  <c r="H55" i="1" s="1"/>
  <c r="J55" i="1" s="1"/>
  <c r="C55" i="1"/>
  <c r="L54" i="1"/>
  <c r="C54" i="1"/>
  <c r="F54" i="1" s="1"/>
  <c r="L53" i="1"/>
  <c r="C53" i="1"/>
  <c r="F53" i="1" s="1"/>
  <c r="H53" i="1" s="1"/>
  <c r="J53" i="1" s="1"/>
  <c r="L52" i="1"/>
  <c r="C52" i="1"/>
  <c r="F52" i="1" s="1"/>
  <c r="L51" i="1"/>
  <c r="F51" i="1"/>
  <c r="H51" i="1" s="1"/>
  <c r="J51" i="1" s="1"/>
  <c r="C51" i="1"/>
  <c r="L50" i="1"/>
  <c r="C50" i="1"/>
  <c r="F50" i="1" s="1"/>
  <c r="L49" i="1"/>
  <c r="C49" i="1"/>
  <c r="F49" i="1" s="1"/>
  <c r="H49" i="1" s="1"/>
  <c r="J49" i="1" s="1"/>
  <c r="L48" i="1"/>
  <c r="C48" i="1"/>
  <c r="F48" i="1" s="1"/>
  <c r="L47" i="1"/>
  <c r="F47" i="1"/>
  <c r="H47" i="1" s="1"/>
  <c r="J47" i="1" s="1"/>
  <c r="C47" i="1"/>
  <c r="L46" i="1"/>
  <c r="C46" i="1"/>
  <c r="F46" i="1" s="1"/>
  <c r="L45" i="1"/>
  <c r="C45" i="1"/>
  <c r="F45" i="1" s="1"/>
  <c r="H45" i="1" s="1"/>
  <c r="J45" i="1" s="1"/>
  <c r="L44" i="1"/>
  <c r="C44" i="1"/>
  <c r="F44" i="1" s="1"/>
  <c r="L43" i="1"/>
  <c r="F43" i="1"/>
  <c r="H43" i="1" s="1"/>
  <c r="J43" i="1" s="1"/>
  <c r="C43" i="1"/>
  <c r="L42" i="1"/>
  <c r="C42" i="1"/>
  <c r="F42" i="1" s="1"/>
  <c r="L41" i="1"/>
  <c r="C41" i="1"/>
  <c r="F41" i="1" s="1"/>
  <c r="H41" i="1" s="1"/>
  <c r="J41" i="1" s="1"/>
  <c r="L40" i="1"/>
  <c r="C40" i="1"/>
  <c r="F40" i="1" s="1"/>
  <c r="L39" i="1"/>
  <c r="F39" i="1"/>
  <c r="H39" i="1" s="1"/>
  <c r="J39" i="1" s="1"/>
  <c r="C39" i="1"/>
  <c r="L38" i="1"/>
  <c r="C38" i="1"/>
  <c r="F38" i="1" s="1"/>
  <c r="L37" i="1"/>
  <c r="C37" i="1"/>
  <c r="F37" i="1" s="1"/>
  <c r="H37" i="1" s="1"/>
  <c r="J37" i="1" s="1"/>
  <c r="L36" i="1"/>
  <c r="C36" i="1"/>
  <c r="F36" i="1" s="1"/>
  <c r="L35" i="1"/>
  <c r="F35" i="1"/>
  <c r="H35" i="1" s="1"/>
  <c r="J35" i="1" s="1"/>
  <c r="C35" i="1"/>
  <c r="L34" i="1"/>
  <c r="C34" i="1"/>
  <c r="F34" i="1" s="1"/>
  <c r="L33" i="1"/>
  <c r="C33" i="1"/>
  <c r="F33" i="1" s="1"/>
  <c r="H33" i="1" s="1"/>
  <c r="J33" i="1" s="1"/>
  <c r="L32" i="1"/>
  <c r="C32" i="1"/>
  <c r="F32" i="1" s="1"/>
  <c r="L31" i="1"/>
  <c r="F31" i="1"/>
  <c r="H31" i="1" s="1"/>
  <c r="J31" i="1" s="1"/>
  <c r="C31" i="1"/>
  <c r="L30" i="1"/>
  <c r="C30" i="1"/>
  <c r="F30" i="1" s="1"/>
  <c r="L29" i="1"/>
  <c r="L28" i="1"/>
  <c r="L27" i="1"/>
  <c r="L26" i="1"/>
  <c r="L25" i="1"/>
  <c r="L24" i="1"/>
  <c r="L23" i="1"/>
  <c r="L22" i="1"/>
  <c r="L21" i="1"/>
  <c r="C21" i="1"/>
  <c r="C22" i="1" s="1"/>
  <c r="E13" i="1"/>
  <c r="E12" i="1"/>
  <c r="F9" i="1"/>
  <c r="I36" i="1" l="1"/>
  <c r="K36" i="1" s="1"/>
  <c r="H36" i="1"/>
  <c r="J36" i="1" s="1"/>
  <c r="I44" i="1"/>
  <c r="K44" i="1" s="1"/>
  <c r="H44" i="1"/>
  <c r="J44" i="1" s="1"/>
  <c r="I52" i="1"/>
  <c r="K52" i="1" s="1"/>
  <c r="H52" i="1"/>
  <c r="J52" i="1" s="1"/>
  <c r="C23" i="1"/>
  <c r="F22" i="1"/>
  <c r="I30" i="1"/>
  <c r="K30" i="1" s="1"/>
  <c r="H30" i="1"/>
  <c r="J30" i="1" s="1"/>
  <c r="I34" i="1"/>
  <c r="K34" i="1" s="1"/>
  <c r="H34" i="1"/>
  <c r="J34" i="1" s="1"/>
  <c r="I38" i="1"/>
  <c r="K38" i="1" s="1"/>
  <c r="H38" i="1"/>
  <c r="J38" i="1" s="1"/>
  <c r="I42" i="1"/>
  <c r="K42" i="1" s="1"/>
  <c r="H42" i="1"/>
  <c r="J42" i="1" s="1"/>
  <c r="I46" i="1"/>
  <c r="K46" i="1" s="1"/>
  <c r="H46" i="1"/>
  <c r="J46" i="1" s="1"/>
  <c r="I50" i="1"/>
  <c r="K50" i="1" s="1"/>
  <c r="H50" i="1"/>
  <c r="J50" i="1" s="1"/>
  <c r="I54" i="1"/>
  <c r="K54" i="1" s="1"/>
  <c r="H54" i="1"/>
  <c r="J54" i="1" s="1"/>
  <c r="I58" i="1"/>
  <c r="K58" i="1" s="1"/>
  <c r="H58" i="1"/>
  <c r="J58" i="1" s="1"/>
  <c r="I62" i="1"/>
  <c r="K62" i="1" s="1"/>
  <c r="H62" i="1"/>
  <c r="J62" i="1" s="1"/>
  <c r="I32" i="1"/>
  <c r="K32" i="1" s="1"/>
  <c r="H32" i="1"/>
  <c r="J32" i="1" s="1"/>
  <c r="I40" i="1"/>
  <c r="K40" i="1" s="1"/>
  <c r="H40" i="1"/>
  <c r="J40" i="1" s="1"/>
  <c r="I48" i="1"/>
  <c r="K48" i="1" s="1"/>
  <c r="H48" i="1"/>
  <c r="J48" i="1" s="1"/>
  <c r="I56" i="1"/>
  <c r="K56" i="1" s="1"/>
  <c r="H56" i="1"/>
  <c r="J56" i="1" s="1"/>
  <c r="I60" i="1"/>
  <c r="K60" i="1" s="1"/>
  <c r="H60" i="1"/>
  <c r="J60" i="1" s="1"/>
  <c r="I64" i="1"/>
  <c r="K64" i="1" s="1"/>
  <c r="H64" i="1"/>
  <c r="J64" i="1" s="1"/>
  <c r="F21" i="1"/>
  <c r="I31" i="1"/>
  <c r="K31" i="1" s="1"/>
  <c r="I33" i="1"/>
  <c r="K33" i="1" s="1"/>
  <c r="I35" i="1"/>
  <c r="K35" i="1" s="1"/>
  <c r="I37" i="1"/>
  <c r="K37" i="1" s="1"/>
  <c r="I39" i="1"/>
  <c r="K39" i="1" s="1"/>
  <c r="I41" i="1"/>
  <c r="K41" i="1" s="1"/>
  <c r="I43" i="1"/>
  <c r="K43" i="1" s="1"/>
  <c r="I45" i="1"/>
  <c r="K45" i="1" s="1"/>
  <c r="I47" i="1"/>
  <c r="K47" i="1" s="1"/>
  <c r="I49" i="1"/>
  <c r="K49" i="1" s="1"/>
  <c r="I51" i="1"/>
  <c r="K51" i="1" s="1"/>
  <c r="I53" i="1"/>
  <c r="K53" i="1" s="1"/>
  <c r="I55" i="1"/>
  <c r="K55" i="1" s="1"/>
  <c r="I57" i="1"/>
  <c r="K57" i="1" s="1"/>
  <c r="I59" i="1"/>
  <c r="K59" i="1" s="1"/>
  <c r="I61" i="1"/>
  <c r="K61" i="1" s="1"/>
  <c r="I63" i="1"/>
  <c r="K63" i="1" s="1"/>
  <c r="I65" i="1"/>
  <c r="S6" i="2"/>
  <c r="S19" i="2" s="1"/>
  <c r="S124" i="2"/>
  <c r="S137" i="2" s="1"/>
  <c r="H38" i="2"/>
  <c r="P38" i="2"/>
  <c r="S26" i="2"/>
  <c r="S28" i="2"/>
  <c r="S30" i="2"/>
  <c r="S32" i="2"/>
  <c r="S34" i="2"/>
  <c r="S36" i="2"/>
  <c r="S45" i="2"/>
  <c r="S58" i="2" s="1"/>
  <c r="S204" i="2"/>
  <c r="S217" i="2" s="1"/>
  <c r="S25" i="2"/>
  <c r="H77" i="2"/>
  <c r="P77" i="2"/>
  <c r="S65" i="2"/>
  <c r="S67" i="2"/>
  <c r="S69" i="2"/>
  <c r="S71" i="2"/>
  <c r="S73" i="2"/>
  <c r="S75" i="2"/>
  <c r="S84" i="2"/>
  <c r="S97" i="2" s="1"/>
  <c r="S106" i="2"/>
  <c r="S108" i="2"/>
  <c r="S110" i="2"/>
  <c r="S112" i="2"/>
  <c r="S114" i="2"/>
  <c r="S116" i="2"/>
  <c r="H157" i="2"/>
  <c r="P157" i="2"/>
  <c r="S145" i="2"/>
  <c r="S147" i="2"/>
  <c r="S149" i="2"/>
  <c r="S151" i="2"/>
  <c r="S153" i="2"/>
  <c r="S155" i="2"/>
  <c r="S164" i="2"/>
  <c r="S177" i="2" s="1"/>
  <c r="S186" i="2"/>
  <c r="S188" i="2"/>
  <c r="S190" i="2"/>
  <c r="S192" i="2"/>
  <c r="S194" i="2"/>
  <c r="S196" i="2"/>
  <c r="H237" i="2"/>
  <c r="P237" i="2"/>
  <c r="S225" i="2"/>
  <c r="S227" i="2"/>
  <c r="S229" i="2"/>
  <c r="S231" i="2"/>
  <c r="S233" i="2"/>
  <c r="S235" i="2"/>
  <c r="S64" i="2"/>
  <c r="S77" i="2" s="1"/>
  <c r="S104" i="2"/>
  <c r="S144" i="2"/>
  <c r="S157" i="2" s="1"/>
  <c r="S184" i="2"/>
  <c r="S224" i="2"/>
  <c r="S237" i="2" s="1"/>
  <c r="S197" i="2" l="1"/>
  <c r="S117" i="2"/>
  <c r="S38" i="2"/>
  <c r="H22" i="1"/>
  <c r="J22" i="1" s="1"/>
  <c r="H21" i="1"/>
  <c r="J21" i="1" s="1"/>
  <c r="I21" i="1"/>
  <c r="C24" i="1"/>
  <c r="F23" i="1"/>
  <c r="C25" i="1" l="1"/>
  <c r="F24" i="1"/>
  <c r="I22" i="1"/>
  <c r="K22" i="1" s="1"/>
  <c r="H23" i="1"/>
  <c r="J23" i="1" s="1"/>
  <c r="K21" i="1"/>
  <c r="H24" i="1" l="1"/>
  <c r="J24" i="1" s="1"/>
  <c r="I23" i="1"/>
  <c r="C26" i="1"/>
  <c r="F25" i="1"/>
  <c r="H25" i="1" l="1"/>
  <c r="J25" i="1" s="1"/>
  <c r="K23" i="1"/>
  <c r="C27" i="1"/>
  <c r="F26" i="1"/>
  <c r="I24" i="1"/>
  <c r="K24" i="1" s="1"/>
  <c r="C28" i="1" l="1"/>
  <c r="F27" i="1"/>
  <c r="H26" i="1"/>
  <c r="J26" i="1" s="1"/>
  <c r="I25" i="1"/>
  <c r="K25" i="1" s="1"/>
  <c r="I26" i="1" l="1"/>
  <c r="K26" i="1" s="1"/>
  <c r="H27" i="1"/>
  <c r="J27" i="1" s="1"/>
  <c r="I27" i="1"/>
  <c r="K27" i="1" s="1"/>
  <c r="C29" i="1"/>
  <c r="F29" i="1" s="1"/>
  <c r="F28" i="1"/>
  <c r="H29" i="1" l="1"/>
  <c r="J29" i="1" s="1"/>
  <c r="H28" i="1"/>
  <c r="J28" i="1" s="1"/>
  <c r="I28" i="1" l="1"/>
  <c r="K28" i="1" s="1"/>
  <c r="I29" i="1"/>
  <c r="K29" i="1" l="1"/>
  <c r="K65" i="1" s="1"/>
  <c r="I66" i="1"/>
  <c r="I67" i="1" l="1"/>
  <c r="I68" i="1" s="1"/>
  <c r="E15" i="1" l="1"/>
  <c r="B72" i="1" l="1"/>
  <c r="I76" i="1" s="1"/>
  <c r="B71" i="1"/>
</calcChain>
</file>

<file path=xl/sharedStrings.xml><?xml version="1.0" encoding="utf-8"?>
<sst xmlns="http://schemas.openxmlformats.org/spreadsheetml/2006/main" count="608" uniqueCount="98">
  <si>
    <t>LTTR 483 AH</t>
  </si>
  <si>
    <t>LTTR 275 AF</t>
  </si>
  <si>
    <t>LTTR 273 AF</t>
  </si>
  <si>
    <t>LTTR 797 AJ</t>
  </si>
  <si>
    <t>LTTR 798 AJ</t>
  </si>
  <si>
    <t>LTTR 426 AI</t>
  </si>
  <si>
    <t>LTTR 175 AL</t>
  </si>
  <si>
    <t>LTTR 710 AE</t>
  </si>
  <si>
    <t>Douala, le</t>
  </si>
  <si>
    <t>DOIT</t>
  </si>
  <si>
    <t>SEFAC</t>
  </si>
  <si>
    <t>FACTURE N°</t>
  </si>
  <si>
    <t>OBJET</t>
  </si>
  <si>
    <t>TRANSPORT GRUMES UFA10009 SCIERIE LIBONGO</t>
  </si>
  <si>
    <t>DATE</t>
  </si>
  <si>
    <t>TRAJET</t>
  </si>
  <si>
    <t>N° LETTRE VOITURE</t>
  </si>
  <si>
    <t>N° CAMION</t>
  </si>
  <si>
    <t>KM</t>
  </si>
  <si>
    <t>CUBAGE       (m³)</t>
  </si>
  <si>
    <t>P.U. HT</t>
  </si>
  <si>
    <t>P.T. HT</t>
  </si>
  <si>
    <t xml:space="preserve">Coûts </t>
  </si>
  <si>
    <t>Marge</t>
  </si>
  <si>
    <t>Bonus</t>
  </si>
  <si>
    <t>N° Coupon</t>
  </si>
  <si>
    <t>LTTR 905 AN</t>
  </si>
  <si>
    <t>LTTR 906 AN</t>
  </si>
  <si>
    <t>LTTR 691 AM</t>
  </si>
  <si>
    <t>LTTR 907 AN</t>
  </si>
  <si>
    <t>LTTR 690 AM</t>
  </si>
  <si>
    <t>TOTAL HT</t>
  </si>
  <si>
    <t>TVA (19,25%)</t>
  </si>
  <si>
    <t>TOTAL TTC</t>
  </si>
  <si>
    <t>CALCUL DES SALAIRES, PRIMES, CONSOS GASOIL ET CHIFFRE D'AFFAIRES MOIS DE JANVIER 18</t>
  </si>
  <si>
    <t>Janvier</t>
  </si>
  <si>
    <t>CAMIONS</t>
  </si>
  <si>
    <t>UFA10008</t>
  </si>
  <si>
    <t>UFA10009</t>
  </si>
  <si>
    <t>UFA10010</t>
  </si>
  <si>
    <t>UFA10012</t>
  </si>
  <si>
    <t>UFA10064</t>
  </si>
  <si>
    <t>TOTAL</t>
  </si>
  <si>
    <t>EXPORTS</t>
  </si>
  <si>
    <t>CA NAVETTES</t>
  </si>
  <si>
    <t>CA EXPORTS</t>
  </si>
  <si>
    <t>CA TOTAL</t>
  </si>
  <si>
    <t>SALAIRE</t>
  </si>
  <si>
    <t>PRIMES</t>
  </si>
  <si>
    <t>PRIME SPC</t>
  </si>
  <si>
    <t>TTAL SAL+PRIMES</t>
  </si>
  <si>
    <t>PREV GASOIL</t>
  </si>
  <si>
    <t>Gasoil exports</t>
  </si>
  <si>
    <t>MARGE BRUTE</t>
  </si>
  <si>
    <t>CHAUFFEUR</t>
  </si>
  <si>
    <t>MOIFO</t>
  </si>
  <si>
    <t>MPOUAM LANDRY</t>
  </si>
  <si>
    <t>TILANDO DAVID</t>
  </si>
  <si>
    <t>LTTR 689 AM</t>
  </si>
  <si>
    <t>BEKOLO FRANCIS</t>
  </si>
  <si>
    <t>ABDOULAYE</t>
  </si>
  <si>
    <t>ALIMA</t>
  </si>
  <si>
    <t>YAYA</t>
  </si>
  <si>
    <t>RATZAT</t>
  </si>
  <si>
    <t>ADAMOU</t>
  </si>
  <si>
    <t>HOUZAIFA</t>
  </si>
  <si>
    <t>SUNJO</t>
  </si>
  <si>
    <t>LTTR 917 AM</t>
  </si>
  <si>
    <t>LEUDJEU</t>
  </si>
  <si>
    <t>CALCUL DES SALAIRES, PRIMES, CONSOS GASOIL ET CHIFFRE D'AFFAIRES MOIS DE FEVRIER 18</t>
  </si>
  <si>
    <t>Février</t>
  </si>
  <si>
    <t>CALCUL DES SALAIRES, PRIMES, CONSOS GASOIL ET CHIFFRE D'AFFAIRES MOIS DE MARS 18</t>
  </si>
  <si>
    <t>Mars</t>
  </si>
  <si>
    <t>CALCUL DES SALAIRES, PRIMES, CONSOS GASOIL ET CHIFFRE D'AFFAIRES MOIS D'AVRIL 18</t>
  </si>
  <si>
    <t>Avril</t>
  </si>
  <si>
    <t>CALCUL DES SALAIRES, PRIMES, CONSOS GASOIL ET CHIFFRE D'AFFAIRES MOIS DE MAI 18</t>
  </si>
  <si>
    <t>Mai</t>
  </si>
  <si>
    <t>CALCUL DES SALAIRES, PRIMES, CONSOS GASOIL ET CHIFFRE D'AFFAIRES MOIS DE JUIN 18</t>
  </si>
  <si>
    <t>Juin</t>
  </si>
  <si>
    <t>CALCUL DES SALAIRES, PRIMES, CONSOS GASOIL ET CHIFFRE D'AFFAIRES MOIS DE JUILLET 18</t>
  </si>
  <si>
    <t>Juillet</t>
  </si>
  <si>
    <t>CALCUL DES SALAIRES, PRIMES, CONSOS GASOIL ET CHIFFRE D'AFFAIRES MOIS D'AOUT 18</t>
  </si>
  <si>
    <t>Août</t>
  </si>
  <si>
    <t>CALCUL DES SALAIRES, PRIMES, CONSOS GASOIL ET CHIFFRE D'AFFAIRES MOIS DE SEPTEMBRE 18</t>
  </si>
  <si>
    <t>Septembre</t>
  </si>
  <si>
    <t>CALCUL DES SALAIRES, PRIMES, CONSOS GASOIL ET CHIFFRE D'AFFAIRES MOIS D'OCTOBRE 18</t>
  </si>
  <si>
    <t>Octobre</t>
  </si>
  <si>
    <t>Gasoil Nvettes</t>
  </si>
  <si>
    <t>CALCUL DES SALAIRES, PRIMES, CONSOS GASOIL ET CHIFFRE D'AFFAIRES MOIS DE NOVEMBRE 18</t>
  </si>
  <si>
    <t>Novembre</t>
  </si>
  <si>
    <t>CALCUL DES SALAIRES, PRIMES, CONSOS GASOIL ET CHIFFRE D'AFFAIRES MOIS DE DECEMBRE 18</t>
  </si>
  <si>
    <t>Décembre</t>
  </si>
  <si>
    <t>Mois de DECEMBRE</t>
  </si>
  <si>
    <t>UFA10009 c'est la Forêt</t>
  </si>
  <si>
    <t>R= 7000F de Primes/Voyage</t>
  </si>
  <si>
    <t>S = 10500F de prime/Vge</t>
  </si>
  <si>
    <t>N=3000 de prime/vge</t>
  </si>
  <si>
    <t>CA= somme.si(N° Camion, Somme son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</si>
</sst>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_(* #,##0_);_(* \(#,##0\);_(* &quot;-&quot;??_);_(@_)"/>
    <numFmt numFmtId="165" formatCode="0000000"/>
    <numFmt numFmtId="166" formatCode="#,##0.000_ ;\-#,##0.000\ "/>
    <numFmt numFmtId="167" formatCode="_-* #,##0\ _€_-;\-* #,##0\ _€_-;_-* &quot;-&quot;??\ _€_-;_-@_-"/>
    <numFmt numFmtId="168" formatCode="00"/>
    <numFmt numFmtId="169" formatCode="[$-40C]dd\ mmmm\ yyyy;@"/>
    <numFmt numFmtId="170" formatCode="00000000"/>
    <numFmt numFmtId="171" formatCode="#,##0_ ;[Red]\-#,##0\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b/>
      <i/>
      <sz val="11"/>
      <color theme="1"/>
      <name val="Arial Narrow"/>
      <family val="2"/>
    </font>
    <font>
      <b/>
      <i/>
      <sz val="22"/>
      <color theme="1"/>
      <name val="Arial Narrow"/>
      <family val="2"/>
    </font>
    <font>
      <i/>
      <sz val="9"/>
      <color theme="1"/>
      <name val="Arial Narrow"/>
      <family val="2"/>
    </font>
    <font>
      <b/>
      <sz val="14"/>
      <color theme="1"/>
      <name val="Arial Narrow"/>
      <family val="2"/>
    </font>
    <font>
      <b/>
      <i/>
      <sz val="14"/>
      <color theme="0" tint="-0.499984740745262"/>
      <name val="Arial Narrow"/>
      <family val="2"/>
    </font>
    <font>
      <b/>
      <i/>
      <sz val="12"/>
      <color theme="1"/>
      <name val="Arial Narrow"/>
      <family val="2"/>
    </font>
    <font>
      <b/>
      <i/>
      <sz val="14"/>
      <color theme="1"/>
      <name val="Arial Narrow"/>
      <family val="2"/>
    </font>
    <font>
      <b/>
      <i/>
      <u/>
      <sz val="10"/>
      <color theme="1"/>
      <name val="Arial Narrow"/>
      <family val="2"/>
    </font>
    <font>
      <b/>
      <sz val="10"/>
      <color theme="1"/>
      <name val="Times New Roman"/>
      <family val="1"/>
    </font>
    <font>
      <sz val="9"/>
      <color theme="1"/>
      <name val="Arial Narrow"/>
      <family val="2"/>
    </font>
    <font>
      <sz val="9"/>
      <color rgb="FF0000FF"/>
      <name val="Verdana"/>
      <family val="2"/>
    </font>
    <font>
      <b/>
      <sz val="10"/>
      <color theme="1"/>
      <name val="Arial Narrow"/>
      <family val="2"/>
    </font>
    <font>
      <sz val="10"/>
      <color theme="1"/>
      <name val="Times New Roman"/>
      <family val="1"/>
    </font>
    <font>
      <u/>
      <sz val="10"/>
      <color theme="1"/>
      <name val="Arial Narrow"/>
      <family val="2"/>
    </font>
    <font>
      <b/>
      <sz val="10"/>
      <color theme="1"/>
      <name val="Calibri"/>
      <family val="2"/>
      <scheme val="minor"/>
    </font>
    <font>
      <b/>
      <i/>
      <sz val="10"/>
      <color theme="1"/>
      <name val="Arial Narrow"/>
      <family val="2"/>
    </font>
    <font>
      <b/>
      <sz val="11"/>
      <color theme="1"/>
      <name val="Arial Narrow"/>
      <family val="2"/>
    </font>
    <font>
      <b/>
      <sz val="14"/>
      <color theme="1"/>
      <name val="Perpetua"/>
      <family val="1"/>
    </font>
    <font>
      <sz val="11"/>
      <color theme="0"/>
      <name val="Perpetua"/>
      <family val="1"/>
    </font>
    <font>
      <sz val="11"/>
      <color theme="1"/>
      <name val="Perpetua"/>
      <family val="1"/>
    </font>
    <font>
      <b/>
      <sz val="11"/>
      <color theme="1"/>
      <name val="Perpetua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Protection="1">
      <protection locked="0"/>
    </xf>
    <xf numFmtId="164" fontId="0" fillId="0" borderId="0" xfId="1" applyNumberFormat="1" applyFont="1" applyProtection="1"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1" fontId="0" fillId="0" borderId="0" xfId="0" applyNumberFormat="1" applyProtection="1">
      <protection locked="0"/>
    </xf>
    <xf numFmtId="14" fontId="2" fillId="0" borderId="0" xfId="0" applyNumberFormat="1" applyFont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5" fontId="2" fillId="0" borderId="0" xfId="0" applyNumberFormat="1" applyFont="1" applyAlignment="1" applyProtection="1">
      <alignment horizontal="center" vertical="center"/>
      <protection locked="0"/>
    </xf>
    <xf numFmtId="166" fontId="2" fillId="0" borderId="0" xfId="0" applyNumberFormat="1" applyFont="1" applyAlignment="1" applyProtection="1">
      <alignment horizontal="center" vertical="center"/>
      <protection locked="0"/>
    </xf>
    <xf numFmtId="167" fontId="2" fillId="0" borderId="0" xfId="1" applyNumberFormat="1" applyFont="1" applyProtection="1">
      <protection locked="0"/>
    </xf>
    <xf numFmtId="0" fontId="2" fillId="0" borderId="0" xfId="0" applyFont="1" applyProtection="1">
      <protection locked="0"/>
    </xf>
    <xf numFmtId="168" fontId="2" fillId="0" borderId="0" xfId="0" applyNumberFormat="1" applyFont="1" applyProtection="1">
      <protection locked="0"/>
    </xf>
    <xf numFmtId="164" fontId="2" fillId="0" borderId="0" xfId="1" applyNumberFormat="1" applyFont="1" applyProtection="1">
      <protection locked="0"/>
    </xf>
    <xf numFmtId="0" fontId="2" fillId="0" borderId="0" xfId="1" applyNumberFormat="1" applyFont="1" applyAlignment="1" applyProtection="1">
      <alignment horizontal="center" vertical="center"/>
      <protection locked="0"/>
    </xf>
    <xf numFmtId="165" fontId="3" fillId="0" borderId="0" xfId="0" applyNumberFormat="1" applyFont="1" applyAlignment="1" applyProtection="1">
      <alignment horizontal="right" vertical="center"/>
      <protection hidden="1"/>
    </xf>
    <xf numFmtId="165" fontId="6" fillId="0" borderId="0" xfId="0" applyNumberFormat="1" applyFont="1" applyBorder="1" applyAlignment="1" applyProtection="1">
      <alignment horizontal="center" vertical="center"/>
      <protection locked="0"/>
    </xf>
    <xf numFmtId="170" fontId="7" fillId="0" borderId="0" xfId="0" applyNumberFormat="1" applyFont="1" applyAlignment="1" applyProtection="1">
      <alignment vertical="center"/>
      <protection hidden="1"/>
    </xf>
    <xf numFmtId="170" fontId="8" fillId="0" borderId="0" xfId="0" applyNumberFormat="1" applyFont="1" applyAlignment="1" applyProtection="1">
      <alignment horizontal="left" vertical="top"/>
      <protection hidden="1"/>
    </xf>
    <xf numFmtId="165" fontId="9" fillId="0" borderId="0" xfId="0" applyNumberFormat="1" applyFont="1" applyAlignment="1" applyProtection="1">
      <alignment horizontal="center" vertical="center"/>
      <protection locked="0"/>
    </xf>
    <xf numFmtId="0" fontId="10" fillId="0" borderId="0" xfId="0" quotePrefix="1" applyFont="1" applyAlignment="1" applyProtection="1">
      <alignment vertical="center"/>
      <protection locked="0"/>
    </xf>
    <xf numFmtId="14" fontId="11" fillId="0" borderId="0" xfId="0" applyNumberFormat="1" applyFont="1" applyAlignment="1" applyProtection="1">
      <alignment horizontal="right"/>
      <protection hidden="1"/>
    </xf>
    <xf numFmtId="0" fontId="4" fillId="0" borderId="0" xfId="0" applyFont="1" applyAlignment="1" applyProtection="1">
      <alignment vertical="center"/>
      <protection locked="0"/>
    </xf>
    <xf numFmtId="14" fontId="12" fillId="2" borderId="9" xfId="0" applyNumberFormat="1" applyFont="1" applyFill="1" applyBorder="1" applyAlignment="1" applyProtection="1">
      <alignment horizontal="center" vertical="center"/>
      <protection hidden="1"/>
    </xf>
    <xf numFmtId="0" fontId="12" fillId="2" borderId="10" xfId="0" applyFont="1" applyFill="1" applyBorder="1" applyAlignment="1" applyProtection="1">
      <alignment horizontal="center" vertical="center"/>
      <protection hidden="1"/>
    </xf>
    <xf numFmtId="165" fontId="12" fillId="2" borderId="10" xfId="0" applyNumberFormat="1" applyFont="1" applyFill="1" applyBorder="1" applyAlignment="1" applyProtection="1">
      <alignment horizontal="center" vertical="center" wrapText="1"/>
      <protection hidden="1"/>
    </xf>
    <xf numFmtId="166" fontId="12" fillId="2" borderId="10" xfId="0" applyNumberFormat="1" applyFont="1" applyFill="1" applyBorder="1" applyAlignment="1" applyProtection="1">
      <alignment horizontal="center" vertical="center" wrapText="1"/>
      <protection hidden="1"/>
    </xf>
    <xf numFmtId="167" fontId="12" fillId="2" borderId="11" xfId="1" applyNumberFormat="1" applyFont="1" applyFill="1" applyBorder="1" applyAlignment="1" applyProtection="1">
      <alignment horizontal="center" vertical="center"/>
      <protection hidden="1"/>
    </xf>
    <xf numFmtId="0" fontId="12" fillId="2" borderId="12" xfId="0" applyFont="1" applyFill="1" applyBorder="1" applyAlignment="1" applyProtection="1">
      <alignment horizontal="center" vertical="center"/>
      <protection hidden="1"/>
    </xf>
    <xf numFmtId="164" fontId="12" fillId="2" borderId="11" xfId="1" applyNumberFormat="1" applyFont="1" applyFill="1" applyBorder="1" applyAlignment="1" applyProtection="1">
      <alignment horizontal="center" vertical="center"/>
      <protection hidden="1"/>
    </xf>
    <xf numFmtId="165" fontId="12" fillId="2" borderId="13" xfId="0" applyNumberFormat="1" applyFont="1" applyFill="1" applyBorder="1" applyAlignment="1" applyProtection="1">
      <alignment horizontal="center" vertical="center" wrapText="1"/>
      <protection hidden="1"/>
    </xf>
    <xf numFmtId="14" fontId="0" fillId="0" borderId="0" xfId="0" applyNumberFormat="1" applyProtection="1">
      <protection locked="0"/>
    </xf>
    <xf numFmtId="14" fontId="2" fillId="0" borderId="14" xfId="0" applyNumberFormat="1" applyFont="1" applyFill="1" applyBorder="1" applyProtection="1">
      <protection locked="0"/>
    </xf>
    <xf numFmtId="0" fontId="13" fillId="0" borderId="15" xfId="0" applyFont="1" applyFill="1" applyBorder="1" applyAlignment="1" applyProtection="1">
      <alignment horizontal="center" vertical="center"/>
      <protection hidden="1"/>
    </xf>
    <xf numFmtId="170" fontId="2" fillId="0" borderId="15" xfId="0" applyNumberFormat="1" applyFont="1" applyFill="1" applyBorder="1" applyAlignment="1" applyProtection="1">
      <alignment horizontal="center" vertical="center"/>
      <protection locked="0"/>
    </xf>
    <xf numFmtId="165" fontId="2" fillId="0" borderId="15" xfId="0" applyNumberFormat="1" applyFont="1" applyFill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hidden="1"/>
    </xf>
    <xf numFmtId="166" fontId="2" fillId="0" borderId="15" xfId="0" applyNumberFormat="1" applyFont="1" applyFill="1" applyBorder="1" applyAlignment="1" applyProtection="1">
      <alignment horizontal="center" vertical="center"/>
      <protection locked="0"/>
    </xf>
    <xf numFmtId="3" fontId="2" fillId="0" borderId="16" xfId="1" applyNumberFormat="1" applyFont="1" applyFill="1" applyBorder="1" applyProtection="1">
      <protection hidden="1"/>
    </xf>
    <xf numFmtId="164" fontId="2" fillId="0" borderId="17" xfId="1" quotePrefix="1" applyNumberFormat="1" applyFont="1" applyBorder="1" applyAlignment="1" applyProtection="1">
      <alignment horizontal="center" vertical="center"/>
      <protection hidden="1"/>
    </xf>
    <xf numFmtId="164" fontId="2" fillId="0" borderId="18" xfId="1" applyNumberFormat="1" applyFont="1" applyBorder="1" applyAlignment="1" applyProtection="1">
      <alignment horizontal="center" vertical="center"/>
      <protection hidden="1"/>
    </xf>
    <xf numFmtId="0" fontId="2" fillId="0" borderId="18" xfId="1" applyNumberFormat="1" applyFont="1" applyBorder="1" applyAlignment="1" applyProtection="1">
      <alignment horizontal="center" vertical="center"/>
      <protection hidden="1"/>
    </xf>
    <xf numFmtId="0" fontId="2" fillId="0" borderId="19" xfId="1" applyNumberFormat="1" applyFont="1" applyBorder="1" applyAlignment="1" applyProtection="1">
      <alignment horizontal="center" vertical="center"/>
      <protection hidden="1"/>
    </xf>
    <xf numFmtId="14" fontId="2" fillId="0" borderId="20" xfId="0" applyNumberFormat="1" applyFont="1" applyFill="1" applyBorder="1" applyProtection="1">
      <protection locked="0"/>
    </xf>
    <xf numFmtId="0" fontId="13" fillId="0" borderId="21" xfId="0" applyFont="1" applyFill="1" applyBorder="1" applyAlignment="1" applyProtection="1">
      <alignment horizontal="center" vertical="center"/>
      <protection hidden="1"/>
    </xf>
    <xf numFmtId="170" fontId="2" fillId="0" borderId="21" xfId="0" applyNumberFormat="1" applyFont="1" applyFill="1" applyBorder="1" applyAlignment="1" applyProtection="1">
      <alignment horizontal="center" vertical="center"/>
      <protection locked="0"/>
    </xf>
    <xf numFmtId="165" fontId="2" fillId="0" borderId="21" xfId="0" applyNumberFormat="1" applyFont="1" applyFill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hidden="1"/>
    </xf>
    <xf numFmtId="166" fontId="2" fillId="0" borderId="21" xfId="0" applyNumberFormat="1" applyFont="1" applyFill="1" applyBorder="1" applyAlignment="1" applyProtection="1">
      <alignment horizontal="center" vertical="center"/>
      <protection locked="0"/>
    </xf>
    <xf numFmtId="3" fontId="2" fillId="0" borderId="22" xfId="1" applyNumberFormat="1" applyFont="1" applyFill="1" applyBorder="1" applyProtection="1">
      <protection hidden="1"/>
    </xf>
    <xf numFmtId="164" fontId="2" fillId="0" borderId="23" xfId="1" applyNumberFormat="1" applyFont="1" applyBorder="1" applyAlignment="1" applyProtection="1">
      <alignment horizontal="center" vertical="center"/>
      <protection hidden="1"/>
    </xf>
    <xf numFmtId="14" fontId="2" fillId="0" borderId="24" xfId="0" applyNumberFormat="1" applyFont="1" applyFill="1" applyBorder="1" applyProtection="1">
      <protection locked="0"/>
    </xf>
    <xf numFmtId="170" fontId="2" fillId="0" borderId="25" xfId="0" applyNumberFormat="1" applyFont="1" applyFill="1" applyBorder="1" applyAlignment="1" applyProtection="1">
      <alignment horizontal="center" vertical="center"/>
      <protection locked="0"/>
    </xf>
    <xf numFmtId="165" fontId="2" fillId="0" borderId="25" xfId="0" applyNumberFormat="1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170" fontId="2" fillId="0" borderId="21" xfId="0" applyNumberFormat="1" applyFont="1" applyBorder="1" applyAlignment="1" applyProtection="1">
      <alignment horizontal="center" vertical="center"/>
      <protection locked="0"/>
    </xf>
    <xf numFmtId="165" fontId="2" fillId="0" borderId="21" xfId="0" applyNumberFormat="1" applyFont="1" applyBorder="1" applyAlignment="1" applyProtection="1">
      <alignment horizontal="center" vertical="center"/>
      <protection locked="0"/>
    </xf>
    <xf numFmtId="0" fontId="14" fillId="0" borderId="0" xfId="0" applyFont="1" applyProtection="1">
      <protection locked="0"/>
    </xf>
    <xf numFmtId="0" fontId="2" fillId="0" borderId="26" xfId="1" applyNumberFormat="1" applyFont="1" applyBorder="1" applyAlignment="1" applyProtection="1">
      <alignment horizontal="center" vertical="center"/>
      <protection hidden="1"/>
    </xf>
    <xf numFmtId="0" fontId="13" fillId="0" borderId="25" xfId="0" applyFont="1" applyFill="1" applyBorder="1" applyAlignment="1" applyProtection="1">
      <alignment horizontal="center" vertical="center"/>
      <protection hidden="1"/>
    </xf>
    <xf numFmtId="0" fontId="2" fillId="0" borderId="25" xfId="0" applyFont="1" applyBorder="1" applyAlignment="1" applyProtection="1">
      <alignment horizontal="center" vertical="center"/>
      <protection hidden="1"/>
    </xf>
    <xf numFmtId="3" fontId="2" fillId="0" borderId="27" xfId="1" applyNumberFormat="1" applyFont="1" applyFill="1" applyBorder="1" applyProtection="1">
      <protection hidden="1"/>
    </xf>
    <xf numFmtId="164" fontId="2" fillId="0" borderId="28" xfId="1" quotePrefix="1" applyNumberFormat="1" applyFont="1" applyBorder="1" applyAlignment="1" applyProtection="1">
      <alignment horizontal="center" vertical="center"/>
      <protection hidden="1"/>
    </xf>
    <xf numFmtId="164" fontId="15" fillId="0" borderId="29" xfId="1" applyNumberFormat="1" applyFont="1" applyBorder="1" applyAlignment="1" applyProtection="1">
      <alignment horizontal="center" vertical="center"/>
      <protection hidden="1"/>
    </xf>
    <xf numFmtId="0" fontId="2" fillId="0" borderId="30" xfId="1" applyNumberFormat="1" applyFont="1" applyBorder="1" applyAlignment="1" applyProtection="1">
      <alignment horizontal="center" vertical="center"/>
      <protection hidden="1"/>
    </xf>
    <xf numFmtId="14" fontId="2" fillId="0" borderId="0" xfId="0" applyNumberFormat="1" applyFont="1" applyBorder="1" applyProtection="1"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165" fontId="2" fillId="0" borderId="0" xfId="0" applyNumberFormat="1" applyFont="1" applyBorder="1" applyAlignment="1" applyProtection="1">
      <alignment horizontal="center" vertical="center"/>
      <protection locked="0"/>
    </xf>
    <xf numFmtId="3" fontId="15" fillId="0" borderId="33" xfId="1" applyNumberFormat="1" applyFont="1" applyBorder="1" applyProtection="1">
      <protection hidden="1"/>
    </xf>
    <xf numFmtId="3" fontId="2" fillId="0" borderId="0" xfId="0" applyNumberFormat="1" applyFont="1" applyBorder="1" applyProtection="1">
      <protection locked="0"/>
    </xf>
    <xf numFmtId="164" fontId="15" fillId="0" borderId="0" xfId="1" applyNumberFormat="1" applyFont="1" applyBorder="1" applyProtection="1">
      <protection locked="0"/>
    </xf>
    <xf numFmtId="0" fontId="15" fillId="0" borderId="0" xfId="1" applyNumberFormat="1" applyFont="1" applyBorder="1" applyAlignment="1" applyProtection="1">
      <alignment horizontal="center" vertical="center"/>
      <protection locked="0"/>
    </xf>
    <xf numFmtId="3" fontId="2" fillId="0" borderId="36" xfId="1" applyNumberFormat="1" applyFont="1" applyBorder="1" applyProtection="1">
      <protection hidden="1"/>
    </xf>
    <xf numFmtId="0" fontId="2" fillId="0" borderId="0" xfId="0" applyFont="1" applyBorder="1" applyProtection="1">
      <protection locked="0"/>
    </xf>
    <xf numFmtId="3" fontId="4" fillId="2" borderId="39" xfId="0" applyNumberFormat="1" applyFont="1" applyFill="1" applyBorder="1" applyProtection="1">
      <protection hidden="1"/>
    </xf>
    <xf numFmtId="164" fontId="2" fillId="0" borderId="0" xfId="1" applyNumberFormat="1" applyFont="1" applyBorder="1" applyProtection="1">
      <protection locked="0"/>
    </xf>
    <xf numFmtId="0" fontId="2" fillId="0" borderId="0" xfId="1" applyNumberFormat="1" applyFont="1" applyBorder="1" applyAlignment="1" applyProtection="1">
      <alignment horizontal="center" vertical="center"/>
      <protection locked="0"/>
    </xf>
    <xf numFmtId="166" fontId="2" fillId="0" borderId="0" xfId="0" applyNumberFormat="1" applyFont="1" applyBorder="1" applyAlignment="1" applyProtection="1">
      <alignment horizontal="center" vertical="center"/>
      <protection locked="0"/>
    </xf>
    <xf numFmtId="167" fontId="2" fillId="0" borderId="0" xfId="1" applyNumberFormat="1" applyFont="1" applyBorder="1" applyProtection="1">
      <protection locked="0"/>
    </xf>
    <xf numFmtId="14" fontId="16" fillId="0" borderId="0" xfId="0" applyNumberFormat="1" applyFont="1" applyBorder="1" applyProtection="1">
      <protection locked="0"/>
    </xf>
    <xf numFmtId="14" fontId="3" fillId="0" borderId="0" xfId="0" applyNumberFormat="1" applyFont="1" applyBorder="1" applyProtection="1">
      <protection locked="0"/>
    </xf>
    <xf numFmtId="14" fontId="17" fillId="0" borderId="0" xfId="0" applyNumberFormat="1" applyFont="1" applyBorder="1" applyProtection="1">
      <protection hidden="1"/>
    </xf>
    <xf numFmtId="14" fontId="18" fillId="0" borderId="0" xfId="0" applyNumberFormat="1" applyFont="1" applyBorder="1" applyProtection="1">
      <protection hidden="1"/>
    </xf>
    <xf numFmtId="0" fontId="19" fillId="0" borderId="0" xfId="0" applyFont="1" applyBorder="1" applyAlignment="1" applyProtection="1">
      <alignment horizontal="center" vertical="center"/>
      <protection locked="0"/>
    </xf>
    <xf numFmtId="14" fontId="15" fillId="0" borderId="0" xfId="0" applyNumberFormat="1" applyFont="1" applyBorder="1" applyProtection="1">
      <protection locked="0"/>
    </xf>
    <xf numFmtId="165" fontId="19" fillId="0" borderId="0" xfId="0" applyNumberFormat="1" applyFont="1" applyBorder="1" applyAlignment="1" applyProtection="1">
      <alignment horizontal="center" vertical="center"/>
      <protection locked="0"/>
    </xf>
    <xf numFmtId="166" fontId="19" fillId="0" borderId="0" xfId="0" applyNumberFormat="1" applyFont="1" applyBorder="1" applyAlignment="1" applyProtection="1">
      <alignment horizontal="center" vertical="center"/>
      <protection locked="0"/>
    </xf>
    <xf numFmtId="167" fontId="19" fillId="0" borderId="0" xfId="1" applyNumberFormat="1" applyFont="1" applyBorder="1" applyProtection="1">
      <protection locked="0"/>
    </xf>
    <xf numFmtId="0" fontId="0" fillId="0" borderId="0" xfId="0" applyBorder="1" applyProtection="1">
      <protection locked="0"/>
    </xf>
    <xf numFmtId="167" fontId="20" fillId="0" borderId="0" xfId="1" applyNumberFormat="1" applyFont="1" applyAlignment="1" applyProtection="1">
      <alignment horizontal="right"/>
      <protection hidden="1"/>
    </xf>
    <xf numFmtId="0" fontId="21" fillId="0" borderId="0" xfId="0" applyFont="1"/>
    <xf numFmtId="0" fontId="22" fillId="0" borderId="0" xfId="0" applyFont="1"/>
    <xf numFmtId="0" fontId="23" fillId="0" borderId="0" xfId="0" applyFont="1"/>
    <xf numFmtId="0" fontId="24" fillId="0" borderId="0" xfId="0" applyFont="1"/>
    <xf numFmtId="171" fontId="23" fillId="0" borderId="0" xfId="1" applyNumberFormat="1" applyFont="1"/>
    <xf numFmtId="171" fontId="24" fillId="0" borderId="0" xfId="1" applyNumberFormat="1" applyFont="1"/>
    <xf numFmtId="166" fontId="2" fillId="0" borderId="34" xfId="0" applyNumberFormat="1" applyFont="1" applyBorder="1" applyAlignment="1" applyProtection="1">
      <alignment horizontal="left" vertical="center"/>
      <protection hidden="1"/>
    </xf>
    <xf numFmtId="166" fontId="2" fillId="0" borderId="35" xfId="0" applyNumberFormat="1" applyFont="1" applyBorder="1" applyAlignment="1" applyProtection="1">
      <alignment horizontal="left" vertical="center"/>
      <protection hidden="1"/>
    </xf>
    <xf numFmtId="166" fontId="2" fillId="3" borderId="37" xfId="0" applyNumberFormat="1" applyFont="1" applyFill="1" applyBorder="1" applyAlignment="1" applyProtection="1">
      <alignment horizontal="left" vertical="center"/>
      <protection hidden="1"/>
    </xf>
    <xf numFmtId="166" fontId="2" fillId="3" borderId="38" xfId="0" applyNumberFormat="1" applyFont="1" applyFill="1" applyBorder="1" applyAlignment="1" applyProtection="1">
      <alignment horizontal="left" vertical="center"/>
      <protection hidden="1"/>
    </xf>
    <xf numFmtId="169" fontId="3" fillId="0" borderId="0" xfId="0" applyNumberFormat="1" applyFont="1" applyAlignment="1" applyProtection="1">
      <alignment horizontal="left" vertical="center"/>
      <protection hidden="1"/>
    </xf>
    <xf numFmtId="165" fontId="4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2" xfId="0" applyNumberFormat="1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 applyProtection="1">
      <alignment horizontal="center" vertical="center"/>
      <protection locked="0"/>
    </xf>
    <xf numFmtId="165" fontId="5" fillId="0" borderId="4" xfId="0" applyNumberFormat="1" applyFont="1" applyBorder="1" applyAlignment="1" applyProtection="1">
      <alignment horizontal="center" vertical="center"/>
      <protection locked="0"/>
    </xf>
    <xf numFmtId="165" fontId="6" fillId="0" borderId="5" xfId="0" applyNumberFormat="1" applyFont="1" applyBorder="1" applyAlignment="1" applyProtection="1">
      <alignment horizontal="center" vertical="center"/>
      <protection hidden="1"/>
    </xf>
    <xf numFmtId="165" fontId="6" fillId="0" borderId="0" xfId="0" applyNumberFormat="1" applyFont="1" applyBorder="1" applyAlignment="1" applyProtection="1">
      <alignment horizontal="center" vertical="center"/>
      <protection hidden="1"/>
    </xf>
    <xf numFmtId="165" fontId="6" fillId="0" borderId="1" xfId="0" applyNumberFormat="1" applyFont="1" applyBorder="1" applyAlignment="1" applyProtection="1">
      <alignment horizontal="center" vertical="center"/>
      <protection hidden="1"/>
    </xf>
    <xf numFmtId="165" fontId="6" fillId="0" borderId="6" xfId="0" applyNumberFormat="1" applyFont="1" applyBorder="1" applyAlignment="1" applyProtection="1">
      <alignment horizontal="center" vertical="center"/>
      <protection hidden="1"/>
    </xf>
    <xf numFmtId="165" fontId="6" fillId="0" borderId="7" xfId="0" applyNumberFormat="1" applyFont="1" applyBorder="1" applyAlignment="1" applyProtection="1">
      <alignment horizontal="center" vertical="center"/>
      <protection hidden="1"/>
    </xf>
    <xf numFmtId="165" fontId="6" fillId="0" borderId="8" xfId="0" applyNumberFormat="1" applyFont="1" applyBorder="1" applyAlignment="1" applyProtection="1">
      <alignment horizontal="center" vertical="center"/>
      <protection hidden="1"/>
    </xf>
    <xf numFmtId="166" fontId="2" fillId="0" borderId="31" xfId="0" applyNumberFormat="1" applyFont="1" applyBorder="1" applyAlignment="1" applyProtection="1">
      <alignment horizontal="left" vertical="center"/>
      <protection hidden="1"/>
    </xf>
    <xf numFmtId="166" fontId="2" fillId="0" borderId="32" xfId="0" applyNumberFormat="1" applyFont="1" applyBorder="1" applyAlignment="1" applyProtection="1">
      <alignment horizontal="left" vertical="center"/>
      <protection hidden="1"/>
    </xf>
  </cellXfs>
  <cellStyles count="2">
    <cellStyle name="Milliers" xfId="1" builtinId="3"/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2</xdr:row>
      <xdr:rowOff>171450</xdr:rowOff>
    </xdr:from>
    <xdr:to>
      <xdr:col>11</xdr:col>
      <xdr:colOff>238125</xdr:colOff>
      <xdr:row>6</xdr:row>
      <xdr:rowOff>171450</xdr:rowOff>
    </xdr:to>
    <xdr:sp macro="[1]!Calcul_Commissions" textlink="">
      <xdr:nvSpPr>
        <xdr:cNvPr id="2" name="Rectangle 1"/>
        <xdr:cNvSpPr/>
      </xdr:nvSpPr>
      <xdr:spPr>
        <a:xfrm>
          <a:off x="5019675" y="552450"/>
          <a:ext cx="211455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466725</xdr:colOff>
      <xdr:row>16</xdr:row>
      <xdr:rowOff>123825</xdr:rowOff>
    </xdr:from>
    <xdr:to>
      <xdr:col>8</xdr:col>
      <xdr:colOff>38100</xdr:colOff>
      <xdr:row>20</xdr:row>
      <xdr:rowOff>66675</xdr:rowOff>
    </xdr:to>
    <xdr:cxnSp macro="">
      <xdr:nvCxnSpPr>
        <xdr:cNvPr id="4" name="Connecteur droit avec flèche 3"/>
        <xdr:cNvCxnSpPr/>
      </xdr:nvCxnSpPr>
      <xdr:spPr>
        <a:xfrm flipV="1">
          <a:off x="628650" y="3362325"/>
          <a:ext cx="4391025" cy="933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923925</xdr:colOff>
      <xdr:row>23</xdr:row>
      <xdr:rowOff>85725</xdr:rowOff>
    </xdr:from>
    <xdr:to>
      <xdr:col>13</xdr:col>
      <xdr:colOff>742950</xdr:colOff>
      <xdr:row>23</xdr:row>
      <xdr:rowOff>114300</xdr:rowOff>
    </xdr:to>
    <xdr:cxnSp macro="">
      <xdr:nvCxnSpPr>
        <xdr:cNvPr id="6" name="Connecteur droit avec flèche 5"/>
        <xdr:cNvCxnSpPr/>
      </xdr:nvCxnSpPr>
      <xdr:spPr>
        <a:xfrm>
          <a:off x="1657350" y="4886325"/>
          <a:ext cx="700087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342900</xdr:colOff>
      <xdr:row>27</xdr:row>
      <xdr:rowOff>76200</xdr:rowOff>
    </xdr:from>
    <xdr:to>
      <xdr:col>15</xdr:col>
      <xdr:colOff>19050</xdr:colOff>
      <xdr:row>27</xdr:row>
      <xdr:rowOff>95250</xdr:rowOff>
    </xdr:to>
    <xdr:cxnSp macro="">
      <xdr:nvCxnSpPr>
        <xdr:cNvPr id="8" name="Connecteur droit avec flèche 7"/>
        <xdr:cNvCxnSpPr/>
      </xdr:nvCxnSpPr>
      <xdr:spPr>
        <a:xfrm flipV="1">
          <a:off x="7239000" y="5638800"/>
          <a:ext cx="2219325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581025</xdr:colOff>
      <xdr:row>19</xdr:row>
      <xdr:rowOff>352425</xdr:rowOff>
    </xdr:from>
    <xdr:to>
      <xdr:col>14</xdr:col>
      <xdr:colOff>66675</xdr:colOff>
      <xdr:row>27</xdr:row>
      <xdr:rowOff>57150</xdr:rowOff>
    </xdr:to>
    <xdr:cxnSp macro="">
      <xdr:nvCxnSpPr>
        <xdr:cNvPr id="10" name="Connecteur droit avec flèche 9"/>
        <xdr:cNvCxnSpPr/>
      </xdr:nvCxnSpPr>
      <xdr:spPr>
        <a:xfrm flipV="1">
          <a:off x="5562600" y="4191000"/>
          <a:ext cx="3181350" cy="1428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Facture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SEFAC"/>
      <sheetName val="FAC SEBAC"/>
      <sheetName val="Feuil3"/>
      <sheetName val="Menu"/>
      <sheetName val="Commissions"/>
      <sheetName val="iFacture 2017"/>
    </sheetNames>
    <definedNames>
      <definedName name="Calcul_Commissions"/>
    </definedNames>
    <sheetDataSet>
      <sheetData sheetId="0"/>
      <sheetData sheetId="1"/>
      <sheetData sheetId="2">
        <row r="1">
          <cell r="B1" t="str">
            <v>RC N°: 3266      CT N°: M 116700000360 F</v>
          </cell>
        </row>
        <row r="2">
          <cell r="B2" t="str">
            <v xml:space="preserve">BP 942      DOUALA-CAMEROUN </v>
          </cell>
        </row>
        <row r="4">
          <cell r="B4" t="str">
            <v>RC N°: 9562         CT N°: M 039100000359 N</v>
          </cell>
        </row>
        <row r="5">
          <cell r="B5" t="str">
            <v>BP 942       DOUALA-CAMEROUN</v>
          </cell>
        </row>
        <row r="7">
          <cell r="B7">
            <v>155</v>
          </cell>
          <cell r="C7" t="str">
            <v>/SF/</v>
          </cell>
          <cell r="D7" t="str">
            <v>DC/17</v>
          </cell>
        </row>
        <row r="10">
          <cell r="B10" t="str">
            <v>DEUX MILLIONS NEUF CENT QUARANTE ET UN MILLE DEUX CENT TRENTE-HUIT</v>
          </cell>
        </row>
        <row r="13">
          <cell r="A13" t="str">
            <v>LTTR 175 AL</v>
          </cell>
        </row>
        <row r="14">
          <cell r="A14" t="str">
            <v>LTTR 273 AF</v>
          </cell>
        </row>
        <row r="15">
          <cell r="A15" t="str">
            <v>LTTR 275 AF</v>
          </cell>
        </row>
        <row r="16">
          <cell r="A16" t="str">
            <v>LTTR 483 AH</v>
          </cell>
        </row>
        <row r="17">
          <cell r="A17" t="str">
            <v>LTTR 689 AM</v>
          </cell>
        </row>
        <row r="18">
          <cell r="A18" t="str">
            <v>LTTR 690 AM</v>
          </cell>
        </row>
        <row r="19">
          <cell r="A19" t="str">
            <v>LTTR 691 AM</v>
          </cell>
        </row>
        <row r="20">
          <cell r="A20" t="str">
            <v>LTTR 797 AJ</v>
          </cell>
        </row>
        <row r="21">
          <cell r="A21" t="str">
            <v>LTTR 798 AJ</v>
          </cell>
        </row>
        <row r="22">
          <cell r="A22" t="str">
            <v>LTTR 905 AN</v>
          </cell>
        </row>
        <row r="23">
          <cell r="A23" t="str">
            <v>LTTR 906 AN</v>
          </cell>
        </row>
        <row r="24">
          <cell r="A24" t="str">
            <v>LTTR 907 AN</v>
          </cell>
        </row>
        <row r="25">
          <cell r="A25" t="str">
            <v>LTTR 917 AM</v>
          </cell>
        </row>
        <row r="30">
          <cell r="A30" t="str">
            <v>SEFAC</v>
          </cell>
        </row>
        <row r="31">
          <cell r="A31" t="str">
            <v>SEBAC</v>
          </cell>
        </row>
        <row r="32">
          <cell r="A32" t="str">
            <v>LA FILIERE BOIS</v>
          </cell>
        </row>
      </sheetData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84"/>
  <sheetViews>
    <sheetView tabSelected="1" topLeftCell="A13" workbookViewId="0">
      <selection activeCell="P35" sqref="P35"/>
    </sheetView>
  </sheetViews>
  <sheetFormatPr baseColWidth="10" defaultColWidth="11.42578125" defaultRowHeight="15" x14ac:dyDescent="0.25"/>
  <cols>
    <col min="1" max="1" width="2.42578125" style="1" customWidth="1"/>
    <col min="2" max="2" width="8.5703125" style="1" customWidth="1"/>
    <col min="3" max="3" width="15.28515625" style="1" customWidth="1"/>
    <col min="4" max="4" width="14.85546875" style="1" customWidth="1"/>
    <col min="5" max="5" width="12.5703125" style="1" customWidth="1"/>
    <col min="6" max="6" width="4.28515625" style="1" customWidth="1"/>
    <col min="7" max="7" width="9.140625" style="1" bestFit="1" customWidth="1"/>
    <col min="8" max="8" width="7.5703125" style="1" bestFit="1" customWidth="1"/>
    <col min="9" max="9" width="10.7109375" style="1" customWidth="1"/>
    <col min="10" max="10" width="9" style="1" customWidth="1"/>
    <col min="11" max="11" width="9" style="2" customWidth="1"/>
    <col min="12" max="12" width="7" style="3" customWidth="1"/>
    <col min="13" max="13" width="8.28515625" style="3" customWidth="1"/>
    <col min="14" max="20" width="11.42578125" style="1"/>
    <col min="21" max="21" width="11.42578125" style="4"/>
    <col min="22" max="27" width="11.42578125" style="1"/>
    <col min="28" max="28" width="11.42578125" style="1" customWidth="1"/>
    <col min="29" max="16384" width="11.42578125" style="1"/>
  </cols>
  <sheetData>
    <row r="1" spans="2:28" x14ac:dyDescent="0.25">
      <c r="AB1" s="1" t="s">
        <v>0</v>
      </c>
    </row>
    <row r="2" spans="2:28" x14ac:dyDescent="0.25">
      <c r="AB2" s="1" t="s">
        <v>1</v>
      </c>
    </row>
    <row r="3" spans="2:28" x14ac:dyDescent="0.25">
      <c r="AB3" s="1" t="s">
        <v>2</v>
      </c>
    </row>
    <row r="4" spans="2:28" x14ac:dyDescent="0.25">
      <c r="AB4" s="1" t="s">
        <v>3</v>
      </c>
    </row>
    <row r="5" spans="2:28" x14ac:dyDescent="0.25">
      <c r="AB5" s="1" t="s">
        <v>4</v>
      </c>
    </row>
    <row r="6" spans="2:28" x14ac:dyDescent="0.25">
      <c r="AB6" s="1" t="s">
        <v>5</v>
      </c>
    </row>
    <row r="7" spans="2:28" x14ac:dyDescent="0.25">
      <c r="B7" s="5"/>
      <c r="C7" s="6"/>
      <c r="D7" s="7"/>
      <c r="E7" s="7"/>
      <c r="F7" s="6"/>
      <c r="G7" s="8"/>
      <c r="H7" s="6"/>
      <c r="I7" s="9"/>
      <c r="J7" s="10"/>
      <c r="AB7" s="1" t="s">
        <v>6</v>
      </c>
    </row>
    <row r="8" spans="2:28" x14ac:dyDescent="0.25">
      <c r="B8" s="5"/>
      <c r="C8" s="6"/>
      <c r="D8" s="7"/>
      <c r="E8" s="7"/>
      <c r="F8" s="6"/>
      <c r="G8" s="8"/>
      <c r="H8" s="6"/>
      <c r="I8" s="9"/>
      <c r="J8" s="11"/>
      <c r="K8" s="12"/>
      <c r="L8" s="13"/>
      <c r="M8" s="13"/>
      <c r="AB8" s="1" t="s">
        <v>7</v>
      </c>
    </row>
    <row r="9" spans="2:28" ht="16.5" x14ac:dyDescent="0.25">
      <c r="B9" s="5"/>
      <c r="C9" s="6"/>
      <c r="D9" s="7"/>
      <c r="E9" s="14" t="s">
        <v>8</v>
      </c>
      <c r="F9" s="99" t="str">
        <f ca="1">IF(DAY(TODAY())=1,(TEXT(TODAY(),"j\er ")&amp;PROPER(TEXT(TODAY(),"mmm aaaa"))),PROPER(TEXT(TODAY(),"jj mmm aaaa")))</f>
        <v>26 Déc 2017</v>
      </c>
      <c r="G9" s="99"/>
      <c r="H9" s="6"/>
      <c r="I9" s="9"/>
      <c r="J9" s="10"/>
    </row>
    <row r="10" spans="2:28" ht="12.75" customHeight="1" thickBot="1" x14ac:dyDescent="0.3">
      <c r="B10" s="5"/>
      <c r="C10" s="6"/>
      <c r="D10" s="7"/>
      <c r="E10" s="7"/>
      <c r="F10" s="6"/>
      <c r="G10" s="8"/>
      <c r="H10" s="6"/>
      <c r="I10" s="9"/>
      <c r="J10" s="10"/>
      <c r="K10" s="12"/>
      <c r="L10" s="13"/>
      <c r="M10" s="13"/>
    </row>
    <row r="11" spans="2:28" ht="24" customHeight="1" x14ac:dyDescent="0.25">
      <c r="B11" s="5"/>
      <c r="C11" s="6"/>
      <c r="D11" s="100" t="s">
        <v>9</v>
      </c>
      <c r="E11" s="101" t="s">
        <v>10</v>
      </c>
      <c r="F11" s="102"/>
      <c r="G11" s="102"/>
      <c r="H11" s="103"/>
      <c r="I11" s="9"/>
      <c r="J11" s="10"/>
      <c r="K11" s="12"/>
      <c r="L11" s="13"/>
      <c r="M11" s="13"/>
    </row>
    <row r="12" spans="2:28" x14ac:dyDescent="0.25">
      <c r="B12" s="5"/>
      <c r="C12" s="6"/>
      <c r="D12" s="100"/>
      <c r="E12" s="104" t="str">
        <f>IF(E11="SEFAC",[1]Feuil3!B2,[1]Feuil3!B5)</f>
        <v xml:space="preserve">BP 942      DOUALA-CAMEROUN </v>
      </c>
      <c r="F12" s="105"/>
      <c r="G12" s="105"/>
      <c r="H12" s="106"/>
      <c r="I12" s="9"/>
      <c r="J12" s="10"/>
      <c r="K12" s="12"/>
      <c r="L12" s="13"/>
      <c r="M12" s="13"/>
      <c r="U12" s="1"/>
    </row>
    <row r="13" spans="2:28" ht="15.75" thickBot="1" x14ac:dyDescent="0.3">
      <c r="B13" s="5"/>
      <c r="C13" s="6"/>
      <c r="D13" s="100"/>
      <c r="E13" s="107" t="str">
        <f>IF(E11="SEFAC",[1]Feuil3!B1,[1]Feuil3!B4)</f>
        <v>RC N°: 3266      CT N°: M 116700000360 F</v>
      </c>
      <c r="F13" s="108"/>
      <c r="G13" s="108"/>
      <c r="H13" s="109"/>
      <c r="I13" s="9"/>
      <c r="J13" s="10"/>
      <c r="K13" s="12"/>
      <c r="L13" s="13"/>
      <c r="M13" s="13"/>
      <c r="U13" s="1"/>
    </row>
    <row r="14" spans="2:28" x14ac:dyDescent="0.25">
      <c r="B14" s="5"/>
      <c r="C14" s="6"/>
      <c r="D14" s="7"/>
      <c r="E14" s="15"/>
      <c r="F14" s="15"/>
      <c r="G14" s="15"/>
      <c r="H14" s="15"/>
      <c r="I14" s="9"/>
      <c r="J14" s="10"/>
      <c r="K14" s="12"/>
      <c r="L14" s="13"/>
      <c r="M14" s="13"/>
      <c r="U14" s="1"/>
    </row>
    <row r="15" spans="2:28" ht="18" x14ac:dyDescent="0.25">
      <c r="B15" s="5"/>
      <c r="C15" s="6"/>
      <c r="D15" s="16" t="s">
        <v>11</v>
      </c>
      <c r="E15" s="17" t="str">
        <f>IF(Clients="SEFAC",TEXT([1]Feuil3!B7,"00")&amp;[1]Feuil3!C7&amp;[1]Feuil3!D7,"")</f>
        <v>155/SF/DC/17</v>
      </c>
      <c r="F15" s="6"/>
      <c r="G15" s="8"/>
      <c r="H15" s="6"/>
      <c r="I15" s="9"/>
      <c r="J15" s="10"/>
      <c r="K15" s="12"/>
      <c r="L15" s="13"/>
      <c r="M15" s="13"/>
      <c r="U15" s="1"/>
    </row>
    <row r="16" spans="2:28" ht="18" x14ac:dyDescent="0.25">
      <c r="B16" s="5"/>
      <c r="C16" s="6"/>
      <c r="D16" s="18"/>
      <c r="E16" s="19"/>
      <c r="F16" s="6"/>
      <c r="G16" s="8"/>
      <c r="H16" s="6"/>
      <c r="I16" s="9"/>
      <c r="J16" s="10"/>
      <c r="K16" s="12"/>
      <c r="L16" s="13"/>
      <c r="M16" s="13"/>
      <c r="U16" s="1"/>
    </row>
    <row r="17" spans="1:21" x14ac:dyDescent="0.25">
      <c r="B17" s="5"/>
      <c r="C17" s="6"/>
      <c r="D17" s="7"/>
      <c r="E17" s="7"/>
      <c r="F17" s="6"/>
      <c r="G17" s="8"/>
      <c r="H17" s="6"/>
      <c r="I17" s="9" t="s">
        <v>92</v>
      </c>
      <c r="J17" s="10"/>
      <c r="K17" s="12"/>
      <c r="L17" s="13"/>
      <c r="M17" s="13"/>
      <c r="U17" s="1"/>
    </row>
    <row r="18" spans="1:21" ht="16.5" x14ac:dyDescent="0.25">
      <c r="B18" s="20" t="s">
        <v>12</v>
      </c>
      <c r="C18" s="21" t="s">
        <v>13</v>
      </c>
      <c r="D18" s="21"/>
      <c r="E18" s="7"/>
      <c r="F18" s="6"/>
      <c r="G18" s="8"/>
      <c r="H18" s="6"/>
      <c r="I18" s="9"/>
      <c r="J18" s="10"/>
      <c r="K18" s="12"/>
      <c r="L18" s="13"/>
      <c r="M18" s="13"/>
      <c r="U18" s="1"/>
    </row>
    <row r="19" spans="1:21" ht="15.75" thickBot="1" x14ac:dyDescent="0.3">
      <c r="B19" s="5"/>
      <c r="C19" s="6"/>
      <c r="D19" s="7"/>
      <c r="E19" s="7"/>
      <c r="F19" s="6"/>
      <c r="G19" s="8"/>
      <c r="H19" s="6"/>
      <c r="I19" s="9"/>
      <c r="J19" s="10"/>
      <c r="K19" s="12"/>
      <c r="L19" s="13"/>
      <c r="M19" s="13"/>
      <c r="U19" s="1"/>
    </row>
    <row r="20" spans="1:21" ht="30.75" customHeight="1" x14ac:dyDescent="0.25">
      <c r="B20" s="22" t="s">
        <v>14</v>
      </c>
      <c r="C20" s="23" t="s">
        <v>15</v>
      </c>
      <c r="D20" s="24" t="s">
        <v>16</v>
      </c>
      <c r="E20" s="24" t="s">
        <v>17</v>
      </c>
      <c r="F20" s="23" t="s">
        <v>18</v>
      </c>
      <c r="G20" s="25" t="s">
        <v>19</v>
      </c>
      <c r="H20" s="23" t="s">
        <v>20</v>
      </c>
      <c r="I20" s="26" t="s">
        <v>21</v>
      </c>
      <c r="J20" s="27" t="s">
        <v>22</v>
      </c>
      <c r="K20" s="28" t="s">
        <v>23</v>
      </c>
      <c r="L20" s="28" t="s">
        <v>24</v>
      </c>
      <c r="M20" s="29" t="s">
        <v>25</v>
      </c>
      <c r="O20" s="1" t="s">
        <v>97</v>
      </c>
      <c r="U20" s="1"/>
    </row>
    <row r="21" spans="1:21" x14ac:dyDescent="0.25">
      <c r="A21" s="30"/>
      <c r="B21" s="31">
        <v>43071</v>
      </c>
      <c r="C21" s="32" t="str">
        <f>IF(MID(C18,18,8)="UFA10000","",MID(C18,18,8)&amp;"_LIBONGO")</f>
        <v>UFA10009_LIBONGO</v>
      </c>
      <c r="D21" s="33">
        <v>804210</v>
      </c>
      <c r="E21" s="34" t="s">
        <v>26</v>
      </c>
      <c r="F21" s="35">
        <f>IF(AND(C21="",D21=""),"",IF(MID(C21,4,5)="10009",68,IF(MID(C21,4,5)="10010",75,IF(MID(C21,4,5)="10008",110,IF(MID(C21,4,5)="10012",32,IF(MID(C21,4,5)="10064","",IF(MID(C21,4,5)="10000","")))))))</f>
        <v>68</v>
      </c>
      <c r="G21" s="36">
        <v>54.393000000000001</v>
      </c>
      <c r="H21" s="35">
        <f>IF(AND(F21="",MID(C21,4,5)&lt;&gt;"10064"),"",IF(MID(C21,4,5)="10012",125,IF(OR(MID(C21,4,5)="10008",MID(C21,4,5)="10009",MID(C21,4,5)="10010"),85,IF(MID(C21,4,5)="10064",13500))))</f>
        <v>85</v>
      </c>
      <c r="I21" s="37">
        <f>IFERROR(IF(F21="",G21*H21,F21*G21*H21),"")</f>
        <v>314391.54000000004</v>
      </c>
      <c r="J21" s="38">
        <f>IFERROR(IF(H21="","",IF(MID(C21,4,5)="10012",((70*677.76)+IF(L21="",0,IF(L21="N",500,IF(L21="R",2500,IF(L21="S",3500))))),IF(MID(C21,4,5)="10008",((145*677.76)+IF(L21="",0,IF(L21="N",3500,IF(L21="R",7000,IF(L21="S",10500))))),IF(OR(MID(C21,4,5)="10009",MID(C21,4,5)="10010"),((105*677.76)+IF(L21="",0,IF(L21="N",3500,IF(L21="R",7000,IF(L21="S",10500))))),IF(MID(C21,4,5)="10064",((330*677.76)+IF(L21="",0,IF(L21="N",4000,IF(L21="R",10000,IF(L21="S",12500)))))))))),"")</f>
        <v>81664.800000000003</v>
      </c>
      <c r="K21" s="39">
        <f>IFERROR(IF(I21=0,"",I21-J21),"")</f>
        <v>232726.74000000005</v>
      </c>
      <c r="L21" s="40" t="str">
        <f>IF(G21="","",IF(G21&lt;40,"N",IF(G21&gt;=50,"S",IF(AND(G21&gt;40,G21&lt;50),"R"))))</f>
        <v>S</v>
      </c>
      <c r="M21" s="41"/>
      <c r="U21" s="1"/>
    </row>
    <row r="22" spans="1:21" x14ac:dyDescent="0.25">
      <c r="A22" s="30"/>
      <c r="B22" s="42">
        <v>43072</v>
      </c>
      <c r="C22" s="43" t="str">
        <f t="shared" ref="C22:C65" si="0">IF(B22="","",C21)</f>
        <v>UFA10009_LIBONGO</v>
      </c>
      <c r="D22" s="44">
        <v>804211</v>
      </c>
      <c r="E22" s="45" t="s">
        <v>27</v>
      </c>
      <c r="F22" s="46">
        <f>IF(AND(C22="",D22=""),"",IF(MID(C22,4,5)="10009",68,IF(MID(C22,4,5)="10010",75,IF(MID(C22,4,5)="10008",110,IF(MID(C22,4,5)="10012",32,IF(MID(C22,4,5)="10064","",IF(MID(C22,4,5)="10000","")))))))</f>
        <v>68</v>
      </c>
      <c r="G22" s="47">
        <v>44.18</v>
      </c>
      <c r="H22" s="46">
        <f>IF(AND(F22="",MID(C22,4,5)&lt;&gt;"10064"),"",IF(MID(C22,4,5)="10012",125,IF(OR(MID(C22,4,5)="10008",MID(C22,4,5)="10009",MID(C22,4,5)="10010"),85,IF(MID(C22,4,5)="10064",13500))))</f>
        <v>85</v>
      </c>
      <c r="I22" s="48">
        <f>IFERROR(IF(F22="",G22*H22,F22*G22*H22),"")</f>
        <v>255360.4</v>
      </c>
      <c r="J22" s="38">
        <f t="shared" ref="J22:J65" si="1">IFERROR(IF(H22="","",IF(MID(C22,4,5)="10012",((70*677.76)+IF(L22="",0,IF(L22="N",500,IF(L22="R",2500,IF(L22="S",3500))))),IF(MID(C22,4,5)="10008",((145*677.76)+IF(L22="",0,IF(L22="N",3500,IF(L22="R",7000,IF(L22="S",10500))))),IF(OR(MID(C22,4,5)="10009",MID(C22,4,5)="10010"),((105*677.76)+IF(L22="",0,IF(L22="N",3500,IF(L22="R",7000,IF(L22="S",10500))))),IF(MID(C22,4,5)="10064",((330*677.76)+IF(L22="",0,IF(L22="N",4000,IF(L22="R",10000,IF(L22="S",12500)))))))))),"")</f>
        <v>78164.800000000003</v>
      </c>
      <c r="K22" s="49">
        <f>IFERROR(IF(I22=0,"",I22-J22),"")</f>
        <v>177195.59999999998</v>
      </c>
      <c r="L22" s="40" t="str">
        <f t="shared" ref="L22:L65" si="2">IF(G22="","",IF(G22&lt;40,"N",IF(G22&gt;=50,"S",IF(AND(G22&gt;40,G22&lt;50),"R"))))</f>
        <v>R</v>
      </c>
      <c r="M22" s="41"/>
      <c r="U22" s="1"/>
    </row>
    <row r="23" spans="1:21" x14ac:dyDescent="0.25">
      <c r="A23" s="30"/>
      <c r="B23" s="42">
        <v>43072</v>
      </c>
      <c r="C23" s="43" t="str">
        <f t="shared" si="0"/>
        <v>UFA10009_LIBONGO</v>
      </c>
      <c r="D23" s="44">
        <v>804212</v>
      </c>
      <c r="E23" s="45" t="s">
        <v>3</v>
      </c>
      <c r="F23" s="46">
        <f>IF(AND(C23="",D23=""),"",IF(MID(C23,4,5)="10009",68,IF(MID(C23,4,5)="10010",75,IF(MID(C23,4,5)="10008",110,IF(MID(C23,4,5)="10012",32,IF(MID(C23,4,5)="10064","",IF(MID(C23,4,5)="10000","")))))))</f>
        <v>68</v>
      </c>
      <c r="G23" s="47">
        <v>41.713999999999999</v>
      </c>
      <c r="H23" s="46">
        <f>IF(AND(F23="",MID(C23,4,5)&lt;&gt;"10064"),"",IF(MID(C23,4,5)="10012",125,IF(OR(MID(C23,4,5)="10008",MID(C23,4,5)="10009",MID(C23,4,5)="10010"),85,IF(MID(C23,4,5)="10064",13500))))</f>
        <v>85</v>
      </c>
      <c r="I23" s="48">
        <f>IFERROR(IF(F23="",G23*H23,F23*G23*H23),"")</f>
        <v>241106.91999999998</v>
      </c>
      <c r="J23" s="38">
        <f t="shared" si="1"/>
        <v>78164.800000000003</v>
      </c>
      <c r="K23" s="49">
        <f>IFERROR(IF(I23=0,"",I23-J23),"")</f>
        <v>162942.12</v>
      </c>
      <c r="L23" s="40" t="str">
        <f t="shared" si="2"/>
        <v>R</v>
      </c>
      <c r="M23" s="40"/>
      <c r="U23" s="1"/>
    </row>
    <row r="24" spans="1:21" x14ac:dyDescent="0.25">
      <c r="A24" s="30"/>
      <c r="B24" s="42">
        <v>43072</v>
      </c>
      <c r="C24" s="43" t="str">
        <f t="shared" si="0"/>
        <v>UFA10009_LIBONGO</v>
      </c>
      <c r="D24" s="44">
        <v>804213</v>
      </c>
      <c r="E24" s="45" t="s">
        <v>28</v>
      </c>
      <c r="F24" s="46">
        <f>IF(AND(C24="",D24=""),"",IF(MID(C24,4,5)="10009",68,IF(MID(C24,4,5)="10010",75,IF(MID(C24,4,5)="10008",110,IF(MID(C24,4,5)="10012",32,IF(MID(C24,4,5)="10064","",IF(MID(C24,4,5)="10000","")))))))</f>
        <v>68</v>
      </c>
      <c r="G24" s="47">
        <v>48.139000000000003</v>
      </c>
      <c r="H24" s="46">
        <f t="shared" ref="H24:H65" si="3">IF(AND(F24="",MID(C24,4,5)&lt;&gt;"10064"),"",IF(MID(C24,4,5)="10012",125,IF(OR(MID(C24,4,5)="10008",MID(C24,4,5)="10009",MID(C24,4,5)="10010"),85,IF(MID(C24,4,5)="10064",13500))))</f>
        <v>85</v>
      </c>
      <c r="I24" s="48">
        <f>IFERROR(IF(F24="",G24*H24,F24*G24*H24),"")</f>
        <v>278243.42000000004</v>
      </c>
      <c r="J24" s="38">
        <f t="shared" si="1"/>
        <v>78164.800000000003</v>
      </c>
      <c r="K24" s="49">
        <f>IFERROR(IF(I24=0,"",I24-J24),"")</f>
        <v>200078.62000000005</v>
      </c>
      <c r="L24" s="40" t="str">
        <f t="shared" si="2"/>
        <v>R</v>
      </c>
      <c r="M24" s="40"/>
      <c r="O24" s="1" t="s">
        <v>93</v>
      </c>
      <c r="U24" s="1"/>
    </row>
    <row r="25" spans="1:21" x14ac:dyDescent="0.25">
      <c r="A25" s="30"/>
      <c r="B25" s="42">
        <v>43073</v>
      </c>
      <c r="C25" s="43" t="str">
        <f t="shared" si="0"/>
        <v>UFA10009_LIBONGO</v>
      </c>
      <c r="D25" s="44">
        <v>804214</v>
      </c>
      <c r="E25" s="45" t="s">
        <v>29</v>
      </c>
      <c r="F25" s="46">
        <f t="shared" ref="F25:F65" si="4">IF(AND(C25="",D25=""),"",IF(MID(C25,4,5)="10009",68,IF(MID(C25,4,5)="10010",75,IF(MID(C25,4,5)="10008",110,IF(MID(C25,4,5)="10012",32,IF(MID(C25,4,5)="10064","",IF(MID(C25,4,5)="10000","")))))))</f>
        <v>68</v>
      </c>
      <c r="G25" s="47">
        <v>50.814999999999998</v>
      </c>
      <c r="H25" s="46">
        <f t="shared" si="3"/>
        <v>85</v>
      </c>
      <c r="I25" s="48">
        <f t="shared" ref="I25:I65" si="5">IFERROR(IF(F25="",G25*H25,F25*G25*H25),"")</f>
        <v>293710.7</v>
      </c>
      <c r="J25" s="38">
        <f t="shared" si="1"/>
        <v>81664.800000000003</v>
      </c>
      <c r="K25" s="49">
        <f t="shared" ref="K25:K64" si="6">IFERROR(IF(I25=0,"",I25-J25),"")</f>
        <v>212045.90000000002</v>
      </c>
      <c r="L25" s="40" t="str">
        <f t="shared" si="2"/>
        <v>S</v>
      </c>
      <c r="M25" s="40"/>
      <c r="U25" s="1"/>
    </row>
    <row r="26" spans="1:21" x14ac:dyDescent="0.25">
      <c r="A26" s="30"/>
      <c r="B26" s="42">
        <v>43073</v>
      </c>
      <c r="C26" s="43" t="str">
        <f t="shared" si="0"/>
        <v>UFA10009_LIBONGO</v>
      </c>
      <c r="D26" s="44">
        <v>804215</v>
      </c>
      <c r="E26" s="45" t="s">
        <v>26</v>
      </c>
      <c r="F26" s="46">
        <f t="shared" si="4"/>
        <v>68</v>
      </c>
      <c r="G26" s="47">
        <v>46.850999999999999</v>
      </c>
      <c r="H26" s="46">
        <f t="shared" si="3"/>
        <v>85</v>
      </c>
      <c r="I26" s="48">
        <f t="shared" si="5"/>
        <v>270798.77999999997</v>
      </c>
      <c r="J26" s="38">
        <f t="shared" si="1"/>
        <v>78164.800000000003</v>
      </c>
      <c r="K26" s="49">
        <f t="shared" si="6"/>
        <v>192633.97999999998</v>
      </c>
      <c r="L26" s="40" t="str">
        <f t="shared" si="2"/>
        <v>R</v>
      </c>
      <c r="M26" s="40"/>
      <c r="U26" s="1"/>
    </row>
    <row r="27" spans="1:21" x14ac:dyDescent="0.25">
      <c r="A27" s="30"/>
      <c r="B27" s="42">
        <v>43073</v>
      </c>
      <c r="C27" s="43" t="str">
        <f t="shared" si="0"/>
        <v>UFA10009_LIBONGO</v>
      </c>
      <c r="D27" s="44">
        <v>804216</v>
      </c>
      <c r="E27" s="45" t="s">
        <v>30</v>
      </c>
      <c r="F27" s="46">
        <f t="shared" si="4"/>
        <v>68</v>
      </c>
      <c r="G27" s="47">
        <v>47.247</v>
      </c>
      <c r="H27" s="46">
        <f t="shared" si="3"/>
        <v>85</v>
      </c>
      <c r="I27" s="48">
        <f t="shared" si="5"/>
        <v>273087.65999999997</v>
      </c>
      <c r="J27" s="38">
        <f t="shared" si="1"/>
        <v>78164.800000000003</v>
      </c>
      <c r="K27" s="49">
        <f t="shared" si="6"/>
        <v>194922.86</v>
      </c>
      <c r="L27" s="40" t="str">
        <f t="shared" si="2"/>
        <v>R</v>
      </c>
      <c r="M27" s="40"/>
      <c r="U27" s="1"/>
    </row>
    <row r="28" spans="1:21" x14ac:dyDescent="0.25">
      <c r="A28" s="30"/>
      <c r="B28" s="42">
        <v>43073</v>
      </c>
      <c r="C28" s="43" t="str">
        <f t="shared" si="0"/>
        <v>UFA10009_LIBONGO</v>
      </c>
      <c r="D28" s="44">
        <v>804217</v>
      </c>
      <c r="E28" s="45" t="s">
        <v>27</v>
      </c>
      <c r="F28" s="46">
        <f t="shared" si="4"/>
        <v>68</v>
      </c>
      <c r="G28" s="47">
        <v>45.822000000000003</v>
      </c>
      <c r="H28" s="46">
        <f t="shared" si="3"/>
        <v>85</v>
      </c>
      <c r="I28" s="48">
        <f t="shared" si="5"/>
        <v>264851.16000000003</v>
      </c>
      <c r="J28" s="38">
        <f t="shared" si="1"/>
        <v>78164.800000000003</v>
      </c>
      <c r="K28" s="49">
        <f t="shared" si="6"/>
        <v>186686.36000000004</v>
      </c>
      <c r="L28" s="40" t="str">
        <f t="shared" si="2"/>
        <v>R</v>
      </c>
      <c r="M28" s="40"/>
      <c r="P28" s="1" t="s">
        <v>94</v>
      </c>
      <c r="U28" s="1"/>
    </row>
    <row r="29" spans="1:21" x14ac:dyDescent="0.25">
      <c r="A29" s="30"/>
      <c r="B29" s="42">
        <v>43078</v>
      </c>
      <c r="C29" s="43" t="str">
        <f t="shared" si="0"/>
        <v>UFA10009_LIBONGO</v>
      </c>
      <c r="D29" s="44">
        <v>804220</v>
      </c>
      <c r="E29" s="45" t="s">
        <v>6</v>
      </c>
      <c r="F29" s="46">
        <f t="shared" si="4"/>
        <v>68</v>
      </c>
      <c r="G29" s="47">
        <v>47.56</v>
      </c>
      <c r="H29" s="46">
        <f t="shared" si="3"/>
        <v>85</v>
      </c>
      <c r="I29" s="48">
        <f t="shared" si="5"/>
        <v>274896.8</v>
      </c>
      <c r="J29" s="38">
        <f t="shared" si="1"/>
        <v>78164.800000000003</v>
      </c>
      <c r="K29" s="49">
        <f t="shared" si="6"/>
        <v>196732</v>
      </c>
      <c r="L29" s="40" t="str">
        <f t="shared" si="2"/>
        <v>R</v>
      </c>
      <c r="M29" s="40"/>
      <c r="P29" s="1" t="s">
        <v>95</v>
      </c>
      <c r="U29" s="1"/>
    </row>
    <row r="30" spans="1:21" x14ac:dyDescent="0.25">
      <c r="A30" s="30"/>
      <c r="B30" s="42"/>
      <c r="C30" s="43" t="str">
        <f t="shared" si="0"/>
        <v/>
      </c>
      <c r="D30" s="44"/>
      <c r="E30" s="45"/>
      <c r="F30" s="46" t="str">
        <f t="shared" si="4"/>
        <v/>
      </c>
      <c r="G30" s="47"/>
      <c r="H30" s="46" t="str">
        <f t="shared" si="3"/>
        <v/>
      </c>
      <c r="I30" s="48" t="str">
        <f t="shared" si="5"/>
        <v/>
      </c>
      <c r="J30" s="38" t="str">
        <f t="shared" si="1"/>
        <v/>
      </c>
      <c r="K30" s="49" t="str">
        <f t="shared" si="6"/>
        <v/>
      </c>
      <c r="L30" s="40" t="str">
        <f t="shared" si="2"/>
        <v/>
      </c>
      <c r="M30" s="40"/>
      <c r="P30" s="1" t="s">
        <v>96</v>
      </c>
    </row>
    <row r="31" spans="1:21" x14ac:dyDescent="0.25">
      <c r="A31" s="30"/>
      <c r="B31" s="42"/>
      <c r="C31" s="43" t="str">
        <f t="shared" si="0"/>
        <v/>
      </c>
      <c r="D31" s="44"/>
      <c r="E31" s="45"/>
      <c r="F31" s="46" t="str">
        <f t="shared" si="4"/>
        <v/>
      </c>
      <c r="G31" s="47"/>
      <c r="H31" s="46" t="str">
        <f t="shared" si="3"/>
        <v/>
      </c>
      <c r="I31" s="48" t="str">
        <f t="shared" si="5"/>
        <v/>
      </c>
      <c r="J31" s="38" t="str">
        <f t="shared" si="1"/>
        <v/>
      </c>
      <c r="K31" s="49" t="str">
        <f t="shared" si="6"/>
        <v/>
      </c>
      <c r="L31" s="40" t="str">
        <f t="shared" si="2"/>
        <v/>
      </c>
      <c r="M31" s="40"/>
    </row>
    <row r="32" spans="1:21" x14ac:dyDescent="0.25">
      <c r="A32" s="30"/>
      <c r="B32" s="42"/>
      <c r="C32" s="43" t="str">
        <f t="shared" si="0"/>
        <v/>
      </c>
      <c r="D32" s="44"/>
      <c r="E32" s="45"/>
      <c r="F32" s="46" t="str">
        <f t="shared" si="4"/>
        <v/>
      </c>
      <c r="G32" s="47"/>
      <c r="H32" s="46" t="str">
        <f t="shared" si="3"/>
        <v/>
      </c>
      <c r="I32" s="48" t="str">
        <f t="shared" si="5"/>
        <v/>
      </c>
      <c r="J32" s="38" t="str">
        <f t="shared" si="1"/>
        <v/>
      </c>
      <c r="K32" s="49" t="str">
        <f t="shared" si="6"/>
        <v/>
      </c>
      <c r="L32" s="40" t="str">
        <f t="shared" si="2"/>
        <v/>
      </c>
      <c r="M32" s="40"/>
    </row>
    <row r="33" spans="1:15" s="1" customFormat="1" x14ac:dyDescent="0.25">
      <c r="A33" s="30"/>
      <c r="B33" s="42"/>
      <c r="C33" s="43" t="str">
        <f t="shared" si="0"/>
        <v/>
      </c>
      <c r="D33" s="44"/>
      <c r="E33" s="45"/>
      <c r="F33" s="46" t="str">
        <f t="shared" si="4"/>
        <v/>
      </c>
      <c r="G33" s="47"/>
      <c r="H33" s="46" t="str">
        <f t="shared" si="3"/>
        <v/>
      </c>
      <c r="I33" s="48" t="str">
        <f t="shared" si="5"/>
        <v/>
      </c>
      <c r="J33" s="38" t="str">
        <f t="shared" si="1"/>
        <v/>
      </c>
      <c r="K33" s="49" t="str">
        <f t="shared" si="6"/>
        <v/>
      </c>
      <c r="L33" s="40" t="str">
        <f t="shared" si="2"/>
        <v/>
      </c>
      <c r="M33" s="40"/>
    </row>
    <row r="34" spans="1:15" s="1" customFormat="1" x14ac:dyDescent="0.25">
      <c r="A34" s="30"/>
      <c r="B34" s="42"/>
      <c r="C34" s="43" t="str">
        <f>IF(B34="","",C33)</f>
        <v/>
      </c>
      <c r="D34" s="44"/>
      <c r="E34" s="45"/>
      <c r="F34" s="46" t="str">
        <f t="shared" si="4"/>
        <v/>
      </c>
      <c r="G34" s="47"/>
      <c r="H34" s="46" t="str">
        <f t="shared" si="3"/>
        <v/>
      </c>
      <c r="I34" s="48" t="str">
        <f t="shared" si="5"/>
        <v/>
      </c>
      <c r="J34" s="38" t="str">
        <f t="shared" si="1"/>
        <v/>
      </c>
      <c r="K34" s="49" t="str">
        <f t="shared" si="6"/>
        <v/>
      </c>
      <c r="L34" s="40" t="str">
        <f t="shared" si="2"/>
        <v/>
      </c>
      <c r="M34" s="40"/>
    </row>
    <row r="35" spans="1:15" s="1" customFormat="1" x14ac:dyDescent="0.25">
      <c r="A35" s="30"/>
      <c r="B35" s="42"/>
      <c r="C35" s="43" t="str">
        <f>IF(B35="","",C34)</f>
        <v/>
      </c>
      <c r="D35" s="44"/>
      <c r="E35" s="45"/>
      <c r="F35" s="46" t="str">
        <f t="shared" si="4"/>
        <v/>
      </c>
      <c r="G35" s="47"/>
      <c r="H35" s="46" t="str">
        <f t="shared" si="3"/>
        <v/>
      </c>
      <c r="I35" s="48" t="str">
        <f t="shared" si="5"/>
        <v/>
      </c>
      <c r="J35" s="38" t="str">
        <f t="shared" si="1"/>
        <v/>
      </c>
      <c r="K35" s="49" t="str">
        <f t="shared" si="6"/>
        <v/>
      </c>
      <c r="L35" s="40" t="str">
        <f t="shared" si="2"/>
        <v/>
      </c>
      <c r="M35" s="40"/>
    </row>
    <row r="36" spans="1:15" s="1" customFormat="1" x14ac:dyDescent="0.25">
      <c r="A36" s="30"/>
      <c r="B36" s="42"/>
      <c r="C36" s="43" t="str">
        <f>IF(B36="","",C35)</f>
        <v/>
      </c>
      <c r="D36" s="44"/>
      <c r="E36" s="45"/>
      <c r="F36" s="46" t="str">
        <f t="shared" si="4"/>
        <v/>
      </c>
      <c r="G36" s="47"/>
      <c r="H36" s="46" t="str">
        <f t="shared" si="3"/>
        <v/>
      </c>
      <c r="I36" s="48" t="str">
        <f t="shared" si="5"/>
        <v/>
      </c>
      <c r="J36" s="38" t="str">
        <f t="shared" si="1"/>
        <v/>
      </c>
      <c r="K36" s="49" t="str">
        <f t="shared" si="6"/>
        <v/>
      </c>
      <c r="L36" s="40" t="str">
        <f t="shared" si="2"/>
        <v/>
      </c>
      <c r="M36" s="40"/>
    </row>
    <row r="37" spans="1:15" s="1" customFormat="1" x14ac:dyDescent="0.25">
      <c r="A37" s="30"/>
      <c r="B37" s="42"/>
      <c r="C37" s="43" t="str">
        <f>IF(B37="","",C36)</f>
        <v/>
      </c>
      <c r="D37" s="44"/>
      <c r="E37" s="45"/>
      <c r="F37" s="46" t="str">
        <f t="shared" si="4"/>
        <v/>
      </c>
      <c r="G37" s="47"/>
      <c r="H37" s="46" t="str">
        <f t="shared" si="3"/>
        <v/>
      </c>
      <c r="I37" s="48" t="str">
        <f t="shared" si="5"/>
        <v/>
      </c>
      <c r="J37" s="38" t="str">
        <f t="shared" si="1"/>
        <v/>
      </c>
      <c r="K37" s="49" t="str">
        <f t="shared" si="6"/>
        <v/>
      </c>
      <c r="L37" s="40" t="str">
        <f t="shared" si="2"/>
        <v/>
      </c>
      <c r="M37" s="40"/>
    </row>
    <row r="38" spans="1:15" s="1" customFormat="1" x14ac:dyDescent="0.25">
      <c r="A38" s="30"/>
      <c r="B38" s="42"/>
      <c r="C38" s="43" t="str">
        <f t="shared" si="0"/>
        <v/>
      </c>
      <c r="D38" s="44"/>
      <c r="E38" s="45"/>
      <c r="F38" s="46" t="str">
        <f t="shared" si="4"/>
        <v/>
      </c>
      <c r="G38" s="47"/>
      <c r="H38" s="46" t="str">
        <f t="shared" si="3"/>
        <v/>
      </c>
      <c r="I38" s="48" t="str">
        <f t="shared" si="5"/>
        <v/>
      </c>
      <c r="J38" s="38" t="str">
        <f t="shared" si="1"/>
        <v/>
      </c>
      <c r="K38" s="49" t="str">
        <f t="shared" si="6"/>
        <v/>
      </c>
      <c r="L38" s="40" t="str">
        <f t="shared" si="2"/>
        <v/>
      </c>
      <c r="M38" s="40"/>
    </row>
    <row r="39" spans="1:15" s="1" customFormat="1" x14ac:dyDescent="0.25">
      <c r="A39" s="30"/>
      <c r="B39" s="42"/>
      <c r="C39" s="43" t="str">
        <f t="shared" si="0"/>
        <v/>
      </c>
      <c r="D39" s="44"/>
      <c r="E39" s="45"/>
      <c r="F39" s="46" t="str">
        <f t="shared" si="4"/>
        <v/>
      </c>
      <c r="G39" s="47"/>
      <c r="H39" s="46" t="str">
        <f t="shared" si="3"/>
        <v/>
      </c>
      <c r="I39" s="48" t="str">
        <f t="shared" si="5"/>
        <v/>
      </c>
      <c r="J39" s="38" t="str">
        <f t="shared" si="1"/>
        <v/>
      </c>
      <c r="K39" s="49" t="str">
        <f t="shared" si="6"/>
        <v/>
      </c>
      <c r="L39" s="40" t="str">
        <f t="shared" si="2"/>
        <v/>
      </c>
      <c r="M39" s="40"/>
    </row>
    <row r="40" spans="1:15" s="1" customFormat="1" x14ac:dyDescent="0.25">
      <c r="A40" s="30"/>
      <c r="B40" s="42"/>
      <c r="C40" s="43" t="str">
        <f t="shared" si="0"/>
        <v/>
      </c>
      <c r="D40" s="44"/>
      <c r="E40" s="45"/>
      <c r="F40" s="46" t="str">
        <f t="shared" si="4"/>
        <v/>
      </c>
      <c r="G40" s="47"/>
      <c r="H40" s="46" t="str">
        <f t="shared" si="3"/>
        <v/>
      </c>
      <c r="I40" s="48" t="str">
        <f t="shared" si="5"/>
        <v/>
      </c>
      <c r="J40" s="38" t="str">
        <f t="shared" si="1"/>
        <v/>
      </c>
      <c r="K40" s="49" t="str">
        <f t="shared" si="6"/>
        <v/>
      </c>
      <c r="L40" s="40" t="str">
        <f t="shared" si="2"/>
        <v/>
      </c>
      <c r="M40" s="40"/>
    </row>
    <row r="41" spans="1:15" s="1" customFormat="1" x14ac:dyDescent="0.25">
      <c r="A41" s="30"/>
      <c r="B41" s="42"/>
      <c r="C41" s="43" t="str">
        <f t="shared" si="0"/>
        <v/>
      </c>
      <c r="D41" s="44"/>
      <c r="E41" s="45"/>
      <c r="F41" s="46" t="str">
        <f t="shared" si="4"/>
        <v/>
      </c>
      <c r="G41" s="47"/>
      <c r="H41" s="46" t="str">
        <f t="shared" si="3"/>
        <v/>
      </c>
      <c r="I41" s="48" t="str">
        <f t="shared" si="5"/>
        <v/>
      </c>
      <c r="J41" s="38" t="str">
        <f t="shared" si="1"/>
        <v/>
      </c>
      <c r="K41" s="49" t="str">
        <f t="shared" si="6"/>
        <v/>
      </c>
      <c r="L41" s="40" t="str">
        <f t="shared" si="2"/>
        <v/>
      </c>
      <c r="M41" s="40"/>
    </row>
    <row r="42" spans="1:15" s="1" customFormat="1" x14ac:dyDescent="0.25">
      <c r="A42" s="30"/>
      <c r="B42" s="42"/>
      <c r="C42" s="43" t="str">
        <f t="shared" si="0"/>
        <v/>
      </c>
      <c r="D42" s="44"/>
      <c r="E42" s="45"/>
      <c r="F42" s="46" t="str">
        <f t="shared" si="4"/>
        <v/>
      </c>
      <c r="G42" s="47"/>
      <c r="H42" s="46" t="str">
        <f t="shared" si="3"/>
        <v/>
      </c>
      <c r="I42" s="48" t="str">
        <f t="shared" si="5"/>
        <v/>
      </c>
      <c r="J42" s="38" t="str">
        <f t="shared" si="1"/>
        <v/>
      </c>
      <c r="K42" s="49" t="str">
        <f t="shared" si="6"/>
        <v/>
      </c>
      <c r="L42" s="40" t="str">
        <f t="shared" si="2"/>
        <v/>
      </c>
      <c r="M42" s="40"/>
    </row>
    <row r="43" spans="1:15" s="1" customFormat="1" x14ac:dyDescent="0.25">
      <c r="A43" s="30"/>
      <c r="B43" s="42"/>
      <c r="C43" s="43" t="str">
        <f t="shared" si="0"/>
        <v/>
      </c>
      <c r="D43" s="44"/>
      <c r="E43" s="45"/>
      <c r="F43" s="46" t="str">
        <f t="shared" si="4"/>
        <v/>
      </c>
      <c r="G43" s="47"/>
      <c r="H43" s="46" t="str">
        <f t="shared" si="3"/>
        <v/>
      </c>
      <c r="I43" s="48" t="str">
        <f t="shared" si="5"/>
        <v/>
      </c>
      <c r="J43" s="38" t="str">
        <f t="shared" si="1"/>
        <v/>
      </c>
      <c r="K43" s="49" t="str">
        <f t="shared" si="6"/>
        <v/>
      </c>
      <c r="L43" s="40" t="str">
        <f t="shared" si="2"/>
        <v/>
      </c>
      <c r="M43" s="40"/>
    </row>
    <row r="44" spans="1:15" s="1" customFormat="1" x14ac:dyDescent="0.25">
      <c r="A44" s="30"/>
      <c r="B44" s="42"/>
      <c r="C44" s="43" t="str">
        <f t="shared" si="0"/>
        <v/>
      </c>
      <c r="D44" s="44"/>
      <c r="E44" s="45"/>
      <c r="F44" s="46" t="str">
        <f t="shared" si="4"/>
        <v/>
      </c>
      <c r="G44" s="47"/>
      <c r="H44" s="46" t="str">
        <f t="shared" si="3"/>
        <v/>
      </c>
      <c r="I44" s="48" t="str">
        <f t="shared" si="5"/>
        <v/>
      </c>
      <c r="J44" s="38" t="str">
        <f t="shared" si="1"/>
        <v/>
      </c>
      <c r="K44" s="49" t="str">
        <f t="shared" si="6"/>
        <v/>
      </c>
      <c r="L44" s="40" t="str">
        <f t="shared" si="2"/>
        <v/>
      </c>
      <c r="M44" s="40"/>
    </row>
    <row r="45" spans="1:15" s="1" customFormat="1" x14ac:dyDescent="0.25">
      <c r="A45" s="30"/>
      <c r="B45" s="42"/>
      <c r="C45" s="43" t="str">
        <f t="shared" si="0"/>
        <v/>
      </c>
      <c r="D45" s="44"/>
      <c r="E45" s="45"/>
      <c r="F45" s="46" t="str">
        <f t="shared" si="4"/>
        <v/>
      </c>
      <c r="G45" s="47"/>
      <c r="H45" s="46" t="str">
        <f t="shared" si="3"/>
        <v/>
      </c>
      <c r="I45" s="48" t="str">
        <f t="shared" si="5"/>
        <v/>
      </c>
      <c r="J45" s="38" t="str">
        <f t="shared" si="1"/>
        <v/>
      </c>
      <c r="K45" s="49" t="str">
        <f t="shared" si="6"/>
        <v/>
      </c>
      <c r="L45" s="40" t="str">
        <f t="shared" si="2"/>
        <v/>
      </c>
      <c r="M45" s="40"/>
    </row>
    <row r="46" spans="1:15" s="1" customFormat="1" x14ac:dyDescent="0.25">
      <c r="A46" s="30"/>
      <c r="B46" s="42"/>
      <c r="C46" s="43" t="str">
        <f t="shared" si="0"/>
        <v/>
      </c>
      <c r="D46" s="54"/>
      <c r="E46" s="55"/>
      <c r="F46" s="46" t="str">
        <f t="shared" si="4"/>
        <v/>
      </c>
      <c r="G46" s="47"/>
      <c r="H46" s="46" t="str">
        <f t="shared" si="3"/>
        <v/>
      </c>
      <c r="I46" s="48" t="str">
        <f t="shared" si="5"/>
        <v/>
      </c>
      <c r="J46" s="38" t="str">
        <f t="shared" si="1"/>
        <v/>
      </c>
      <c r="K46" s="49" t="str">
        <f t="shared" si="6"/>
        <v/>
      </c>
      <c r="L46" s="40" t="str">
        <f t="shared" si="2"/>
        <v/>
      </c>
      <c r="M46" s="40"/>
    </row>
    <row r="47" spans="1:15" s="1" customFormat="1" x14ac:dyDescent="0.25">
      <c r="A47" s="30"/>
      <c r="B47" s="42"/>
      <c r="C47" s="43" t="str">
        <f t="shared" si="0"/>
        <v/>
      </c>
      <c r="D47" s="54"/>
      <c r="E47" s="55"/>
      <c r="F47" s="46" t="str">
        <f t="shared" si="4"/>
        <v/>
      </c>
      <c r="G47" s="47"/>
      <c r="H47" s="46" t="str">
        <f t="shared" si="3"/>
        <v/>
      </c>
      <c r="I47" s="48" t="str">
        <f t="shared" si="5"/>
        <v/>
      </c>
      <c r="J47" s="38" t="str">
        <f t="shared" si="1"/>
        <v/>
      </c>
      <c r="K47" s="49" t="str">
        <f t="shared" si="6"/>
        <v/>
      </c>
      <c r="L47" s="40" t="str">
        <f t="shared" si="2"/>
        <v/>
      </c>
      <c r="M47" s="40"/>
      <c r="O47" s="56"/>
    </row>
    <row r="48" spans="1:15" s="1" customFormat="1" x14ac:dyDescent="0.25">
      <c r="A48" s="30"/>
      <c r="B48" s="42"/>
      <c r="C48" s="43" t="str">
        <f t="shared" si="0"/>
        <v/>
      </c>
      <c r="D48" s="54"/>
      <c r="E48" s="55"/>
      <c r="F48" s="46" t="str">
        <f t="shared" si="4"/>
        <v/>
      </c>
      <c r="G48" s="47"/>
      <c r="H48" s="46" t="str">
        <f t="shared" si="3"/>
        <v/>
      </c>
      <c r="I48" s="48" t="str">
        <f t="shared" si="5"/>
        <v/>
      </c>
      <c r="J48" s="38" t="str">
        <f t="shared" si="1"/>
        <v/>
      </c>
      <c r="K48" s="49" t="str">
        <f t="shared" si="6"/>
        <v/>
      </c>
      <c r="L48" s="40" t="str">
        <f t="shared" si="2"/>
        <v/>
      </c>
      <c r="M48" s="40"/>
    </row>
    <row r="49" spans="1:13" s="1" customFormat="1" x14ac:dyDescent="0.25">
      <c r="A49" s="30"/>
      <c r="B49" s="42"/>
      <c r="C49" s="43" t="str">
        <f t="shared" si="0"/>
        <v/>
      </c>
      <c r="D49" s="54"/>
      <c r="E49" s="55"/>
      <c r="F49" s="46" t="str">
        <f t="shared" si="4"/>
        <v/>
      </c>
      <c r="G49" s="47"/>
      <c r="H49" s="46" t="str">
        <f t="shared" si="3"/>
        <v/>
      </c>
      <c r="I49" s="48" t="str">
        <f t="shared" si="5"/>
        <v/>
      </c>
      <c r="J49" s="38" t="str">
        <f t="shared" si="1"/>
        <v/>
      </c>
      <c r="K49" s="49" t="str">
        <f t="shared" si="6"/>
        <v/>
      </c>
      <c r="L49" s="40" t="str">
        <f t="shared" si="2"/>
        <v/>
      </c>
      <c r="M49" s="40"/>
    </row>
    <row r="50" spans="1:13" s="1" customFormat="1" x14ac:dyDescent="0.25">
      <c r="A50" s="30"/>
      <c r="B50" s="42"/>
      <c r="C50" s="43" t="str">
        <f t="shared" si="0"/>
        <v/>
      </c>
      <c r="D50" s="54"/>
      <c r="E50" s="55"/>
      <c r="F50" s="46" t="str">
        <f t="shared" si="4"/>
        <v/>
      </c>
      <c r="G50" s="47"/>
      <c r="H50" s="46" t="str">
        <f t="shared" si="3"/>
        <v/>
      </c>
      <c r="I50" s="48" t="str">
        <f t="shared" si="5"/>
        <v/>
      </c>
      <c r="J50" s="38" t="str">
        <f t="shared" si="1"/>
        <v/>
      </c>
      <c r="K50" s="49" t="str">
        <f t="shared" si="6"/>
        <v/>
      </c>
      <c r="L50" s="40" t="str">
        <f t="shared" si="2"/>
        <v/>
      </c>
      <c r="M50" s="40"/>
    </row>
    <row r="51" spans="1:13" s="1" customFormat="1" x14ac:dyDescent="0.25">
      <c r="A51" s="30"/>
      <c r="B51" s="42"/>
      <c r="C51" s="43" t="str">
        <f t="shared" si="0"/>
        <v/>
      </c>
      <c r="D51" s="54"/>
      <c r="E51" s="55"/>
      <c r="F51" s="46" t="str">
        <f t="shared" si="4"/>
        <v/>
      </c>
      <c r="G51" s="47"/>
      <c r="H51" s="46" t="str">
        <f t="shared" si="3"/>
        <v/>
      </c>
      <c r="I51" s="48" t="str">
        <f t="shared" si="5"/>
        <v/>
      </c>
      <c r="J51" s="38" t="str">
        <f t="shared" si="1"/>
        <v/>
      </c>
      <c r="K51" s="49" t="str">
        <f t="shared" si="6"/>
        <v/>
      </c>
      <c r="L51" s="40" t="str">
        <f t="shared" si="2"/>
        <v/>
      </c>
      <c r="M51" s="40"/>
    </row>
    <row r="52" spans="1:13" s="1" customFormat="1" x14ac:dyDescent="0.25">
      <c r="A52" s="30"/>
      <c r="B52" s="42"/>
      <c r="C52" s="43" t="str">
        <f t="shared" si="0"/>
        <v/>
      </c>
      <c r="D52" s="54"/>
      <c r="E52" s="55"/>
      <c r="F52" s="46" t="str">
        <f t="shared" si="4"/>
        <v/>
      </c>
      <c r="G52" s="47"/>
      <c r="H52" s="46" t="str">
        <f t="shared" si="3"/>
        <v/>
      </c>
      <c r="I52" s="48" t="str">
        <f t="shared" si="5"/>
        <v/>
      </c>
      <c r="J52" s="38" t="str">
        <f t="shared" si="1"/>
        <v/>
      </c>
      <c r="K52" s="49" t="str">
        <f t="shared" si="6"/>
        <v/>
      </c>
      <c r="L52" s="40" t="str">
        <f t="shared" si="2"/>
        <v/>
      </c>
      <c r="M52" s="40"/>
    </row>
    <row r="53" spans="1:13" s="1" customFormat="1" x14ac:dyDescent="0.25">
      <c r="A53" s="30"/>
      <c r="B53" s="42"/>
      <c r="C53" s="43" t="str">
        <f t="shared" si="0"/>
        <v/>
      </c>
      <c r="D53" s="54"/>
      <c r="E53" s="55"/>
      <c r="F53" s="46" t="str">
        <f t="shared" si="4"/>
        <v/>
      </c>
      <c r="G53" s="47"/>
      <c r="H53" s="46" t="str">
        <f t="shared" si="3"/>
        <v/>
      </c>
      <c r="I53" s="48" t="str">
        <f t="shared" si="5"/>
        <v/>
      </c>
      <c r="J53" s="38" t="str">
        <f t="shared" si="1"/>
        <v/>
      </c>
      <c r="K53" s="49" t="str">
        <f t="shared" si="6"/>
        <v/>
      </c>
      <c r="L53" s="40" t="str">
        <f t="shared" si="2"/>
        <v/>
      </c>
      <c r="M53" s="40"/>
    </row>
    <row r="54" spans="1:13" s="1" customFormat="1" x14ac:dyDescent="0.25">
      <c r="A54" s="30"/>
      <c r="B54" s="42"/>
      <c r="C54" s="43" t="str">
        <f t="shared" si="0"/>
        <v/>
      </c>
      <c r="D54" s="54"/>
      <c r="E54" s="55"/>
      <c r="F54" s="46" t="str">
        <f t="shared" si="4"/>
        <v/>
      </c>
      <c r="G54" s="47"/>
      <c r="H54" s="46" t="str">
        <f t="shared" si="3"/>
        <v/>
      </c>
      <c r="I54" s="48" t="str">
        <f t="shared" si="5"/>
        <v/>
      </c>
      <c r="J54" s="38" t="str">
        <f t="shared" si="1"/>
        <v/>
      </c>
      <c r="K54" s="49" t="str">
        <f t="shared" si="6"/>
        <v/>
      </c>
      <c r="L54" s="40" t="str">
        <f t="shared" si="2"/>
        <v/>
      </c>
      <c r="M54" s="40"/>
    </row>
    <row r="55" spans="1:13" s="1" customFormat="1" x14ac:dyDescent="0.25">
      <c r="A55" s="30"/>
      <c r="B55" s="42"/>
      <c r="C55" s="43" t="str">
        <f t="shared" si="0"/>
        <v/>
      </c>
      <c r="D55" s="54"/>
      <c r="E55" s="55"/>
      <c r="F55" s="46" t="str">
        <f t="shared" si="4"/>
        <v/>
      </c>
      <c r="G55" s="47"/>
      <c r="H55" s="46" t="str">
        <f t="shared" si="3"/>
        <v/>
      </c>
      <c r="I55" s="48" t="str">
        <f t="shared" si="5"/>
        <v/>
      </c>
      <c r="J55" s="38" t="str">
        <f t="shared" si="1"/>
        <v/>
      </c>
      <c r="K55" s="49" t="str">
        <f t="shared" si="6"/>
        <v/>
      </c>
      <c r="L55" s="40" t="str">
        <f t="shared" si="2"/>
        <v/>
      </c>
      <c r="M55" s="40"/>
    </row>
    <row r="56" spans="1:13" s="1" customFormat="1" x14ac:dyDescent="0.25">
      <c r="A56" s="30"/>
      <c r="B56" s="42"/>
      <c r="C56" s="43" t="str">
        <f t="shared" si="0"/>
        <v/>
      </c>
      <c r="D56" s="54"/>
      <c r="E56" s="55"/>
      <c r="F56" s="46" t="str">
        <f t="shared" si="4"/>
        <v/>
      </c>
      <c r="G56" s="47"/>
      <c r="H56" s="46" t="str">
        <f t="shared" si="3"/>
        <v/>
      </c>
      <c r="I56" s="48" t="str">
        <f t="shared" si="5"/>
        <v/>
      </c>
      <c r="J56" s="38" t="str">
        <f t="shared" si="1"/>
        <v/>
      </c>
      <c r="K56" s="49" t="str">
        <f t="shared" si="6"/>
        <v/>
      </c>
      <c r="L56" s="40" t="str">
        <f t="shared" si="2"/>
        <v/>
      </c>
      <c r="M56" s="40"/>
    </row>
    <row r="57" spans="1:13" s="1" customFormat="1" x14ac:dyDescent="0.25">
      <c r="A57" s="30"/>
      <c r="B57" s="42"/>
      <c r="C57" s="43" t="str">
        <f t="shared" si="0"/>
        <v/>
      </c>
      <c r="D57" s="54"/>
      <c r="E57" s="55"/>
      <c r="F57" s="46" t="str">
        <f t="shared" si="4"/>
        <v/>
      </c>
      <c r="G57" s="47"/>
      <c r="H57" s="46" t="str">
        <f t="shared" si="3"/>
        <v/>
      </c>
      <c r="I57" s="48" t="str">
        <f t="shared" si="5"/>
        <v/>
      </c>
      <c r="J57" s="38" t="str">
        <f t="shared" si="1"/>
        <v/>
      </c>
      <c r="K57" s="49" t="str">
        <f t="shared" si="6"/>
        <v/>
      </c>
      <c r="L57" s="40" t="str">
        <f t="shared" si="2"/>
        <v/>
      </c>
      <c r="M57" s="40"/>
    </row>
    <row r="58" spans="1:13" s="1" customFormat="1" x14ac:dyDescent="0.25">
      <c r="A58" s="30"/>
      <c r="B58" s="42"/>
      <c r="C58" s="43" t="str">
        <f t="shared" si="0"/>
        <v/>
      </c>
      <c r="D58" s="44"/>
      <c r="E58" s="45"/>
      <c r="F58" s="46" t="str">
        <f t="shared" si="4"/>
        <v/>
      </c>
      <c r="G58" s="47"/>
      <c r="H58" s="46" t="str">
        <f t="shared" si="3"/>
        <v/>
      </c>
      <c r="I58" s="48" t="str">
        <f t="shared" si="5"/>
        <v/>
      </c>
      <c r="J58" s="38" t="str">
        <f t="shared" si="1"/>
        <v/>
      </c>
      <c r="K58" s="49" t="str">
        <f t="shared" si="6"/>
        <v/>
      </c>
      <c r="L58" s="40" t="str">
        <f t="shared" si="2"/>
        <v/>
      </c>
      <c r="M58" s="40"/>
    </row>
    <row r="59" spans="1:13" s="1" customFormat="1" x14ac:dyDescent="0.25">
      <c r="A59" s="30"/>
      <c r="B59" s="42"/>
      <c r="C59" s="43" t="str">
        <f t="shared" si="0"/>
        <v/>
      </c>
      <c r="D59" s="44"/>
      <c r="E59" s="45"/>
      <c r="F59" s="46" t="str">
        <f t="shared" si="4"/>
        <v/>
      </c>
      <c r="G59" s="47"/>
      <c r="H59" s="46" t="str">
        <f t="shared" si="3"/>
        <v/>
      </c>
      <c r="I59" s="48" t="str">
        <f t="shared" si="5"/>
        <v/>
      </c>
      <c r="J59" s="38" t="str">
        <f t="shared" si="1"/>
        <v/>
      </c>
      <c r="K59" s="49" t="str">
        <f t="shared" si="6"/>
        <v/>
      </c>
      <c r="L59" s="40" t="str">
        <f t="shared" si="2"/>
        <v/>
      </c>
      <c r="M59" s="40"/>
    </row>
    <row r="60" spans="1:13" s="1" customFormat="1" x14ac:dyDescent="0.25">
      <c r="A60" s="30"/>
      <c r="B60" s="42"/>
      <c r="C60" s="43" t="str">
        <f t="shared" si="0"/>
        <v/>
      </c>
      <c r="D60" s="44"/>
      <c r="E60" s="45"/>
      <c r="F60" s="46" t="str">
        <f t="shared" si="4"/>
        <v/>
      </c>
      <c r="G60" s="47"/>
      <c r="H60" s="46" t="str">
        <f t="shared" si="3"/>
        <v/>
      </c>
      <c r="I60" s="48" t="str">
        <f t="shared" si="5"/>
        <v/>
      </c>
      <c r="J60" s="38" t="str">
        <f t="shared" si="1"/>
        <v/>
      </c>
      <c r="K60" s="49" t="str">
        <f t="shared" si="6"/>
        <v/>
      </c>
      <c r="L60" s="40" t="str">
        <f t="shared" si="2"/>
        <v/>
      </c>
      <c r="M60" s="40"/>
    </row>
    <row r="61" spans="1:13" s="1" customFormat="1" x14ac:dyDescent="0.25">
      <c r="A61" s="30"/>
      <c r="B61" s="42"/>
      <c r="C61" s="43" t="str">
        <f t="shared" si="0"/>
        <v/>
      </c>
      <c r="D61" s="44"/>
      <c r="E61" s="45"/>
      <c r="F61" s="46" t="str">
        <f t="shared" si="4"/>
        <v/>
      </c>
      <c r="G61" s="47"/>
      <c r="H61" s="46" t="str">
        <f t="shared" si="3"/>
        <v/>
      </c>
      <c r="I61" s="48" t="str">
        <f t="shared" si="5"/>
        <v/>
      </c>
      <c r="J61" s="38" t="str">
        <f t="shared" si="1"/>
        <v/>
      </c>
      <c r="K61" s="49" t="str">
        <f t="shared" si="6"/>
        <v/>
      </c>
      <c r="L61" s="40" t="str">
        <f t="shared" si="2"/>
        <v/>
      </c>
      <c r="M61" s="40"/>
    </row>
    <row r="62" spans="1:13" s="1" customFormat="1" x14ac:dyDescent="0.25">
      <c r="A62" s="30"/>
      <c r="B62" s="42"/>
      <c r="C62" s="43" t="str">
        <f t="shared" si="0"/>
        <v/>
      </c>
      <c r="D62" s="44"/>
      <c r="E62" s="45"/>
      <c r="F62" s="46" t="str">
        <f t="shared" si="4"/>
        <v/>
      </c>
      <c r="G62" s="47"/>
      <c r="H62" s="46" t="str">
        <f t="shared" si="3"/>
        <v/>
      </c>
      <c r="I62" s="48" t="str">
        <f t="shared" si="5"/>
        <v/>
      </c>
      <c r="J62" s="38" t="str">
        <f t="shared" si="1"/>
        <v/>
      </c>
      <c r="K62" s="49" t="str">
        <f t="shared" si="6"/>
        <v/>
      </c>
      <c r="L62" s="40" t="str">
        <f t="shared" si="2"/>
        <v/>
      </c>
      <c r="M62" s="40"/>
    </row>
    <row r="63" spans="1:13" s="1" customFormat="1" x14ac:dyDescent="0.25">
      <c r="A63" s="30"/>
      <c r="B63" s="42"/>
      <c r="C63" s="43" t="str">
        <f t="shared" si="0"/>
        <v/>
      </c>
      <c r="D63" s="44"/>
      <c r="E63" s="45"/>
      <c r="F63" s="46" t="str">
        <f t="shared" si="4"/>
        <v/>
      </c>
      <c r="G63" s="47"/>
      <c r="H63" s="46" t="str">
        <f t="shared" si="3"/>
        <v/>
      </c>
      <c r="I63" s="48" t="str">
        <f t="shared" si="5"/>
        <v/>
      </c>
      <c r="J63" s="38" t="str">
        <f t="shared" si="1"/>
        <v/>
      </c>
      <c r="K63" s="49" t="str">
        <f t="shared" si="6"/>
        <v/>
      </c>
      <c r="L63" s="40" t="str">
        <f t="shared" si="2"/>
        <v/>
      </c>
      <c r="M63" s="40"/>
    </row>
    <row r="64" spans="1:13" s="1" customFormat="1" x14ac:dyDescent="0.25">
      <c r="A64" s="30"/>
      <c r="B64" s="42"/>
      <c r="C64" s="43" t="str">
        <f t="shared" si="0"/>
        <v/>
      </c>
      <c r="D64" s="44"/>
      <c r="E64" s="45"/>
      <c r="F64" s="46" t="str">
        <f t="shared" si="4"/>
        <v/>
      </c>
      <c r="G64" s="47"/>
      <c r="H64" s="46" t="str">
        <f t="shared" si="3"/>
        <v/>
      </c>
      <c r="I64" s="48" t="str">
        <f t="shared" si="5"/>
        <v/>
      </c>
      <c r="J64" s="38" t="str">
        <f t="shared" si="1"/>
        <v/>
      </c>
      <c r="K64" s="49" t="str">
        <f t="shared" si="6"/>
        <v/>
      </c>
      <c r="L64" s="40" t="str">
        <f t="shared" si="2"/>
        <v/>
      </c>
      <c r="M64" s="57"/>
    </row>
    <row r="65" spans="1:13" s="1" customFormat="1" ht="15.75" thickBot="1" x14ac:dyDescent="0.3">
      <c r="A65" s="30"/>
      <c r="B65" s="50"/>
      <c r="C65" s="58" t="str">
        <f t="shared" si="0"/>
        <v/>
      </c>
      <c r="D65" s="51"/>
      <c r="E65" s="52"/>
      <c r="F65" s="59" t="str">
        <f t="shared" si="4"/>
        <v/>
      </c>
      <c r="G65" s="53"/>
      <c r="H65" s="59" t="str">
        <f t="shared" si="3"/>
        <v/>
      </c>
      <c r="I65" s="60" t="str">
        <f t="shared" si="5"/>
        <v/>
      </c>
      <c r="J65" s="61" t="str">
        <f t="shared" si="1"/>
        <v/>
      </c>
      <c r="K65" s="62">
        <f>SUM(K21:K64)</f>
        <v>1755964.18</v>
      </c>
      <c r="L65" s="63" t="str">
        <f t="shared" si="2"/>
        <v/>
      </c>
      <c r="M65" s="63"/>
    </row>
    <row r="66" spans="1:13" s="1" customFormat="1" ht="15.75" thickBot="1" x14ac:dyDescent="0.3">
      <c r="B66" s="64"/>
      <c r="C66" s="65"/>
      <c r="D66" s="66"/>
      <c r="E66" s="66"/>
      <c r="F66" s="65"/>
      <c r="G66" s="110" t="s">
        <v>31</v>
      </c>
      <c r="H66" s="111"/>
      <c r="I66" s="67">
        <f>IFERROR(SUBTOTAL(9,I21:I65),"")</f>
        <v>2466447.38</v>
      </c>
      <c r="J66" s="68"/>
      <c r="K66" s="69"/>
      <c r="L66" s="70"/>
      <c r="M66" s="70"/>
    </row>
    <row r="67" spans="1:13" s="1" customFormat="1" ht="15.75" thickBot="1" x14ac:dyDescent="0.3">
      <c r="B67" s="64"/>
      <c r="C67" s="65"/>
      <c r="D67" s="66"/>
      <c r="E67" s="66"/>
      <c r="F67" s="65"/>
      <c r="G67" s="95" t="s">
        <v>32</v>
      </c>
      <c r="H67" s="96"/>
      <c r="I67" s="71">
        <f>IFERROR(ROUND(I66*0.1925,0),"")</f>
        <v>474791</v>
      </c>
      <c r="J67" s="72"/>
      <c r="K67" s="69"/>
      <c r="L67" s="70"/>
      <c r="M67" s="70"/>
    </row>
    <row r="68" spans="1:13" s="1" customFormat="1" ht="17.25" thickBot="1" x14ac:dyDescent="0.35">
      <c r="B68" s="64"/>
      <c r="C68" s="65"/>
      <c r="D68" s="66"/>
      <c r="E68" s="66"/>
      <c r="F68" s="65"/>
      <c r="G68" s="97" t="s">
        <v>33</v>
      </c>
      <c r="H68" s="98"/>
      <c r="I68" s="73">
        <f>IF(I66="","",ROUND(I67,0)+ROUND(I66,0))</f>
        <v>2941238</v>
      </c>
      <c r="J68" s="72"/>
      <c r="K68" s="74"/>
      <c r="L68" s="75"/>
      <c r="M68" s="75"/>
    </row>
    <row r="69" spans="1:13" s="1" customFormat="1" x14ac:dyDescent="0.25">
      <c r="B69" s="64"/>
      <c r="C69" s="65"/>
      <c r="D69" s="66"/>
      <c r="E69" s="66"/>
      <c r="F69" s="65"/>
      <c r="G69" s="76"/>
      <c r="H69" s="65"/>
      <c r="I69" s="77"/>
      <c r="J69" s="72"/>
      <c r="K69" s="74"/>
      <c r="L69" s="75"/>
      <c r="M69" s="75"/>
    </row>
    <row r="70" spans="1:13" s="1" customFormat="1" ht="16.5" x14ac:dyDescent="0.3">
      <c r="B70" s="78"/>
      <c r="C70" s="79"/>
      <c r="D70" s="66"/>
      <c r="E70" s="66"/>
      <c r="F70" s="65"/>
      <c r="G70" s="76"/>
      <c r="H70" s="65"/>
      <c r="I70" s="77"/>
      <c r="J70" s="72"/>
      <c r="K70" s="74"/>
      <c r="L70" s="75"/>
      <c r="M70" s="75"/>
    </row>
    <row r="71" spans="1:13" s="1" customFormat="1" x14ac:dyDescent="0.25">
      <c r="B71" s="80" t="str">
        <f>IFERROR(IF([1]Feuil3!B10&lt;&gt;"","Arrêtée la présente Facture à: ",""),"")</f>
        <v xml:space="preserve">Arrêtée la présente Facture à: </v>
      </c>
      <c r="C71" s="65"/>
      <c r="D71" s="66"/>
      <c r="E71" s="66"/>
      <c r="F71" s="65"/>
      <c r="G71" s="76"/>
      <c r="H71" s="65"/>
      <c r="I71" s="77"/>
      <c r="J71" s="72"/>
      <c r="K71" s="74"/>
      <c r="L71" s="75"/>
      <c r="M71" s="75"/>
    </row>
    <row r="72" spans="1:13" s="1" customFormat="1" x14ac:dyDescent="0.25">
      <c r="B72" s="81" t="str">
        <f>IFERROR(IF([1]Feuil3!B10="","",[1]Feuil3!B10&amp;IF(OR(I68=1000000,I68=2000000,I68=3000000,I68=4000000,I68=5000000)," DE FRANCS CFA"," FRANCS CFA")),"")</f>
        <v>DEUX MILLIONS NEUF CENT QUARANTE ET UN MILLE DEUX CENT TRENTE-HUIT FRANCS CFA</v>
      </c>
      <c r="C72" s="82"/>
      <c r="D72" s="83"/>
      <c r="E72" s="84"/>
      <c r="F72" s="82"/>
      <c r="G72" s="85"/>
      <c r="H72" s="82"/>
      <c r="I72" s="86"/>
      <c r="J72" s="72"/>
      <c r="K72" s="74"/>
      <c r="L72" s="75"/>
      <c r="M72" s="75"/>
    </row>
    <row r="73" spans="1:13" s="1" customFormat="1" x14ac:dyDescent="0.25">
      <c r="B73" s="87"/>
      <c r="C73" s="65"/>
      <c r="D73" s="66"/>
      <c r="E73" s="66"/>
      <c r="F73" s="65"/>
      <c r="G73" s="76"/>
      <c r="H73" s="65"/>
      <c r="I73" s="77"/>
      <c r="J73" s="72"/>
      <c r="K73" s="74"/>
      <c r="L73" s="75"/>
      <c r="M73" s="75"/>
    </row>
    <row r="74" spans="1:13" s="1" customFormat="1" x14ac:dyDescent="0.25">
      <c r="B74" s="5"/>
      <c r="C74" s="6"/>
      <c r="D74" s="7"/>
      <c r="E74" s="7"/>
      <c r="F74" s="6"/>
      <c r="G74" s="8"/>
      <c r="H74" s="6"/>
      <c r="I74" s="9"/>
      <c r="J74" s="10"/>
      <c r="K74" s="12"/>
      <c r="L74" s="13"/>
      <c r="M74" s="13"/>
    </row>
    <row r="75" spans="1:13" s="1" customFormat="1" x14ac:dyDescent="0.25">
      <c r="B75" s="5"/>
      <c r="C75" s="6"/>
      <c r="D75" s="7"/>
      <c r="E75" s="7"/>
      <c r="F75" s="6"/>
      <c r="G75" s="8"/>
      <c r="H75" s="6"/>
      <c r="I75" s="9"/>
      <c r="J75" s="10"/>
      <c r="K75" s="12"/>
      <c r="L75" s="13"/>
      <c r="M75" s="13"/>
    </row>
    <row r="76" spans="1:13" s="1" customFormat="1" ht="16.5" x14ac:dyDescent="0.3">
      <c r="B76" s="5"/>
      <c r="C76" s="6"/>
      <c r="D76" s="7"/>
      <c r="E76" s="7"/>
      <c r="F76" s="6"/>
      <c r="G76" s="8"/>
      <c r="H76" s="6"/>
      <c r="I76" s="88" t="str">
        <f>IF(B72="","","LA DIRECTION")</f>
        <v>LA DIRECTION</v>
      </c>
      <c r="J76" s="10"/>
      <c r="K76" s="12"/>
      <c r="L76" s="13"/>
      <c r="M76" s="13"/>
    </row>
    <row r="77" spans="1:13" s="1" customFormat="1" x14ac:dyDescent="0.25">
      <c r="B77" s="5"/>
      <c r="C77" s="6"/>
      <c r="D77" s="7"/>
      <c r="E77" s="7"/>
      <c r="F77" s="6"/>
      <c r="G77" s="8"/>
      <c r="H77" s="6"/>
      <c r="I77" s="9"/>
      <c r="J77" s="10"/>
      <c r="K77" s="12"/>
      <c r="L77" s="13"/>
      <c r="M77" s="13"/>
    </row>
    <row r="78" spans="1:13" s="1" customFormat="1" x14ac:dyDescent="0.25">
      <c r="B78" s="5"/>
      <c r="C78" s="6"/>
      <c r="D78" s="7"/>
      <c r="E78" s="7"/>
      <c r="F78" s="6"/>
      <c r="G78" s="8"/>
      <c r="H78" s="6"/>
      <c r="I78" s="9"/>
      <c r="J78" s="10"/>
      <c r="K78" s="12"/>
      <c r="L78" s="13"/>
      <c r="M78" s="13"/>
    </row>
    <row r="79" spans="1:13" s="1" customFormat="1" x14ac:dyDescent="0.25">
      <c r="B79" s="5"/>
      <c r="C79" s="6"/>
      <c r="D79" s="7"/>
      <c r="E79" s="7"/>
      <c r="F79" s="6"/>
      <c r="G79" s="8"/>
      <c r="H79" s="6"/>
      <c r="I79" s="9"/>
      <c r="J79" s="10"/>
      <c r="K79" s="12"/>
      <c r="L79" s="13"/>
      <c r="M79" s="13"/>
    </row>
    <row r="80" spans="1:13" s="1" customFormat="1" x14ac:dyDescent="0.25">
      <c r="B80" s="5"/>
      <c r="C80" s="6"/>
      <c r="D80" s="7"/>
      <c r="E80" s="7"/>
      <c r="F80" s="6"/>
      <c r="G80" s="8"/>
      <c r="H80" s="6"/>
      <c r="I80" s="9"/>
      <c r="J80" s="10"/>
      <c r="K80" s="12"/>
      <c r="L80" s="13"/>
      <c r="M80" s="13"/>
    </row>
    <row r="81" spans="2:13" s="1" customFormat="1" x14ac:dyDescent="0.25">
      <c r="B81" s="5"/>
      <c r="C81" s="6"/>
      <c r="D81" s="7"/>
      <c r="E81" s="7"/>
      <c r="F81" s="6"/>
      <c r="G81" s="8"/>
      <c r="H81" s="6"/>
      <c r="I81" s="9"/>
      <c r="J81" s="10"/>
      <c r="K81" s="12"/>
      <c r="L81" s="13"/>
      <c r="M81" s="13"/>
    </row>
    <row r="82" spans="2:13" s="1" customFormat="1" x14ac:dyDescent="0.25">
      <c r="B82" s="5"/>
      <c r="C82" s="6"/>
      <c r="D82" s="7"/>
      <c r="E82" s="7"/>
      <c r="F82" s="6"/>
      <c r="G82" s="8"/>
      <c r="H82" s="6"/>
      <c r="I82" s="9"/>
      <c r="J82" s="10"/>
      <c r="K82" s="12"/>
      <c r="L82" s="13"/>
      <c r="M82" s="13"/>
    </row>
    <row r="83" spans="2:13" s="1" customFormat="1" x14ac:dyDescent="0.25">
      <c r="B83" s="5"/>
      <c r="C83" s="6"/>
      <c r="D83" s="7"/>
      <c r="E83" s="7"/>
      <c r="F83" s="6"/>
      <c r="G83" s="8"/>
      <c r="H83" s="6"/>
      <c r="I83" s="9"/>
      <c r="J83" s="10"/>
      <c r="K83" s="12"/>
      <c r="L83" s="13"/>
      <c r="M83" s="13"/>
    </row>
    <row r="84" spans="2:13" s="1" customFormat="1" x14ac:dyDescent="0.25">
      <c r="B84" s="5"/>
      <c r="C84" s="6"/>
      <c r="D84" s="7"/>
      <c r="E84" s="7"/>
      <c r="F84" s="6"/>
      <c r="G84" s="8"/>
      <c r="H84" s="6"/>
      <c r="I84" s="9"/>
      <c r="J84" s="10"/>
      <c r="K84" s="12"/>
      <c r="L84" s="13"/>
      <c r="M84" s="13"/>
    </row>
  </sheetData>
  <mergeCells count="8">
    <mergeCell ref="G67:H67"/>
    <mergeCell ref="G68:H68"/>
    <mergeCell ref="F9:G9"/>
    <mergeCell ref="D11:D13"/>
    <mergeCell ref="E11:H11"/>
    <mergeCell ref="E12:H12"/>
    <mergeCell ref="E13:H13"/>
    <mergeCell ref="G66:H66"/>
  </mergeCells>
  <conditionalFormatting sqref="D30:D1048576 D1:D20">
    <cfRule type="duplicateValues" dxfId="12" priority="13" stopIfTrue="1"/>
  </conditionalFormatting>
  <conditionalFormatting sqref="M20">
    <cfRule type="duplicateValues" dxfId="11" priority="12" stopIfTrue="1"/>
  </conditionalFormatting>
  <conditionalFormatting sqref="M1:M1048576">
    <cfRule type="duplicateValues" dxfId="10" priority="11"/>
  </conditionalFormatting>
  <conditionalFormatting sqref="D1:D20 D30:D1048576">
    <cfRule type="duplicateValues" dxfId="9" priority="10"/>
  </conditionalFormatting>
  <conditionalFormatting sqref="D21:D27">
    <cfRule type="duplicateValues" dxfId="8" priority="9" stopIfTrue="1"/>
  </conditionalFormatting>
  <conditionalFormatting sqref="D27:D28">
    <cfRule type="duplicateValues" dxfId="7" priority="8" stopIfTrue="1"/>
  </conditionalFormatting>
  <conditionalFormatting sqref="D24">
    <cfRule type="duplicateValues" dxfId="6" priority="7" stopIfTrue="1"/>
  </conditionalFormatting>
  <conditionalFormatting sqref="D22">
    <cfRule type="duplicateValues" dxfId="5" priority="6" stopIfTrue="1"/>
  </conditionalFormatting>
  <conditionalFormatting sqref="D21:D28">
    <cfRule type="duplicateValues" dxfId="4" priority="5"/>
  </conditionalFormatting>
  <conditionalFormatting sqref="D25">
    <cfRule type="duplicateValues" dxfId="3" priority="4" stopIfTrue="1"/>
  </conditionalFormatting>
  <conditionalFormatting sqref="D23">
    <cfRule type="duplicateValues" dxfId="2" priority="3" stopIfTrue="1"/>
  </conditionalFormatting>
  <conditionalFormatting sqref="D29">
    <cfRule type="duplicateValues" dxfId="1" priority="2" stopIfTrue="1"/>
  </conditionalFormatting>
  <conditionalFormatting sqref="D29">
    <cfRule type="duplicateValues" dxfId="0" priority="1"/>
  </conditionalFormatting>
  <dataValidations count="3">
    <dataValidation type="list" allowBlank="1" showInputMessage="1" showErrorMessage="1" sqref="E11:H11">
      <formula1>Z_CLT</formula1>
    </dataValidation>
    <dataValidation type="date" showErrorMessage="1" errorTitle="Erreur de date" error="Date incorrecte ou non intrinsèque " sqref="B21:B65">
      <formula1>42705</formula1>
      <formula2>43105</formula2>
    </dataValidation>
    <dataValidation type="list" allowBlank="1" showInputMessage="1" showErrorMessage="1" sqref="E21:E65">
      <formula1>Camions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T237"/>
  <sheetViews>
    <sheetView workbookViewId="0">
      <selection activeCell="F11" sqref="F11"/>
    </sheetView>
  </sheetViews>
  <sheetFormatPr baseColWidth="10" defaultRowHeight="15.75" x14ac:dyDescent="0.3"/>
  <cols>
    <col min="1" max="1" width="2.85546875" style="91" customWidth="1"/>
    <col min="2" max="2" width="13.140625" style="91" bestFit="1" customWidth="1"/>
    <col min="3" max="7" width="10" style="91" bestFit="1" customWidth="1"/>
    <col min="8" max="8" width="7.42578125" style="91" bestFit="1" customWidth="1"/>
    <col min="9" max="9" width="9.85546875" style="91" bestFit="1" customWidth="1"/>
    <col min="10" max="10" width="15" style="91" bestFit="1" customWidth="1"/>
    <col min="11" max="11" width="14.140625" style="91" bestFit="1" customWidth="1"/>
    <col min="12" max="12" width="10.5703125" style="91" bestFit="1" customWidth="1"/>
    <col min="13" max="13" width="10.28515625" style="91" bestFit="1" customWidth="1"/>
    <col min="14" max="14" width="8.42578125" style="91" bestFit="1" customWidth="1"/>
    <col min="15" max="15" width="11.28515625" style="91" bestFit="1" customWidth="1"/>
    <col min="16" max="16" width="19" style="91" bestFit="1" customWidth="1"/>
    <col min="17" max="17" width="14.28515625" style="91" bestFit="1" customWidth="1"/>
    <col min="18" max="18" width="14.28515625" style="91" customWidth="1"/>
    <col min="19" max="19" width="15.42578125" style="92" bestFit="1" customWidth="1"/>
    <col min="20" max="20" width="18.140625" style="91" bestFit="1" customWidth="1"/>
    <col min="21" max="16384" width="11.42578125" style="91"/>
  </cols>
  <sheetData>
    <row r="3" spans="2:20" s="89" customFormat="1" ht="19.5" x14ac:dyDescent="0.35">
      <c r="C3" s="89" t="s">
        <v>34</v>
      </c>
    </row>
    <row r="4" spans="2:20" x14ac:dyDescent="0.3">
      <c r="B4" s="90" t="s">
        <v>35</v>
      </c>
    </row>
    <row r="5" spans="2:20" s="92" customFormat="1" x14ac:dyDescent="0.3">
      <c r="B5" s="92" t="s">
        <v>36</v>
      </c>
      <c r="C5" s="92" t="s">
        <v>37</v>
      </c>
      <c r="D5" s="92" t="s">
        <v>38</v>
      </c>
      <c r="E5" s="92" t="s">
        <v>39</v>
      </c>
      <c r="F5" s="92" t="s">
        <v>40</v>
      </c>
      <c r="G5" s="92" t="s">
        <v>41</v>
      </c>
      <c r="H5" s="92" t="s">
        <v>42</v>
      </c>
      <c r="I5" s="92" t="s">
        <v>43</v>
      </c>
      <c r="J5" s="92" t="s">
        <v>44</v>
      </c>
      <c r="K5" s="92" t="s">
        <v>45</v>
      </c>
      <c r="L5" s="92" t="s">
        <v>46</v>
      </c>
      <c r="M5" s="92" t="s">
        <v>47</v>
      </c>
      <c r="N5" s="92" t="s">
        <v>48</v>
      </c>
      <c r="O5" s="92" t="s">
        <v>49</v>
      </c>
      <c r="P5" s="92" t="s">
        <v>50</v>
      </c>
      <c r="Q5" s="92" t="s">
        <v>51</v>
      </c>
      <c r="R5" s="92" t="s">
        <v>52</v>
      </c>
      <c r="S5" s="92" t="s">
        <v>53</v>
      </c>
      <c r="T5" s="92" t="s">
        <v>54</v>
      </c>
    </row>
    <row r="6" spans="2:20" x14ac:dyDescent="0.3">
      <c r="B6" s="92" t="s">
        <v>6</v>
      </c>
      <c r="H6" s="91">
        <f t="shared" ref="H6:H18" si="0">SUM(C6:G6)</f>
        <v>0</v>
      </c>
      <c r="J6" s="93"/>
      <c r="K6" s="93"/>
      <c r="L6" s="93">
        <f>J6+K6</f>
        <v>0</v>
      </c>
      <c r="M6" s="93">
        <v>125000</v>
      </c>
      <c r="N6" s="93"/>
      <c r="O6" s="93"/>
      <c r="P6" s="93">
        <f t="shared" ref="P6:P18" si="1">SUM(M6:O6)</f>
        <v>125000</v>
      </c>
      <c r="Q6" s="93"/>
      <c r="R6" s="93"/>
      <c r="S6" s="94">
        <f>L6-P6-Q6</f>
        <v>-125000</v>
      </c>
      <c r="T6" s="91" t="s">
        <v>55</v>
      </c>
    </row>
    <row r="7" spans="2:20" x14ac:dyDescent="0.3">
      <c r="B7" s="92" t="s">
        <v>2</v>
      </c>
      <c r="H7" s="91">
        <f t="shared" si="0"/>
        <v>0</v>
      </c>
      <c r="J7" s="93"/>
      <c r="K7" s="93"/>
      <c r="L7" s="93">
        <f t="shared" ref="L7:L18" si="2">J7+K7</f>
        <v>0</v>
      </c>
      <c r="M7" s="93">
        <v>125000</v>
      </c>
      <c r="N7" s="93"/>
      <c r="O7" s="93"/>
      <c r="P7" s="93">
        <f t="shared" si="1"/>
        <v>125000</v>
      </c>
      <c r="Q7" s="93"/>
      <c r="R7" s="93"/>
      <c r="S7" s="94">
        <f t="shared" ref="S7:S18" si="3">L7-P7-Q7</f>
        <v>-125000</v>
      </c>
      <c r="T7" s="91" t="s">
        <v>56</v>
      </c>
    </row>
    <row r="8" spans="2:20" x14ac:dyDescent="0.3">
      <c r="B8" s="92" t="s">
        <v>1</v>
      </c>
      <c r="H8" s="91">
        <f t="shared" si="0"/>
        <v>0</v>
      </c>
      <c r="J8" s="93"/>
      <c r="K8" s="93"/>
      <c r="L8" s="93">
        <f t="shared" si="2"/>
        <v>0</v>
      </c>
      <c r="M8" s="93">
        <v>125000</v>
      </c>
      <c r="N8" s="93"/>
      <c r="O8" s="93"/>
      <c r="P8" s="93">
        <f t="shared" si="1"/>
        <v>125000</v>
      </c>
      <c r="Q8" s="93"/>
      <c r="R8" s="93"/>
      <c r="S8" s="94">
        <f t="shared" si="3"/>
        <v>-125000</v>
      </c>
      <c r="T8" s="91" t="s">
        <v>57</v>
      </c>
    </row>
    <row r="9" spans="2:20" x14ac:dyDescent="0.3">
      <c r="B9" s="92" t="s">
        <v>0</v>
      </c>
      <c r="H9" s="91">
        <f t="shared" si="0"/>
        <v>0</v>
      </c>
      <c r="J9" s="93"/>
      <c r="K9" s="93"/>
      <c r="L9" s="93">
        <f t="shared" si="2"/>
        <v>0</v>
      </c>
      <c r="M9" s="93">
        <v>125000</v>
      </c>
      <c r="N9" s="93"/>
      <c r="O9" s="93"/>
      <c r="P9" s="93">
        <f t="shared" si="1"/>
        <v>125000</v>
      </c>
      <c r="Q9" s="93"/>
      <c r="R9" s="93"/>
      <c r="S9" s="94">
        <f t="shared" si="3"/>
        <v>-125000</v>
      </c>
    </row>
    <row r="10" spans="2:20" x14ac:dyDescent="0.3">
      <c r="B10" s="92" t="s">
        <v>58</v>
      </c>
      <c r="H10" s="91">
        <f t="shared" si="0"/>
        <v>0</v>
      </c>
      <c r="J10" s="93"/>
      <c r="K10" s="93"/>
      <c r="L10" s="93">
        <f t="shared" si="2"/>
        <v>0</v>
      </c>
      <c r="M10" s="93">
        <v>130000</v>
      </c>
      <c r="N10" s="93"/>
      <c r="O10" s="93"/>
      <c r="P10" s="93">
        <f t="shared" si="1"/>
        <v>130000</v>
      </c>
      <c r="Q10" s="93"/>
      <c r="R10" s="93"/>
      <c r="S10" s="94">
        <f t="shared" si="3"/>
        <v>-130000</v>
      </c>
      <c r="T10" s="91" t="s">
        <v>59</v>
      </c>
    </row>
    <row r="11" spans="2:20" x14ac:dyDescent="0.3">
      <c r="B11" s="92" t="s">
        <v>30</v>
      </c>
      <c r="H11" s="91">
        <f t="shared" si="0"/>
        <v>0</v>
      </c>
      <c r="J11" s="93"/>
      <c r="K11" s="93"/>
      <c r="L11" s="93">
        <f t="shared" si="2"/>
        <v>0</v>
      </c>
      <c r="M11" s="93">
        <v>125000</v>
      </c>
      <c r="N11" s="93"/>
      <c r="O11" s="93"/>
      <c r="P11" s="93">
        <f t="shared" si="1"/>
        <v>125000</v>
      </c>
      <c r="Q11" s="93"/>
      <c r="R11" s="93"/>
      <c r="S11" s="94">
        <f t="shared" si="3"/>
        <v>-125000</v>
      </c>
      <c r="T11" s="91" t="s">
        <v>60</v>
      </c>
    </row>
    <row r="12" spans="2:20" x14ac:dyDescent="0.3">
      <c r="B12" s="92" t="s">
        <v>28</v>
      </c>
      <c r="H12" s="91">
        <f t="shared" si="0"/>
        <v>0</v>
      </c>
      <c r="J12" s="93"/>
      <c r="K12" s="93"/>
      <c r="L12" s="93">
        <f t="shared" si="2"/>
        <v>0</v>
      </c>
      <c r="M12" s="93">
        <v>125000</v>
      </c>
      <c r="N12" s="93"/>
      <c r="O12" s="93"/>
      <c r="P12" s="93">
        <f t="shared" si="1"/>
        <v>125000</v>
      </c>
      <c r="Q12" s="93"/>
      <c r="R12" s="93"/>
      <c r="S12" s="94">
        <f t="shared" si="3"/>
        <v>-125000</v>
      </c>
      <c r="T12" s="91" t="s">
        <v>61</v>
      </c>
    </row>
    <row r="13" spans="2:20" x14ac:dyDescent="0.3">
      <c r="B13" s="92" t="s">
        <v>3</v>
      </c>
      <c r="H13" s="91">
        <f t="shared" si="0"/>
        <v>0</v>
      </c>
      <c r="J13" s="93"/>
      <c r="K13" s="93"/>
      <c r="L13" s="93">
        <f t="shared" si="2"/>
        <v>0</v>
      </c>
      <c r="M13" s="93">
        <v>125000</v>
      </c>
      <c r="N13" s="93"/>
      <c r="O13" s="93"/>
      <c r="P13" s="93">
        <f t="shared" si="1"/>
        <v>125000</v>
      </c>
      <c r="Q13" s="93"/>
      <c r="R13" s="93"/>
      <c r="S13" s="94">
        <f t="shared" si="3"/>
        <v>-125000</v>
      </c>
      <c r="T13" s="91" t="s">
        <v>62</v>
      </c>
    </row>
    <row r="14" spans="2:20" x14ac:dyDescent="0.3">
      <c r="B14" s="92" t="s">
        <v>4</v>
      </c>
      <c r="H14" s="91">
        <f t="shared" si="0"/>
        <v>0</v>
      </c>
      <c r="J14" s="93"/>
      <c r="K14" s="93"/>
      <c r="L14" s="93">
        <f t="shared" si="2"/>
        <v>0</v>
      </c>
      <c r="M14" s="93">
        <v>125000</v>
      </c>
      <c r="N14" s="93"/>
      <c r="O14" s="93"/>
      <c r="P14" s="93">
        <f t="shared" si="1"/>
        <v>125000</v>
      </c>
      <c r="Q14" s="93"/>
      <c r="R14" s="93"/>
      <c r="S14" s="94">
        <f t="shared" si="3"/>
        <v>-125000</v>
      </c>
      <c r="T14" s="91" t="s">
        <v>63</v>
      </c>
    </row>
    <row r="15" spans="2:20" x14ac:dyDescent="0.3">
      <c r="B15" s="92" t="s">
        <v>26</v>
      </c>
      <c r="H15" s="91">
        <f t="shared" si="0"/>
        <v>0</v>
      </c>
      <c r="J15" s="93"/>
      <c r="K15" s="93"/>
      <c r="L15" s="93">
        <f t="shared" si="2"/>
        <v>0</v>
      </c>
      <c r="M15" s="93">
        <v>140000</v>
      </c>
      <c r="N15" s="93"/>
      <c r="O15" s="93"/>
      <c r="P15" s="93">
        <f t="shared" si="1"/>
        <v>140000</v>
      </c>
      <c r="Q15" s="93"/>
      <c r="R15" s="93"/>
      <c r="S15" s="94">
        <f t="shared" si="3"/>
        <v>-140000</v>
      </c>
      <c r="T15" s="91" t="s">
        <v>64</v>
      </c>
    </row>
    <row r="16" spans="2:20" x14ac:dyDescent="0.3">
      <c r="B16" s="92" t="s">
        <v>27</v>
      </c>
      <c r="H16" s="91">
        <f t="shared" si="0"/>
        <v>0</v>
      </c>
      <c r="J16" s="93"/>
      <c r="K16" s="93"/>
      <c r="L16" s="93">
        <f t="shared" si="2"/>
        <v>0</v>
      </c>
      <c r="M16" s="93">
        <v>140000</v>
      </c>
      <c r="N16" s="93"/>
      <c r="O16" s="93"/>
      <c r="P16" s="93">
        <f t="shared" si="1"/>
        <v>140000</v>
      </c>
      <c r="Q16" s="93"/>
      <c r="R16" s="93"/>
      <c r="S16" s="94">
        <f t="shared" si="3"/>
        <v>-140000</v>
      </c>
      <c r="T16" s="91" t="s">
        <v>65</v>
      </c>
    </row>
    <row r="17" spans="2:20" x14ac:dyDescent="0.3">
      <c r="B17" s="92" t="s">
        <v>29</v>
      </c>
      <c r="H17" s="91">
        <f t="shared" si="0"/>
        <v>0</v>
      </c>
      <c r="J17" s="93"/>
      <c r="K17" s="93"/>
      <c r="L17" s="93">
        <f t="shared" si="2"/>
        <v>0</v>
      </c>
      <c r="M17" s="93">
        <v>130000</v>
      </c>
      <c r="N17" s="93"/>
      <c r="O17" s="93"/>
      <c r="P17" s="93">
        <f t="shared" si="1"/>
        <v>130000</v>
      </c>
      <c r="Q17" s="93"/>
      <c r="R17" s="93"/>
      <c r="S17" s="94">
        <f t="shared" si="3"/>
        <v>-130000</v>
      </c>
      <c r="T17" s="91" t="s">
        <v>66</v>
      </c>
    </row>
    <row r="18" spans="2:20" x14ac:dyDescent="0.3">
      <c r="B18" s="92" t="s">
        <v>67</v>
      </c>
      <c r="H18" s="91">
        <f t="shared" si="0"/>
        <v>0</v>
      </c>
      <c r="J18" s="93"/>
      <c r="K18" s="93"/>
      <c r="L18" s="93">
        <f t="shared" si="2"/>
        <v>0</v>
      </c>
      <c r="M18" s="93">
        <v>125000</v>
      </c>
      <c r="N18" s="93"/>
      <c r="O18" s="93"/>
      <c r="P18" s="93">
        <f t="shared" si="1"/>
        <v>125000</v>
      </c>
      <c r="Q18" s="93"/>
      <c r="R18" s="93"/>
      <c r="S18" s="94">
        <f t="shared" si="3"/>
        <v>-125000</v>
      </c>
      <c r="T18" s="91" t="s">
        <v>68</v>
      </c>
    </row>
    <row r="19" spans="2:20" s="92" customFormat="1" x14ac:dyDescent="0.3">
      <c r="B19" s="92" t="s">
        <v>42</v>
      </c>
      <c r="C19" s="92">
        <f>SUM(C6:C18)</f>
        <v>0</v>
      </c>
      <c r="D19" s="92">
        <f t="shared" ref="D19:S19" si="4">SUM(D6:D18)</f>
        <v>0</v>
      </c>
      <c r="E19" s="92">
        <f t="shared" si="4"/>
        <v>0</v>
      </c>
      <c r="F19" s="92">
        <f t="shared" si="4"/>
        <v>0</v>
      </c>
      <c r="G19" s="92">
        <f t="shared" si="4"/>
        <v>0</v>
      </c>
      <c r="H19" s="92">
        <f t="shared" si="4"/>
        <v>0</v>
      </c>
      <c r="I19" s="92">
        <f t="shared" si="4"/>
        <v>0</v>
      </c>
      <c r="J19" s="94">
        <f t="shared" si="4"/>
        <v>0</v>
      </c>
      <c r="K19" s="94">
        <f t="shared" si="4"/>
        <v>0</v>
      </c>
      <c r="L19" s="94">
        <f>SUM(L6:L18)</f>
        <v>0</v>
      </c>
      <c r="M19" s="94">
        <f t="shared" si="4"/>
        <v>1665000</v>
      </c>
      <c r="N19" s="94">
        <f t="shared" si="4"/>
        <v>0</v>
      </c>
      <c r="O19" s="94">
        <f t="shared" si="4"/>
        <v>0</v>
      </c>
      <c r="P19" s="94">
        <f t="shared" si="4"/>
        <v>1665000</v>
      </c>
      <c r="Q19" s="94">
        <f t="shared" si="4"/>
        <v>0</v>
      </c>
      <c r="R19" s="94">
        <f t="shared" si="4"/>
        <v>0</v>
      </c>
      <c r="S19" s="94">
        <f t="shared" si="4"/>
        <v>-1665000</v>
      </c>
    </row>
    <row r="22" spans="2:20" s="89" customFormat="1" ht="19.5" x14ac:dyDescent="0.35">
      <c r="C22" s="89" t="s">
        <v>69</v>
      </c>
    </row>
    <row r="23" spans="2:20" x14ac:dyDescent="0.3">
      <c r="B23" s="90" t="s">
        <v>70</v>
      </c>
    </row>
    <row r="24" spans="2:20" s="92" customFormat="1" x14ac:dyDescent="0.3">
      <c r="B24" s="92" t="s">
        <v>36</v>
      </c>
      <c r="C24" s="92" t="s">
        <v>37</v>
      </c>
      <c r="D24" s="92" t="s">
        <v>38</v>
      </c>
      <c r="E24" s="92" t="s">
        <v>39</v>
      </c>
      <c r="F24" s="92" t="s">
        <v>40</v>
      </c>
      <c r="G24" s="92" t="s">
        <v>41</v>
      </c>
      <c r="H24" s="92" t="s">
        <v>42</v>
      </c>
      <c r="I24" s="92" t="s">
        <v>43</v>
      </c>
      <c r="J24" s="92" t="s">
        <v>44</v>
      </c>
      <c r="K24" s="92" t="s">
        <v>45</v>
      </c>
      <c r="L24" s="92" t="s">
        <v>46</v>
      </c>
      <c r="M24" s="92" t="s">
        <v>47</v>
      </c>
      <c r="N24" s="92" t="s">
        <v>48</v>
      </c>
      <c r="O24" s="92" t="s">
        <v>49</v>
      </c>
      <c r="P24" s="92" t="s">
        <v>50</v>
      </c>
      <c r="Q24" s="92" t="s">
        <v>51</v>
      </c>
      <c r="R24" s="92" t="s">
        <v>52</v>
      </c>
      <c r="S24" s="92" t="s">
        <v>53</v>
      </c>
      <c r="T24" s="92" t="s">
        <v>54</v>
      </c>
    </row>
    <row r="25" spans="2:20" x14ac:dyDescent="0.3">
      <c r="B25" s="92" t="s">
        <v>6</v>
      </c>
      <c r="H25" s="91">
        <f t="shared" ref="H25:H37" si="5">SUM(C25:G25)</f>
        <v>0</v>
      </c>
      <c r="J25" s="93"/>
      <c r="K25" s="93"/>
      <c r="L25" s="93">
        <f>J25+K25</f>
        <v>0</v>
      </c>
      <c r="M25" s="93">
        <v>125000</v>
      </c>
      <c r="N25" s="93"/>
      <c r="O25" s="93"/>
      <c r="P25" s="93">
        <f t="shared" ref="P25:P37" si="6">SUM(M25:O25)</f>
        <v>125000</v>
      </c>
      <c r="Q25" s="93"/>
      <c r="R25" s="93"/>
      <c r="S25" s="94">
        <f>L25-P25-Q25</f>
        <v>-125000</v>
      </c>
      <c r="T25" s="91" t="s">
        <v>55</v>
      </c>
    </row>
    <row r="26" spans="2:20" x14ac:dyDescent="0.3">
      <c r="B26" s="92" t="s">
        <v>2</v>
      </c>
      <c r="H26" s="91">
        <f t="shared" si="5"/>
        <v>0</v>
      </c>
      <c r="J26" s="93"/>
      <c r="K26" s="93"/>
      <c r="L26" s="93">
        <f t="shared" ref="L26:L37" si="7">J26+K26</f>
        <v>0</v>
      </c>
      <c r="M26" s="93">
        <v>125000</v>
      </c>
      <c r="N26" s="93"/>
      <c r="O26" s="93"/>
      <c r="P26" s="93">
        <f t="shared" si="6"/>
        <v>125000</v>
      </c>
      <c r="Q26" s="93"/>
      <c r="R26" s="93"/>
      <c r="S26" s="94">
        <f t="shared" ref="S26:S37" si="8">L26-P26-Q26</f>
        <v>-125000</v>
      </c>
      <c r="T26" s="91" t="s">
        <v>56</v>
      </c>
    </row>
    <row r="27" spans="2:20" x14ac:dyDescent="0.3">
      <c r="B27" s="92" t="s">
        <v>1</v>
      </c>
      <c r="H27" s="91">
        <f t="shared" si="5"/>
        <v>0</v>
      </c>
      <c r="J27" s="93"/>
      <c r="K27" s="93"/>
      <c r="L27" s="93">
        <f t="shared" si="7"/>
        <v>0</v>
      </c>
      <c r="M27" s="93">
        <v>125000</v>
      </c>
      <c r="N27" s="93"/>
      <c r="O27" s="93"/>
      <c r="P27" s="93">
        <f t="shared" si="6"/>
        <v>125000</v>
      </c>
      <c r="Q27" s="93"/>
      <c r="R27" s="93"/>
      <c r="S27" s="94">
        <f t="shared" si="8"/>
        <v>-125000</v>
      </c>
      <c r="T27" s="91" t="s">
        <v>57</v>
      </c>
    </row>
    <row r="28" spans="2:20" x14ac:dyDescent="0.3">
      <c r="B28" s="92" t="s">
        <v>0</v>
      </c>
      <c r="H28" s="91">
        <f t="shared" si="5"/>
        <v>0</v>
      </c>
      <c r="J28" s="93"/>
      <c r="K28" s="93"/>
      <c r="L28" s="93">
        <f t="shared" si="7"/>
        <v>0</v>
      </c>
      <c r="M28" s="93">
        <v>125000</v>
      </c>
      <c r="N28" s="93"/>
      <c r="O28" s="93"/>
      <c r="P28" s="93">
        <f t="shared" si="6"/>
        <v>125000</v>
      </c>
      <c r="Q28" s="93"/>
      <c r="R28" s="93"/>
      <c r="S28" s="94">
        <f t="shared" si="8"/>
        <v>-125000</v>
      </c>
    </row>
    <row r="29" spans="2:20" x14ac:dyDescent="0.3">
      <c r="B29" s="92" t="s">
        <v>58</v>
      </c>
      <c r="H29" s="91">
        <f t="shared" si="5"/>
        <v>0</v>
      </c>
      <c r="J29" s="93"/>
      <c r="K29" s="93"/>
      <c r="L29" s="93">
        <f t="shared" si="7"/>
        <v>0</v>
      </c>
      <c r="M29" s="93">
        <v>130000</v>
      </c>
      <c r="N29" s="93"/>
      <c r="O29" s="93"/>
      <c r="P29" s="93">
        <f t="shared" si="6"/>
        <v>130000</v>
      </c>
      <c r="Q29" s="93"/>
      <c r="R29" s="93"/>
      <c r="S29" s="94">
        <f t="shared" si="8"/>
        <v>-130000</v>
      </c>
      <c r="T29" s="91" t="s">
        <v>59</v>
      </c>
    </row>
    <row r="30" spans="2:20" x14ac:dyDescent="0.3">
      <c r="B30" s="92" t="s">
        <v>30</v>
      </c>
      <c r="H30" s="91">
        <f t="shared" si="5"/>
        <v>0</v>
      </c>
      <c r="J30" s="93"/>
      <c r="K30" s="93"/>
      <c r="L30" s="93">
        <f t="shared" si="7"/>
        <v>0</v>
      </c>
      <c r="M30" s="93">
        <v>125000</v>
      </c>
      <c r="N30" s="93"/>
      <c r="O30" s="93"/>
      <c r="P30" s="93">
        <f t="shared" si="6"/>
        <v>125000</v>
      </c>
      <c r="Q30" s="93"/>
      <c r="R30" s="93"/>
      <c r="S30" s="94">
        <f t="shared" si="8"/>
        <v>-125000</v>
      </c>
      <c r="T30" s="91" t="s">
        <v>60</v>
      </c>
    </row>
    <row r="31" spans="2:20" x14ac:dyDescent="0.3">
      <c r="B31" s="92" t="s">
        <v>28</v>
      </c>
      <c r="H31" s="91">
        <f t="shared" si="5"/>
        <v>0</v>
      </c>
      <c r="J31" s="93"/>
      <c r="K31" s="93"/>
      <c r="L31" s="93">
        <f t="shared" si="7"/>
        <v>0</v>
      </c>
      <c r="M31" s="93">
        <v>125000</v>
      </c>
      <c r="N31" s="93"/>
      <c r="O31" s="93"/>
      <c r="P31" s="93">
        <f t="shared" si="6"/>
        <v>125000</v>
      </c>
      <c r="Q31" s="93"/>
      <c r="R31" s="93"/>
      <c r="S31" s="94">
        <f t="shared" si="8"/>
        <v>-125000</v>
      </c>
      <c r="T31" s="91" t="s">
        <v>61</v>
      </c>
    </row>
    <row r="32" spans="2:20" x14ac:dyDescent="0.3">
      <c r="B32" s="92" t="s">
        <v>3</v>
      </c>
      <c r="H32" s="91">
        <f t="shared" si="5"/>
        <v>0</v>
      </c>
      <c r="J32" s="93"/>
      <c r="K32" s="93"/>
      <c r="L32" s="93">
        <f t="shared" si="7"/>
        <v>0</v>
      </c>
      <c r="M32" s="93">
        <v>125000</v>
      </c>
      <c r="N32" s="93"/>
      <c r="O32" s="93"/>
      <c r="P32" s="93">
        <f t="shared" si="6"/>
        <v>125000</v>
      </c>
      <c r="Q32" s="93"/>
      <c r="R32" s="93"/>
      <c r="S32" s="94">
        <f t="shared" si="8"/>
        <v>-125000</v>
      </c>
      <c r="T32" s="91" t="s">
        <v>62</v>
      </c>
    </row>
    <row r="33" spans="2:20" x14ac:dyDescent="0.3">
      <c r="B33" s="92" t="s">
        <v>4</v>
      </c>
      <c r="H33" s="91">
        <f t="shared" si="5"/>
        <v>0</v>
      </c>
      <c r="J33" s="93"/>
      <c r="K33" s="93"/>
      <c r="L33" s="93">
        <f t="shared" si="7"/>
        <v>0</v>
      </c>
      <c r="M33" s="93">
        <v>125000</v>
      </c>
      <c r="N33" s="93"/>
      <c r="O33" s="93"/>
      <c r="P33" s="93">
        <f t="shared" si="6"/>
        <v>125000</v>
      </c>
      <c r="Q33" s="93"/>
      <c r="R33" s="93"/>
      <c r="S33" s="94">
        <f t="shared" si="8"/>
        <v>-125000</v>
      </c>
      <c r="T33" s="91" t="s">
        <v>63</v>
      </c>
    </row>
    <row r="34" spans="2:20" x14ac:dyDescent="0.3">
      <c r="B34" s="92" t="s">
        <v>26</v>
      </c>
      <c r="H34" s="91">
        <f t="shared" si="5"/>
        <v>0</v>
      </c>
      <c r="J34" s="93"/>
      <c r="K34" s="93"/>
      <c r="L34" s="93">
        <f t="shared" si="7"/>
        <v>0</v>
      </c>
      <c r="M34" s="93">
        <v>140000</v>
      </c>
      <c r="N34" s="93"/>
      <c r="O34" s="93"/>
      <c r="P34" s="93">
        <f t="shared" si="6"/>
        <v>140000</v>
      </c>
      <c r="Q34" s="93"/>
      <c r="R34" s="93"/>
      <c r="S34" s="94">
        <f t="shared" si="8"/>
        <v>-140000</v>
      </c>
      <c r="T34" s="91" t="s">
        <v>64</v>
      </c>
    </row>
    <row r="35" spans="2:20" x14ac:dyDescent="0.3">
      <c r="B35" s="92" t="s">
        <v>27</v>
      </c>
      <c r="H35" s="91">
        <f t="shared" si="5"/>
        <v>0</v>
      </c>
      <c r="J35" s="93"/>
      <c r="K35" s="93"/>
      <c r="L35" s="93">
        <f t="shared" si="7"/>
        <v>0</v>
      </c>
      <c r="M35" s="93">
        <v>140000</v>
      </c>
      <c r="N35" s="93"/>
      <c r="O35" s="93"/>
      <c r="P35" s="93">
        <f t="shared" si="6"/>
        <v>140000</v>
      </c>
      <c r="Q35" s="93"/>
      <c r="R35" s="93"/>
      <c r="S35" s="94">
        <f t="shared" si="8"/>
        <v>-140000</v>
      </c>
      <c r="T35" s="91" t="s">
        <v>65</v>
      </c>
    </row>
    <row r="36" spans="2:20" x14ac:dyDescent="0.3">
      <c r="B36" s="92" t="s">
        <v>29</v>
      </c>
      <c r="H36" s="91">
        <f t="shared" si="5"/>
        <v>0</v>
      </c>
      <c r="J36" s="93"/>
      <c r="K36" s="93"/>
      <c r="L36" s="93">
        <f t="shared" si="7"/>
        <v>0</v>
      </c>
      <c r="M36" s="93">
        <v>130000</v>
      </c>
      <c r="N36" s="93"/>
      <c r="O36" s="93"/>
      <c r="P36" s="93">
        <f t="shared" si="6"/>
        <v>130000</v>
      </c>
      <c r="Q36" s="93"/>
      <c r="R36" s="93"/>
      <c r="S36" s="94">
        <f t="shared" si="8"/>
        <v>-130000</v>
      </c>
      <c r="T36" s="91" t="s">
        <v>66</v>
      </c>
    </row>
    <row r="37" spans="2:20" x14ac:dyDescent="0.3">
      <c r="B37" s="92" t="s">
        <v>67</v>
      </c>
      <c r="H37" s="91">
        <f t="shared" si="5"/>
        <v>0</v>
      </c>
      <c r="J37" s="93"/>
      <c r="K37" s="93"/>
      <c r="L37" s="93">
        <f t="shared" si="7"/>
        <v>0</v>
      </c>
      <c r="M37" s="93">
        <v>125000</v>
      </c>
      <c r="N37" s="93"/>
      <c r="O37" s="93"/>
      <c r="P37" s="93">
        <f t="shared" si="6"/>
        <v>125000</v>
      </c>
      <c r="Q37" s="93"/>
      <c r="R37" s="93"/>
      <c r="S37" s="94">
        <f t="shared" si="8"/>
        <v>-125000</v>
      </c>
      <c r="T37" s="91" t="s">
        <v>68</v>
      </c>
    </row>
    <row r="38" spans="2:20" s="92" customFormat="1" x14ac:dyDescent="0.3">
      <c r="B38" s="92" t="s">
        <v>42</v>
      </c>
      <c r="C38" s="92">
        <f>SUM(C25:C37)</f>
        <v>0</v>
      </c>
      <c r="D38" s="92">
        <f t="shared" ref="D38:K38" si="9">SUM(D25:D37)</f>
        <v>0</v>
      </c>
      <c r="E38" s="92">
        <f t="shared" si="9"/>
        <v>0</v>
      </c>
      <c r="F38" s="92">
        <f t="shared" si="9"/>
        <v>0</v>
      </c>
      <c r="G38" s="92">
        <f t="shared" si="9"/>
        <v>0</v>
      </c>
      <c r="H38" s="92">
        <f t="shared" si="9"/>
        <v>0</v>
      </c>
      <c r="I38" s="92">
        <f t="shared" si="9"/>
        <v>0</v>
      </c>
      <c r="J38" s="94">
        <f t="shared" si="9"/>
        <v>0</v>
      </c>
      <c r="K38" s="94">
        <f t="shared" si="9"/>
        <v>0</v>
      </c>
      <c r="L38" s="94">
        <f>SUM(L25:L37)</f>
        <v>0</v>
      </c>
      <c r="M38" s="94">
        <f t="shared" ref="M38:S38" si="10">SUM(M25:M37)</f>
        <v>1665000</v>
      </c>
      <c r="N38" s="94">
        <f t="shared" si="10"/>
        <v>0</v>
      </c>
      <c r="O38" s="94">
        <f t="shared" si="10"/>
        <v>0</v>
      </c>
      <c r="P38" s="94">
        <f t="shared" si="10"/>
        <v>1665000</v>
      </c>
      <c r="Q38" s="94">
        <f t="shared" si="10"/>
        <v>0</v>
      </c>
      <c r="R38" s="94">
        <f t="shared" si="10"/>
        <v>0</v>
      </c>
      <c r="S38" s="94">
        <f t="shared" si="10"/>
        <v>-1665000</v>
      </c>
    </row>
    <row r="42" spans="2:20" s="89" customFormat="1" ht="19.5" x14ac:dyDescent="0.35">
      <c r="C42" s="89" t="s">
        <v>71</v>
      </c>
    </row>
    <row r="43" spans="2:20" x14ac:dyDescent="0.3">
      <c r="B43" s="90" t="s">
        <v>72</v>
      </c>
    </row>
    <row r="44" spans="2:20" s="92" customFormat="1" x14ac:dyDescent="0.3">
      <c r="B44" s="92" t="s">
        <v>36</v>
      </c>
      <c r="C44" s="92" t="s">
        <v>37</v>
      </c>
      <c r="D44" s="92" t="s">
        <v>38</v>
      </c>
      <c r="E44" s="92" t="s">
        <v>39</v>
      </c>
      <c r="F44" s="92" t="s">
        <v>40</v>
      </c>
      <c r="G44" s="92" t="s">
        <v>41</v>
      </c>
      <c r="H44" s="92" t="s">
        <v>42</v>
      </c>
      <c r="I44" s="92" t="s">
        <v>43</v>
      </c>
      <c r="J44" s="92" t="s">
        <v>44</v>
      </c>
      <c r="K44" s="92" t="s">
        <v>45</v>
      </c>
      <c r="L44" s="92" t="s">
        <v>46</v>
      </c>
      <c r="M44" s="92" t="s">
        <v>47</v>
      </c>
      <c r="N44" s="92" t="s">
        <v>48</v>
      </c>
      <c r="O44" s="92" t="s">
        <v>49</v>
      </c>
      <c r="P44" s="92" t="s">
        <v>50</v>
      </c>
      <c r="Q44" s="92" t="s">
        <v>51</v>
      </c>
      <c r="R44" s="92" t="s">
        <v>52</v>
      </c>
      <c r="S44" s="92" t="s">
        <v>53</v>
      </c>
      <c r="T44" s="92" t="s">
        <v>54</v>
      </c>
    </row>
    <row r="45" spans="2:20" x14ac:dyDescent="0.3">
      <c r="B45" s="92" t="s">
        <v>6</v>
      </c>
      <c r="H45" s="91">
        <f t="shared" ref="H45:H57" si="11">SUM(C45:G45)</f>
        <v>0</v>
      </c>
      <c r="J45" s="93"/>
      <c r="K45" s="93"/>
      <c r="L45" s="93">
        <f>J45+K45</f>
        <v>0</v>
      </c>
      <c r="M45" s="93">
        <v>125000</v>
      </c>
      <c r="N45" s="93"/>
      <c r="O45" s="93"/>
      <c r="P45" s="93">
        <f t="shared" ref="P45:P57" si="12">SUM(M45:O45)</f>
        <v>125000</v>
      </c>
      <c r="Q45" s="93"/>
      <c r="R45" s="93"/>
      <c r="S45" s="94">
        <f>L45-P45-Q45</f>
        <v>-125000</v>
      </c>
      <c r="T45" s="91" t="s">
        <v>55</v>
      </c>
    </row>
    <row r="46" spans="2:20" x14ac:dyDescent="0.3">
      <c r="B46" s="92" t="s">
        <v>2</v>
      </c>
      <c r="H46" s="91">
        <f t="shared" si="11"/>
        <v>0</v>
      </c>
      <c r="J46" s="93"/>
      <c r="K46" s="93"/>
      <c r="L46" s="93">
        <f t="shared" ref="L46:L57" si="13">J46+K46</f>
        <v>0</v>
      </c>
      <c r="M46" s="93">
        <v>125000</v>
      </c>
      <c r="N46" s="93"/>
      <c r="O46" s="93"/>
      <c r="P46" s="93">
        <f t="shared" si="12"/>
        <v>125000</v>
      </c>
      <c r="Q46" s="93"/>
      <c r="R46" s="93"/>
      <c r="S46" s="94">
        <f t="shared" ref="S46:S57" si="14">L46-P46-Q46</f>
        <v>-125000</v>
      </c>
      <c r="T46" s="91" t="s">
        <v>56</v>
      </c>
    </row>
    <row r="47" spans="2:20" x14ac:dyDescent="0.3">
      <c r="B47" s="92" t="s">
        <v>1</v>
      </c>
      <c r="H47" s="91">
        <f t="shared" si="11"/>
        <v>0</v>
      </c>
      <c r="J47" s="93"/>
      <c r="K47" s="93"/>
      <c r="L47" s="93">
        <f t="shared" si="13"/>
        <v>0</v>
      </c>
      <c r="M47" s="93">
        <v>125000</v>
      </c>
      <c r="N47" s="93"/>
      <c r="O47" s="93"/>
      <c r="P47" s="93">
        <f t="shared" si="12"/>
        <v>125000</v>
      </c>
      <c r="Q47" s="93"/>
      <c r="R47" s="93"/>
      <c r="S47" s="94">
        <f t="shared" si="14"/>
        <v>-125000</v>
      </c>
      <c r="T47" s="91" t="s">
        <v>57</v>
      </c>
    </row>
    <row r="48" spans="2:20" x14ac:dyDescent="0.3">
      <c r="B48" s="92" t="s">
        <v>0</v>
      </c>
      <c r="H48" s="91">
        <f t="shared" si="11"/>
        <v>0</v>
      </c>
      <c r="J48" s="93"/>
      <c r="K48" s="93"/>
      <c r="L48" s="93">
        <f t="shared" si="13"/>
        <v>0</v>
      </c>
      <c r="M48" s="93">
        <v>125000</v>
      </c>
      <c r="N48" s="93"/>
      <c r="O48" s="93"/>
      <c r="P48" s="93">
        <f t="shared" si="12"/>
        <v>125000</v>
      </c>
      <c r="Q48" s="93"/>
      <c r="R48" s="93"/>
      <c r="S48" s="94">
        <f t="shared" si="14"/>
        <v>-125000</v>
      </c>
    </row>
    <row r="49" spans="2:20" x14ac:dyDescent="0.3">
      <c r="B49" s="92" t="s">
        <v>58</v>
      </c>
      <c r="H49" s="91">
        <f t="shared" si="11"/>
        <v>0</v>
      </c>
      <c r="J49" s="93"/>
      <c r="K49" s="93"/>
      <c r="L49" s="93">
        <f t="shared" si="13"/>
        <v>0</v>
      </c>
      <c r="M49" s="93">
        <v>130000</v>
      </c>
      <c r="N49" s="93"/>
      <c r="O49" s="93"/>
      <c r="P49" s="93">
        <f t="shared" si="12"/>
        <v>130000</v>
      </c>
      <c r="Q49" s="93"/>
      <c r="R49" s="93"/>
      <c r="S49" s="94">
        <f t="shared" si="14"/>
        <v>-130000</v>
      </c>
      <c r="T49" s="91" t="s">
        <v>59</v>
      </c>
    </row>
    <row r="50" spans="2:20" x14ac:dyDescent="0.3">
      <c r="B50" s="92" t="s">
        <v>30</v>
      </c>
      <c r="H50" s="91">
        <f t="shared" si="11"/>
        <v>0</v>
      </c>
      <c r="J50" s="93"/>
      <c r="K50" s="93"/>
      <c r="L50" s="93">
        <f t="shared" si="13"/>
        <v>0</v>
      </c>
      <c r="M50" s="93">
        <v>125000</v>
      </c>
      <c r="N50" s="93"/>
      <c r="O50" s="93"/>
      <c r="P50" s="93">
        <f t="shared" si="12"/>
        <v>125000</v>
      </c>
      <c r="Q50" s="93"/>
      <c r="R50" s="93"/>
      <c r="S50" s="94">
        <f t="shared" si="14"/>
        <v>-125000</v>
      </c>
      <c r="T50" s="91" t="s">
        <v>60</v>
      </c>
    </row>
    <row r="51" spans="2:20" x14ac:dyDescent="0.3">
      <c r="B51" s="92" t="s">
        <v>28</v>
      </c>
      <c r="H51" s="91">
        <f t="shared" si="11"/>
        <v>0</v>
      </c>
      <c r="J51" s="93"/>
      <c r="K51" s="93"/>
      <c r="L51" s="93">
        <f t="shared" si="13"/>
        <v>0</v>
      </c>
      <c r="M51" s="93">
        <v>125000</v>
      </c>
      <c r="N51" s="93"/>
      <c r="O51" s="93"/>
      <c r="P51" s="93">
        <f t="shared" si="12"/>
        <v>125000</v>
      </c>
      <c r="Q51" s="93"/>
      <c r="R51" s="93"/>
      <c r="S51" s="94">
        <f t="shared" si="14"/>
        <v>-125000</v>
      </c>
      <c r="T51" s="91" t="s">
        <v>61</v>
      </c>
    </row>
    <row r="52" spans="2:20" x14ac:dyDescent="0.3">
      <c r="B52" s="92" t="s">
        <v>3</v>
      </c>
      <c r="H52" s="91">
        <f t="shared" si="11"/>
        <v>0</v>
      </c>
      <c r="J52" s="93"/>
      <c r="K52" s="93"/>
      <c r="L52" s="93">
        <f t="shared" si="13"/>
        <v>0</v>
      </c>
      <c r="M52" s="93">
        <v>125000</v>
      </c>
      <c r="N52" s="93"/>
      <c r="O52" s="93"/>
      <c r="P52" s="93">
        <f t="shared" si="12"/>
        <v>125000</v>
      </c>
      <c r="Q52" s="93"/>
      <c r="R52" s="93"/>
      <c r="S52" s="94">
        <f t="shared" si="14"/>
        <v>-125000</v>
      </c>
      <c r="T52" s="91" t="s">
        <v>62</v>
      </c>
    </row>
    <row r="53" spans="2:20" x14ac:dyDescent="0.3">
      <c r="B53" s="92" t="s">
        <v>4</v>
      </c>
      <c r="H53" s="91">
        <f t="shared" si="11"/>
        <v>0</v>
      </c>
      <c r="J53" s="93"/>
      <c r="K53" s="93"/>
      <c r="L53" s="93">
        <f t="shared" si="13"/>
        <v>0</v>
      </c>
      <c r="M53" s="93">
        <v>125000</v>
      </c>
      <c r="N53" s="93"/>
      <c r="O53" s="93"/>
      <c r="P53" s="93">
        <f t="shared" si="12"/>
        <v>125000</v>
      </c>
      <c r="Q53" s="93"/>
      <c r="R53" s="93"/>
      <c r="S53" s="94">
        <f t="shared" si="14"/>
        <v>-125000</v>
      </c>
      <c r="T53" s="91" t="s">
        <v>63</v>
      </c>
    </row>
    <row r="54" spans="2:20" x14ac:dyDescent="0.3">
      <c r="B54" s="92" t="s">
        <v>26</v>
      </c>
      <c r="H54" s="91">
        <f t="shared" si="11"/>
        <v>0</v>
      </c>
      <c r="J54" s="93"/>
      <c r="K54" s="93"/>
      <c r="L54" s="93">
        <f t="shared" si="13"/>
        <v>0</v>
      </c>
      <c r="M54" s="93">
        <v>140000</v>
      </c>
      <c r="N54" s="93"/>
      <c r="O54" s="93"/>
      <c r="P54" s="93">
        <f t="shared" si="12"/>
        <v>140000</v>
      </c>
      <c r="Q54" s="93"/>
      <c r="R54" s="93"/>
      <c r="S54" s="94">
        <f t="shared" si="14"/>
        <v>-140000</v>
      </c>
      <c r="T54" s="91" t="s">
        <v>64</v>
      </c>
    </row>
    <row r="55" spans="2:20" x14ac:dyDescent="0.3">
      <c r="B55" s="92" t="s">
        <v>27</v>
      </c>
      <c r="H55" s="91">
        <f t="shared" si="11"/>
        <v>0</v>
      </c>
      <c r="J55" s="93"/>
      <c r="K55" s="93"/>
      <c r="L55" s="93">
        <f t="shared" si="13"/>
        <v>0</v>
      </c>
      <c r="M55" s="93">
        <v>140000</v>
      </c>
      <c r="N55" s="93"/>
      <c r="O55" s="93"/>
      <c r="P55" s="93">
        <f t="shared" si="12"/>
        <v>140000</v>
      </c>
      <c r="Q55" s="93"/>
      <c r="R55" s="93"/>
      <c r="S55" s="94">
        <f t="shared" si="14"/>
        <v>-140000</v>
      </c>
      <c r="T55" s="91" t="s">
        <v>65</v>
      </c>
    </row>
    <row r="56" spans="2:20" x14ac:dyDescent="0.3">
      <c r="B56" s="92" t="s">
        <v>29</v>
      </c>
      <c r="H56" s="91">
        <f t="shared" si="11"/>
        <v>0</v>
      </c>
      <c r="J56" s="93"/>
      <c r="K56" s="93"/>
      <c r="L56" s="93">
        <f t="shared" si="13"/>
        <v>0</v>
      </c>
      <c r="M56" s="93">
        <v>130000</v>
      </c>
      <c r="N56" s="93"/>
      <c r="O56" s="93"/>
      <c r="P56" s="93">
        <f t="shared" si="12"/>
        <v>130000</v>
      </c>
      <c r="Q56" s="93"/>
      <c r="R56" s="93"/>
      <c r="S56" s="94">
        <f t="shared" si="14"/>
        <v>-130000</v>
      </c>
      <c r="T56" s="91" t="s">
        <v>66</v>
      </c>
    </row>
    <row r="57" spans="2:20" x14ac:dyDescent="0.3">
      <c r="B57" s="92" t="s">
        <v>67</v>
      </c>
      <c r="H57" s="91">
        <f t="shared" si="11"/>
        <v>0</v>
      </c>
      <c r="J57" s="93"/>
      <c r="K57" s="93"/>
      <c r="L57" s="93">
        <f t="shared" si="13"/>
        <v>0</v>
      </c>
      <c r="M57" s="93">
        <v>125000</v>
      </c>
      <c r="N57" s="93"/>
      <c r="O57" s="93"/>
      <c r="P57" s="93">
        <f t="shared" si="12"/>
        <v>125000</v>
      </c>
      <c r="Q57" s="93"/>
      <c r="R57" s="93"/>
      <c r="S57" s="94">
        <f t="shared" si="14"/>
        <v>-125000</v>
      </c>
      <c r="T57" s="91" t="s">
        <v>68</v>
      </c>
    </row>
    <row r="58" spans="2:20" s="92" customFormat="1" x14ac:dyDescent="0.3">
      <c r="B58" s="92" t="s">
        <v>42</v>
      </c>
      <c r="C58" s="92">
        <f>SUM(C45:C57)</f>
        <v>0</v>
      </c>
      <c r="D58" s="92">
        <f t="shared" ref="D58:K58" si="15">SUM(D45:D57)</f>
        <v>0</v>
      </c>
      <c r="E58" s="92">
        <f t="shared" si="15"/>
        <v>0</v>
      </c>
      <c r="F58" s="92">
        <f t="shared" si="15"/>
        <v>0</v>
      </c>
      <c r="G58" s="92">
        <f t="shared" si="15"/>
        <v>0</v>
      </c>
      <c r="H58" s="92">
        <f t="shared" si="15"/>
        <v>0</v>
      </c>
      <c r="I58" s="92">
        <f t="shared" si="15"/>
        <v>0</v>
      </c>
      <c r="J58" s="94">
        <f t="shared" si="15"/>
        <v>0</v>
      </c>
      <c r="K58" s="94">
        <f t="shared" si="15"/>
        <v>0</v>
      </c>
      <c r="L58" s="94">
        <f>SUM(L45:L57)</f>
        <v>0</v>
      </c>
      <c r="M58" s="94">
        <f t="shared" ref="M58:S58" si="16">SUM(M45:M57)</f>
        <v>1665000</v>
      </c>
      <c r="N58" s="94">
        <f t="shared" si="16"/>
        <v>0</v>
      </c>
      <c r="O58" s="94">
        <f t="shared" si="16"/>
        <v>0</v>
      </c>
      <c r="P58" s="94">
        <f t="shared" si="16"/>
        <v>1665000</v>
      </c>
      <c r="Q58" s="94">
        <f t="shared" si="16"/>
        <v>0</v>
      </c>
      <c r="R58" s="94">
        <f t="shared" si="16"/>
        <v>0</v>
      </c>
      <c r="S58" s="94">
        <f t="shared" si="16"/>
        <v>-1665000</v>
      </c>
    </row>
    <row r="61" spans="2:20" s="89" customFormat="1" ht="19.5" x14ac:dyDescent="0.35">
      <c r="C61" s="89" t="s">
        <v>73</v>
      </c>
    </row>
    <row r="62" spans="2:20" x14ac:dyDescent="0.3">
      <c r="B62" s="90" t="s">
        <v>74</v>
      </c>
    </row>
    <row r="63" spans="2:20" s="92" customFormat="1" x14ac:dyDescent="0.3">
      <c r="B63" s="92" t="s">
        <v>36</v>
      </c>
      <c r="C63" s="92" t="s">
        <v>37</v>
      </c>
      <c r="D63" s="92" t="s">
        <v>38</v>
      </c>
      <c r="E63" s="92" t="s">
        <v>39</v>
      </c>
      <c r="F63" s="92" t="s">
        <v>40</v>
      </c>
      <c r="G63" s="92" t="s">
        <v>41</v>
      </c>
      <c r="H63" s="92" t="s">
        <v>42</v>
      </c>
      <c r="I63" s="92" t="s">
        <v>43</v>
      </c>
      <c r="J63" s="92" t="s">
        <v>44</v>
      </c>
      <c r="K63" s="92" t="s">
        <v>45</v>
      </c>
      <c r="L63" s="92" t="s">
        <v>46</v>
      </c>
      <c r="M63" s="92" t="s">
        <v>47</v>
      </c>
      <c r="N63" s="92" t="s">
        <v>48</v>
      </c>
      <c r="O63" s="92" t="s">
        <v>49</v>
      </c>
      <c r="P63" s="92" t="s">
        <v>50</v>
      </c>
      <c r="Q63" s="92" t="s">
        <v>51</v>
      </c>
      <c r="R63" s="92" t="s">
        <v>52</v>
      </c>
      <c r="S63" s="92" t="s">
        <v>53</v>
      </c>
      <c r="T63" s="92" t="s">
        <v>54</v>
      </c>
    </row>
    <row r="64" spans="2:20" x14ac:dyDescent="0.3">
      <c r="B64" s="92" t="s">
        <v>6</v>
      </c>
      <c r="H64" s="91">
        <f t="shared" ref="H64:H76" si="17">SUM(C64:G64)</f>
        <v>0</v>
      </c>
      <c r="J64" s="93"/>
      <c r="K64" s="93"/>
      <c r="L64" s="93">
        <f>J64+K64</f>
        <v>0</v>
      </c>
      <c r="M64" s="93">
        <v>125000</v>
      </c>
      <c r="N64" s="93"/>
      <c r="O64" s="93"/>
      <c r="P64" s="93">
        <f t="shared" ref="P64:P76" si="18">SUM(M64:O64)</f>
        <v>125000</v>
      </c>
      <c r="Q64" s="93"/>
      <c r="R64" s="93"/>
      <c r="S64" s="94">
        <f>L64-P64-Q64</f>
        <v>-125000</v>
      </c>
      <c r="T64" s="91" t="s">
        <v>55</v>
      </c>
    </row>
    <row r="65" spans="2:20" x14ac:dyDescent="0.3">
      <c r="B65" s="92" t="s">
        <v>2</v>
      </c>
      <c r="H65" s="91">
        <f t="shared" si="17"/>
        <v>0</v>
      </c>
      <c r="J65" s="93"/>
      <c r="K65" s="93"/>
      <c r="L65" s="93">
        <f t="shared" ref="L65:L76" si="19">J65+K65</f>
        <v>0</v>
      </c>
      <c r="M65" s="93">
        <v>125000</v>
      </c>
      <c r="N65" s="93"/>
      <c r="O65" s="93"/>
      <c r="P65" s="93">
        <f t="shared" si="18"/>
        <v>125000</v>
      </c>
      <c r="Q65" s="93"/>
      <c r="R65" s="93"/>
      <c r="S65" s="94">
        <f t="shared" ref="S65:S76" si="20">L65-P65-Q65</f>
        <v>-125000</v>
      </c>
      <c r="T65" s="91" t="s">
        <v>56</v>
      </c>
    </row>
    <row r="66" spans="2:20" x14ac:dyDescent="0.3">
      <c r="B66" s="92" t="s">
        <v>1</v>
      </c>
      <c r="H66" s="91">
        <f t="shared" si="17"/>
        <v>0</v>
      </c>
      <c r="J66" s="93"/>
      <c r="K66" s="93"/>
      <c r="L66" s="93">
        <f t="shared" si="19"/>
        <v>0</v>
      </c>
      <c r="M66" s="93">
        <v>125000</v>
      </c>
      <c r="N66" s="93"/>
      <c r="O66" s="93"/>
      <c r="P66" s="93">
        <f t="shared" si="18"/>
        <v>125000</v>
      </c>
      <c r="Q66" s="93"/>
      <c r="R66" s="93"/>
      <c r="S66" s="94">
        <f t="shared" si="20"/>
        <v>-125000</v>
      </c>
      <c r="T66" s="91" t="s">
        <v>57</v>
      </c>
    </row>
    <row r="67" spans="2:20" x14ac:dyDescent="0.3">
      <c r="B67" s="92" t="s">
        <v>0</v>
      </c>
      <c r="H67" s="91">
        <f t="shared" si="17"/>
        <v>0</v>
      </c>
      <c r="J67" s="93"/>
      <c r="K67" s="93"/>
      <c r="L67" s="93">
        <f t="shared" si="19"/>
        <v>0</v>
      </c>
      <c r="M67" s="93">
        <v>125000</v>
      </c>
      <c r="N67" s="93"/>
      <c r="O67" s="93"/>
      <c r="P67" s="93">
        <f t="shared" si="18"/>
        <v>125000</v>
      </c>
      <c r="Q67" s="93"/>
      <c r="R67" s="93"/>
      <c r="S67" s="94">
        <f t="shared" si="20"/>
        <v>-125000</v>
      </c>
    </row>
    <row r="68" spans="2:20" x14ac:dyDescent="0.3">
      <c r="B68" s="92" t="s">
        <v>58</v>
      </c>
      <c r="H68" s="91">
        <f t="shared" si="17"/>
        <v>0</v>
      </c>
      <c r="J68" s="93"/>
      <c r="K68" s="93"/>
      <c r="L68" s="93">
        <f t="shared" si="19"/>
        <v>0</v>
      </c>
      <c r="M68" s="93">
        <v>130000</v>
      </c>
      <c r="N68" s="93"/>
      <c r="O68" s="93"/>
      <c r="P68" s="93">
        <f t="shared" si="18"/>
        <v>130000</v>
      </c>
      <c r="Q68" s="93"/>
      <c r="R68" s="93"/>
      <c r="S68" s="94">
        <f t="shared" si="20"/>
        <v>-130000</v>
      </c>
      <c r="T68" s="91" t="s">
        <v>59</v>
      </c>
    </row>
    <row r="69" spans="2:20" x14ac:dyDescent="0.3">
      <c r="B69" s="92" t="s">
        <v>30</v>
      </c>
      <c r="H69" s="91">
        <f t="shared" si="17"/>
        <v>0</v>
      </c>
      <c r="J69" s="93"/>
      <c r="K69" s="93"/>
      <c r="L69" s="93">
        <f t="shared" si="19"/>
        <v>0</v>
      </c>
      <c r="M69" s="93">
        <v>125000</v>
      </c>
      <c r="N69" s="93"/>
      <c r="O69" s="93"/>
      <c r="P69" s="93">
        <f t="shared" si="18"/>
        <v>125000</v>
      </c>
      <c r="Q69" s="93"/>
      <c r="R69" s="93"/>
      <c r="S69" s="94">
        <f t="shared" si="20"/>
        <v>-125000</v>
      </c>
      <c r="T69" s="91" t="s">
        <v>60</v>
      </c>
    </row>
    <row r="70" spans="2:20" x14ac:dyDescent="0.3">
      <c r="B70" s="92" t="s">
        <v>28</v>
      </c>
      <c r="H70" s="91">
        <f t="shared" si="17"/>
        <v>0</v>
      </c>
      <c r="J70" s="93"/>
      <c r="K70" s="93"/>
      <c r="L70" s="93">
        <f t="shared" si="19"/>
        <v>0</v>
      </c>
      <c r="M70" s="93">
        <v>125000</v>
      </c>
      <c r="N70" s="93"/>
      <c r="O70" s="93"/>
      <c r="P70" s="93">
        <f t="shared" si="18"/>
        <v>125000</v>
      </c>
      <c r="Q70" s="93"/>
      <c r="R70" s="93"/>
      <c r="S70" s="94">
        <f t="shared" si="20"/>
        <v>-125000</v>
      </c>
      <c r="T70" s="91" t="s">
        <v>61</v>
      </c>
    </row>
    <row r="71" spans="2:20" x14ac:dyDescent="0.3">
      <c r="B71" s="92" t="s">
        <v>3</v>
      </c>
      <c r="H71" s="91">
        <f t="shared" si="17"/>
        <v>0</v>
      </c>
      <c r="J71" s="93"/>
      <c r="K71" s="93"/>
      <c r="L71" s="93">
        <f t="shared" si="19"/>
        <v>0</v>
      </c>
      <c r="M71" s="93">
        <v>125000</v>
      </c>
      <c r="N71" s="93"/>
      <c r="O71" s="93"/>
      <c r="P71" s="93">
        <f t="shared" si="18"/>
        <v>125000</v>
      </c>
      <c r="Q71" s="93"/>
      <c r="R71" s="93"/>
      <c r="S71" s="94">
        <f t="shared" si="20"/>
        <v>-125000</v>
      </c>
      <c r="T71" s="91" t="s">
        <v>62</v>
      </c>
    </row>
    <row r="72" spans="2:20" x14ac:dyDescent="0.3">
      <c r="B72" s="92" t="s">
        <v>4</v>
      </c>
      <c r="H72" s="91">
        <f t="shared" si="17"/>
        <v>0</v>
      </c>
      <c r="J72" s="93"/>
      <c r="K72" s="93"/>
      <c r="L72" s="93">
        <f t="shared" si="19"/>
        <v>0</v>
      </c>
      <c r="M72" s="93">
        <v>125000</v>
      </c>
      <c r="N72" s="93"/>
      <c r="O72" s="93"/>
      <c r="P72" s="93">
        <f t="shared" si="18"/>
        <v>125000</v>
      </c>
      <c r="Q72" s="93"/>
      <c r="R72" s="93"/>
      <c r="S72" s="94">
        <f t="shared" si="20"/>
        <v>-125000</v>
      </c>
      <c r="T72" s="91" t="s">
        <v>63</v>
      </c>
    </row>
    <row r="73" spans="2:20" x14ac:dyDescent="0.3">
      <c r="B73" s="92" t="s">
        <v>26</v>
      </c>
      <c r="H73" s="91">
        <f t="shared" si="17"/>
        <v>0</v>
      </c>
      <c r="J73" s="93"/>
      <c r="K73" s="93"/>
      <c r="L73" s="93">
        <f t="shared" si="19"/>
        <v>0</v>
      </c>
      <c r="M73" s="93">
        <v>140000</v>
      </c>
      <c r="N73" s="93"/>
      <c r="O73" s="93"/>
      <c r="P73" s="93">
        <f t="shared" si="18"/>
        <v>140000</v>
      </c>
      <c r="Q73" s="93"/>
      <c r="R73" s="93"/>
      <c r="S73" s="94">
        <f t="shared" si="20"/>
        <v>-140000</v>
      </c>
      <c r="T73" s="91" t="s">
        <v>64</v>
      </c>
    </row>
    <row r="74" spans="2:20" x14ac:dyDescent="0.3">
      <c r="B74" s="92" t="s">
        <v>27</v>
      </c>
      <c r="H74" s="91">
        <f t="shared" si="17"/>
        <v>0</v>
      </c>
      <c r="J74" s="93"/>
      <c r="K74" s="93"/>
      <c r="L74" s="93">
        <f t="shared" si="19"/>
        <v>0</v>
      </c>
      <c r="M74" s="93">
        <v>140000</v>
      </c>
      <c r="N74" s="93"/>
      <c r="O74" s="93"/>
      <c r="P74" s="93">
        <f t="shared" si="18"/>
        <v>140000</v>
      </c>
      <c r="Q74" s="93"/>
      <c r="R74" s="93"/>
      <c r="S74" s="94">
        <f t="shared" si="20"/>
        <v>-140000</v>
      </c>
      <c r="T74" s="91" t="s">
        <v>65</v>
      </c>
    </row>
    <row r="75" spans="2:20" x14ac:dyDescent="0.3">
      <c r="B75" s="92" t="s">
        <v>29</v>
      </c>
      <c r="H75" s="91">
        <f t="shared" si="17"/>
        <v>0</v>
      </c>
      <c r="J75" s="93"/>
      <c r="K75" s="93"/>
      <c r="L75" s="93">
        <f t="shared" si="19"/>
        <v>0</v>
      </c>
      <c r="M75" s="93">
        <v>130000</v>
      </c>
      <c r="N75" s="93"/>
      <c r="O75" s="93"/>
      <c r="P75" s="93">
        <f t="shared" si="18"/>
        <v>130000</v>
      </c>
      <c r="Q75" s="93"/>
      <c r="R75" s="93"/>
      <c r="S75" s="94">
        <f t="shared" si="20"/>
        <v>-130000</v>
      </c>
      <c r="T75" s="91" t="s">
        <v>66</v>
      </c>
    </row>
    <row r="76" spans="2:20" x14ac:dyDescent="0.3">
      <c r="B76" s="92" t="s">
        <v>67</v>
      </c>
      <c r="H76" s="91">
        <f t="shared" si="17"/>
        <v>0</v>
      </c>
      <c r="J76" s="93"/>
      <c r="K76" s="93"/>
      <c r="L76" s="93">
        <f t="shared" si="19"/>
        <v>0</v>
      </c>
      <c r="M76" s="93">
        <v>125000</v>
      </c>
      <c r="N76" s="93"/>
      <c r="O76" s="93"/>
      <c r="P76" s="93">
        <f t="shared" si="18"/>
        <v>125000</v>
      </c>
      <c r="Q76" s="93"/>
      <c r="R76" s="93"/>
      <c r="S76" s="94">
        <f t="shared" si="20"/>
        <v>-125000</v>
      </c>
      <c r="T76" s="91" t="s">
        <v>68</v>
      </c>
    </row>
    <row r="77" spans="2:20" s="92" customFormat="1" x14ac:dyDescent="0.3">
      <c r="B77" s="92" t="s">
        <v>42</v>
      </c>
      <c r="C77" s="92">
        <f>SUM(C64:C76)</f>
        <v>0</v>
      </c>
      <c r="D77" s="92">
        <f t="shared" ref="D77:K77" si="21">SUM(D64:D76)</f>
        <v>0</v>
      </c>
      <c r="E77" s="92">
        <f t="shared" si="21"/>
        <v>0</v>
      </c>
      <c r="F77" s="92">
        <f t="shared" si="21"/>
        <v>0</v>
      </c>
      <c r="G77" s="92">
        <f t="shared" si="21"/>
        <v>0</v>
      </c>
      <c r="H77" s="92">
        <f t="shared" si="21"/>
        <v>0</v>
      </c>
      <c r="I77" s="92">
        <f t="shared" si="21"/>
        <v>0</v>
      </c>
      <c r="J77" s="94">
        <f t="shared" si="21"/>
        <v>0</v>
      </c>
      <c r="K77" s="94">
        <f t="shared" si="21"/>
        <v>0</v>
      </c>
      <c r="L77" s="94">
        <f>SUM(L64:L76)</f>
        <v>0</v>
      </c>
      <c r="M77" s="94">
        <f t="shared" ref="M77:S77" si="22">SUM(M64:M76)</f>
        <v>1665000</v>
      </c>
      <c r="N77" s="94">
        <f t="shared" si="22"/>
        <v>0</v>
      </c>
      <c r="O77" s="94">
        <f t="shared" si="22"/>
        <v>0</v>
      </c>
      <c r="P77" s="94">
        <f t="shared" si="22"/>
        <v>1665000</v>
      </c>
      <c r="Q77" s="94">
        <f t="shared" si="22"/>
        <v>0</v>
      </c>
      <c r="R77" s="94">
        <f t="shared" si="22"/>
        <v>0</v>
      </c>
      <c r="S77" s="94">
        <f t="shared" si="22"/>
        <v>-1665000</v>
      </c>
    </row>
    <row r="78" spans="2:20" s="92" customFormat="1" x14ac:dyDescent="0.3">
      <c r="J78" s="94"/>
      <c r="K78" s="94"/>
      <c r="L78" s="94"/>
      <c r="M78" s="94"/>
      <c r="N78" s="94"/>
      <c r="O78" s="94"/>
      <c r="P78" s="94"/>
      <c r="Q78" s="94"/>
      <c r="R78" s="94"/>
      <c r="S78" s="94"/>
    </row>
    <row r="79" spans="2:20" s="92" customFormat="1" x14ac:dyDescent="0.3">
      <c r="J79" s="94"/>
      <c r="K79" s="94"/>
      <c r="L79" s="94"/>
      <c r="M79" s="94"/>
      <c r="N79" s="94"/>
      <c r="O79" s="94"/>
      <c r="P79" s="94"/>
      <c r="Q79" s="94"/>
      <c r="R79" s="94"/>
      <c r="S79" s="94"/>
    </row>
    <row r="81" spans="2:20" s="89" customFormat="1" ht="19.5" x14ac:dyDescent="0.35">
      <c r="C81" s="89" t="s">
        <v>75</v>
      </c>
    </row>
    <row r="82" spans="2:20" x14ac:dyDescent="0.3">
      <c r="B82" s="90" t="s">
        <v>76</v>
      </c>
    </row>
    <row r="83" spans="2:20" s="92" customFormat="1" x14ac:dyDescent="0.3">
      <c r="B83" s="92" t="s">
        <v>36</v>
      </c>
      <c r="C83" s="92" t="s">
        <v>37</v>
      </c>
      <c r="D83" s="92" t="s">
        <v>38</v>
      </c>
      <c r="E83" s="92" t="s">
        <v>39</v>
      </c>
      <c r="F83" s="92" t="s">
        <v>40</v>
      </c>
      <c r="G83" s="92" t="s">
        <v>41</v>
      </c>
      <c r="H83" s="92" t="s">
        <v>42</v>
      </c>
      <c r="I83" s="92" t="s">
        <v>43</v>
      </c>
      <c r="J83" s="92" t="s">
        <v>44</v>
      </c>
      <c r="K83" s="92" t="s">
        <v>45</v>
      </c>
      <c r="L83" s="92" t="s">
        <v>46</v>
      </c>
      <c r="M83" s="92" t="s">
        <v>47</v>
      </c>
      <c r="N83" s="92" t="s">
        <v>48</v>
      </c>
      <c r="O83" s="92" t="s">
        <v>49</v>
      </c>
      <c r="P83" s="92" t="s">
        <v>50</v>
      </c>
      <c r="Q83" s="92" t="s">
        <v>51</v>
      </c>
      <c r="R83" s="92" t="s">
        <v>52</v>
      </c>
      <c r="S83" s="92" t="s">
        <v>53</v>
      </c>
      <c r="T83" s="92" t="s">
        <v>54</v>
      </c>
    </row>
    <row r="84" spans="2:20" x14ac:dyDescent="0.3">
      <c r="B84" s="92" t="s">
        <v>6</v>
      </c>
      <c r="H84" s="91">
        <f t="shared" ref="H84:H96" si="23">SUM(C84:G84)</f>
        <v>0</v>
      </c>
      <c r="J84" s="93"/>
      <c r="K84" s="93"/>
      <c r="L84" s="93">
        <f>J84+K84</f>
        <v>0</v>
      </c>
      <c r="M84" s="93">
        <v>125000</v>
      </c>
      <c r="N84" s="93"/>
      <c r="O84" s="93"/>
      <c r="P84" s="93">
        <f t="shared" ref="P84:P96" si="24">SUM(M84:O84)</f>
        <v>125000</v>
      </c>
      <c r="Q84" s="93"/>
      <c r="R84" s="93"/>
      <c r="S84" s="94">
        <f>L84-P84-Q84</f>
        <v>-125000</v>
      </c>
      <c r="T84" s="91" t="s">
        <v>55</v>
      </c>
    </row>
    <row r="85" spans="2:20" x14ac:dyDescent="0.3">
      <c r="B85" s="92" t="s">
        <v>2</v>
      </c>
      <c r="H85" s="91">
        <f t="shared" si="23"/>
        <v>0</v>
      </c>
      <c r="J85" s="93"/>
      <c r="K85" s="93"/>
      <c r="L85" s="93">
        <f t="shared" ref="L85:L96" si="25">J85+K85</f>
        <v>0</v>
      </c>
      <c r="M85" s="93">
        <v>125000</v>
      </c>
      <c r="N85" s="93"/>
      <c r="O85" s="93"/>
      <c r="P85" s="93">
        <f t="shared" si="24"/>
        <v>125000</v>
      </c>
      <c r="Q85" s="93"/>
      <c r="R85" s="93"/>
      <c r="S85" s="94">
        <f t="shared" ref="S85:S96" si="26">L85-P85-Q85</f>
        <v>-125000</v>
      </c>
      <c r="T85" s="91" t="s">
        <v>56</v>
      </c>
    </row>
    <row r="86" spans="2:20" x14ac:dyDescent="0.3">
      <c r="B86" s="92" t="s">
        <v>1</v>
      </c>
      <c r="H86" s="91">
        <f t="shared" si="23"/>
        <v>0</v>
      </c>
      <c r="J86" s="93"/>
      <c r="K86" s="93"/>
      <c r="L86" s="93">
        <f t="shared" si="25"/>
        <v>0</v>
      </c>
      <c r="M86" s="93">
        <v>125000</v>
      </c>
      <c r="N86" s="93"/>
      <c r="O86" s="93"/>
      <c r="P86" s="93">
        <f t="shared" si="24"/>
        <v>125000</v>
      </c>
      <c r="Q86" s="93"/>
      <c r="R86" s="93"/>
      <c r="S86" s="94">
        <f t="shared" si="26"/>
        <v>-125000</v>
      </c>
      <c r="T86" s="91" t="s">
        <v>57</v>
      </c>
    </row>
    <row r="87" spans="2:20" x14ac:dyDescent="0.3">
      <c r="B87" s="92" t="s">
        <v>0</v>
      </c>
      <c r="H87" s="91">
        <f t="shared" si="23"/>
        <v>0</v>
      </c>
      <c r="J87" s="93"/>
      <c r="K87" s="93"/>
      <c r="L87" s="93">
        <f t="shared" si="25"/>
        <v>0</v>
      </c>
      <c r="M87" s="93">
        <v>125000</v>
      </c>
      <c r="N87" s="93"/>
      <c r="O87" s="93"/>
      <c r="P87" s="93">
        <f t="shared" si="24"/>
        <v>125000</v>
      </c>
      <c r="Q87" s="93"/>
      <c r="R87" s="93"/>
      <c r="S87" s="94">
        <f t="shared" si="26"/>
        <v>-125000</v>
      </c>
    </row>
    <row r="88" spans="2:20" x14ac:dyDescent="0.3">
      <c r="B88" s="92" t="s">
        <v>58</v>
      </c>
      <c r="H88" s="91">
        <f t="shared" si="23"/>
        <v>0</v>
      </c>
      <c r="J88" s="93"/>
      <c r="K88" s="93"/>
      <c r="L88" s="93">
        <f t="shared" si="25"/>
        <v>0</v>
      </c>
      <c r="M88" s="93">
        <v>130000</v>
      </c>
      <c r="N88" s="93"/>
      <c r="O88" s="93"/>
      <c r="P88" s="93">
        <f t="shared" si="24"/>
        <v>130000</v>
      </c>
      <c r="Q88" s="93"/>
      <c r="R88" s="93"/>
      <c r="S88" s="94">
        <f t="shared" si="26"/>
        <v>-130000</v>
      </c>
      <c r="T88" s="91" t="s">
        <v>59</v>
      </c>
    </row>
    <row r="89" spans="2:20" x14ac:dyDescent="0.3">
      <c r="B89" s="92" t="s">
        <v>30</v>
      </c>
      <c r="H89" s="91">
        <f t="shared" si="23"/>
        <v>0</v>
      </c>
      <c r="J89" s="93"/>
      <c r="K89" s="93"/>
      <c r="L89" s="93">
        <f t="shared" si="25"/>
        <v>0</v>
      </c>
      <c r="M89" s="93">
        <v>125000</v>
      </c>
      <c r="N89" s="93"/>
      <c r="O89" s="93"/>
      <c r="P89" s="93">
        <f t="shared" si="24"/>
        <v>125000</v>
      </c>
      <c r="Q89" s="93"/>
      <c r="R89" s="93"/>
      <c r="S89" s="94">
        <f t="shared" si="26"/>
        <v>-125000</v>
      </c>
      <c r="T89" s="91" t="s">
        <v>60</v>
      </c>
    </row>
    <row r="90" spans="2:20" x14ac:dyDescent="0.3">
      <c r="B90" s="92" t="s">
        <v>28</v>
      </c>
      <c r="H90" s="91">
        <f t="shared" si="23"/>
        <v>0</v>
      </c>
      <c r="J90" s="93"/>
      <c r="K90" s="93"/>
      <c r="L90" s="93">
        <f t="shared" si="25"/>
        <v>0</v>
      </c>
      <c r="M90" s="93">
        <v>125000</v>
      </c>
      <c r="N90" s="93"/>
      <c r="O90" s="93"/>
      <c r="P90" s="93">
        <f t="shared" si="24"/>
        <v>125000</v>
      </c>
      <c r="Q90" s="93"/>
      <c r="R90" s="93"/>
      <c r="S90" s="94">
        <f t="shared" si="26"/>
        <v>-125000</v>
      </c>
      <c r="T90" s="91" t="s">
        <v>61</v>
      </c>
    </row>
    <row r="91" spans="2:20" x14ac:dyDescent="0.3">
      <c r="B91" s="92" t="s">
        <v>3</v>
      </c>
      <c r="H91" s="91">
        <f t="shared" si="23"/>
        <v>0</v>
      </c>
      <c r="J91" s="93"/>
      <c r="K91" s="93"/>
      <c r="L91" s="93">
        <f t="shared" si="25"/>
        <v>0</v>
      </c>
      <c r="M91" s="93">
        <v>125000</v>
      </c>
      <c r="N91" s="93"/>
      <c r="O91" s="93"/>
      <c r="P91" s="93">
        <f t="shared" si="24"/>
        <v>125000</v>
      </c>
      <c r="Q91" s="93"/>
      <c r="R91" s="93"/>
      <c r="S91" s="94">
        <f t="shared" si="26"/>
        <v>-125000</v>
      </c>
      <c r="T91" s="91" t="s">
        <v>62</v>
      </c>
    </row>
    <row r="92" spans="2:20" x14ac:dyDescent="0.3">
      <c r="B92" s="92" t="s">
        <v>4</v>
      </c>
      <c r="H92" s="91">
        <f t="shared" si="23"/>
        <v>0</v>
      </c>
      <c r="J92" s="93"/>
      <c r="K92" s="93"/>
      <c r="L92" s="93">
        <f t="shared" si="25"/>
        <v>0</v>
      </c>
      <c r="M92" s="93">
        <v>125000</v>
      </c>
      <c r="N92" s="93"/>
      <c r="O92" s="93"/>
      <c r="P92" s="93">
        <f t="shared" si="24"/>
        <v>125000</v>
      </c>
      <c r="Q92" s="93"/>
      <c r="R92" s="93"/>
      <c r="S92" s="94">
        <f t="shared" si="26"/>
        <v>-125000</v>
      </c>
      <c r="T92" s="91" t="s">
        <v>63</v>
      </c>
    </row>
    <row r="93" spans="2:20" x14ac:dyDescent="0.3">
      <c r="B93" s="92" t="s">
        <v>26</v>
      </c>
      <c r="H93" s="91">
        <f t="shared" si="23"/>
        <v>0</v>
      </c>
      <c r="J93" s="93"/>
      <c r="K93" s="93"/>
      <c r="L93" s="93">
        <f t="shared" si="25"/>
        <v>0</v>
      </c>
      <c r="M93" s="93">
        <v>140000</v>
      </c>
      <c r="N93" s="93"/>
      <c r="O93" s="93"/>
      <c r="P93" s="93">
        <f t="shared" si="24"/>
        <v>140000</v>
      </c>
      <c r="Q93" s="93"/>
      <c r="R93" s="93"/>
      <c r="S93" s="94">
        <f t="shared" si="26"/>
        <v>-140000</v>
      </c>
      <c r="T93" s="91" t="s">
        <v>64</v>
      </c>
    </row>
    <row r="94" spans="2:20" x14ac:dyDescent="0.3">
      <c r="B94" s="92" t="s">
        <v>27</v>
      </c>
      <c r="H94" s="91">
        <f t="shared" si="23"/>
        <v>0</v>
      </c>
      <c r="J94" s="93"/>
      <c r="K94" s="93"/>
      <c r="L94" s="93">
        <f t="shared" si="25"/>
        <v>0</v>
      </c>
      <c r="M94" s="93">
        <v>140000</v>
      </c>
      <c r="N94" s="93"/>
      <c r="O94" s="93"/>
      <c r="P94" s="93">
        <f t="shared" si="24"/>
        <v>140000</v>
      </c>
      <c r="Q94" s="93"/>
      <c r="R94" s="93"/>
      <c r="S94" s="94">
        <f t="shared" si="26"/>
        <v>-140000</v>
      </c>
      <c r="T94" s="91" t="s">
        <v>65</v>
      </c>
    </row>
    <row r="95" spans="2:20" x14ac:dyDescent="0.3">
      <c r="B95" s="92" t="s">
        <v>29</v>
      </c>
      <c r="H95" s="91">
        <f t="shared" si="23"/>
        <v>0</v>
      </c>
      <c r="J95" s="93"/>
      <c r="K95" s="93"/>
      <c r="L95" s="93">
        <f t="shared" si="25"/>
        <v>0</v>
      </c>
      <c r="M95" s="93">
        <v>130000</v>
      </c>
      <c r="N95" s="93"/>
      <c r="O95" s="93"/>
      <c r="P95" s="93">
        <f t="shared" si="24"/>
        <v>130000</v>
      </c>
      <c r="Q95" s="93"/>
      <c r="R95" s="93"/>
      <c r="S95" s="94">
        <f t="shared" si="26"/>
        <v>-130000</v>
      </c>
      <c r="T95" s="91" t="s">
        <v>66</v>
      </c>
    </row>
    <row r="96" spans="2:20" x14ac:dyDescent="0.3">
      <c r="B96" s="92" t="s">
        <v>67</v>
      </c>
      <c r="H96" s="91">
        <f t="shared" si="23"/>
        <v>0</v>
      </c>
      <c r="J96" s="93"/>
      <c r="K96" s="93"/>
      <c r="L96" s="93">
        <f t="shared" si="25"/>
        <v>0</v>
      </c>
      <c r="M96" s="93">
        <v>125000</v>
      </c>
      <c r="N96" s="93"/>
      <c r="O96" s="93"/>
      <c r="P96" s="93">
        <f t="shared" si="24"/>
        <v>125000</v>
      </c>
      <c r="Q96" s="93"/>
      <c r="R96" s="93"/>
      <c r="S96" s="94">
        <f t="shared" si="26"/>
        <v>-125000</v>
      </c>
      <c r="T96" s="91" t="s">
        <v>68</v>
      </c>
    </row>
    <row r="97" spans="2:20" s="92" customFormat="1" x14ac:dyDescent="0.3">
      <c r="B97" s="92" t="s">
        <v>42</v>
      </c>
      <c r="C97" s="92">
        <f>SUM(C84:C96)</f>
        <v>0</v>
      </c>
      <c r="D97" s="92">
        <f t="shared" ref="D97:K97" si="27">SUM(D84:D96)</f>
        <v>0</v>
      </c>
      <c r="E97" s="92">
        <f t="shared" si="27"/>
        <v>0</v>
      </c>
      <c r="F97" s="92">
        <f t="shared" si="27"/>
        <v>0</v>
      </c>
      <c r="G97" s="92">
        <f t="shared" si="27"/>
        <v>0</v>
      </c>
      <c r="H97" s="92">
        <f t="shared" si="27"/>
        <v>0</v>
      </c>
      <c r="I97" s="92">
        <f t="shared" si="27"/>
        <v>0</v>
      </c>
      <c r="J97" s="94">
        <f t="shared" si="27"/>
        <v>0</v>
      </c>
      <c r="K97" s="94">
        <f t="shared" si="27"/>
        <v>0</v>
      </c>
      <c r="L97" s="94">
        <f>SUM(L84:L96)</f>
        <v>0</v>
      </c>
      <c r="M97" s="94">
        <f t="shared" ref="M97:S97" si="28">SUM(M84:M96)</f>
        <v>1665000</v>
      </c>
      <c r="N97" s="94">
        <f t="shared" si="28"/>
        <v>0</v>
      </c>
      <c r="O97" s="94">
        <f t="shared" si="28"/>
        <v>0</v>
      </c>
      <c r="P97" s="94">
        <f t="shared" si="28"/>
        <v>1665000</v>
      </c>
      <c r="Q97" s="94">
        <f t="shared" si="28"/>
        <v>0</v>
      </c>
      <c r="R97" s="94">
        <f t="shared" si="28"/>
        <v>0</v>
      </c>
      <c r="S97" s="94">
        <f t="shared" si="28"/>
        <v>-1665000</v>
      </c>
    </row>
    <row r="98" spans="2:20" s="92" customFormat="1" x14ac:dyDescent="0.3">
      <c r="J98" s="94"/>
      <c r="K98" s="94"/>
      <c r="L98" s="94"/>
      <c r="M98" s="94"/>
      <c r="N98" s="94"/>
      <c r="O98" s="94"/>
      <c r="P98" s="94"/>
      <c r="Q98" s="94"/>
      <c r="R98" s="94"/>
      <c r="S98" s="94"/>
    </row>
    <row r="99" spans="2:20" s="92" customFormat="1" x14ac:dyDescent="0.3">
      <c r="J99" s="94"/>
      <c r="K99" s="94"/>
      <c r="L99" s="94"/>
      <c r="M99" s="94"/>
      <c r="N99" s="94"/>
      <c r="O99" s="94"/>
      <c r="P99" s="94"/>
      <c r="Q99" s="94"/>
      <c r="R99" s="94"/>
      <c r="S99" s="94"/>
    </row>
    <row r="101" spans="2:20" s="89" customFormat="1" ht="19.5" x14ac:dyDescent="0.35">
      <c r="C101" s="89" t="s">
        <v>77</v>
      </c>
    </row>
    <row r="102" spans="2:20" x14ac:dyDescent="0.3">
      <c r="B102" s="90" t="s">
        <v>78</v>
      </c>
    </row>
    <row r="103" spans="2:20" s="92" customFormat="1" x14ac:dyDescent="0.3">
      <c r="B103" s="92" t="s">
        <v>36</v>
      </c>
      <c r="C103" s="92" t="s">
        <v>37</v>
      </c>
      <c r="D103" s="92" t="s">
        <v>38</v>
      </c>
      <c r="E103" s="92" t="s">
        <v>39</v>
      </c>
      <c r="F103" s="92" t="s">
        <v>40</v>
      </c>
      <c r="G103" s="92" t="s">
        <v>41</v>
      </c>
      <c r="H103" s="92" t="s">
        <v>42</v>
      </c>
      <c r="I103" s="92" t="s">
        <v>43</v>
      </c>
      <c r="J103" s="92" t="s">
        <v>44</v>
      </c>
      <c r="K103" s="92" t="s">
        <v>45</v>
      </c>
      <c r="L103" s="92" t="s">
        <v>46</v>
      </c>
      <c r="M103" s="92" t="s">
        <v>47</v>
      </c>
      <c r="N103" s="92" t="s">
        <v>48</v>
      </c>
      <c r="O103" s="92" t="s">
        <v>49</v>
      </c>
      <c r="P103" s="92" t="s">
        <v>50</v>
      </c>
      <c r="Q103" s="92" t="s">
        <v>51</v>
      </c>
      <c r="R103" s="92" t="s">
        <v>52</v>
      </c>
      <c r="S103" s="92" t="s">
        <v>53</v>
      </c>
      <c r="T103" s="92" t="s">
        <v>54</v>
      </c>
    </row>
    <row r="104" spans="2:20" x14ac:dyDescent="0.3">
      <c r="B104" s="92" t="s">
        <v>6</v>
      </c>
      <c r="H104" s="91">
        <f t="shared" ref="H104:H116" si="29">SUM(C104:G104)</f>
        <v>0</v>
      </c>
      <c r="J104" s="93"/>
      <c r="K104" s="93"/>
      <c r="L104" s="93">
        <f>J104+K104</f>
        <v>0</v>
      </c>
      <c r="M104" s="93">
        <v>125000</v>
      </c>
      <c r="N104" s="93"/>
      <c r="O104" s="93"/>
      <c r="P104" s="93">
        <f t="shared" ref="P104:P116" si="30">SUM(M104:O104)</f>
        <v>125000</v>
      </c>
      <c r="Q104" s="93"/>
      <c r="R104" s="93"/>
      <c r="S104" s="94">
        <f>L104-P104-Q104</f>
        <v>-125000</v>
      </c>
      <c r="T104" s="91" t="s">
        <v>55</v>
      </c>
    </row>
    <row r="105" spans="2:20" x14ac:dyDescent="0.3">
      <c r="B105" s="92" t="s">
        <v>2</v>
      </c>
      <c r="H105" s="91">
        <f t="shared" si="29"/>
        <v>0</v>
      </c>
      <c r="J105" s="93"/>
      <c r="K105" s="93"/>
      <c r="L105" s="93">
        <f t="shared" ref="L105:L116" si="31">J105+K105</f>
        <v>0</v>
      </c>
      <c r="M105" s="93">
        <v>125000</v>
      </c>
      <c r="N105" s="93"/>
      <c r="O105" s="93"/>
      <c r="P105" s="93">
        <f t="shared" si="30"/>
        <v>125000</v>
      </c>
      <c r="Q105" s="93"/>
      <c r="R105" s="93"/>
      <c r="S105" s="94">
        <f t="shared" ref="S105:S116" si="32">L105-P105-Q105</f>
        <v>-125000</v>
      </c>
      <c r="T105" s="91" t="s">
        <v>56</v>
      </c>
    </row>
    <row r="106" spans="2:20" x14ac:dyDescent="0.3">
      <c r="B106" s="92" t="s">
        <v>1</v>
      </c>
      <c r="H106" s="91">
        <f t="shared" si="29"/>
        <v>0</v>
      </c>
      <c r="J106" s="93"/>
      <c r="K106" s="93"/>
      <c r="L106" s="93">
        <f t="shared" si="31"/>
        <v>0</v>
      </c>
      <c r="M106" s="93">
        <v>125000</v>
      </c>
      <c r="N106" s="93"/>
      <c r="O106" s="93"/>
      <c r="P106" s="93">
        <f t="shared" si="30"/>
        <v>125000</v>
      </c>
      <c r="Q106" s="93"/>
      <c r="R106" s="93"/>
      <c r="S106" s="94">
        <f t="shared" si="32"/>
        <v>-125000</v>
      </c>
      <c r="T106" s="91" t="s">
        <v>57</v>
      </c>
    </row>
    <row r="107" spans="2:20" x14ac:dyDescent="0.3">
      <c r="B107" s="92" t="s">
        <v>0</v>
      </c>
      <c r="H107" s="91">
        <f t="shared" si="29"/>
        <v>0</v>
      </c>
      <c r="J107" s="93"/>
      <c r="K107" s="93"/>
      <c r="L107" s="93">
        <f t="shared" si="31"/>
        <v>0</v>
      </c>
      <c r="M107" s="93">
        <v>125000</v>
      </c>
      <c r="N107" s="93"/>
      <c r="O107" s="93"/>
      <c r="P107" s="93">
        <f t="shared" si="30"/>
        <v>125000</v>
      </c>
      <c r="Q107" s="93"/>
      <c r="R107" s="93"/>
      <c r="S107" s="94">
        <f t="shared" si="32"/>
        <v>-125000</v>
      </c>
    </row>
    <row r="108" spans="2:20" x14ac:dyDescent="0.3">
      <c r="B108" s="92" t="s">
        <v>58</v>
      </c>
      <c r="H108" s="91">
        <f t="shared" si="29"/>
        <v>0</v>
      </c>
      <c r="J108" s="93"/>
      <c r="K108" s="93"/>
      <c r="L108" s="93">
        <f t="shared" si="31"/>
        <v>0</v>
      </c>
      <c r="M108" s="93">
        <v>130000</v>
      </c>
      <c r="N108" s="93"/>
      <c r="O108" s="93"/>
      <c r="P108" s="93">
        <f t="shared" si="30"/>
        <v>130000</v>
      </c>
      <c r="Q108" s="93"/>
      <c r="R108" s="93"/>
      <c r="S108" s="94">
        <f t="shared" si="32"/>
        <v>-130000</v>
      </c>
      <c r="T108" s="91" t="s">
        <v>59</v>
      </c>
    </row>
    <row r="109" spans="2:20" x14ac:dyDescent="0.3">
      <c r="B109" s="92" t="s">
        <v>30</v>
      </c>
      <c r="H109" s="91">
        <f t="shared" si="29"/>
        <v>0</v>
      </c>
      <c r="J109" s="93"/>
      <c r="K109" s="93"/>
      <c r="L109" s="93">
        <f t="shared" si="31"/>
        <v>0</v>
      </c>
      <c r="M109" s="93">
        <v>125000</v>
      </c>
      <c r="N109" s="93"/>
      <c r="O109" s="93"/>
      <c r="P109" s="93">
        <f t="shared" si="30"/>
        <v>125000</v>
      </c>
      <c r="Q109" s="93"/>
      <c r="R109" s="93"/>
      <c r="S109" s="94">
        <f t="shared" si="32"/>
        <v>-125000</v>
      </c>
      <c r="T109" s="91" t="s">
        <v>60</v>
      </c>
    </row>
    <row r="110" spans="2:20" x14ac:dyDescent="0.3">
      <c r="B110" s="92" t="s">
        <v>28</v>
      </c>
      <c r="H110" s="91">
        <f t="shared" si="29"/>
        <v>0</v>
      </c>
      <c r="J110" s="93"/>
      <c r="K110" s="93"/>
      <c r="L110" s="93">
        <f t="shared" si="31"/>
        <v>0</v>
      </c>
      <c r="M110" s="93">
        <v>125000</v>
      </c>
      <c r="N110" s="93"/>
      <c r="O110" s="93"/>
      <c r="P110" s="93">
        <f t="shared" si="30"/>
        <v>125000</v>
      </c>
      <c r="Q110" s="93"/>
      <c r="R110" s="93"/>
      <c r="S110" s="94">
        <f t="shared" si="32"/>
        <v>-125000</v>
      </c>
      <c r="T110" s="91" t="s">
        <v>61</v>
      </c>
    </row>
    <row r="111" spans="2:20" x14ac:dyDescent="0.3">
      <c r="B111" s="92" t="s">
        <v>3</v>
      </c>
      <c r="H111" s="91">
        <f t="shared" si="29"/>
        <v>0</v>
      </c>
      <c r="J111" s="93"/>
      <c r="K111" s="93"/>
      <c r="L111" s="93">
        <f t="shared" si="31"/>
        <v>0</v>
      </c>
      <c r="M111" s="93">
        <v>125000</v>
      </c>
      <c r="N111" s="93"/>
      <c r="O111" s="93"/>
      <c r="P111" s="93">
        <f t="shared" si="30"/>
        <v>125000</v>
      </c>
      <c r="Q111" s="93"/>
      <c r="R111" s="93"/>
      <c r="S111" s="94">
        <f t="shared" si="32"/>
        <v>-125000</v>
      </c>
      <c r="T111" s="91" t="s">
        <v>62</v>
      </c>
    </row>
    <row r="112" spans="2:20" x14ac:dyDescent="0.3">
      <c r="B112" s="92" t="s">
        <v>4</v>
      </c>
      <c r="H112" s="91">
        <f t="shared" si="29"/>
        <v>0</v>
      </c>
      <c r="J112" s="93"/>
      <c r="K112" s="93"/>
      <c r="L112" s="93">
        <f t="shared" si="31"/>
        <v>0</v>
      </c>
      <c r="M112" s="93">
        <v>125000</v>
      </c>
      <c r="N112" s="93"/>
      <c r="O112" s="93"/>
      <c r="P112" s="93">
        <f t="shared" si="30"/>
        <v>125000</v>
      </c>
      <c r="Q112" s="93"/>
      <c r="R112" s="93"/>
      <c r="S112" s="94">
        <f t="shared" si="32"/>
        <v>-125000</v>
      </c>
      <c r="T112" s="91" t="s">
        <v>63</v>
      </c>
    </row>
    <row r="113" spans="2:20" x14ac:dyDescent="0.3">
      <c r="B113" s="92" t="s">
        <v>26</v>
      </c>
      <c r="H113" s="91">
        <f t="shared" si="29"/>
        <v>0</v>
      </c>
      <c r="J113" s="93"/>
      <c r="K113" s="93"/>
      <c r="L113" s="93">
        <f t="shared" si="31"/>
        <v>0</v>
      </c>
      <c r="M113" s="93">
        <v>140000</v>
      </c>
      <c r="N113" s="93"/>
      <c r="O113" s="93"/>
      <c r="P113" s="93">
        <f t="shared" si="30"/>
        <v>140000</v>
      </c>
      <c r="Q113" s="93"/>
      <c r="R113" s="93"/>
      <c r="S113" s="94">
        <f t="shared" si="32"/>
        <v>-140000</v>
      </c>
      <c r="T113" s="91" t="s">
        <v>64</v>
      </c>
    </row>
    <row r="114" spans="2:20" x14ac:dyDescent="0.3">
      <c r="B114" s="92" t="s">
        <v>27</v>
      </c>
      <c r="H114" s="91">
        <f t="shared" si="29"/>
        <v>0</v>
      </c>
      <c r="J114" s="93"/>
      <c r="K114" s="93"/>
      <c r="L114" s="93">
        <f t="shared" si="31"/>
        <v>0</v>
      </c>
      <c r="M114" s="93">
        <v>140000</v>
      </c>
      <c r="N114" s="93"/>
      <c r="O114" s="93"/>
      <c r="P114" s="93">
        <f t="shared" si="30"/>
        <v>140000</v>
      </c>
      <c r="Q114" s="93"/>
      <c r="R114" s="93"/>
      <c r="S114" s="94">
        <f t="shared" si="32"/>
        <v>-140000</v>
      </c>
      <c r="T114" s="91" t="s">
        <v>65</v>
      </c>
    </row>
    <row r="115" spans="2:20" x14ac:dyDescent="0.3">
      <c r="B115" s="92" t="s">
        <v>29</v>
      </c>
      <c r="H115" s="91">
        <f t="shared" si="29"/>
        <v>0</v>
      </c>
      <c r="J115" s="93"/>
      <c r="K115" s="93"/>
      <c r="L115" s="93">
        <f t="shared" si="31"/>
        <v>0</v>
      </c>
      <c r="M115" s="93">
        <v>130000</v>
      </c>
      <c r="N115" s="93"/>
      <c r="O115" s="93"/>
      <c r="P115" s="93">
        <f t="shared" si="30"/>
        <v>130000</v>
      </c>
      <c r="Q115" s="93"/>
      <c r="R115" s="93"/>
      <c r="S115" s="94">
        <f t="shared" si="32"/>
        <v>-130000</v>
      </c>
      <c r="T115" s="91" t="s">
        <v>66</v>
      </c>
    </row>
    <row r="116" spans="2:20" x14ac:dyDescent="0.3">
      <c r="B116" s="92" t="s">
        <v>67</v>
      </c>
      <c r="H116" s="91">
        <f t="shared" si="29"/>
        <v>0</v>
      </c>
      <c r="J116" s="93"/>
      <c r="K116" s="93"/>
      <c r="L116" s="93">
        <f t="shared" si="31"/>
        <v>0</v>
      </c>
      <c r="M116" s="93">
        <v>125000</v>
      </c>
      <c r="N116" s="93"/>
      <c r="O116" s="93"/>
      <c r="P116" s="93">
        <f t="shared" si="30"/>
        <v>125000</v>
      </c>
      <c r="Q116" s="93"/>
      <c r="R116" s="93"/>
      <c r="S116" s="94">
        <f t="shared" si="32"/>
        <v>-125000</v>
      </c>
      <c r="T116" s="91" t="s">
        <v>68</v>
      </c>
    </row>
    <row r="117" spans="2:20" s="92" customFormat="1" x14ac:dyDescent="0.3">
      <c r="B117" s="92" t="s">
        <v>42</v>
      </c>
      <c r="C117" s="92">
        <f>SUM(C104:C116)</f>
        <v>0</v>
      </c>
      <c r="D117" s="92">
        <f t="shared" ref="D117:K117" si="33">SUM(D104:D116)</f>
        <v>0</v>
      </c>
      <c r="E117" s="92">
        <f t="shared" si="33"/>
        <v>0</v>
      </c>
      <c r="F117" s="92">
        <f t="shared" si="33"/>
        <v>0</v>
      </c>
      <c r="G117" s="92">
        <f t="shared" si="33"/>
        <v>0</v>
      </c>
      <c r="H117" s="92">
        <f t="shared" si="33"/>
        <v>0</v>
      </c>
      <c r="I117" s="92">
        <f t="shared" si="33"/>
        <v>0</v>
      </c>
      <c r="J117" s="94">
        <f t="shared" si="33"/>
        <v>0</v>
      </c>
      <c r="K117" s="94">
        <f t="shared" si="33"/>
        <v>0</v>
      </c>
      <c r="L117" s="94">
        <f>SUM(L104:L116)</f>
        <v>0</v>
      </c>
      <c r="M117" s="94">
        <f t="shared" ref="M117:S117" si="34">SUM(M104:M116)</f>
        <v>1665000</v>
      </c>
      <c r="N117" s="94">
        <f t="shared" si="34"/>
        <v>0</v>
      </c>
      <c r="O117" s="94">
        <f t="shared" si="34"/>
        <v>0</v>
      </c>
      <c r="P117" s="94">
        <f t="shared" si="34"/>
        <v>1665000</v>
      </c>
      <c r="Q117" s="94">
        <f t="shared" si="34"/>
        <v>0</v>
      </c>
      <c r="R117" s="94">
        <f t="shared" si="34"/>
        <v>0</v>
      </c>
      <c r="S117" s="94">
        <f t="shared" si="34"/>
        <v>-1665000</v>
      </c>
    </row>
    <row r="118" spans="2:20" s="92" customFormat="1" x14ac:dyDescent="0.3">
      <c r="J118" s="94"/>
      <c r="K118" s="94"/>
      <c r="L118" s="94"/>
      <c r="M118" s="94"/>
      <c r="N118" s="94"/>
      <c r="O118" s="94"/>
      <c r="P118" s="94"/>
      <c r="Q118" s="94"/>
      <c r="R118" s="94"/>
      <c r="S118" s="94"/>
    </row>
    <row r="119" spans="2:20" s="92" customFormat="1" x14ac:dyDescent="0.3">
      <c r="J119" s="94"/>
      <c r="K119" s="94"/>
      <c r="L119" s="94"/>
      <c r="M119" s="94"/>
      <c r="N119" s="94"/>
      <c r="O119" s="94"/>
      <c r="P119" s="94"/>
      <c r="Q119" s="94"/>
      <c r="R119" s="94"/>
      <c r="S119" s="94"/>
    </row>
    <row r="121" spans="2:20" s="89" customFormat="1" ht="19.5" x14ac:dyDescent="0.35">
      <c r="C121" s="89" t="s">
        <v>79</v>
      </c>
    </row>
    <row r="122" spans="2:20" x14ac:dyDescent="0.3">
      <c r="B122" s="90" t="s">
        <v>80</v>
      </c>
    </row>
    <row r="123" spans="2:20" s="92" customFormat="1" x14ac:dyDescent="0.3">
      <c r="B123" s="92" t="s">
        <v>36</v>
      </c>
      <c r="C123" s="92" t="s">
        <v>37</v>
      </c>
      <c r="D123" s="92" t="s">
        <v>38</v>
      </c>
      <c r="E123" s="92" t="s">
        <v>39</v>
      </c>
      <c r="F123" s="92" t="s">
        <v>40</v>
      </c>
      <c r="G123" s="92" t="s">
        <v>41</v>
      </c>
      <c r="H123" s="92" t="s">
        <v>42</v>
      </c>
      <c r="I123" s="92" t="s">
        <v>43</v>
      </c>
      <c r="J123" s="92" t="s">
        <v>44</v>
      </c>
      <c r="K123" s="92" t="s">
        <v>45</v>
      </c>
      <c r="L123" s="92" t="s">
        <v>46</v>
      </c>
      <c r="M123" s="92" t="s">
        <v>47</v>
      </c>
      <c r="N123" s="92" t="s">
        <v>48</v>
      </c>
      <c r="O123" s="92" t="s">
        <v>49</v>
      </c>
      <c r="P123" s="92" t="s">
        <v>50</v>
      </c>
      <c r="Q123" s="92" t="s">
        <v>51</v>
      </c>
      <c r="R123" s="92" t="s">
        <v>52</v>
      </c>
      <c r="S123" s="92" t="s">
        <v>53</v>
      </c>
      <c r="T123" s="92" t="s">
        <v>54</v>
      </c>
    </row>
    <row r="124" spans="2:20" x14ac:dyDescent="0.3">
      <c r="B124" s="92" t="s">
        <v>6</v>
      </c>
      <c r="H124" s="91">
        <f t="shared" ref="H124:H136" si="35">SUM(C124:G124)</f>
        <v>0</v>
      </c>
      <c r="J124" s="93"/>
      <c r="K124" s="93"/>
      <c r="L124" s="93">
        <f>J124+K124</f>
        <v>0</v>
      </c>
      <c r="M124" s="93">
        <v>125000</v>
      </c>
      <c r="N124" s="93"/>
      <c r="O124" s="93"/>
      <c r="P124" s="93">
        <f t="shared" ref="P124:P136" si="36">SUM(M124:O124)</f>
        <v>125000</v>
      </c>
      <c r="Q124" s="93"/>
      <c r="R124" s="93"/>
      <c r="S124" s="94">
        <f>L124-P124-Q124</f>
        <v>-125000</v>
      </c>
      <c r="T124" s="91" t="s">
        <v>55</v>
      </c>
    </row>
    <row r="125" spans="2:20" x14ac:dyDescent="0.3">
      <c r="B125" s="92" t="s">
        <v>2</v>
      </c>
      <c r="H125" s="91">
        <f t="shared" si="35"/>
        <v>0</v>
      </c>
      <c r="J125" s="93"/>
      <c r="K125" s="93"/>
      <c r="L125" s="93">
        <f t="shared" ref="L125:L136" si="37">J125+K125</f>
        <v>0</v>
      </c>
      <c r="M125" s="93">
        <v>125000</v>
      </c>
      <c r="N125" s="93"/>
      <c r="O125" s="93"/>
      <c r="P125" s="93">
        <f t="shared" si="36"/>
        <v>125000</v>
      </c>
      <c r="Q125" s="93"/>
      <c r="R125" s="93"/>
      <c r="S125" s="94">
        <f t="shared" ref="S125:S136" si="38">L125-P125-Q125</f>
        <v>-125000</v>
      </c>
      <c r="T125" s="91" t="s">
        <v>56</v>
      </c>
    </row>
    <row r="126" spans="2:20" x14ac:dyDescent="0.3">
      <c r="B126" s="92" t="s">
        <v>1</v>
      </c>
      <c r="H126" s="91">
        <f t="shared" si="35"/>
        <v>0</v>
      </c>
      <c r="J126" s="93"/>
      <c r="K126" s="93"/>
      <c r="L126" s="93">
        <f t="shared" si="37"/>
        <v>0</v>
      </c>
      <c r="M126" s="93">
        <v>125000</v>
      </c>
      <c r="N126" s="93"/>
      <c r="O126" s="93"/>
      <c r="P126" s="93">
        <f t="shared" si="36"/>
        <v>125000</v>
      </c>
      <c r="Q126" s="93"/>
      <c r="R126" s="93"/>
      <c r="S126" s="94">
        <f t="shared" si="38"/>
        <v>-125000</v>
      </c>
      <c r="T126" s="91" t="s">
        <v>57</v>
      </c>
    </row>
    <row r="127" spans="2:20" x14ac:dyDescent="0.3">
      <c r="B127" s="92" t="s">
        <v>0</v>
      </c>
      <c r="H127" s="91">
        <f t="shared" si="35"/>
        <v>0</v>
      </c>
      <c r="J127" s="93"/>
      <c r="K127" s="93"/>
      <c r="L127" s="93">
        <f t="shared" si="37"/>
        <v>0</v>
      </c>
      <c r="M127" s="93">
        <v>125000</v>
      </c>
      <c r="N127" s="93"/>
      <c r="O127" s="93"/>
      <c r="P127" s="93">
        <f t="shared" si="36"/>
        <v>125000</v>
      </c>
      <c r="Q127" s="93"/>
      <c r="R127" s="93"/>
      <c r="S127" s="94">
        <f t="shared" si="38"/>
        <v>-125000</v>
      </c>
    </row>
    <row r="128" spans="2:20" x14ac:dyDescent="0.3">
      <c r="B128" s="92" t="s">
        <v>58</v>
      </c>
      <c r="H128" s="91">
        <f t="shared" si="35"/>
        <v>0</v>
      </c>
      <c r="J128" s="93"/>
      <c r="K128" s="93"/>
      <c r="L128" s="93">
        <f t="shared" si="37"/>
        <v>0</v>
      </c>
      <c r="M128" s="93">
        <v>130000</v>
      </c>
      <c r="N128" s="93"/>
      <c r="O128" s="93"/>
      <c r="P128" s="93">
        <f t="shared" si="36"/>
        <v>130000</v>
      </c>
      <c r="Q128" s="93"/>
      <c r="R128" s="93"/>
      <c r="S128" s="94">
        <f t="shared" si="38"/>
        <v>-130000</v>
      </c>
      <c r="T128" s="91" t="s">
        <v>59</v>
      </c>
    </row>
    <row r="129" spans="2:20" x14ac:dyDescent="0.3">
      <c r="B129" s="92" t="s">
        <v>30</v>
      </c>
      <c r="H129" s="91">
        <f t="shared" si="35"/>
        <v>0</v>
      </c>
      <c r="J129" s="93"/>
      <c r="K129" s="93"/>
      <c r="L129" s="93">
        <f t="shared" si="37"/>
        <v>0</v>
      </c>
      <c r="M129" s="93">
        <v>125000</v>
      </c>
      <c r="N129" s="93"/>
      <c r="O129" s="93"/>
      <c r="P129" s="93">
        <f t="shared" si="36"/>
        <v>125000</v>
      </c>
      <c r="Q129" s="93"/>
      <c r="R129" s="93"/>
      <c r="S129" s="94">
        <f t="shared" si="38"/>
        <v>-125000</v>
      </c>
      <c r="T129" s="91" t="s">
        <v>60</v>
      </c>
    </row>
    <row r="130" spans="2:20" x14ac:dyDescent="0.3">
      <c r="B130" s="92" t="s">
        <v>28</v>
      </c>
      <c r="H130" s="91">
        <f t="shared" si="35"/>
        <v>0</v>
      </c>
      <c r="J130" s="93"/>
      <c r="K130" s="93"/>
      <c r="L130" s="93">
        <f t="shared" si="37"/>
        <v>0</v>
      </c>
      <c r="M130" s="93">
        <v>125000</v>
      </c>
      <c r="N130" s="93"/>
      <c r="O130" s="93"/>
      <c r="P130" s="93">
        <f t="shared" si="36"/>
        <v>125000</v>
      </c>
      <c r="Q130" s="93"/>
      <c r="R130" s="93"/>
      <c r="S130" s="94">
        <f t="shared" si="38"/>
        <v>-125000</v>
      </c>
      <c r="T130" s="91" t="s">
        <v>61</v>
      </c>
    </row>
    <row r="131" spans="2:20" x14ac:dyDescent="0.3">
      <c r="B131" s="92" t="s">
        <v>3</v>
      </c>
      <c r="H131" s="91">
        <f t="shared" si="35"/>
        <v>0</v>
      </c>
      <c r="J131" s="93"/>
      <c r="K131" s="93"/>
      <c r="L131" s="93">
        <f t="shared" si="37"/>
        <v>0</v>
      </c>
      <c r="M131" s="93">
        <v>125000</v>
      </c>
      <c r="N131" s="93"/>
      <c r="O131" s="93"/>
      <c r="P131" s="93">
        <f t="shared" si="36"/>
        <v>125000</v>
      </c>
      <c r="Q131" s="93"/>
      <c r="R131" s="93"/>
      <c r="S131" s="94">
        <f t="shared" si="38"/>
        <v>-125000</v>
      </c>
      <c r="T131" s="91" t="s">
        <v>62</v>
      </c>
    </row>
    <row r="132" spans="2:20" x14ac:dyDescent="0.3">
      <c r="B132" s="92" t="s">
        <v>4</v>
      </c>
      <c r="H132" s="91">
        <f t="shared" si="35"/>
        <v>0</v>
      </c>
      <c r="J132" s="93"/>
      <c r="K132" s="93"/>
      <c r="L132" s="93">
        <f t="shared" si="37"/>
        <v>0</v>
      </c>
      <c r="M132" s="93">
        <v>125000</v>
      </c>
      <c r="N132" s="93"/>
      <c r="O132" s="93"/>
      <c r="P132" s="93">
        <f t="shared" si="36"/>
        <v>125000</v>
      </c>
      <c r="Q132" s="93"/>
      <c r="R132" s="93"/>
      <c r="S132" s="94">
        <f t="shared" si="38"/>
        <v>-125000</v>
      </c>
      <c r="T132" s="91" t="s">
        <v>63</v>
      </c>
    </row>
    <row r="133" spans="2:20" x14ac:dyDescent="0.3">
      <c r="B133" s="92" t="s">
        <v>26</v>
      </c>
      <c r="H133" s="91">
        <f t="shared" si="35"/>
        <v>0</v>
      </c>
      <c r="J133" s="93"/>
      <c r="K133" s="93"/>
      <c r="L133" s="93">
        <f t="shared" si="37"/>
        <v>0</v>
      </c>
      <c r="M133" s="93">
        <v>140000</v>
      </c>
      <c r="N133" s="93"/>
      <c r="O133" s="93"/>
      <c r="P133" s="93">
        <f t="shared" si="36"/>
        <v>140000</v>
      </c>
      <c r="Q133" s="93"/>
      <c r="R133" s="93"/>
      <c r="S133" s="94">
        <f t="shared" si="38"/>
        <v>-140000</v>
      </c>
      <c r="T133" s="91" t="s">
        <v>64</v>
      </c>
    </row>
    <row r="134" spans="2:20" x14ac:dyDescent="0.3">
      <c r="B134" s="92" t="s">
        <v>27</v>
      </c>
      <c r="H134" s="91">
        <f t="shared" si="35"/>
        <v>0</v>
      </c>
      <c r="J134" s="93"/>
      <c r="K134" s="93"/>
      <c r="L134" s="93">
        <f t="shared" si="37"/>
        <v>0</v>
      </c>
      <c r="M134" s="93">
        <v>140000</v>
      </c>
      <c r="N134" s="93"/>
      <c r="O134" s="93"/>
      <c r="P134" s="93">
        <f t="shared" si="36"/>
        <v>140000</v>
      </c>
      <c r="Q134" s="93"/>
      <c r="R134" s="93"/>
      <c r="S134" s="94">
        <f t="shared" si="38"/>
        <v>-140000</v>
      </c>
      <c r="T134" s="91" t="s">
        <v>65</v>
      </c>
    </row>
    <row r="135" spans="2:20" x14ac:dyDescent="0.3">
      <c r="B135" s="92" t="s">
        <v>29</v>
      </c>
      <c r="H135" s="91">
        <f t="shared" si="35"/>
        <v>0</v>
      </c>
      <c r="J135" s="93"/>
      <c r="K135" s="93"/>
      <c r="L135" s="93">
        <f t="shared" si="37"/>
        <v>0</v>
      </c>
      <c r="M135" s="93">
        <v>130000</v>
      </c>
      <c r="N135" s="93"/>
      <c r="O135" s="93"/>
      <c r="P135" s="93">
        <f t="shared" si="36"/>
        <v>130000</v>
      </c>
      <c r="Q135" s="93"/>
      <c r="R135" s="93"/>
      <c r="S135" s="94">
        <f t="shared" si="38"/>
        <v>-130000</v>
      </c>
      <c r="T135" s="91" t="s">
        <v>66</v>
      </c>
    </row>
    <row r="136" spans="2:20" x14ac:dyDescent="0.3">
      <c r="B136" s="92" t="s">
        <v>67</v>
      </c>
      <c r="H136" s="91">
        <f t="shared" si="35"/>
        <v>0</v>
      </c>
      <c r="J136" s="93"/>
      <c r="K136" s="93"/>
      <c r="L136" s="93">
        <f t="shared" si="37"/>
        <v>0</v>
      </c>
      <c r="M136" s="93">
        <v>125000</v>
      </c>
      <c r="N136" s="93"/>
      <c r="O136" s="93"/>
      <c r="P136" s="93">
        <f t="shared" si="36"/>
        <v>125000</v>
      </c>
      <c r="Q136" s="93"/>
      <c r="R136" s="93"/>
      <c r="S136" s="94">
        <f t="shared" si="38"/>
        <v>-125000</v>
      </c>
      <c r="T136" s="91" t="s">
        <v>68</v>
      </c>
    </row>
    <row r="137" spans="2:20" s="92" customFormat="1" x14ac:dyDescent="0.3">
      <c r="B137" s="92" t="s">
        <v>42</v>
      </c>
      <c r="C137" s="92">
        <f>SUM(C124:C136)</f>
        <v>0</v>
      </c>
      <c r="D137" s="92">
        <f t="shared" ref="D137:K137" si="39">SUM(D124:D136)</f>
        <v>0</v>
      </c>
      <c r="E137" s="92">
        <f t="shared" si="39"/>
        <v>0</v>
      </c>
      <c r="F137" s="92">
        <f t="shared" si="39"/>
        <v>0</v>
      </c>
      <c r="G137" s="92">
        <f t="shared" si="39"/>
        <v>0</v>
      </c>
      <c r="H137" s="92">
        <f t="shared" si="39"/>
        <v>0</v>
      </c>
      <c r="I137" s="92">
        <f t="shared" si="39"/>
        <v>0</v>
      </c>
      <c r="J137" s="94">
        <f t="shared" si="39"/>
        <v>0</v>
      </c>
      <c r="K137" s="94">
        <f t="shared" si="39"/>
        <v>0</v>
      </c>
      <c r="L137" s="94">
        <f>SUM(L124:L136)</f>
        <v>0</v>
      </c>
      <c r="M137" s="94">
        <f t="shared" ref="M137:S137" si="40">SUM(M124:M136)</f>
        <v>1665000</v>
      </c>
      <c r="N137" s="94">
        <f t="shared" si="40"/>
        <v>0</v>
      </c>
      <c r="O137" s="94">
        <f t="shared" si="40"/>
        <v>0</v>
      </c>
      <c r="P137" s="94">
        <f t="shared" si="40"/>
        <v>1665000</v>
      </c>
      <c r="Q137" s="94">
        <f t="shared" si="40"/>
        <v>0</v>
      </c>
      <c r="R137" s="94">
        <f t="shared" si="40"/>
        <v>0</v>
      </c>
      <c r="S137" s="94">
        <f t="shared" si="40"/>
        <v>-1665000</v>
      </c>
    </row>
    <row r="138" spans="2:20" s="92" customFormat="1" x14ac:dyDescent="0.3">
      <c r="J138" s="94"/>
      <c r="K138" s="94"/>
      <c r="L138" s="94"/>
      <c r="M138" s="94"/>
      <c r="N138" s="94"/>
      <c r="O138" s="94"/>
      <c r="P138" s="94"/>
      <c r="Q138" s="94"/>
      <c r="R138" s="94"/>
      <c r="S138" s="94"/>
    </row>
    <row r="139" spans="2:20" s="92" customFormat="1" x14ac:dyDescent="0.3">
      <c r="J139" s="94"/>
      <c r="K139" s="94"/>
      <c r="L139" s="94"/>
      <c r="M139" s="94"/>
      <c r="N139" s="94"/>
      <c r="O139" s="94"/>
      <c r="P139" s="94"/>
      <c r="Q139" s="94"/>
      <c r="R139" s="94"/>
      <c r="S139" s="94"/>
    </row>
    <row r="141" spans="2:20" s="89" customFormat="1" ht="19.5" x14ac:dyDescent="0.35">
      <c r="C141" s="89" t="s">
        <v>81</v>
      </c>
    </row>
    <row r="142" spans="2:20" x14ac:dyDescent="0.3">
      <c r="B142" s="90" t="s">
        <v>82</v>
      </c>
    </row>
    <row r="143" spans="2:20" s="92" customFormat="1" x14ac:dyDescent="0.3">
      <c r="B143" s="92" t="s">
        <v>36</v>
      </c>
      <c r="C143" s="92" t="s">
        <v>37</v>
      </c>
      <c r="D143" s="92" t="s">
        <v>38</v>
      </c>
      <c r="E143" s="92" t="s">
        <v>39</v>
      </c>
      <c r="F143" s="92" t="s">
        <v>40</v>
      </c>
      <c r="G143" s="92" t="s">
        <v>41</v>
      </c>
      <c r="H143" s="92" t="s">
        <v>42</v>
      </c>
      <c r="I143" s="92" t="s">
        <v>43</v>
      </c>
      <c r="J143" s="92" t="s">
        <v>44</v>
      </c>
      <c r="K143" s="92" t="s">
        <v>45</v>
      </c>
      <c r="L143" s="92" t="s">
        <v>46</v>
      </c>
      <c r="M143" s="92" t="s">
        <v>47</v>
      </c>
      <c r="N143" s="92" t="s">
        <v>48</v>
      </c>
      <c r="O143" s="92" t="s">
        <v>49</v>
      </c>
      <c r="P143" s="92" t="s">
        <v>50</v>
      </c>
      <c r="Q143" s="92" t="s">
        <v>51</v>
      </c>
      <c r="R143" s="92" t="s">
        <v>52</v>
      </c>
      <c r="S143" s="92" t="s">
        <v>53</v>
      </c>
      <c r="T143" s="92" t="s">
        <v>54</v>
      </c>
    </row>
    <row r="144" spans="2:20" x14ac:dyDescent="0.3">
      <c r="B144" s="92" t="s">
        <v>6</v>
      </c>
      <c r="H144" s="91">
        <f t="shared" ref="H144:H156" si="41">SUM(C144:G144)</f>
        <v>0</v>
      </c>
      <c r="J144" s="93"/>
      <c r="K144" s="93"/>
      <c r="L144" s="93">
        <f>J144+K144</f>
        <v>0</v>
      </c>
      <c r="M144" s="93">
        <v>125000</v>
      </c>
      <c r="N144" s="93"/>
      <c r="O144" s="93"/>
      <c r="P144" s="93">
        <f t="shared" ref="P144:P156" si="42">SUM(M144:O144)</f>
        <v>125000</v>
      </c>
      <c r="Q144" s="93"/>
      <c r="R144" s="93"/>
      <c r="S144" s="94">
        <f>L144-P144-Q144</f>
        <v>-125000</v>
      </c>
      <c r="T144" s="91" t="s">
        <v>55</v>
      </c>
    </row>
    <row r="145" spans="2:20" x14ac:dyDescent="0.3">
      <c r="B145" s="92" t="s">
        <v>2</v>
      </c>
      <c r="H145" s="91">
        <f t="shared" si="41"/>
        <v>0</v>
      </c>
      <c r="J145" s="93"/>
      <c r="K145" s="93"/>
      <c r="L145" s="93">
        <f t="shared" ref="L145:L156" si="43">J145+K145</f>
        <v>0</v>
      </c>
      <c r="M145" s="93">
        <v>125000</v>
      </c>
      <c r="N145" s="93"/>
      <c r="O145" s="93"/>
      <c r="P145" s="93">
        <f t="shared" si="42"/>
        <v>125000</v>
      </c>
      <c r="Q145" s="93"/>
      <c r="R145" s="93"/>
      <c r="S145" s="94">
        <f t="shared" ref="S145:S156" si="44">L145-P145-Q145</f>
        <v>-125000</v>
      </c>
      <c r="T145" s="91" t="s">
        <v>56</v>
      </c>
    </row>
    <row r="146" spans="2:20" x14ac:dyDescent="0.3">
      <c r="B146" s="92" t="s">
        <v>1</v>
      </c>
      <c r="H146" s="91">
        <f t="shared" si="41"/>
        <v>0</v>
      </c>
      <c r="J146" s="93"/>
      <c r="K146" s="93"/>
      <c r="L146" s="93">
        <f t="shared" si="43"/>
        <v>0</v>
      </c>
      <c r="M146" s="93">
        <v>125000</v>
      </c>
      <c r="N146" s="93"/>
      <c r="O146" s="93"/>
      <c r="P146" s="93">
        <f t="shared" si="42"/>
        <v>125000</v>
      </c>
      <c r="Q146" s="93"/>
      <c r="R146" s="93"/>
      <c r="S146" s="94">
        <f t="shared" si="44"/>
        <v>-125000</v>
      </c>
      <c r="T146" s="91" t="s">
        <v>57</v>
      </c>
    </row>
    <row r="147" spans="2:20" x14ac:dyDescent="0.3">
      <c r="B147" s="92" t="s">
        <v>0</v>
      </c>
      <c r="H147" s="91">
        <f t="shared" si="41"/>
        <v>0</v>
      </c>
      <c r="J147" s="93"/>
      <c r="K147" s="93"/>
      <c r="L147" s="93">
        <f t="shared" si="43"/>
        <v>0</v>
      </c>
      <c r="M147" s="93">
        <v>125000</v>
      </c>
      <c r="N147" s="93"/>
      <c r="O147" s="93"/>
      <c r="P147" s="93">
        <f t="shared" si="42"/>
        <v>125000</v>
      </c>
      <c r="Q147" s="93"/>
      <c r="R147" s="93"/>
      <c r="S147" s="94">
        <f t="shared" si="44"/>
        <v>-125000</v>
      </c>
    </row>
    <row r="148" spans="2:20" x14ac:dyDescent="0.3">
      <c r="B148" s="92" t="s">
        <v>58</v>
      </c>
      <c r="H148" s="91">
        <f t="shared" si="41"/>
        <v>0</v>
      </c>
      <c r="J148" s="93"/>
      <c r="K148" s="93"/>
      <c r="L148" s="93">
        <f t="shared" si="43"/>
        <v>0</v>
      </c>
      <c r="M148" s="93">
        <v>130000</v>
      </c>
      <c r="N148" s="93"/>
      <c r="O148" s="93"/>
      <c r="P148" s="93">
        <f t="shared" si="42"/>
        <v>130000</v>
      </c>
      <c r="Q148" s="93"/>
      <c r="R148" s="93"/>
      <c r="S148" s="94">
        <f t="shared" si="44"/>
        <v>-130000</v>
      </c>
      <c r="T148" s="91" t="s">
        <v>59</v>
      </c>
    </row>
    <row r="149" spans="2:20" x14ac:dyDescent="0.3">
      <c r="B149" s="92" t="s">
        <v>30</v>
      </c>
      <c r="H149" s="91">
        <f t="shared" si="41"/>
        <v>0</v>
      </c>
      <c r="J149" s="93"/>
      <c r="K149" s="93"/>
      <c r="L149" s="93">
        <f t="shared" si="43"/>
        <v>0</v>
      </c>
      <c r="M149" s="93">
        <v>125000</v>
      </c>
      <c r="N149" s="93"/>
      <c r="O149" s="93"/>
      <c r="P149" s="93">
        <f t="shared" si="42"/>
        <v>125000</v>
      </c>
      <c r="Q149" s="93"/>
      <c r="R149" s="93"/>
      <c r="S149" s="94">
        <f t="shared" si="44"/>
        <v>-125000</v>
      </c>
      <c r="T149" s="91" t="s">
        <v>60</v>
      </c>
    </row>
    <row r="150" spans="2:20" x14ac:dyDescent="0.3">
      <c r="B150" s="92" t="s">
        <v>28</v>
      </c>
      <c r="H150" s="91">
        <f t="shared" si="41"/>
        <v>0</v>
      </c>
      <c r="J150" s="93"/>
      <c r="K150" s="93"/>
      <c r="L150" s="93">
        <f t="shared" si="43"/>
        <v>0</v>
      </c>
      <c r="M150" s="93">
        <v>125000</v>
      </c>
      <c r="N150" s="93"/>
      <c r="O150" s="93"/>
      <c r="P150" s="93">
        <f t="shared" si="42"/>
        <v>125000</v>
      </c>
      <c r="Q150" s="93"/>
      <c r="R150" s="93"/>
      <c r="S150" s="94">
        <f t="shared" si="44"/>
        <v>-125000</v>
      </c>
      <c r="T150" s="91" t="s">
        <v>61</v>
      </c>
    </row>
    <row r="151" spans="2:20" x14ac:dyDescent="0.3">
      <c r="B151" s="92" t="s">
        <v>3</v>
      </c>
      <c r="H151" s="91">
        <f t="shared" si="41"/>
        <v>0</v>
      </c>
      <c r="J151" s="93"/>
      <c r="K151" s="93"/>
      <c r="L151" s="93">
        <f t="shared" si="43"/>
        <v>0</v>
      </c>
      <c r="M151" s="93">
        <v>125000</v>
      </c>
      <c r="N151" s="93"/>
      <c r="O151" s="93"/>
      <c r="P151" s="93">
        <f t="shared" si="42"/>
        <v>125000</v>
      </c>
      <c r="Q151" s="93"/>
      <c r="R151" s="93"/>
      <c r="S151" s="94">
        <f t="shared" si="44"/>
        <v>-125000</v>
      </c>
      <c r="T151" s="91" t="s">
        <v>62</v>
      </c>
    </row>
    <row r="152" spans="2:20" x14ac:dyDescent="0.3">
      <c r="B152" s="92" t="s">
        <v>4</v>
      </c>
      <c r="H152" s="91">
        <f t="shared" si="41"/>
        <v>0</v>
      </c>
      <c r="J152" s="93"/>
      <c r="K152" s="93"/>
      <c r="L152" s="93">
        <f t="shared" si="43"/>
        <v>0</v>
      </c>
      <c r="M152" s="93">
        <v>125000</v>
      </c>
      <c r="N152" s="93"/>
      <c r="O152" s="93"/>
      <c r="P152" s="93">
        <f t="shared" si="42"/>
        <v>125000</v>
      </c>
      <c r="Q152" s="93"/>
      <c r="R152" s="93"/>
      <c r="S152" s="94">
        <f t="shared" si="44"/>
        <v>-125000</v>
      </c>
      <c r="T152" s="91" t="s">
        <v>63</v>
      </c>
    </row>
    <row r="153" spans="2:20" x14ac:dyDescent="0.3">
      <c r="B153" s="92" t="s">
        <v>26</v>
      </c>
      <c r="H153" s="91">
        <f t="shared" si="41"/>
        <v>0</v>
      </c>
      <c r="J153" s="93"/>
      <c r="K153" s="93"/>
      <c r="L153" s="93">
        <f t="shared" si="43"/>
        <v>0</v>
      </c>
      <c r="M153" s="93">
        <v>140000</v>
      </c>
      <c r="N153" s="93"/>
      <c r="O153" s="93"/>
      <c r="P153" s="93">
        <f t="shared" si="42"/>
        <v>140000</v>
      </c>
      <c r="Q153" s="93"/>
      <c r="R153" s="93"/>
      <c r="S153" s="94">
        <f t="shared" si="44"/>
        <v>-140000</v>
      </c>
      <c r="T153" s="91" t="s">
        <v>64</v>
      </c>
    </row>
    <row r="154" spans="2:20" x14ac:dyDescent="0.3">
      <c r="B154" s="92" t="s">
        <v>27</v>
      </c>
      <c r="H154" s="91">
        <f t="shared" si="41"/>
        <v>0</v>
      </c>
      <c r="J154" s="93"/>
      <c r="K154" s="93"/>
      <c r="L154" s="93">
        <f t="shared" si="43"/>
        <v>0</v>
      </c>
      <c r="M154" s="93">
        <v>140000</v>
      </c>
      <c r="N154" s="93"/>
      <c r="O154" s="93"/>
      <c r="P154" s="93">
        <f t="shared" si="42"/>
        <v>140000</v>
      </c>
      <c r="Q154" s="93"/>
      <c r="R154" s="93"/>
      <c r="S154" s="94">
        <f t="shared" si="44"/>
        <v>-140000</v>
      </c>
      <c r="T154" s="91" t="s">
        <v>65</v>
      </c>
    </row>
    <row r="155" spans="2:20" x14ac:dyDescent="0.3">
      <c r="B155" s="92" t="s">
        <v>29</v>
      </c>
      <c r="H155" s="91">
        <f t="shared" si="41"/>
        <v>0</v>
      </c>
      <c r="J155" s="93"/>
      <c r="K155" s="93"/>
      <c r="L155" s="93">
        <f t="shared" si="43"/>
        <v>0</v>
      </c>
      <c r="M155" s="93">
        <v>130000</v>
      </c>
      <c r="N155" s="93"/>
      <c r="O155" s="93"/>
      <c r="P155" s="93">
        <f t="shared" si="42"/>
        <v>130000</v>
      </c>
      <c r="Q155" s="93"/>
      <c r="R155" s="93"/>
      <c r="S155" s="94">
        <f t="shared" si="44"/>
        <v>-130000</v>
      </c>
      <c r="T155" s="91" t="s">
        <v>66</v>
      </c>
    </row>
    <row r="156" spans="2:20" x14ac:dyDescent="0.3">
      <c r="B156" s="92" t="s">
        <v>67</v>
      </c>
      <c r="H156" s="91">
        <f t="shared" si="41"/>
        <v>0</v>
      </c>
      <c r="J156" s="93"/>
      <c r="K156" s="93"/>
      <c r="L156" s="93">
        <f t="shared" si="43"/>
        <v>0</v>
      </c>
      <c r="M156" s="93">
        <v>125000</v>
      </c>
      <c r="N156" s="93"/>
      <c r="O156" s="93"/>
      <c r="P156" s="93">
        <f t="shared" si="42"/>
        <v>125000</v>
      </c>
      <c r="Q156" s="93"/>
      <c r="R156" s="93"/>
      <c r="S156" s="94">
        <f t="shared" si="44"/>
        <v>-125000</v>
      </c>
      <c r="T156" s="91" t="s">
        <v>68</v>
      </c>
    </row>
    <row r="157" spans="2:20" s="92" customFormat="1" x14ac:dyDescent="0.3">
      <c r="B157" s="92" t="s">
        <v>42</v>
      </c>
      <c r="C157" s="92">
        <f>SUM(C144:C156)</f>
        <v>0</v>
      </c>
      <c r="D157" s="92">
        <f t="shared" ref="D157:K157" si="45">SUM(D144:D156)</f>
        <v>0</v>
      </c>
      <c r="E157" s="92">
        <f t="shared" si="45"/>
        <v>0</v>
      </c>
      <c r="F157" s="92">
        <f t="shared" si="45"/>
        <v>0</v>
      </c>
      <c r="G157" s="92">
        <f t="shared" si="45"/>
        <v>0</v>
      </c>
      <c r="H157" s="92">
        <f t="shared" si="45"/>
        <v>0</v>
      </c>
      <c r="I157" s="92">
        <f t="shared" si="45"/>
        <v>0</v>
      </c>
      <c r="J157" s="94">
        <f t="shared" si="45"/>
        <v>0</v>
      </c>
      <c r="K157" s="94">
        <f t="shared" si="45"/>
        <v>0</v>
      </c>
      <c r="L157" s="94">
        <f>SUM(L144:L156)</f>
        <v>0</v>
      </c>
      <c r="M157" s="94">
        <f t="shared" ref="M157:S157" si="46">SUM(M144:M156)</f>
        <v>1665000</v>
      </c>
      <c r="N157" s="94">
        <f t="shared" si="46"/>
        <v>0</v>
      </c>
      <c r="O157" s="94">
        <f t="shared" si="46"/>
        <v>0</v>
      </c>
      <c r="P157" s="94">
        <f t="shared" si="46"/>
        <v>1665000</v>
      </c>
      <c r="Q157" s="94">
        <f t="shared" si="46"/>
        <v>0</v>
      </c>
      <c r="R157" s="94">
        <f t="shared" si="46"/>
        <v>0</v>
      </c>
      <c r="S157" s="94">
        <f t="shared" si="46"/>
        <v>-1665000</v>
      </c>
    </row>
    <row r="158" spans="2:20" s="92" customFormat="1" x14ac:dyDescent="0.3">
      <c r="J158" s="94"/>
      <c r="K158" s="94"/>
      <c r="L158" s="94"/>
      <c r="M158" s="94"/>
      <c r="N158" s="94"/>
      <c r="O158" s="94"/>
      <c r="P158" s="94"/>
      <c r="Q158" s="94"/>
      <c r="R158" s="94"/>
      <c r="S158" s="94"/>
    </row>
    <row r="159" spans="2:20" s="92" customFormat="1" x14ac:dyDescent="0.3">
      <c r="J159" s="94"/>
      <c r="K159" s="94"/>
      <c r="L159" s="94"/>
      <c r="M159" s="94"/>
      <c r="N159" s="94"/>
      <c r="O159" s="94"/>
      <c r="P159" s="94"/>
      <c r="Q159" s="94"/>
      <c r="R159" s="94"/>
      <c r="S159" s="94"/>
    </row>
    <row r="161" spans="2:20" s="89" customFormat="1" ht="19.5" x14ac:dyDescent="0.35">
      <c r="C161" s="89" t="s">
        <v>83</v>
      </c>
    </row>
    <row r="162" spans="2:20" x14ac:dyDescent="0.3">
      <c r="B162" s="90" t="s">
        <v>84</v>
      </c>
    </row>
    <row r="163" spans="2:20" s="92" customFormat="1" x14ac:dyDescent="0.3">
      <c r="B163" s="92" t="s">
        <v>36</v>
      </c>
      <c r="C163" s="92" t="s">
        <v>37</v>
      </c>
      <c r="D163" s="92" t="s">
        <v>38</v>
      </c>
      <c r="E163" s="92" t="s">
        <v>39</v>
      </c>
      <c r="F163" s="92" t="s">
        <v>40</v>
      </c>
      <c r="G163" s="92" t="s">
        <v>41</v>
      </c>
      <c r="H163" s="92" t="s">
        <v>42</v>
      </c>
      <c r="I163" s="92" t="s">
        <v>43</v>
      </c>
      <c r="J163" s="92" t="s">
        <v>44</v>
      </c>
      <c r="K163" s="92" t="s">
        <v>45</v>
      </c>
      <c r="L163" s="92" t="s">
        <v>46</v>
      </c>
      <c r="M163" s="92" t="s">
        <v>47</v>
      </c>
      <c r="N163" s="92" t="s">
        <v>48</v>
      </c>
      <c r="O163" s="92" t="s">
        <v>49</v>
      </c>
      <c r="P163" s="92" t="s">
        <v>50</v>
      </c>
      <c r="Q163" s="92" t="s">
        <v>51</v>
      </c>
      <c r="R163" s="92" t="s">
        <v>52</v>
      </c>
      <c r="S163" s="92" t="s">
        <v>53</v>
      </c>
      <c r="T163" s="92" t="s">
        <v>54</v>
      </c>
    </row>
    <row r="164" spans="2:20" x14ac:dyDescent="0.3">
      <c r="B164" s="92" t="s">
        <v>6</v>
      </c>
      <c r="H164" s="91">
        <f t="shared" ref="H164:H176" si="47">SUM(C164:G164)</f>
        <v>0</v>
      </c>
      <c r="J164" s="93"/>
      <c r="K164" s="93"/>
      <c r="L164" s="93">
        <f>J164+K164</f>
        <v>0</v>
      </c>
      <c r="M164" s="93">
        <v>125000</v>
      </c>
      <c r="N164" s="93"/>
      <c r="O164" s="93"/>
      <c r="P164" s="93">
        <f t="shared" ref="P164:P176" si="48">SUM(M164:O164)</f>
        <v>125000</v>
      </c>
      <c r="Q164" s="93"/>
      <c r="R164" s="93"/>
      <c r="S164" s="94">
        <f>L164-P164-Q164</f>
        <v>-125000</v>
      </c>
      <c r="T164" s="91" t="s">
        <v>55</v>
      </c>
    </row>
    <row r="165" spans="2:20" x14ac:dyDescent="0.3">
      <c r="B165" s="92" t="s">
        <v>2</v>
      </c>
      <c r="H165" s="91">
        <f t="shared" si="47"/>
        <v>0</v>
      </c>
      <c r="J165" s="93"/>
      <c r="K165" s="93"/>
      <c r="L165" s="93">
        <f t="shared" ref="L165:L176" si="49">J165+K165</f>
        <v>0</v>
      </c>
      <c r="M165" s="93">
        <v>125000</v>
      </c>
      <c r="N165" s="93"/>
      <c r="O165" s="93"/>
      <c r="P165" s="93">
        <f t="shared" si="48"/>
        <v>125000</v>
      </c>
      <c r="Q165" s="93"/>
      <c r="R165" s="93"/>
      <c r="S165" s="94">
        <f t="shared" ref="S165:S176" si="50">L165-P165-Q165</f>
        <v>-125000</v>
      </c>
      <c r="T165" s="91" t="s">
        <v>56</v>
      </c>
    </row>
    <row r="166" spans="2:20" x14ac:dyDescent="0.3">
      <c r="B166" s="92" t="s">
        <v>1</v>
      </c>
      <c r="H166" s="91">
        <f t="shared" si="47"/>
        <v>0</v>
      </c>
      <c r="J166" s="93"/>
      <c r="K166" s="93"/>
      <c r="L166" s="93">
        <f t="shared" si="49"/>
        <v>0</v>
      </c>
      <c r="M166" s="93">
        <v>125000</v>
      </c>
      <c r="N166" s="93"/>
      <c r="O166" s="93"/>
      <c r="P166" s="93">
        <f t="shared" si="48"/>
        <v>125000</v>
      </c>
      <c r="Q166" s="93"/>
      <c r="R166" s="93"/>
      <c r="S166" s="94">
        <f t="shared" si="50"/>
        <v>-125000</v>
      </c>
      <c r="T166" s="91" t="s">
        <v>57</v>
      </c>
    </row>
    <row r="167" spans="2:20" x14ac:dyDescent="0.3">
      <c r="B167" s="92" t="s">
        <v>0</v>
      </c>
      <c r="H167" s="91">
        <f t="shared" si="47"/>
        <v>0</v>
      </c>
      <c r="J167" s="93"/>
      <c r="K167" s="93"/>
      <c r="L167" s="93">
        <f t="shared" si="49"/>
        <v>0</v>
      </c>
      <c r="M167" s="93">
        <v>125000</v>
      </c>
      <c r="N167" s="93"/>
      <c r="O167" s="93"/>
      <c r="P167" s="93">
        <f t="shared" si="48"/>
        <v>125000</v>
      </c>
      <c r="Q167" s="93"/>
      <c r="R167" s="93"/>
      <c r="S167" s="94">
        <f t="shared" si="50"/>
        <v>-125000</v>
      </c>
    </row>
    <row r="168" spans="2:20" x14ac:dyDescent="0.3">
      <c r="B168" s="92" t="s">
        <v>58</v>
      </c>
      <c r="H168" s="91">
        <f t="shared" si="47"/>
        <v>0</v>
      </c>
      <c r="J168" s="93"/>
      <c r="K168" s="93"/>
      <c r="L168" s="93">
        <f t="shared" si="49"/>
        <v>0</v>
      </c>
      <c r="M168" s="93">
        <v>130000</v>
      </c>
      <c r="N168" s="93"/>
      <c r="O168" s="93"/>
      <c r="P168" s="93">
        <f t="shared" si="48"/>
        <v>130000</v>
      </c>
      <c r="Q168" s="93"/>
      <c r="R168" s="93"/>
      <c r="S168" s="94">
        <f t="shared" si="50"/>
        <v>-130000</v>
      </c>
      <c r="T168" s="91" t="s">
        <v>59</v>
      </c>
    </row>
    <row r="169" spans="2:20" x14ac:dyDescent="0.3">
      <c r="B169" s="92" t="s">
        <v>30</v>
      </c>
      <c r="H169" s="91">
        <f t="shared" si="47"/>
        <v>0</v>
      </c>
      <c r="J169" s="93"/>
      <c r="K169" s="93"/>
      <c r="L169" s="93">
        <f t="shared" si="49"/>
        <v>0</v>
      </c>
      <c r="M169" s="93">
        <v>125000</v>
      </c>
      <c r="N169" s="93"/>
      <c r="O169" s="93"/>
      <c r="P169" s="93">
        <f t="shared" si="48"/>
        <v>125000</v>
      </c>
      <c r="Q169" s="93"/>
      <c r="R169" s="93"/>
      <c r="S169" s="94">
        <f t="shared" si="50"/>
        <v>-125000</v>
      </c>
      <c r="T169" s="91" t="s">
        <v>60</v>
      </c>
    </row>
    <row r="170" spans="2:20" x14ac:dyDescent="0.3">
      <c r="B170" s="92" t="s">
        <v>28</v>
      </c>
      <c r="H170" s="91">
        <f t="shared" si="47"/>
        <v>0</v>
      </c>
      <c r="J170" s="93"/>
      <c r="K170" s="93"/>
      <c r="L170" s="93">
        <f t="shared" si="49"/>
        <v>0</v>
      </c>
      <c r="M170" s="93">
        <v>125000</v>
      </c>
      <c r="N170" s="93"/>
      <c r="O170" s="93"/>
      <c r="P170" s="93">
        <f t="shared" si="48"/>
        <v>125000</v>
      </c>
      <c r="Q170" s="93"/>
      <c r="R170" s="93"/>
      <c r="S170" s="94">
        <f t="shared" si="50"/>
        <v>-125000</v>
      </c>
      <c r="T170" s="91" t="s">
        <v>61</v>
      </c>
    </row>
    <row r="171" spans="2:20" x14ac:dyDescent="0.3">
      <c r="B171" s="92" t="s">
        <v>3</v>
      </c>
      <c r="H171" s="91">
        <f t="shared" si="47"/>
        <v>0</v>
      </c>
      <c r="J171" s="93"/>
      <c r="K171" s="93"/>
      <c r="L171" s="93">
        <f t="shared" si="49"/>
        <v>0</v>
      </c>
      <c r="M171" s="93">
        <v>125000</v>
      </c>
      <c r="N171" s="93"/>
      <c r="O171" s="93"/>
      <c r="P171" s="93">
        <f t="shared" si="48"/>
        <v>125000</v>
      </c>
      <c r="Q171" s="93"/>
      <c r="R171" s="93"/>
      <c r="S171" s="94">
        <f t="shared" si="50"/>
        <v>-125000</v>
      </c>
      <c r="T171" s="91" t="s">
        <v>62</v>
      </c>
    </row>
    <row r="172" spans="2:20" x14ac:dyDescent="0.3">
      <c r="B172" s="92" t="s">
        <v>4</v>
      </c>
      <c r="H172" s="91">
        <f t="shared" si="47"/>
        <v>0</v>
      </c>
      <c r="J172" s="93"/>
      <c r="K172" s="93"/>
      <c r="L172" s="93">
        <f t="shared" si="49"/>
        <v>0</v>
      </c>
      <c r="M172" s="93">
        <v>125000</v>
      </c>
      <c r="N172" s="93"/>
      <c r="O172" s="93"/>
      <c r="P172" s="93">
        <f t="shared" si="48"/>
        <v>125000</v>
      </c>
      <c r="Q172" s="93"/>
      <c r="R172" s="93"/>
      <c r="S172" s="94">
        <f t="shared" si="50"/>
        <v>-125000</v>
      </c>
      <c r="T172" s="91" t="s">
        <v>63</v>
      </c>
    </row>
    <row r="173" spans="2:20" x14ac:dyDescent="0.3">
      <c r="B173" s="92" t="s">
        <v>26</v>
      </c>
      <c r="H173" s="91">
        <f t="shared" si="47"/>
        <v>0</v>
      </c>
      <c r="J173" s="93"/>
      <c r="K173" s="93"/>
      <c r="L173" s="93">
        <f t="shared" si="49"/>
        <v>0</v>
      </c>
      <c r="M173" s="93">
        <v>140000</v>
      </c>
      <c r="N173" s="93"/>
      <c r="O173" s="93"/>
      <c r="P173" s="93">
        <f t="shared" si="48"/>
        <v>140000</v>
      </c>
      <c r="Q173" s="93"/>
      <c r="R173" s="93"/>
      <c r="S173" s="94">
        <f t="shared" si="50"/>
        <v>-140000</v>
      </c>
      <c r="T173" s="91" t="s">
        <v>64</v>
      </c>
    </row>
    <row r="174" spans="2:20" x14ac:dyDescent="0.3">
      <c r="B174" s="92" t="s">
        <v>27</v>
      </c>
      <c r="H174" s="91">
        <f t="shared" si="47"/>
        <v>0</v>
      </c>
      <c r="J174" s="93"/>
      <c r="K174" s="93"/>
      <c r="L174" s="93">
        <f t="shared" si="49"/>
        <v>0</v>
      </c>
      <c r="M174" s="93">
        <v>140000</v>
      </c>
      <c r="N174" s="93"/>
      <c r="O174" s="93"/>
      <c r="P174" s="93">
        <f t="shared" si="48"/>
        <v>140000</v>
      </c>
      <c r="Q174" s="93"/>
      <c r="R174" s="93"/>
      <c r="S174" s="94">
        <f t="shared" si="50"/>
        <v>-140000</v>
      </c>
      <c r="T174" s="91" t="s">
        <v>65</v>
      </c>
    </row>
    <row r="175" spans="2:20" x14ac:dyDescent="0.3">
      <c r="B175" s="92" t="s">
        <v>29</v>
      </c>
      <c r="H175" s="91">
        <f t="shared" si="47"/>
        <v>0</v>
      </c>
      <c r="J175" s="93"/>
      <c r="K175" s="93"/>
      <c r="L175" s="93">
        <f t="shared" si="49"/>
        <v>0</v>
      </c>
      <c r="M175" s="93">
        <v>130000</v>
      </c>
      <c r="N175" s="93"/>
      <c r="O175" s="93"/>
      <c r="P175" s="93">
        <f t="shared" si="48"/>
        <v>130000</v>
      </c>
      <c r="Q175" s="93"/>
      <c r="R175" s="93"/>
      <c r="S175" s="94">
        <f t="shared" si="50"/>
        <v>-130000</v>
      </c>
      <c r="T175" s="91" t="s">
        <v>66</v>
      </c>
    </row>
    <row r="176" spans="2:20" x14ac:dyDescent="0.3">
      <c r="B176" s="92" t="s">
        <v>67</v>
      </c>
      <c r="H176" s="91">
        <f t="shared" si="47"/>
        <v>0</v>
      </c>
      <c r="J176" s="93"/>
      <c r="K176" s="93"/>
      <c r="L176" s="93">
        <f t="shared" si="49"/>
        <v>0</v>
      </c>
      <c r="M176" s="93">
        <v>125000</v>
      </c>
      <c r="N176" s="93"/>
      <c r="O176" s="93"/>
      <c r="P176" s="93">
        <f t="shared" si="48"/>
        <v>125000</v>
      </c>
      <c r="Q176" s="93"/>
      <c r="R176" s="93"/>
      <c r="S176" s="94">
        <f t="shared" si="50"/>
        <v>-125000</v>
      </c>
      <c r="T176" s="91" t="s">
        <v>68</v>
      </c>
    </row>
    <row r="177" spans="2:20" s="92" customFormat="1" x14ac:dyDescent="0.3">
      <c r="B177" s="92" t="s">
        <v>42</v>
      </c>
      <c r="C177" s="92">
        <f>SUM(C164:C176)</f>
        <v>0</v>
      </c>
      <c r="D177" s="92">
        <f t="shared" ref="D177:K177" si="51">SUM(D164:D176)</f>
        <v>0</v>
      </c>
      <c r="E177" s="92">
        <f t="shared" si="51"/>
        <v>0</v>
      </c>
      <c r="F177" s="92">
        <f t="shared" si="51"/>
        <v>0</v>
      </c>
      <c r="G177" s="92">
        <f t="shared" si="51"/>
        <v>0</v>
      </c>
      <c r="H177" s="92">
        <f t="shared" si="51"/>
        <v>0</v>
      </c>
      <c r="I177" s="92">
        <f t="shared" si="51"/>
        <v>0</v>
      </c>
      <c r="J177" s="94">
        <f t="shared" si="51"/>
        <v>0</v>
      </c>
      <c r="K177" s="94">
        <f t="shared" si="51"/>
        <v>0</v>
      </c>
      <c r="L177" s="94">
        <f>SUM(L164:L176)</f>
        <v>0</v>
      </c>
      <c r="M177" s="94">
        <f t="shared" ref="M177:S177" si="52">SUM(M164:M176)</f>
        <v>1665000</v>
      </c>
      <c r="N177" s="94">
        <f t="shared" si="52"/>
        <v>0</v>
      </c>
      <c r="O177" s="94">
        <f t="shared" si="52"/>
        <v>0</v>
      </c>
      <c r="P177" s="94">
        <f t="shared" si="52"/>
        <v>1665000</v>
      </c>
      <c r="Q177" s="94">
        <f t="shared" si="52"/>
        <v>0</v>
      </c>
      <c r="R177" s="94">
        <f t="shared" si="52"/>
        <v>0</v>
      </c>
      <c r="S177" s="94">
        <f t="shared" si="52"/>
        <v>-1665000</v>
      </c>
    </row>
    <row r="178" spans="2:20" s="92" customFormat="1" x14ac:dyDescent="0.3">
      <c r="J178" s="94"/>
      <c r="K178" s="94"/>
      <c r="L178" s="94"/>
      <c r="M178" s="94"/>
      <c r="N178" s="94"/>
      <c r="O178" s="94"/>
      <c r="P178" s="94"/>
      <c r="Q178" s="94"/>
      <c r="R178" s="94"/>
      <c r="S178" s="94"/>
    </row>
    <row r="179" spans="2:20" s="92" customFormat="1" x14ac:dyDescent="0.3">
      <c r="J179" s="94"/>
      <c r="K179" s="94"/>
      <c r="L179" s="94"/>
      <c r="M179" s="94"/>
      <c r="N179" s="94"/>
      <c r="O179" s="94"/>
      <c r="P179" s="94"/>
      <c r="Q179" s="94"/>
      <c r="R179" s="94"/>
      <c r="S179" s="94"/>
    </row>
    <row r="181" spans="2:20" s="89" customFormat="1" ht="19.5" x14ac:dyDescent="0.35">
      <c r="C181" s="89" t="s">
        <v>85</v>
      </c>
    </row>
    <row r="182" spans="2:20" x14ac:dyDescent="0.3">
      <c r="B182" s="90" t="s">
        <v>86</v>
      </c>
    </row>
    <row r="183" spans="2:20" s="92" customFormat="1" x14ac:dyDescent="0.3">
      <c r="B183" s="92" t="s">
        <v>36</v>
      </c>
      <c r="C183" s="92" t="s">
        <v>37</v>
      </c>
      <c r="D183" s="92" t="s">
        <v>38</v>
      </c>
      <c r="E183" s="92" t="s">
        <v>39</v>
      </c>
      <c r="F183" s="92" t="s">
        <v>40</v>
      </c>
      <c r="G183" s="92" t="s">
        <v>41</v>
      </c>
      <c r="H183" s="92" t="s">
        <v>42</v>
      </c>
      <c r="I183" s="92" t="s">
        <v>43</v>
      </c>
      <c r="J183" s="92" t="s">
        <v>44</v>
      </c>
      <c r="K183" s="92" t="s">
        <v>45</v>
      </c>
      <c r="L183" s="92" t="s">
        <v>46</v>
      </c>
      <c r="M183" s="92" t="s">
        <v>47</v>
      </c>
      <c r="N183" s="92" t="s">
        <v>48</v>
      </c>
      <c r="O183" s="92" t="s">
        <v>49</v>
      </c>
      <c r="P183" s="92" t="s">
        <v>50</v>
      </c>
      <c r="Q183" s="92" t="s">
        <v>87</v>
      </c>
      <c r="R183" s="92" t="s">
        <v>52</v>
      </c>
      <c r="S183" s="92" t="s">
        <v>53</v>
      </c>
      <c r="T183" s="92" t="s">
        <v>54</v>
      </c>
    </row>
    <row r="184" spans="2:20" x14ac:dyDescent="0.3">
      <c r="B184" s="92" t="s">
        <v>6</v>
      </c>
      <c r="H184" s="91">
        <f t="shared" ref="H184:H196" si="53">SUM(C184:G184)</f>
        <v>0</v>
      </c>
      <c r="J184" s="93"/>
      <c r="K184" s="93"/>
      <c r="L184" s="93">
        <f>J184+K184</f>
        <v>0</v>
      </c>
      <c r="M184" s="93">
        <v>125000</v>
      </c>
      <c r="N184" s="93"/>
      <c r="O184" s="93"/>
      <c r="P184" s="93">
        <f t="shared" ref="P184:P196" si="54">SUM(M184:O184)</f>
        <v>125000</v>
      </c>
      <c r="Q184" s="93"/>
      <c r="R184" s="93"/>
      <c r="S184" s="94">
        <f>L184-P184-Q184</f>
        <v>-125000</v>
      </c>
      <c r="T184" s="91" t="s">
        <v>55</v>
      </c>
    </row>
    <row r="185" spans="2:20" x14ac:dyDescent="0.3">
      <c r="B185" s="92" t="s">
        <v>2</v>
      </c>
      <c r="H185" s="91">
        <f t="shared" si="53"/>
        <v>0</v>
      </c>
      <c r="J185" s="93"/>
      <c r="K185" s="93"/>
      <c r="L185" s="93">
        <f t="shared" ref="L185:L196" si="55">J185+K185</f>
        <v>0</v>
      </c>
      <c r="M185" s="93">
        <v>125000</v>
      </c>
      <c r="N185" s="93"/>
      <c r="O185" s="93"/>
      <c r="P185" s="93">
        <f t="shared" si="54"/>
        <v>125000</v>
      </c>
      <c r="Q185" s="93"/>
      <c r="R185" s="93"/>
      <c r="S185" s="94">
        <f t="shared" ref="S185:S196" si="56">L185-P185-Q185</f>
        <v>-125000</v>
      </c>
      <c r="T185" s="91" t="s">
        <v>56</v>
      </c>
    </row>
    <row r="186" spans="2:20" x14ac:dyDescent="0.3">
      <c r="B186" s="92" t="s">
        <v>1</v>
      </c>
      <c r="H186" s="91">
        <f t="shared" si="53"/>
        <v>0</v>
      </c>
      <c r="J186" s="93"/>
      <c r="K186" s="93"/>
      <c r="L186" s="93">
        <f t="shared" si="55"/>
        <v>0</v>
      </c>
      <c r="M186" s="93">
        <v>125000</v>
      </c>
      <c r="N186" s="93"/>
      <c r="O186" s="93"/>
      <c r="P186" s="93">
        <f t="shared" si="54"/>
        <v>125000</v>
      </c>
      <c r="Q186" s="93"/>
      <c r="R186" s="93"/>
      <c r="S186" s="94">
        <f t="shared" si="56"/>
        <v>-125000</v>
      </c>
      <c r="T186" s="91" t="s">
        <v>57</v>
      </c>
    </row>
    <row r="187" spans="2:20" x14ac:dyDescent="0.3">
      <c r="B187" s="92" t="s">
        <v>0</v>
      </c>
      <c r="H187" s="91">
        <f t="shared" si="53"/>
        <v>0</v>
      </c>
      <c r="J187" s="93"/>
      <c r="K187" s="93"/>
      <c r="L187" s="93">
        <f t="shared" si="55"/>
        <v>0</v>
      </c>
      <c r="M187" s="93">
        <v>125000</v>
      </c>
      <c r="N187" s="93"/>
      <c r="O187" s="93"/>
      <c r="P187" s="93">
        <f t="shared" si="54"/>
        <v>125000</v>
      </c>
      <c r="Q187" s="93"/>
      <c r="R187" s="93"/>
      <c r="S187" s="94">
        <f t="shared" si="56"/>
        <v>-125000</v>
      </c>
    </row>
    <row r="188" spans="2:20" x14ac:dyDescent="0.3">
      <c r="B188" s="92" t="s">
        <v>58</v>
      </c>
      <c r="H188" s="91">
        <f t="shared" si="53"/>
        <v>0</v>
      </c>
      <c r="J188" s="93"/>
      <c r="K188" s="93"/>
      <c r="L188" s="93">
        <f t="shared" si="55"/>
        <v>0</v>
      </c>
      <c r="M188" s="93">
        <v>130000</v>
      </c>
      <c r="N188" s="93"/>
      <c r="O188" s="93"/>
      <c r="P188" s="93">
        <f t="shared" si="54"/>
        <v>130000</v>
      </c>
      <c r="Q188" s="93"/>
      <c r="R188" s="93"/>
      <c r="S188" s="94">
        <f t="shared" si="56"/>
        <v>-130000</v>
      </c>
      <c r="T188" s="91" t="s">
        <v>59</v>
      </c>
    </row>
    <row r="189" spans="2:20" x14ac:dyDescent="0.3">
      <c r="B189" s="92" t="s">
        <v>30</v>
      </c>
      <c r="H189" s="91">
        <f t="shared" si="53"/>
        <v>0</v>
      </c>
      <c r="J189" s="93"/>
      <c r="K189" s="93"/>
      <c r="L189" s="93">
        <f t="shared" si="55"/>
        <v>0</v>
      </c>
      <c r="M189" s="93">
        <v>125000</v>
      </c>
      <c r="N189" s="93"/>
      <c r="O189" s="93"/>
      <c r="P189" s="93">
        <f t="shared" si="54"/>
        <v>125000</v>
      </c>
      <c r="Q189" s="93"/>
      <c r="R189" s="93"/>
      <c r="S189" s="94">
        <f t="shared" si="56"/>
        <v>-125000</v>
      </c>
      <c r="T189" s="91" t="s">
        <v>60</v>
      </c>
    </row>
    <row r="190" spans="2:20" x14ac:dyDescent="0.3">
      <c r="B190" s="92" t="s">
        <v>28</v>
      </c>
      <c r="H190" s="91">
        <f t="shared" si="53"/>
        <v>0</v>
      </c>
      <c r="J190" s="93"/>
      <c r="K190" s="93"/>
      <c r="L190" s="93">
        <f t="shared" si="55"/>
        <v>0</v>
      </c>
      <c r="M190" s="93">
        <v>125000</v>
      </c>
      <c r="N190" s="93"/>
      <c r="O190" s="93"/>
      <c r="P190" s="93">
        <f t="shared" si="54"/>
        <v>125000</v>
      </c>
      <c r="Q190" s="93"/>
      <c r="R190" s="93"/>
      <c r="S190" s="94">
        <f t="shared" si="56"/>
        <v>-125000</v>
      </c>
      <c r="T190" s="91" t="s">
        <v>61</v>
      </c>
    </row>
    <row r="191" spans="2:20" x14ac:dyDescent="0.3">
      <c r="B191" s="92" t="s">
        <v>3</v>
      </c>
      <c r="H191" s="91">
        <f t="shared" si="53"/>
        <v>0</v>
      </c>
      <c r="J191" s="93"/>
      <c r="K191" s="93"/>
      <c r="L191" s="93">
        <f t="shared" si="55"/>
        <v>0</v>
      </c>
      <c r="M191" s="93">
        <v>125000</v>
      </c>
      <c r="N191" s="93"/>
      <c r="O191" s="93"/>
      <c r="P191" s="93">
        <f t="shared" si="54"/>
        <v>125000</v>
      </c>
      <c r="Q191" s="93"/>
      <c r="R191" s="93"/>
      <c r="S191" s="94">
        <f t="shared" si="56"/>
        <v>-125000</v>
      </c>
      <c r="T191" s="91" t="s">
        <v>62</v>
      </c>
    </row>
    <row r="192" spans="2:20" x14ac:dyDescent="0.3">
      <c r="B192" s="92" t="s">
        <v>4</v>
      </c>
      <c r="H192" s="91">
        <f t="shared" si="53"/>
        <v>0</v>
      </c>
      <c r="J192" s="93"/>
      <c r="K192" s="93"/>
      <c r="L192" s="93">
        <f t="shared" si="55"/>
        <v>0</v>
      </c>
      <c r="M192" s="93">
        <v>125000</v>
      </c>
      <c r="N192" s="93"/>
      <c r="O192" s="93"/>
      <c r="P192" s="93">
        <f t="shared" si="54"/>
        <v>125000</v>
      </c>
      <c r="Q192" s="93"/>
      <c r="R192" s="93"/>
      <c r="S192" s="94">
        <f t="shared" si="56"/>
        <v>-125000</v>
      </c>
      <c r="T192" s="91" t="s">
        <v>63</v>
      </c>
    </row>
    <row r="193" spans="2:20" x14ac:dyDescent="0.3">
      <c r="B193" s="92" t="s">
        <v>26</v>
      </c>
      <c r="H193" s="91">
        <f t="shared" si="53"/>
        <v>0</v>
      </c>
      <c r="J193" s="93"/>
      <c r="K193" s="93"/>
      <c r="L193" s="93">
        <f t="shared" si="55"/>
        <v>0</v>
      </c>
      <c r="M193" s="93">
        <v>140000</v>
      </c>
      <c r="N193" s="93"/>
      <c r="O193" s="93"/>
      <c r="P193" s="93">
        <f t="shared" si="54"/>
        <v>140000</v>
      </c>
      <c r="Q193" s="93"/>
      <c r="R193" s="93"/>
      <c r="S193" s="94">
        <f t="shared" si="56"/>
        <v>-140000</v>
      </c>
      <c r="T193" s="91" t="s">
        <v>64</v>
      </c>
    </row>
    <row r="194" spans="2:20" x14ac:dyDescent="0.3">
      <c r="B194" s="92" t="s">
        <v>27</v>
      </c>
      <c r="H194" s="91">
        <f t="shared" si="53"/>
        <v>0</v>
      </c>
      <c r="J194" s="93"/>
      <c r="K194" s="93"/>
      <c r="L194" s="93">
        <f t="shared" si="55"/>
        <v>0</v>
      </c>
      <c r="M194" s="93">
        <v>140000</v>
      </c>
      <c r="N194" s="93"/>
      <c r="O194" s="93"/>
      <c r="P194" s="93">
        <f t="shared" si="54"/>
        <v>140000</v>
      </c>
      <c r="Q194" s="93"/>
      <c r="R194" s="93"/>
      <c r="S194" s="94">
        <f t="shared" si="56"/>
        <v>-140000</v>
      </c>
      <c r="T194" s="91" t="s">
        <v>65</v>
      </c>
    </row>
    <row r="195" spans="2:20" x14ac:dyDescent="0.3">
      <c r="B195" s="92" t="s">
        <v>29</v>
      </c>
      <c r="H195" s="91">
        <f t="shared" si="53"/>
        <v>0</v>
      </c>
      <c r="J195" s="93"/>
      <c r="K195" s="93"/>
      <c r="L195" s="93">
        <f t="shared" si="55"/>
        <v>0</v>
      </c>
      <c r="M195" s="93">
        <v>130000</v>
      </c>
      <c r="N195" s="93"/>
      <c r="O195" s="93"/>
      <c r="P195" s="93">
        <f t="shared" si="54"/>
        <v>130000</v>
      </c>
      <c r="Q195" s="93"/>
      <c r="R195" s="93"/>
      <c r="S195" s="94">
        <f t="shared" si="56"/>
        <v>-130000</v>
      </c>
      <c r="T195" s="91" t="s">
        <v>66</v>
      </c>
    </row>
    <row r="196" spans="2:20" x14ac:dyDescent="0.3">
      <c r="B196" s="92" t="s">
        <v>67</v>
      </c>
      <c r="H196" s="91">
        <f t="shared" si="53"/>
        <v>0</v>
      </c>
      <c r="J196" s="93"/>
      <c r="K196" s="93"/>
      <c r="L196" s="93">
        <f t="shared" si="55"/>
        <v>0</v>
      </c>
      <c r="M196" s="93">
        <v>125000</v>
      </c>
      <c r="N196" s="93"/>
      <c r="O196" s="93"/>
      <c r="P196" s="93">
        <f t="shared" si="54"/>
        <v>125000</v>
      </c>
      <c r="Q196" s="93"/>
      <c r="R196" s="93"/>
      <c r="S196" s="94">
        <f t="shared" si="56"/>
        <v>-125000</v>
      </c>
      <c r="T196" s="91" t="s">
        <v>68</v>
      </c>
    </row>
    <row r="197" spans="2:20" s="92" customFormat="1" x14ac:dyDescent="0.3">
      <c r="B197" s="92" t="s">
        <v>42</v>
      </c>
      <c r="C197" s="92">
        <f>SUM(C184:C196)</f>
        <v>0</v>
      </c>
      <c r="D197" s="92">
        <f t="shared" ref="D197:K197" si="57">SUM(D184:D196)</f>
        <v>0</v>
      </c>
      <c r="E197" s="92">
        <f t="shared" si="57"/>
        <v>0</v>
      </c>
      <c r="F197" s="92">
        <f t="shared" si="57"/>
        <v>0</v>
      </c>
      <c r="G197" s="92">
        <f t="shared" si="57"/>
        <v>0</v>
      </c>
      <c r="H197" s="92">
        <f t="shared" si="57"/>
        <v>0</v>
      </c>
      <c r="I197" s="92">
        <f t="shared" si="57"/>
        <v>0</v>
      </c>
      <c r="J197" s="94">
        <f t="shared" si="57"/>
        <v>0</v>
      </c>
      <c r="K197" s="94">
        <f t="shared" si="57"/>
        <v>0</v>
      </c>
      <c r="L197" s="94">
        <f>SUM(L184:L196)</f>
        <v>0</v>
      </c>
      <c r="M197" s="94">
        <f t="shared" ref="M197:R197" si="58">SUM(M184:M196)</f>
        <v>1665000</v>
      </c>
      <c r="N197" s="94">
        <f t="shared" si="58"/>
        <v>0</v>
      </c>
      <c r="O197" s="94">
        <f t="shared" si="58"/>
        <v>0</v>
      </c>
      <c r="P197" s="94">
        <f t="shared" si="58"/>
        <v>1665000</v>
      </c>
      <c r="Q197" s="94">
        <f t="shared" si="58"/>
        <v>0</v>
      </c>
      <c r="R197" s="94">
        <f t="shared" si="58"/>
        <v>0</v>
      </c>
      <c r="S197" s="94">
        <f>SUM(S184:S196)</f>
        <v>-1665000</v>
      </c>
    </row>
    <row r="198" spans="2:20" s="92" customFormat="1" x14ac:dyDescent="0.3">
      <c r="J198" s="94"/>
      <c r="K198" s="94"/>
      <c r="L198" s="94"/>
      <c r="M198" s="94"/>
      <c r="N198" s="94"/>
      <c r="O198" s="94"/>
      <c r="P198" s="94"/>
      <c r="Q198" s="94"/>
      <c r="R198" s="94"/>
      <c r="S198" s="94"/>
    </row>
    <row r="199" spans="2:20" s="92" customFormat="1" x14ac:dyDescent="0.3">
      <c r="J199" s="94"/>
      <c r="K199" s="94"/>
      <c r="L199" s="94"/>
      <c r="M199" s="94"/>
      <c r="N199" s="94"/>
      <c r="O199" s="94"/>
      <c r="P199" s="94"/>
      <c r="Q199" s="94"/>
      <c r="R199" s="94"/>
      <c r="S199" s="94"/>
    </row>
    <row r="201" spans="2:20" s="89" customFormat="1" ht="19.5" x14ac:dyDescent="0.35">
      <c r="C201" s="89" t="s">
        <v>88</v>
      </c>
    </row>
    <row r="202" spans="2:20" x14ac:dyDescent="0.3">
      <c r="B202" s="90" t="s">
        <v>89</v>
      </c>
    </row>
    <row r="203" spans="2:20" s="92" customFormat="1" x14ac:dyDescent="0.3">
      <c r="B203" s="92" t="s">
        <v>36</v>
      </c>
      <c r="C203" s="92" t="s">
        <v>37</v>
      </c>
      <c r="D203" s="92" t="s">
        <v>38</v>
      </c>
      <c r="E203" s="92" t="s">
        <v>39</v>
      </c>
      <c r="F203" s="92" t="s">
        <v>40</v>
      </c>
      <c r="G203" s="92" t="s">
        <v>41</v>
      </c>
      <c r="H203" s="92" t="s">
        <v>42</v>
      </c>
      <c r="I203" s="92" t="s">
        <v>43</v>
      </c>
      <c r="J203" s="92" t="s">
        <v>44</v>
      </c>
      <c r="K203" s="92" t="s">
        <v>45</v>
      </c>
      <c r="L203" s="92" t="s">
        <v>46</v>
      </c>
      <c r="M203" s="92" t="s">
        <v>47</v>
      </c>
      <c r="N203" s="92" t="s">
        <v>48</v>
      </c>
      <c r="O203" s="92" t="s">
        <v>49</v>
      </c>
      <c r="P203" s="92" t="s">
        <v>50</v>
      </c>
      <c r="Q203" s="92" t="s">
        <v>51</v>
      </c>
      <c r="R203" s="92" t="s">
        <v>52</v>
      </c>
      <c r="S203" s="92" t="s">
        <v>53</v>
      </c>
      <c r="T203" s="92" t="s">
        <v>54</v>
      </c>
    </row>
    <row r="204" spans="2:20" x14ac:dyDescent="0.3">
      <c r="B204" s="92" t="s">
        <v>6</v>
      </c>
      <c r="H204" s="91">
        <f t="shared" ref="H204:H216" si="59">SUM(C204:G204)</f>
        <v>0</v>
      </c>
      <c r="J204" s="93"/>
      <c r="K204" s="93"/>
      <c r="L204" s="93">
        <f>J204+K204</f>
        <v>0</v>
      </c>
      <c r="M204" s="93">
        <v>125000</v>
      </c>
      <c r="N204" s="93"/>
      <c r="O204" s="93"/>
      <c r="P204" s="93">
        <f t="shared" ref="P204:P216" si="60">SUM(M204:O204)</f>
        <v>125000</v>
      </c>
      <c r="Q204" s="93"/>
      <c r="R204" s="93"/>
      <c r="S204" s="94">
        <f>L204-P204-Q204</f>
        <v>-125000</v>
      </c>
      <c r="T204" s="91" t="s">
        <v>55</v>
      </c>
    </row>
    <row r="205" spans="2:20" x14ac:dyDescent="0.3">
      <c r="B205" s="92" t="s">
        <v>2</v>
      </c>
      <c r="H205" s="91">
        <f t="shared" si="59"/>
        <v>0</v>
      </c>
      <c r="J205" s="93"/>
      <c r="K205" s="93"/>
      <c r="L205" s="93">
        <f t="shared" ref="L205:L216" si="61">J205+K205</f>
        <v>0</v>
      </c>
      <c r="M205" s="93">
        <v>125000</v>
      </c>
      <c r="N205" s="93"/>
      <c r="O205" s="93"/>
      <c r="P205" s="93">
        <f t="shared" si="60"/>
        <v>125000</v>
      </c>
      <c r="Q205" s="93"/>
      <c r="R205" s="93"/>
      <c r="S205" s="94">
        <f t="shared" ref="S205:S216" si="62">L205-P205-Q205</f>
        <v>-125000</v>
      </c>
      <c r="T205" s="91" t="s">
        <v>56</v>
      </c>
    </row>
    <row r="206" spans="2:20" x14ac:dyDescent="0.3">
      <c r="B206" s="92" t="s">
        <v>1</v>
      </c>
      <c r="H206" s="91">
        <f t="shared" si="59"/>
        <v>0</v>
      </c>
      <c r="J206" s="93"/>
      <c r="K206" s="93"/>
      <c r="L206" s="93">
        <f t="shared" si="61"/>
        <v>0</v>
      </c>
      <c r="M206" s="93">
        <v>125000</v>
      </c>
      <c r="N206" s="93"/>
      <c r="O206" s="93"/>
      <c r="P206" s="93">
        <f t="shared" si="60"/>
        <v>125000</v>
      </c>
      <c r="Q206" s="93"/>
      <c r="R206" s="93"/>
      <c r="S206" s="94">
        <f t="shared" si="62"/>
        <v>-125000</v>
      </c>
      <c r="T206" s="91" t="s">
        <v>57</v>
      </c>
    </row>
    <row r="207" spans="2:20" x14ac:dyDescent="0.3">
      <c r="B207" s="92" t="s">
        <v>0</v>
      </c>
      <c r="H207" s="91">
        <f t="shared" si="59"/>
        <v>0</v>
      </c>
      <c r="J207" s="93"/>
      <c r="K207" s="93"/>
      <c r="L207" s="93">
        <f t="shared" si="61"/>
        <v>0</v>
      </c>
      <c r="M207" s="93">
        <v>125000</v>
      </c>
      <c r="N207" s="93"/>
      <c r="O207" s="93"/>
      <c r="P207" s="93">
        <f t="shared" si="60"/>
        <v>125000</v>
      </c>
      <c r="Q207" s="93"/>
      <c r="R207" s="93"/>
      <c r="S207" s="94">
        <f t="shared" si="62"/>
        <v>-125000</v>
      </c>
    </row>
    <row r="208" spans="2:20" x14ac:dyDescent="0.3">
      <c r="B208" s="92" t="s">
        <v>58</v>
      </c>
      <c r="H208" s="91">
        <f t="shared" si="59"/>
        <v>0</v>
      </c>
      <c r="J208" s="93"/>
      <c r="K208" s="93"/>
      <c r="L208" s="93">
        <f t="shared" si="61"/>
        <v>0</v>
      </c>
      <c r="M208" s="93">
        <v>130000</v>
      </c>
      <c r="N208" s="93"/>
      <c r="O208" s="93"/>
      <c r="P208" s="93">
        <f t="shared" si="60"/>
        <v>130000</v>
      </c>
      <c r="Q208" s="93"/>
      <c r="R208" s="93"/>
      <c r="S208" s="94">
        <f t="shared" si="62"/>
        <v>-130000</v>
      </c>
      <c r="T208" s="91" t="s">
        <v>59</v>
      </c>
    </row>
    <row r="209" spans="2:20" x14ac:dyDescent="0.3">
      <c r="B209" s="92" t="s">
        <v>30</v>
      </c>
      <c r="H209" s="91">
        <f t="shared" si="59"/>
        <v>0</v>
      </c>
      <c r="J209" s="93"/>
      <c r="K209" s="93"/>
      <c r="L209" s="93">
        <f t="shared" si="61"/>
        <v>0</v>
      </c>
      <c r="M209" s="93">
        <v>125000</v>
      </c>
      <c r="N209" s="93"/>
      <c r="O209" s="93"/>
      <c r="P209" s="93">
        <f t="shared" si="60"/>
        <v>125000</v>
      </c>
      <c r="Q209" s="93"/>
      <c r="R209" s="93"/>
      <c r="S209" s="94">
        <f t="shared" si="62"/>
        <v>-125000</v>
      </c>
      <c r="T209" s="91" t="s">
        <v>60</v>
      </c>
    </row>
    <row r="210" spans="2:20" x14ac:dyDescent="0.3">
      <c r="B210" s="92" t="s">
        <v>28</v>
      </c>
      <c r="H210" s="91">
        <f t="shared" si="59"/>
        <v>0</v>
      </c>
      <c r="J210" s="93"/>
      <c r="K210" s="93"/>
      <c r="L210" s="93">
        <f t="shared" si="61"/>
        <v>0</v>
      </c>
      <c r="M210" s="93">
        <v>125000</v>
      </c>
      <c r="N210" s="93"/>
      <c r="O210" s="93"/>
      <c r="P210" s="93">
        <f t="shared" si="60"/>
        <v>125000</v>
      </c>
      <c r="Q210" s="93"/>
      <c r="R210" s="93"/>
      <c r="S210" s="94">
        <f t="shared" si="62"/>
        <v>-125000</v>
      </c>
      <c r="T210" s="91" t="s">
        <v>61</v>
      </c>
    </row>
    <row r="211" spans="2:20" x14ac:dyDescent="0.3">
      <c r="B211" s="92" t="s">
        <v>3</v>
      </c>
      <c r="H211" s="91">
        <f t="shared" si="59"/>
        <v>0</v>
      </c>
      <c r="J211" s="93"/>
      <c r="K211" s="93"/>
      <c r="L211" s="93">
        <f t="shared" si="61"/>
        <v>0</v>
      </c>
      <c r="M211" s="93">
        <v>125000</v>
      </c>
      <c r="N211" s="93"/>
      <c r="O211" s="93"/>
      <c r="P211" s="93">
        <f t="shared" si="60"/>
        <v>125000</v>
      </c>
      <c r="Q211" s="93"/>
      <c r="R211" s="93"/>
      <c r="S211" s="94">
        <f t="shared" si="62"/>
        <v>-125000</v>
      </c>
      <c r="T211" s="91" t="s">
        <v>62</v>
      </c>
    </row>
    <row r="212" spans="2:20" x14ac:dyDescent="0.3">
      <c r="B212" s="92" t="s">
        <v>4</v>
      </c>
      <c r="H212" s="91">
        <f t="shared" si="59"/>
        <v>0</v>
      </c>
      <c r="J212" s="93"/>
      <c r="K212" s="93"/>
      <c r="L212" s="93">
        <f t="shared" si="61"/>
        <v>0</v>
      </c>
      <c r="M212" s="93">
        <v>125000</v>
      </c>
      <c r="N212" s="93"/>
      <c r="O212" s="93"/>
      <c r="P212" s="93">
        <f t="shared" si="60"/>
        <v>125000</v>
      </c>
      <c r="Q212" s="93"/>
      <c r="R212" s="93"/>
      <c r="S212" s="94">
        <f t="shared" si="62"/>
        <v>-125000</v>
      </c>
      <c r="T212" s="91" t="s">
        <v>63</v>
      </c>
    </row>
    <row r="213" spans="2:20" x14ac:dyDescent="0.3">
      <c r="B213" s="92" t="s">
        <v>26</v>
      </c>
      <c r="H213" s="91">
        <f t="shared" si="59"/>
        <v>0</v>
      </c>
      <c r="J213" s="93"/>
      <c r="K213" s="93"/>
      <c r="L213" s="93">
        <f t="shared" si="61"/>
        <v>0</v>
      </c>
      <c r="M213" s="93">
        <v>140000</v>
      </c>
      <c r="N213" s="93"/>
      <c r="O213" s="93"/>
      <c r="P213" s="93">
        <f t="shared" si="60"/>
        <v>140000</v>
      </c>
      <c r="Q213" s="93"/>
      <c r="R213" s="93"/>
      <c r="S213" s="94">
        <f t="shared" si="62"/>
        <v>-140000</v>
      </c>
      <c r="T213" s="91" t="s">
        <v>64</v>
      </c>
    </row>
    <row r="214" spans="2:20" x14ac:dyDescent="0.3">
      <c r="B214" s="92" t="s">
        <v>27</v>
      </c>
      <c r="H214" s="91">
        <f t="shared" si="59"/>
        <v>0</v>
      </c>
      <c r="J214" s="93"/>
      <c r="K214" s="93"/>
      <c r="L214" s="93">
        <f t="shared" si="61"/>
        <v>0</v>
      </c>
      <c r="M214" s="93">
        <v>140000</v>
      </c>
      <c r="N214" s="93"/>
      <c r="O214" s="93"/>
      <c r="P214" s="93">
        <f t="shared" si="60"/>
        <v>140000</v>
      </c>
      <c r="Q214" s="93"/>
      <c r="R214" s="93"/>
      <c r="S214" s="94">
        <f t="shared" si="62"/>
        <v>-140000</v>
      </c>
      <c r="T214" s="91" t="s">
        <v>65</v>
      </c>
    </row>
    <row r="215" spans="2:20" x14ac:dyDescent="0.3">
      <c r="B215" s="92" t="s">
        <v>29</v>
      </c>
      <c r="H215" s="91">
        <f t="shared" si="59"/>
        <v>0</v>
      </c>
      <c r="J215" s="93"/>
      <c r="K215" s="93"/>
      <c r="L215" s="93">
        <f t="shared" si="61"/>
        <v>0</v>
      </c>
      <c r="M215" s="93">
        <v>130000</v>
      </c>
      <c r="N215" s="93"/>
      <c r="O215" s="93"/>
      <c r="P215" s="93">
        <f t="shared" si="60"/>
        <v>130000</v>
      </c>
      <c r="Q215" s="93"/>
      <c r="R215" s="93"/>
      <c r="S215" s="94">
        <f t="shared" si="62"/>
        <v>-130000</v>
      </c>
      <c r="T215" s="91" t="s">
        <v>66</v>
      </c>
    </row>
    <row r="216" spans="2:20" x14ac:dyDescent="0.3">
      <c r="B216" s="92" t="s">
        <v>67</v>
      </c>
      <c r="H216" s="91">
        <f t="shared" si="59"/>
        <v>0</v>
      </c>
      <c r="J216" s="93"/>
      <c r="K216" s="93"/>
      <c r="L216" s="93">
        <f t="shared" si="61"/>
        <v>0</v>
      </c>
      <c r="M216" s="93">
        <v>125000</v>
      </c>
      <c r="N216" s="93"/>
      <c r="O216" s="93"/>
      <c r="P216" s="93">
        <f t="shared" si="60"/>
        <v>125000</v>
      </c>
      <c r="Q216" s="93"/>
      <c r="R216" s="93"/>
      <c r="S216" s="94">
        <f t="shared" si="62"/>
        <v>-125000</v>
      </c>
      <c r="T216" s="91" t="s">
        <v>68</v>
      </c>
    </row>
    <row r="217" spans="2:20" s="92" customFormat="1" x14ac:dyDescent="0.3">
      <c r="B217" s="92" t="s">
        <v>42</v>
      </c>
      <c r="C217" s="92">
        <f>SUM(C204:C216)</f>
        <v>0</v>
      </c>
      <c r="D217" s="92">
        <f t="shared" ref="D217:K217" si="63">SUM(D204:D216)</f>
        <v>0</v>
      </c>
      <c r="E217" s="92">
        <f t="shared" si="63"/>
        <v>0</v>
      </c>
      <c r="F217" s="92">
        <f t="shared" si="63"/>
        <v>0</v>
      </c>
      <c r="G217" s="92">
        <f t="shared" si="63"/>
        <v>0</v>
      </c>
      <c r="H217" s="92">
        <f t="shared" si="63"/>
        <v>0</v>
      </c>
      <c r="I217" s="92">
        <f t="shared" si="63"/>
        <v>0</v>
      </c>
      <c r="J217" s="94">
        <f t="shared" si="63"/>
        <v>0</v>
      </c>
      <c r="K217" s="94">
        <f t="shared" si="63"/>
        <v>0</v>
      </c>
      <c r="L217" s="94">
        <f>SUM(L204:L216)</f>
        <v>0</v>
      </c>
      <c r="M217" s="94">
        <f t="shared" ref="M217:S217" si="64">SUM(M204:M216)</f>
        <v>1665000</v>
      </c>
      <c r="N217" s="94">
        <f t="shared" si="64"/>
        <v>0</v>
      </c>
      <c r="O217" s="94">
        <f t="shared" si="64"/>
        <v>0</v>
      </c>
      <c r="P217" s="94">
        <f t="shared" si="64"/>
        <v>1665000</v>
      </c>
      <c r="Q217" s="94">
        <f t="shared" si="64"/>
        <v>0</v>
      </c>
      <c r="R217" s="94">
        <f t="shared" si="64"/>
        <v>0</v>
      </c>
      <c r="S217" s="94">
        <f t="shared" si="64"/>
        <v>-1665000</v>
      </c>
    </row>
    <row r="218" spans="2:20" s="92" customFormat="1" x14ac:dyDescent="0.3">
      <c r="J218" s="94"/>
      <c r="K218" s="94"/>
      <c r="L218" s="94"/>
      <c r="M218" s="94"/>
      <c r="N218" s="94"/>
      <c r="O218" s="94"/>
      <c r="P218" s="94"/>
      <c r="Q218" s="94"/>
      <c r="R218" s="94"/>
      <c r="S218" s="94"/>
    </row>
    <row r="219" spans="2:20" s="92" customFormat="1" x14ac:dyDescent="0.3">
      <c r="J219" s="94"/>
      <c r="K219" s="94"/>
      <c r="L219" s="94"/>
      <c r="M219" s="94"/>
      <c r="N219" s="94"/>
      <c r="O219" s="94"/>
      <c r="P219" s="94"/>
      <c r="Q219" s="94"/>
      <c r="R219" s="94"/>
      <c r="S219" s="94"/>
    </row>
    <row r="221" spans="2:20" s="89" customFormat="1" ht="19.5" x14ac:dyDescent="0.35">
      <c r="C221" s="89" t="s">
        <v>90</v>
      </c>
    </row>
    <row r="222" spans="2:20" x14ac:dyDescent="0.3">
      <c r="B222" s="90" t="s">
        <v>91</v>
      </c>
    </row>
    <row r="223" spans="2:20" s="92" customFormat="1" x14ac:dyDescent="0.3">
      <c r="B223" s="92" t="s">
        <v>36</v>
      </c>
      <c r="C223" s="92" t="s">
        <v>37</v>
      </c>
      <c r="D223" s="92" t="s">
        <v>38</v>
      </c>
      <c r="E223" s="92" t="s">
        <v>39</v>
      </c>
      <c r="F223" s="92" t="s">
        <v>40</v>
      </c>
      <c r="G223" s="92" t="s">
        <v>41</v>
      </c>
      <c r="H223" s="92" t="s">
        <v>42</v>
      </c>
      <c r="I223" s="92" t="s">
        <v>43</v>
      </c>
      <c r="J223" s="92" t="s">
        <v>44</v>
      </c>
      <c r="K223" s="92" t="s">
        <v>45</v>
      </c>
      <c r="L223" s="92" t="s">
        <v>46</v>
      </c>
      <c r="M223" s="92" t="s">
        <v>47</v>
      </c>
      <c r="N223" s="92" t="s">
        <v>48</v>
      </c>
      <c r="O223" s="92" t="s">
        <v>49</v>
      </c>
      <c r="P223" s="92" t="s">
        <v>50</v>
      </c>
      <c r="Q223" s="92" t="s">
        <v>51</v>
      </c>
      <c r="R223" s="92" t="s">
        <v>52</v>
      </c>
      <c r="S223" s="92" t="s">
        <v>53</v>
      </c>
      <c r="T223" s="92" t="s">
        <v>54</v>
      </c>
    </row>
    <row r="224" spans="2:20" x14ac:dyDescent="0.3">
      <c r="B224" s="92" t="s">
        <v>6</v>
      </c>
      <c r="H224" s="91">
        <f t="shared" ref="H224:H236" si="65">SUM(C224:G224)</f>
        <v>0</v>
      </c>
      <c r="J224" s="93"/>
      <c r="K224" s="93"/>
      <c r="L224" s="93">
        <f>J224+K224</f>
        <v>0</v>
      </c>
      <c r="M224" s="93">
        <v>125000</v>
      </c>
      <c r="N224" s="93"/>
      <c r="O224" s="93"/>
      <c r="P224" s="93">
        <f t="shared" ref="P224:P236" si="66">SUM(M224:O224)</f>
        <v>125000</v>
      </c>
      <c r="Q224" s="93"/>
      <c r="R224" s="93"/>
      <c r="S224" s="94">
        <f>L224-P224-Q224</f>
        <v>-125000</v>
      </c>
      <c r="T224" s="91" t="s">
        <v>55</v>
      </c>
    </row>
    <row r="225" spans="2:20" x14ac:dyDescent="0.3">
      <c r="B225" s="92" t="s">
        <v>2</v>
      </c>
      <c r="H225" s="91">
        <f t="shared" si="65"/>
        <v>0</v>
      </c>
      <c r="J225" s="93"/>
      <c r="K225" s="93"/>
      <c r="L225" s="93">
        <f t="shared" ref="L225:L236" si="67">J225+K225</f>
        <v>0</v>
      </c>
      <c r="M225" s="93">
        <v>125000</v>
      </c>
      <c r="N225" s="93"/>
      <c r="O225" s="93"/>
      <c r="P225" s="93">
        <f t="shared" si="66"/>
        <v>125000</v>
      </c>
      <c r="Q225" s="93"/>
      <c r="R225" s="93"/>
      <c r="S225" s="94">
        <f t="shared" ref="S225:S236" si="68">L225-P225-Q225</f>
        <v>-125000</v>
      </c>
      <c r="T225" s="91" t="s">
        <v>56</v>
      </c>
    </row>
    <row r="226" spans="2:20" x14ac:dyDescent="0.3">
      <c r="B226" s="92" t="s">
        <v>1</v>
      </c>
      <c r="H226" s="91">
        <f t="shared" si="65"/>
        <v>0</v>
      </c>
      <c r="J226" s="93"/>
      <c r="K226" s="93"/>
      <c r="L226" s="93">
        <f t="shared" si="67"/>
        <v>0</v>
      </c>
      <c r="M226" s="93">
        <v>125000</v>
      </c>
      <c r="N226" s="93"/>
      <c r="O226" s="93"/>
      <c r="P226" s="93">
        <f t="shared" si="66"/>
        <v>125000</v>
      </c>
      <c r="Q226" s="93"/>
      <c r="R226" s="93"/>
      <c r="S226" s="94">
        <f t="shared" si="68"/>
        <v>-125000</v>
      </c>
      <c r="T226" s="91" t="s">
        <v>57</v>
      </c>
    </row>
    <row r="227" spans="2:20" x14ac:dyDescent="0.3">
      <c r="B227" s="92" t="s">
        <v>0</v>
      </c>
      <c r="H227" s="91">
        <f t="shared" si="65"/>
        <v>0</v>
      </c>
      <c r="J227" s="93"/>
      <c r="K227" s="93"/>
      <c r="L227" s="93">
        <f t="shared" si="67"/>
        <v>0</v>
      </c>
      <c r="M227" s="93">
        <v>125000</v>
      </c>
      <c r="N227" s="93"/>
      <c r="O227" s="93"/>
      <c r="P227" s="93">
        <f t="shared" si="66"/>
        <v>125000</v>
      </c>
      <c r="Q227" s="93"/>
      <c r="R227" s="93"/>
      <c r="S227" s="94">
        <f t="shared" si="68"/>
        <v>-125000</v>
      </c>
    </row>
    <row r="228" spans="2:20" x14ac:dyDescent="0.3">
      <c r="B228" s="92" t="s">
        <v>58</v>
      </c>
      <c r="H228" s="91">
        <f t="shared" si="65"/>
        <v>0</v>
      </c>
      <c r="J228" s="93"/>
      <c r="K228" s="93"/>
      <c r="L228" s="93">
        <f t="shared" si="67"/>
        <v>0</v>
      </c>
      <c r="M228" s="93">
        <v>130000</v>
      </c>
      <c r="N228" s="93"/>
      <c r="O228" s="93"/>
      <c r="P228" s="93">
        <f t="shared" si="66"/>
        <v>130000</v>
      </c>
      <c r="Q228" s="93"/>
      <c r="R228" s="93"/>
      <c r="S228" s="94">
        <f t="shared" si="68"/>
        <v>-130000</v>
      </c>
      <c r="T228" s="91" t="s">
        <v>59</v>
      </c>
    </row>
    <row r="229" spans="2:20" x14ac:dyDescent="0.3">
      <c r="B229" s="92" t="s">
        <v>30</v>
      </c>
      <c r="H229" s="91">
        <f t="shared" si="65"/>
        <v>0</v>
      </c>
      <c r="J229" s="93"/>
      <c r="K229" s="93"/>
      <c r="L229" s="93">
        <f t="shared" si="67"/>
        <v>0</v>
      </c>
      <c r="M229" s="93">
        <v>125000</v>
      </c>
      <c r="N229" s="93"/>
      <c r="O229" s="93"/>
      <c r="P229" s="93">
        <f t="shared" si="66"/>
        <v>125000</v>
      </c>
      <c r="Q229" s="93"/>
      <c r="R229" s="93"/>
      <c r="S229" s="94">
        <f t="shared" si="68"/>
        <v>-125000</v>
      </c>
      <c r="T229" s="91" t="s">
        <v>60</v>
      </c>
    </row>
    <row r="230" spans="2:20" x14ac:dyDescent="0.3">
      <c r="B230" s="92" t="s">
        <v>28</v>
      </c>
      <c r="H230" s="91">
        <f t="shared" si="65"/>
        <v>0</v>
      </c>
      <c r="J230" s="93"/>
      <c r="K230" s="93"/>
      <c r="L230" s="93">
        <f t="shared" si="67"/>
        <v>0</v>
      </c>
      <c r="M230" s="93">
        <v>125000</v>
      </c>
      <c r="N230" s="93"/>
      <c r="O230" s="93"/>
      <c r="P230" s="93">
        <f t="shared" si="66"/>
        <v>125000</v>
      </c>
      <c r="Q230" s="93"/>
      <c r="R230" s="93"/>
      <c r="S230" s="94">
        <f t="shared" si="68"/>
        <v>-125000</v>
      </c>
      <c r="T230" s="91" t="s">
        <v>61</v>
      </c>
    </row>
    <row r="231" spans="2:20" x14ac:dyDescent="0.3">
      <c r="B231" s="92" t="s">
        <v>3</v>
      </c>
      <c r="H231" s="91">
        <f t="shared" si="65"/>
        <v>0</v>
      </c>
      <c r="J231" s="93"/>
      <c r="K231" s="93"/>
      <c r="L231" s="93">
        <f t="shared" si="67"/>
        <v>0</v>
      </c>
      <c r="M231" s="93">
        <v>125000</v>
      </c>
      <c r="N231" s="93"/>
      <c r="O231" s="93"/>
      <c r="P231" s="93">
        <f t="shared" si="66"/>
        <v>125000</v>
      </c>
      <c r="Q231" s="93"/>
      <c r="R231" s="93"/>
      <c r="S231" s="94">
        <f t="shared" si="68"/>
        <v>-125000</v>
      </c>
      <c r="T231" s="91" t="s">
        <v>62</v>
      </c>
    </row>
    <row r="232" spans="2:20" x14ac:dyDescent="0.3">
      <c r="B232" s="92" t="s">
        <v>4</v>
      </c>
      <c r="H232" s="91">
        <f t="shared" si="65"/>
        <v>0</v>
      </c>
      <c r="J232" s="93"/>
      <c r="K232" s="93"/>
      <c r="L232" s="93">
        <f t="shared" si="67"/>
        <v>0</v>
      </c>
      <c r="M232" s="93">
        <v>125000</v>
      </c>
      <c r="N232" s="93"/>
      <c r="O232" s="93"/>
      <c r="P232" s="93">
        <f t="shared" si="66"/>
        <v>125000</v>
      </c>
      <c r="Q232" s="93"/>
      <c r="R232" s="93"/>
      <c r="S232" s="94">
        <f t="shared" si="68"/>
        <v>-125000</v>
      </c>
      <c r="T232" s="91" t="s">
        <v>63</v>
      </c>
    </row>
    <row r="233" spans="2:20" x14ac:dyDescent="0.3">
      <c r="B233" s="92" t="s">
        <v>26</v>
      </c>
      <c r="H233" s="91">
        <f t="shared" si="65"/>
        <v>0</v>
      </c>
      <c r="J233" s="93"/>
      <c r="K233" s="93"/>
      <c r="L233" s="93">
        <f t="shared" si="67"/>
        <v>0</v>
      </c>
      <c r="M233" s="93">
        <v>140000</v>
      </c>
      <c r="N233" s="93"/>
      <c r="O233" s="93"/>
      <c r="P233" s="93">
        <f t="shared" si="66"/>
        <v>140000</v>
      </c>
      <c r="Q233" s="93"/>
      <c r="R233" s="93"/>
      <c r="S233" s="94">
        <f t="shared" si="68"/>
        <v>-140000</v>
      </c>
      <c r="T233" s="91" t="s">
        <v>64</v>
      </c>
    </row>
    <row r="234" spans="2:20" x14ac:dyDescent="0.3">
      <c r="B234" s="92" t="s">
        <v>27</v>
      </c>
      <c r="H234" s="91">
        <f t="shared" si="65"/>
        <v>0</v>
      </c>
      <c r="J234" s="93"/>
      <c r="K234" s="93"/>
      <c r="L234" s="93">
        <f t="shared" si="67"/>
        <v>0</v>
      </c>
      <c r="M234" s="93">
        <v>140000</v>
      </c>
      <c r="N234" s="93"/>
      <c r="O234" s="93"/>
      <c r="P234" s="93">
        <f t="shared" si="66"/>
        <v>140000</v>
      </c>
      <c r="Q234" s="93"/>
      <c r="R234" s="93"/>
      <c r="S234" s="94">
        <f t="shared" si="68"/>
        <v>-140000</v>
      </c>
      <c r="T234" s="91" t="s">
        <v>65</v>
      </c>
    </row>
    <row r="235" spans="2:20" x14ac:dyDescent="0.3">
      <c r="B235" s="92" t="s">
        <v>29</v>
      </c>
      <c r="H235" s="91">
        <f t="shared" si="65"/>
        <v>0</v>
      </c>
      <c r="J235" s="93"/>
      <c r="K235" s="93"/>
      <c r="L235" s="93">
        <f t="shared" si="67"/>
        <v>0</v>
      </c>
      <c r="M235" s="93">
        <v>130000</v>
      </c>
      <c r="N235" s="93"/>
      <c r="O235" s="93"/>
      <c r="P235" s="93">
        <f t="shared" si="66"/>
        <v>130000</v>
      </c>
      <c r="Q235" s="93"/>
      <c r="R235" s="93"/>
      <c r="S235" s="94">
        <f t="shared" si="68"/>
        <v>-130000</v>
      </c>
      <c r="T235" s="91" t="s">
        <v>66</v>
      </c>
    </row>
    <row r="236" spans="2:20" x14ac:dyDescent="0.3">
      <c r="B236" s="92" t="s">
        <v>67</v>
      </c>
      <c r="H236" s="91">
        <f t="shared" si="65"/>
        <v>0</v>
      </c>
      <c r="J236" s="93"/>
      <c r="K236" s="93"/>
      <c r="L236" s="93">
        <f t="shared" si="67"/>
        <v>0</v>
      </c>
      <c r="M236" s="93">
        <v>125000</v>
      </c>
      <c r="N236" s="93"/>
      <c r="O236" s="93"/>
      <c r="P236" s="93">
        <f t="shared" si="66"/>
        <v>125000</v>
      </c>
      <c r="Q236" s="93"/>
      <c r="R236" s="93"/>
      <c r="S236" s="94">
        <f t="shared" si="68"/>
        <v>-125000</v>
      </c>
      <c r="T236" s="91" t="s">
        <v>68</v>
      </c>
    </row>
    <row r="237" spans="2:20" s="92" customFormat="1" x14ac:dyDescent="0.3">
      <c r="B237" s="92" t="s">
        <v>42</v>
      </c>
      <c r="C237" s="92">
        <f>SUM(C224:C236)</f>
        <v>0</v>
      </c>
      <c r="D237" s="92">
        <f t="shared" ref="D237:K237" si="69">SUM(D224:D236)</f>
        <v>0</v>
      </c>
      <c r="E237" s="92">
        <f t="shared" si="69"/>
        <v>0</v>
      </c>
      <c r="F237" s="92">
        <f t="shared" si="69"/>
        <v>0</v>
      </c>
      <c r="G237" s="92">
        <f t="shared" si="69"/>
        <v>0</v>
      </c>
      <c r="H237" s="92">
        <f t="shared" si="69"/>
        <v>0</v>
      </c>
      <c r="I237" s="92">
        <f t="shared" si="69"/>
        <v>0</v>
      </c>
      <c r="J237" s="94">
        <f t="shared" si="69"/>
        <v>0</v>
      </c>
      <c r="K237" s="94">
        <f t="shared" si="69"/>
        <v>0</v>
      </c>
      <c r="L237" s="94">
        <f>SUM(L224:L236)</f>
        <v>0</v>
      </c>
      <c r="M237" s="94">
        <f t="shared" ref="M237:S237" si="70">SUM(M224:M236)</f>
        <v>1665000</v>
      </c>
      <c r="N237" s="94">
        <f t="shared" si="70"/>
        <v>0</v>
      </c>
      <c r="O237" s="94">
        <f t="shared" si="70"/>
        <v>0</v>
      </c>
      <c r="P237" s="94">
        <f t="shared" si="70"/>
        <v>1665000</v>
      </c>
      <c r="Q237" s="94">
        <f t="shared" si="70"/>
        <v>0</v>
      </c>
      <c r="R237" s="94">
        <f t="shared" si="70"/>
        <v>0</v>
      </c>
      <c r="S237" s="94">
        <f t="shared" si="70"/>
        <v>-1665000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Martial</cp:lastModifiedBy>
  <dcterms:created xsi:type="dcterms:W3CDTF">2017-12-26T08:33:32Z</dcterms:created>
  <dcterms:modified xsi:type="dcterms:W3CDTF">2017-12-26T09:28:15Z</dcterms:modified>
</cp:coreProperties>
</file>