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300" activeTab="1"/>
  </bookViews>
  <sheets>
    <sheet name="Accueil" sheetId="2" r:id="rId1"/>
    <sheet name="Données" sheetId="1" r:id="rId2"/>
    <sheet name="Inter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/>
  <c r="M3"/>
  <c r="M4"/>
  <c r="M5"/>
  <c r="M6"/>
  <c r="M7"/>
  <c r="M8"/>
  <c r="M9"/>
  <c r="L20" i="2" l="1"/>
  <c r="J20"/>
  <c r="L17"/>
  <c r="J17"/>
  <c r="L14"/>
  <c r="J14"/>
  <c r="L11"/>
  <c r="J11"/>
  <c r="H17"/>
  <c r="H14"/>
  <c r="H11"/>
  <c r="H8"/>
  <c r="H5"/>
  <c r="F29"/>
  <c r="F26"/>
  <c r="F23"/>
  <c r="F20"/>
  <c r="F17"/>
  <c r="F14"/>
  <c r="F11"/>
  <c r="F8"/>
  <c r="F5"/>
  <c r="B2" l="1"/>
  <c r="C1" s="1"/>
  <c r="J5" l="1"/>
  <c r="J8"/>
  <c r="H23"/>
  <c r="A1" i="3" l="1"/>
</calcChain>
</file>

<file path=xl/sharedStrings.xml><?xml version="1.0" encoding="utf-8"?>
<sst xmlns="http://schemas.openxmlformats.org/spreadsheetml/2006/main" count="104" uniqueCount="78">
  <si>
    <t>Nom</t>
  </si>
  <si>
    <t>Adresse</t>
  </si>
  <si>
    <t>Ville</t>
  </si>
  <si>
    <t>Email</t>
  </si>
  <si>
    <t>Complément</t>
  </si>
  <si>
    <t>N°</t>
  </si>
  <si>
    <t>Postal</t>
  </si>
  <si>
    <t>Prénom</t>
  </si>
  <si>
    <t>Fixe</t>
  </si>
  <si>
    <t>Portable</t>
  </si>
  <si>
    <t>PARIS</t>
  </si>
  <si>
    <t>Entrée</t>
  </si>
  <si>
    <t>Taille</t>
  </si>
  <si>
    <t>Veste</t>
  </si>
  <si>
    <t>Pant.</t>
  </si>
  <si>
    <t>T.SHIRT</t>
  </si>
  <si>
    <t>Gants</t>
  </si>
  <si>
    <t>Code Postal</t>
  </si>
  <si>
    <t>Téléphone Fixe</t>
  </si>
  <si>
    <t>Téléphone Portable</t>
  </si>
  <si>
    <t>DONNEES PERSONNELLES</t>
  </si>
  <si>
    <t>Pantalon</t>
  </si>
  <si>
    <t>Tee Shirt</t>
  </si>
  <si>
    <t>20/10/2016</t>
  </si>
  <si>
    <t>LYON</t>
  </si>
  <si>
    <t>22/07/2013</t>
  </si>
  <si>
    <t>01/04/2016</t>
  </si>
  <si>
    <t>Id</t>
  </si>
  <si>
    <t>banque</t>
  </si>
  <si>
    <t>Rang</t>
  </si>
  <si>
    <t>CE</t>
  </si>
  <si>
    <t>Mce</t>
  </si>
  <si>
    <t>Casque</t>
  </si>
  <si>
    <t>Chaussure</t>
  </si>
  <si>
    <t>Masque</t>
  </si>
  <si>
    <t>aaaaaaaa</t>
  </si>
  <si>
    <t>bbbbbbb</t>
  </si>
  <si>
    <t>ccccccccc</t>
  </si>
  <si>
    <t>dddddddddd</t>
  </si>
  <si>
    <t>eeeeeeeee</t>
  </si>
  <si>
    <t>ffffffffff</t>
  </si>
  <si>
    <t>gggggggggg</t>
  </si>
  <si>
    <t>aa</t>
  </si>
  <si>
    <t>bb</t>
  </si>
  <si>
    <t>cc</t>
  </si>
  <si>
    <t>dd</t>
  </si>
  <si>
    <t>ee</t>
  </si>
  <si>
    <t>gg</t>
  </si>
  <si>
    <t>rue b</t>
  </si>
  <si>
    <t>rue a</t>
  </si>
  <si>
    <t>rue c</t>
  </si>
  <si>
    <t>rue d</t>
  </si>
  <si>
    <t>rue e</t>
  </si>
  <si>
    <t>rue f</t>
  </si>
  <si>
    <t>rue g</t>
  </si>
  <si>
    <t>qergqdf</t>
  </si>
  <si>
    <t>qggfqrgqfgerg</t>
  </si>
  <si>
    <t>STRASBOURG</t>
  </si>
  <si>
    <t>MARSEILLE</t>
  </si>
  <si>
    <t>NIORT</t>
  </si>
  <si>
    <t>METZ</t>
  </si>
  <si>
    <t>xl</t>
  </si>
  <si>
    <t>l</t>
  </si>
  <si>
    <t>m</t>
  </si>
  <si>
    <t>s</t>
  </si>
  <si>
    <t>Numéro ID</t>
  </si>
  <si>
    <t>Code banque</t>
  </si>
  <si>
    <t>Date d'entrée dans l'entreprise</t>
  </si>
  <si>
    <t>Date d'arrivée au centre</t>
  </si>
  <si>
    <t>ancienneté</t>
  </si>
  <si>
    <t>DONNEES</t>
  </si>
  <si>
    <t>DONNEES C.E</t>
  </si>
  <si>
    <t>Identifiant</t>
  </si>
  <si>
    <t>Mot de passe</t>
  </si>
  <si>
    <t>Chassure</t>
  </si>
  <si>
    <t>masque</t>
  </si>
  <si>
    <t xml:space="preserve">Email seul </t>
  </si>
  <si>
    <t>toto@fred.fr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</si>
</sst>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000,000,000,000"/>
    <numFmt numFmtId="166" formatCode="0000000000"/>
    <numFmt numFmtId="167" formatCode="dd/mm/yy;@"/>
    <numFmt numFmtId="168" formatCode="[$-F800]dddd\,\ mmmm\ dd\,\ yyyy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/>
    <xf numFmtId="0" fontId="0" fillId="0" borderId="0" xfId="0" applyFill="1" applyBorder="1"/>
    <xf numFmtId="0" fontId="0" fillId="3" borderId="0" xfId="0" applyFill="1"/>
    <xf numFmtId="0" fontId="0" fillId="2" borderId="3" xfId="0" applyFill="1" applyBorder="1"/>
    <xf numFmtId="0" fontId="0" fillId="0" borderId="5" xfId="0" applyBorder="1"/>
    <xf numFmtId="0" fontId="2" fillId="0" borderId="4" xfId="0" applyFont="1" applyBorder="1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0" fontId="0" fillId="2" borderId="5" xfId="0" applyFill="1" applyBorder="1"/>
    <xf numFmtId="0" fontId="0" fillId="4" borderId="0" xfId="0" applyFill="1"/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165" fontId="0" fillId="0" borderId="0" xfId="0" applyNumberFormat="1" applyFill="1"/>
    <xf numFmtId="14" fontId="0" fillId="0" borderId="0" xfId="0" applyNumberFormat="1"/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Fill="1" applyBorder="1"/>
    <xf numFmtId="164" fontId="0" fillId="0" borderId="2" xfId="0" applyNumberFormat="1" applyBorder="1"/>
    <xf numFmtId="164" fontId="0" fillId="0" borderId="0" xfId="0" applyNumberFormat="1" applyFill="1" applyBorder="1"/>
    <xf numFmtId="166" fontId="0" fillId="0" borderId="1" xfId="4" applyNumberFormat="1" applyFont="1" applyBorder="1"/>
    <xf numFmtId="0" fontId="0" fillId="0" borderId="0" xfId="0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2" applyNumberFormat="1" applyFont="1"/>
    <xf numFmtId="0" fontId="0" fillId="0" borderId="0" xfId="2" applyNumberFormat="1" applyFont="1" applyFill="1"/>
    <xf numFmtId="0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2" applyNumberFormat="1" applyFont="1" applyAlignment="1">
      <alignment horizontal="center"/>
    </xf>
    <xf numFmtId="0" fontId="2" fillId="0" borderId="0" xfId="0" applyFont="1" applyAlignment="1">
      <alignment horizontal="right"/>
    </xf>
    <xf numFmtId="166" fontId="2" fillId="0" borderId="5" xfId="0" applyNumberFormat="1" applyFont="1" applyBorder="1" applyAlignment="1">
      <alignment horizontal="left"/>
    </xf>
    <xf numFmtId="0" fontId="6" fillId="3" borderId="0" xfId="0" applyFont="1" applyFill="1" applyAlignment="1">
      <alignment horizontal="center"/>
    </xf>
    <xf numFmtId="167" fontId="2" fillId="0" borderId="5" xfId="0" applyNumberFormat="1" applyFont="1" applyBorder="1" applyAlignment="1">
      <alignment horizontal="left"/>
    </xf>
    <xf numFmtId="0" fontId="5" fillId="0" borderId="4" xfId="1" applyNumberFormat="1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4" fontId="4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left"/>
    </xf>
    <xf numFmtId="44" fontId="0" fillId="0" borderId="0" xfId="0" applyNumberFormat="1" applyFill="1" applyBorder="1"/>
    <xf numFmtId="0" fontId="0" fillId="3" borderId="0" xfId="0" applyFill="1" applyBorder="1"/>
    <xf numFmtId="44" fontId="4" fillId="3" borderId="0" xfId="1" applyFont="1" applyFill="1" applyBorder="1"/>
    <xf numFmtId="9" fontId="4" fillId="3" borderId="0" xfId="2" applyFont="1" applyFill="1" applyBorder="1"/>
    <xf numFmtId="14" fontId="0" fillId="3" borderId="0" xfId="0" applyNumberFormat="1" applyFill="1"/>
    <xf numFmtId="168" fontId="2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167" fontId="0" fillId="0" borderId="0" xfId="0" applyNumberFormat="1" applyFill="1" applyBorder="1"/>
    <xf numFmtId="14" fontId="2" fillId="0" borderId="5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/>
    </xf>
    <xf numFmtId="0" fontId="7" fillId="3" borderId="0" xfId="0" applyFont="1" applyFill="1"/>
    <xf numFmtId="0" fontId="7" fillId="3" borderId="0" xfId="0" applyNumberFormat="1" applyFont="1" applyFill="1"/>
    <xf numFmtId="0" fontId="0" fillId="0" borderId="0" xfId="0" applyNumberFormat="1" applyAlignment="1"/>
    <xf numFmtId="0" fontId="0" fillId="0" borderId="0" xfId="0" applyNumberFormat="1" applyFill="1" applyAlignment="1"/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44" fontId="4" fillId="0" borderId="9" xfId="1" applyFont="1" applyBorder="1" applyAlignment="1">
      <alignment horizontal="left"/>
    </xf>
    <xf numFmtId="44" fontId="4" fillId="0" borderId="10" xfId="1" applyFont="1" applyBorder="1" applyAlignment="1">
      <alignment horizontal="left"/>
    </xf>
    <xf numFmtId="44" fontId="4" fillId="0" borderId="11" xfId="1" applyFont="1" applyBorder="1" applyAlignment="1">
      <alignment horizontal="left"/>
    </xf>
    <xf numFmtId="2" fontId="8" fillId="0" borderId="1" xfId="3" applyNumberFormat="1" applyFont="1" applyBorder="1" applyAlignment="1">
      <alignment horizontal="left"/>
    </xf>
  </cellXfs>
  <cellStyles count="5">
    <cellStyle name="Lien hypertexte" xfId="3" builtinId="8"/>
    <cellStyle name="Milliers" xfId="4" builtinId="3"/>
    <cellStyle name="Monétaire" xfId="1" builtinId="4"/>
    <cellStyle name="Normal" xfId="0" builtinId="0"/>
    <cellStyle name="Pourcentage" xfId="2" builtinId="5"/>
  </cellStyles>
  <dxfs count="3">
    <dxf>
      <font>
        <strike val="0"/>
        <color theme="0"/>
      </font>
      <numFmt numFmtId="0" formatCode="General"/>
    </dxf>
    <dxf>
      <font>
        <strike val="0"/>
        <color theme="0"/>
      </font>
      <numFmt numFmtId="0" formatCode="General"/>
    </dxf>
    <dxf>
      <font>
        <strike val="0"/>
        <color theme="0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ist" dx="22" fmlaLink="$B$29" fmlaRange="Données!$E:$E" noThreeD="1" sel="6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28575</xdr:rowOff>
    </xdr:from>
    <xdr:to>
      <xdr:col>0</xdr:col>
      <xdr:colOff>47625</xdr:colOff>
      <xdr:row>41</xdr:row>
      <xdr:rowOff>85725</xdr:rowOff>
    </xdr:to>
    <xdr:cxnSp macro="">
      <xdr:nvCxnSpPr>
        <xdr:cNvPr id="3" name="Connecteur droit 2"/>
        <xdr:cNvCxnSpPr/>
      </xdr:nvCxnSpPr>
      <xdr:spPr>
        <a:xfrm>
          <a:off x="47625" y="28575"/>
          <a:ext cx="0" cy="6629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9"/>
  <sheetViews>
    <sheetView topLeftCell="A7" workbookViewId="0">
      <selection activeCell="F23" sqref="F23"/>
    </sheetView>
  </sheetViews>
  <sheetFormatPr baseColWidth="10" defaultRowHeight="15"/>
  <cols>
    <col min="1" max="1" width="25.5703125" style="1" customWidth="1"/>
    <col min="5" max="5" width="1.42578125" style="1" customWidth="1"/>
    <col min="6" max="6" width="35.7109375" customWidth="1"/>
    <col min="7" max="7" width="1.42578125" style="1" customWidth="1"/>
    <col min="8" max="8" width="28.7109375" style="1" customWidth="1"/>
    <col min="9" max="9" width="1.42578125" style="1" customWidth="1"/>
    <col min="10" max="10" width="14.7109375" customWidth="1"/>
    <col min="11" max="11" width="1.42578125" style="1" customWidth="1"/>
    <col min="12" max="12" width="14.7109375" style="1" customWidth="1"/>
    <col min="13" max="13" width="1.42578125" customWidth="1"/>
    <col min="14" max="14" width="1.42578125" style="1" customWidth="1"/>
  </cols>
  <sheetData>
    <row r="1" spans="1:14" s="1" customFormat="1">
      <c r="A1" s="9"/>
      <c r="B1" s="61" t="s">
        <v>26</v>
      </c>
      <c r="C1" s="62">
        <f ca="1">B2-B1</f>
        <v>265</v>
      </c>
      <c r="D1" s="61"/>
      <c r="E1" s="9"/>
      <c r="F1" s="9"/>
      <c r="G1" s="17"/>
      <c r="H1" s="9"/>
      <c r="I1" s="17"/>
      <c r="J1" s="9"/>
      <c r="K1" s="9"/>
      <c r="L1" s="9"/>
      <c r="M1" s="17"/>
      <c r="N1" s="17"/>
    </row>
    <row r="2" spans="1:14" s="1" customFormat="1">
      <c r="A2" s="9"/>
      <c r="B2" s="52">
        <f ca="1">TODAY()</f>
        <v>42726</v>
      </c>
      <c r="C2" s="9"/>
      <c r="D2" s="9"/>
      <c r="E2" s="9"/>
      <c r="F2" s="42" t="s">
        <v>20</v>
      </c>
      <c r="G2" s="17"/>
      <c r="H2" s="42" t="s">
        <v>70</v>
      </c>
      <c r="I2" s="17"/>
      <c r="J2" s="42" t="s">
        <v>71</v>
      </c>
      <c r="K2" s="42"/>
      <c r="L2" s="42"/>
      <c r="M2" s="17"/>
      <c r="N2" s="17"/>
    </row>
    <row r="3" spans="1:14" ht="11.25" customHeight="1" thickBot="1">
      <c r="A3" s="9"/>
      <c r="B3" s="9"/>
      <c r="C3" s="9"/>
      <c r="D3" s="9"/>
      <c r="E3" s="9"/>
      <c r="F3" s="9"/>
      <c r="G3" s="17"/>
      <c r="H3" s="9"/>
      <c r="I3" s="17"/>
      <c r="J3" s="9"/>
      <c r="K3" s="9"/>
      <c r="L3" s="9"/>
      <c r="M3" s="17"/>
      <c r="N3" s="17"/>
    </row>
    <row r="4" spans="1:14" ht="15" customHeight="1">
      <c r="A4" s="9"/>
      <c r="B4" s="9"/>
      <c r="C4" s="9"/>
      <c r="D4" s="9"/>
      <c r="E4" s="9"/>
      <c r="F4" s="10" t="s">
        <v>0</v>
      </c>
      <c r="G4" s="17"/>
      <c r="H4" s="10" t="s">
        <v>29</v>
      </c>
      <c r="I4" s="17"/>
      <c r="J4" s="65" t="s">
        <v>72</v>
      </c>
      <c r="K4" s="66"/>
      <c r="L4" s="67"/>
      <c r="M4" s="17"/>
      <c r="N4" s="17"/>
    </row>
    <row r="5" spans="1:14" ht="15.75" customHeight="1" thickBot="1">
      <c r="A5" s="9"/>
      <c r="B5" s="9"/>
      <c r="C5" s="9"/>
      <c r="D5" s="9"/>
      <c r="E5" s="9"/>
      <c r="F5" s="12" t="str">
        <f>INDEX(Données!E:E,$B$29)</f>
        <v>eeeeeeeee</v>
      </c>
      <c r="G5" s="17"/>
      <c r="H5" s="12">
        <f>INDEX(Données!D:D,$B$29)</f>
        <v>5</v>
      </c>
      <c r="I5" s="17"/>
      <c r="J5" s="68">
        <f ca="1">IF(B2-H14&lt;183,"Manque ancienneté",INDEX(Données!O:O,$B$29))</f>
        <v>0</v>
      </c>
      <c r="K5" s="69"/>
      <c r="L5" s="70"/>
      <c r="M5" s="17"/>
      <c r="N5" s="17"/>
    </row>
    <row r="6" spans="1:14" ht="5.0999999999999996" customHeight="1" thickBot="1">
      <c r="A6" s="9"/>
      <c r="B6" s="9"/>
      <c r="C6" s="9"/>
      <c r="D6" s="9"/>
      <c r="E6" s="9"/>
      <c r="F6" s="9"/>
      <c r="G6" s="17"/>
      <c r="H6" s="9"/>
      <c r="I6" s="17"/>
      <c r="J6" s="9"/>
      <c r="K6" s="9"/>
      <c r="L6" s="9"/>
      <c r="M6" s="17"/>
      <c r="N6" s="17"/>
    </row>
    <row r="7" spans="1:14">
      <c r="A7" s="9"/>
      <c r="B7" s="9"/>
      <c r="C7" s="9"/>
      <c r="D7" s="9"/>
      <c r="E7" s="9"/>
      <c r="F7" s="10" t="s">
        <v>7</v>
      </c>
      <c r="G7" s="17"/>
      <c r="H7" s="10" t="s">
        <v>65</v>
      </c>
      <c r="I7" s="17"/>
      <c r="J7" s="65" t="s">
        <v>73</v>
      </c>
      <c r="K7" s="66"/>
      <c r="L7" s="67"/>
      <c r="M7" s="17"/>
      <c r="N7" s="17"/>
    </row>
    <row r="8" spans="1:14" ht="15.75" thickBot="1">
      <c r="A8" s="9"/>
      <c r="B8" s="9"/>
      <c r="C8" s="9"/>
      <c r="D8" s="9"/>
      <c r="E8" s="9"/>
      <c r="F8" s="13" t="str">
        <f>INDEX(Données!F:F,$B$29)</f>
        <v>ee</v>
      </c>
      <c r="G8" s="17"/>
      <c r="H8" s="41">
        <f>INDEX(Données!B:B,$B$29)</f>
        <v>5555</v>
      </c>
      <c r="I8" s="17"/>
      <c r="J8" s="71">
        <f ca="1">IF(B2-H14&lt;183,"Manque ancienneté",INDEX(Données!P:P,$B$29))</f>
        <v>0</v>
      </c>
      <c r="K8" s="72"/>
      <c r="L8" s="73"/>
      <c r="M8" s="17"/>
      <c r="N8" s="17"/>
    </row>
    <row r="9" spans="1:14" ht="5.0999999999999996" customHeight="1" thickBot="1">
      <c r="B9" s="9"/>
      <c r="C9" s="9"/>
      <c r="D9" s="9"/>
      <c r="E9" s="9"/>
      <c r="F9" s="11"/>
      <c r="G9" s="17"/>
      <c r="H9" s="11"/>
      <c r="I9" s="17"/>
      <c r="J9" s="9"/>
      <c r="K9" s="9"/>
      <c r="L9" s="9"/>
      <c r="M9" s="17"/>
      <c r="N9" s="17"/>
    </row>
    <row r="10" spans="1:14">
      <c r="B10" s="9"/>
      <c r="C10" s="9"/>
      <c r="D10" s="9"/>
      <c r="E10" s="9"/>
      <c r="F10" s="16" t="s">
        <v>1</v>
      </c>
      <c r="G10" s="17"/>
      <c r="H10" s="16" t="s">
        <v>66</v>
      </c>
      <c r="I10" s="17"/>
      <c r="J10" s="10" t="s">
        <v>12</v>
      </c>
      <c r="K10" s="49"/>
      <c r="L10" s="10" t="s">
        <v>32</v>
      </c>
      <c r="M10" s="17"/>
      <c r="N10" s="17"/>
    </row>
    <row r="11" spans="1:14" ht="15.75" thickBot="1">
      <c r="B11" s="9"/>
      <c r="C11" s="9"/>
      <c r="D11" s="9"/>
      <c r="E11" s="9"/>
      <c r="F11" s="13" t="str">
        <f>INDEX(Données!G:G,$B$29)</f>
        <v>rue e</v>
      </c>
      <c r="G11" s="17"/>
      <c r="H11" s="13">
        <f>INDEX(Données!C:C,$B$29)</f>
        <v>55555</v>
      </c>
      <c r="I11" s="17"/>
      <c r="J11" s="44">
        <f>INDEX(Données!Q:Q,$B$29)</f>
        <v>5</v>
      </c>
      <c r="K11" s="50"/>
      <c r="L11" s="44">
        <f>INDEX(Données!R:R,$B$29)</f>
        <v>5</v>
      </c>
      <c r="M11" s="17"/>
      <c r="N11" s="17"/>
    </row>
    <row r="12" spans="1:14" ht="5.0999999999999996" customHeight="1" thickBot="1">
      <c r="B12" s="9"/>
      <c r="C12" s="9"/>
      <c r="D12" s="9"/>
      <c r="E12" s="9"/>
      <c r="F12" s="11"/>
      <c r="G12" s="17"/>
      <c r="H12" s="11"/>
      <c r="I12" s="17"/>
      <c r="J12" s="9"/>
      <c r="K12" s="9"/>
      <c r="L12" s="9"/>
      <c r="M12" s="17"/>
      <c r="N12" s="17"/>
    </row>
    <row r="13" spans="1:14">
      <c r="B13" s="9"/>
      <c r="C13" s="9"/>
      <c r="D13" s="9"/>
      <c r="E13" s="9"/>
      <c r="F13" s="16" t="s">
        <v>4</v>
      </c>
      <c r="G13" s="17"/>
      <c r="H13" s="16" t="s">
        <v>67</v>
      </c>
      <c r="I13" s="17"/>
      <c r="J13" s="10" t="s">
        <v>13</v>
      </c>
      <c r="K13" s="49"/>
      <c r="L13" s="10" t="s">
        <v>21</v>
      </c>
      <c r="M13" s="17"/>
      <c r="N13" s="17"/>
    </row>
    <row r="14" spans="1:14" ht="15.75" thickBot="1">
      <c r="B14" s="9"/>
      <c r="C14" s="9"/>
      <c r="D14" s="9"/>
      <c r="E14" s="9"/>
      <c r="F14" s="13" t="str">
        <f>INDEX(Données!H:H,$B$29)</f>
        <v>qggfqrgqfgerg</v>
      </c>
      <c r="G14" s="17"/>
      <c r="H14" s="56">
        <f>INDEX(Données!N:N,$B$29)</f>
        <v>40457</v>
      </c>
      <c r="I14" s="17"/>
      <c r="J14" s="44" t="str">
        <f>INDEX(Données!S:S,$B$29)</f>
        <v>s</v>
      </c>
      <c r="K14" s="50"/>
      <c r="L14" s="44">
        <f>INDEX(Données!T:T,$B$29)</f>
        <v>46</v>
      </c>
      <c r="M14" s="17"/>
      <c r="N14" s="17"/>
    </row>
    <row r="15" spans="1:14" ht="5.0999999999999996" customHeight="1" thickBot="1">
      <c r="B15" s="9"/>
      <c r="C15" s="9"/>
      <c r="D15" s="9"/>
      <c r="E15" s="9"/>
      <c r="F15" s="11"/>
      <c r="G15" s="17"/>
      <c r="H15" s="11"/>
      <c r="I15" s="17"/>
      <c r="J15" s="9"/>
      <c r="K15" s="9"/>
      <c r="L15" s="9"/>
      <c r="M15" s="17"/>
      <c r="N15" s="17"/>
    </row>
    <row r="16" spans="1:14">
      <c r="B16" s="9"/>
      <c r="C16" s="9"/>
      <c r="D16" s="9"/>
      <c r="E16" s="9"/>
      <c r="F16" s="16" t="s">
        <v>17</v>
      </c>
      <c r="G16" s="17"/>
      <c r="H16" s="16" t="s">
        <v>68</v>
      </c>
      <c r="I16" s="17"/>
      <c r="J16" s="10" t="s">
        <v>22</v>
      </c>
      <c r="K16" s="49"/>
      <c r="L16" s="10" t="s">
        <v>74</v>
      </c>
      <c r="M16" s="17"/>
      <c r="N16" s="17"/>
    </row>
    <row r="17" spans="2:14" ht="15.75" thickBot="1">
      <c r="B17" s="9"/>
      <c r="C17" s="9"/>
      <c r="D17" s="9"/>
      <c r="E17" s="9"/>
      <c r="F17" s="13">
        <f>INDEX(Données!I:I,$B$29)</f>
        <v>11111</v>
      </c>
      <c r="G17" s="17"/>
      <c r="H17" s="43" t="e">
        <f>INDEX(Données!#REF!,$B$29)</f>
        <v>#REF!</v>
      </c>
      <c r="I17" s="17"/>
      <c r="J17" s="44" t="str">
        <f>INDEX(Données!U:U,$B$29)</f>
        <v>s</v>
      </c>
      <c r="K17" s="51"/>
      <c r="L17" s="44">
        <f>INDEX(Données!V:V,$B$29)</f>
        <v>43</v>
      </c>
      <c r="M17" s="17"/>
      <c r="N17" s="17"/>
    </row>
    <row r="18" spans="2:14" s="1" customFormat="1" ht="5.0999999999999996" customHeight="1" thickBot="1">
      <c r="B18" s="9"/>
      <c r="C18" s="9"/>
      <c r="D18" s="9"/>
      <c r="E18" s="9"/>
      <c r="F18" s="13"/>
      <c r="G18" s="17"/>
      <c r="H18" s="13"/>
      <c r="I18" s="17"/>
      <c r="J18" s="9"/>
      <c r="K18" s="9"/>
      <c r="L18" s="9"/>
      <c r="M18" s="17"/>
      <c r="N18" s="17"/>
    </row>
    <row r="19" spans="2:14">
      <c r="B19" s="9"/>
      <c r="C19" s="9"/>
      <c r="D19" s="9"/>
      <c r="E19" s="9"/>
      <c r="F19" s="16" t="s">
        <v>2</v>
      </c>
      <c r="G19" s="17"/>
      <c r="H19" s="16"/>
      <c r="I19" s="17"/>
      <c r="J19" s="10" t="s">
        <v>16</v>
      </c>
      <c r="K19" s="9"/>
      <c r="L19" s="10" t="s">
        <v>75</v>
      </c>
      <c r="M19" s="17"/>
      <c r="N19" s="17"/>
    </row>
    <row r="20" spans="2:14" ht="15.75" thickBot="1">
      <c r="B20" s="9"/>
      <c r="C20" s="9"/>
      <c r="D20" s="9"/>
      <c r="E20" s="9"/>
      <c r="F20" s="15" t="str">
        <f>INDEX(Données!J:J,$B$29)</f>
        <v>LYON</v>
      </c>
      <c r="G20" s="17"/>
      <c r="H20" s="15"/>
      <c r="I20" s="17"/>
      <c r="J20" s="44">
        <f>INDEX(Données!W:W,$B$29)</f>
        <v>9</v>
      </c>
      <c r="K20" s="49"/>
      <c r="L20" s="44">
        <f>INDEX(Données!X:X,$B$29)</f>
        <v>54</v>
      </c>
      <c r="M20" s="17"/>
      <c r="N20" s="17"/>
    </row>
    <row r="21" spans="2:14" ht="5.0999999999999996" customHeight="1" thickBot="1">
      <c r="B21" s="9"/>
      <c r="C21" s="9"/>
      <c r="D21" s="9"/>
      <c r="E21" s="9"/>
      <c r="F21" s="9"/>
      <c r="G21" s="17"/>
      <c r="H21" s="9"/>
      <c r="I21" s="17"/>
      <c r="J21" s="9"/>
      <c r="K21" s="9"/>
      <c r="L21" s="9"/>
      <c r="M21" s="17"/>
      <c r="N21" s="17"/>
    </row>
    <row r="22" spans="2:14">
      <c r="B22" s="9"/>
      <c r="C22" s="9"/>
      <c r="D22" s="9"/>
      <c r="E22" s="9"/>
      <c r="F22" s="10" t="s">
        <v>3</v>
      </c>
      <c r="G22" s="17"/>
      <c r="H22" s="10" t="s">
        <v>69</v>
      </c>
      <c r="I22" s="8"/>
      <c r="J22" s="8"/>
      <c r="K22" s="8"/>
      <c r="L22" s="8"/>
      <c r="M22" s="19"/>
      <c r="N22" s="19"/>
    </row>
    <row r="23" spans="2:14" ht="15.75" thickBot="1">
      <c r="B23" s="9"/>
      <c r="C23" s="9"/>
      <c r="D23" s="9"/>
      <c r="E23" s="9"/>
      <c r="F23" s="14" t="str">
        <f ca="1">INDEX(Données!M:M,$B$29)</f>
        <v/>
      </c>
      <c r="G23" s="17"/>
      <c r="H23" s="14" t="str">
        <f ca="1">DATEDIF(H14,B2+1,"y")&amp;" an(s), "&amp;DATEDIF(H14,B2+1,"ym")&amp;" mois et "&amp;DATEDIF(H14,B2+1,"md")&amp;" jour(s)"</f>
        <v>6 an(s), 2 mois et 17 jour(s)</v>
      </c>
      <c r="I23" s="8"/>
      <c r="J23" s="46"/>
      <c r="K23" s="46"/>
      <c r="L23" s="46"/>
      <c r="M23" s="19"/>
      <c r="N23" s="19"/>
    </row>
    <row r="24" spans="2:14" ht="5.0999999999999996" customHeight="1" thickBot="1">
      <c r="B24" s="9"/>
      <c r="C24" s="9"/>
      <c r="D24" s="9"/>
      <c r="E24" s="9"/>
      <c r="F24" s="9"/>
      <c r="G24" s="17"/>
      <c r="H24" s="8"/>
      <c r="I24" s="8"/>
      <c r="J24" s="8"/>
      <c r="K24" s="8"/>
      <c r="L24" s="8"/>
      <c r="M24" s="19"/>
      <c r="N24" s="19"/>
    </row>
    <row r="25" spans="2:14">
      <c r="B25" s="9"/>
      <c r="C25" s="9"/>
      <c r="D25" s="9"/>
      <c r="E25" s="9"/>
      <c r="F25" s="10" t="s">
        <v>18</v>
      </c>
      <c r="G25" s="17"/>
      <c r="H25" s="8"/>
      <c r="I25" s="8"/>
      <c r="J25" s="8"/>
      <c r="K25" s="8"/>
      <c r="L25" s="55"/>
      <c r="M25" s="19"/>
      <c r="N25" s="19"/>
    </row>
    <row r="26" spans="2:14" ht="15.75" thickBot="1">
      <c r="B26" s="9"/>
      <c r="C26" s="9"/>
      <c r="D26" s="9"/>
      <c r="E26" s="9"/>
      <c r="F26" s="15">
        <f>INDEX(Données!K:K,$B$29)</f>
        <v>345689764</v>
      </c>
      <c r="G26" s="17"/>
      <c r="I26" s="8"/>
      <c r="J26" s="46"/>
      <c r="K26" s="46"/>
      <c r="L26" s="46"/>
      <c r="M26" s="19"/>
      <c r="N26" s="19"/>
    </row>
    <row r="27" spans="2:14" ht="5.0999999999999996" customHeight="1" thickBot="1">
      <c r="B27" s="9"/>
      <c r="C27" s="9"/>
      <c r="D27" s="9"/>
      <c r="E27" s="9"/>
      <c r="F27" s="9"/>
      <c r="G27" s="17"/>
      <c r="H27" s="8"/>
      <c r="I27" s="8"/>
      <c r="J27" s="8"/>
      <c r="K27" s="8"/>
      <c r="L27" s="8"/>
      <c r="M27" s="19"/>
      <c r="N27" s="19"/>
    </row>
    <row r="28" spans="2:14">
      <c r="B28" s="9"/>
      <c r="C28" s="9"/>
      <c r="D28" s="9"/>
      <c r="E28" s="9"/>
      <c r="F28" s="10" t="s">
        <v>19</v>
      </c>
      <c r="G28" s="17"/>
      <c r="H28" s="54"/>
      <c r="I28" s="8"/>
      <c r="J28" s="8"/>
      <c r="K28" s="8"/>
      <c r="L28" s="8"/>
      <c r="M28" s="19"/>
      <c r="N28" s="19"/>
    </row>
    <row r="29" spans="2:14" ht="15.75" thickBot="1">
      <c r="B29" s="9">
        <v>6</v>
      </c>
      <c r="C29" s="9"/>
      <c r="D29" s="9"/>
      <c r="E29" s="9"/>
      <c r="F29" s="15">
        <f>INDEX(Données!L:L,$B$29)</f>
        <v>895643214</v>
      </c>
      <c r="G29" s="17"/>
      <c r="H29" s="47"/>
      <c r="I29" s="8"/>
      <c r="J29" s="8"/>
      <c r="K29" s="8"/>
      <c r="L29" s="8"/>
      <c r="M29" s="19"/>
      <c r="N29" s="19"/>
    </row>
    <row r="30" spans="2:14" ht="5.0999999999999996" customHeight="1">
      <c r="B30" s="9"/>
      <c r="C30" s="9"/>
      <c r="D30" s="9"/>
      <c r="E30" s="9"/>
      <c r="F30" s="9"/>
      <c r="G30" s="17"/>
      <c r="H30" s="8"/>
      <c r="I30" s="8"/>
      <c r="J30" s="8"/>
      <c r="K30" s="8"/>
      <c r="L30" s="8"/>
      <c r="M30" s="19"/>
      <c r="N30" s="19"/>
    </row>
    <row r="31" spans="2:14">
      <c r="B31" s="9"/>
      <c r="C31" s="9"/>
      <c r="D31" s="9"/>
      <c r="E31" s="9"/>
      <c r="F31" s="8"/>
      <c r="G31" s="8"/>
      <c r="H31" s="8"/>
      <c r="I31" s="8"/>
      <c r="J31" s="8"/>
      <c r="K31" s="8"/>
      <c r="L31" s="8"/>
      <c r="M31" s="19"/>
      <c r="N31" s="19"/>
    </row>
    <row r="32" spans="2:14">
      <c r="B32" s="9"/>
      <c r="C32" s="9"/>
      <c r="D32" s="9"/>
      <c r="E32" s="9"/>
      <c r="F32" s="45"/>
      <c r="G32" s="8"/>
      <c r="I32" s="8"/>
      <c r="J32" s="48"/>
      <c r="K32" s="48"/>
      <c r="L32" s="48"/>
      <c r="M32" s="19"/>
      <c r="N32" s="19"/>
    </row>
    <row r="33" spans="6:14" ht="5.0999999999999996" customHeight="1">
      <c r="F33" s="8"/>
      <c r="G33" s="8"/>
      <c r="H33" s="8"/>
      <c r="I33" s="8"/>
      <c r="J33" s="8"/>
      <c r="K33" s="8"/>
      <c r="L33" s="8"/>
      <c r="M33" s="19"/>
      <c r="N33" s="19"/>
    </row>
    <row r="34" spans="6:14">
      <c r="F34" s="8"/>
      <c r="G34" s="8"/>
      <c r="H34" s="59"/>
      <c r="I34" s="8"/>
      <c r="J34" s="8"/>
      <c r="K34" s="8"/>
      <c r="L34" s="8"/>
      <c r="M34" s="19"/>
      <c r="N34" s="19"/>
    </row>
    <row r="35" spans="6:14">
      <c r="F35" s="45"/>
      <c r="G35" s="8"/>
      <c r="H35" s="53"/>
      <c r="I35" s="8"/>
      <c r="J35" s="8"/>
      <c r="K35" s="8"/>
      <c r="L35" s="8"/>
      <c r="M35" s="19"/>
      <c r="N35" s="19"/>
    </row>
    <row r="36" spans="6:14" ht="5.0999999999999996" customHeight="1">
      <c r="F36" s="8"/>
      <c r="G36" s="8"/>
      <c r="H36" s="60"/>
      <c r="I36" s="8"/>
      <c r="J36" s="8"/>
      <c r="K36" s="8"/>
      <c r="L36" s="8"/>
      <c r="M36" s="19"/>
      <c r="N36" s="19"/>
    </row>
    <row r="37" spans="6:14">
      <c r="F37" s="8"/>
      <c r="G37" s="8"/>
      <c r="I37" s="8"/>
      <c r="J37" s="8"/>
      <c r="K37" s="8"/>
      <c r="L37" s="8"/>
      <c r="M37" s="19"/>
      <c r="N37" s="19"/>
    </row>
    <row r="38" spans="6:14">
      <c r="G38" s="8"/>
      <c r="H38" s="8"/>
      <c r="I38" s="8"/>
      <c r="J38" s="8"/>
      <c r="K38" s="8"/>
      <c r="L38" s="8"/>
      <c r="M38" s="19"/>
      <c r="N38" s="19"/>
    </row>
    <row r="39" spans="6:14">
      <c r="H39" s="19"/>
      <c r="I39" s="19"/>
      <c r="J39" s="19"/>
      <c r="K39" s="19"/>
      <c r="L39" s="19"/>
      <c r="M39" s="19"/>
      <c r="N39" s="19"/>
    </row>
  </sheetData>
  <mergeCells count="4">
    <mergeCell ref="J4:L4"/>
    <mergeCell ref="J5:L5"/>
    <mergeCell ref="J7:L7"/>
    <mergeCell ref="J8:L8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33" r:id="rId4" name="CommandButton2"/>
    <control shapeId="1030" r:id="rId5" name="BTN_Modclient"/>
    <control shapeId="1029" r:id="rId6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O36"/>
  <sheetViews>
    <sheetView tabSelected="1" topLeftCell="F1" workbookViewId="0">
      <selection activeCell="M2" sqref="M2"/>
    </sheetView>
  </sheetViews>
  <sheetFormatPr baseColWidth="10" defaultRowHeight="15"/>
  <cols>
    <col min="1" max="1" width="3" style="1" bestFit="1" customWidth="1"/>
    <col min="2" max="2" width="11" bestFit="1" customWidth="1"/>
    <col min="3" max="3" width="9" style="1" bestFit="1" customWidth="1"/>
    <col min="4" max="4" width="11.85546875" style="1" bestFit="1" customWidth="1"/>
    <col min="5" max="5" width="11.85546875" style="1" customWidth="1"/>
    <col min="6" max="6" width="8.85546875" bestFit="1" customWidth="1"/>
    <col min="7" max="7" width="20.5703125" style="1" bestFit="1" customWidth="1"/>
    <col min="8" max="8" width="31.28515625" bestFit="1" customWidth="1"/>
    <col min="9" max="9" width="6.42578125" bestFit="1" customWidth="1"/>
    <col min="10" max="10" width="21.42578125" bestFit="1" customWidth="1"/>
    <col min="11" max="12" width="12.7109375" style="22" bestFit="1" customWidth="1"/>
    <col min="13" max="13" width="15.7109375" style="28" customWidth="1"/>
    <col min="14" max="14" width="10.7109375" style="58" bestFit="1" customWidth="1"/>
    <col min="15" max="15" width="10.85546875" bestFit="1" customWidth="1"/>
    <col min="16" max="16" width="10.7109375" bestFit="1" customWidth="1"/>
    <col min="17" max="17" width="5.85546875" style="32" bestFit="1" customWidth="1"/>
    <col min="18" max="18" width="6.5703125" style="35" bestFit="1" customWidth="1"/>
    <col min="19" max="19" width="6.140625" style="35" bestFit="1" customWidth="1"/>
    <col min="20" max="20" width="5.5703125" style="35" bestFit="1" customWidth="1"/>
    <col min="21" max="21" width="7.5703125" style="35" bestFit="1" customWidth="1"/>
    <col min="22" max="22" width="7.140625" style="35" bestFit="1" customWidth="1"/>
    <col min="23" max="23" width="6.140625" style="35" bestFit="1" customWidth="1"/>
    <col min="24" max="24" width="4.85546875" style="35" bestFit="1" customWidth="1"/>
  </cols>
  <sheetData>
    <row r="1" spans="1:41" s="37" customFormat="1">
      <c r="A1" s="37" t="s">
        <v>5</v>
      </c>
      <c r="B1" s="37" t="s">
        <v>27</v>
      </c>
      <c r="C1" s="37" t="s">
        <v>28</v>
      </c>
      <c r="D1" s="37" t="s">
        <v>29</v>
      </c>
      <c r="E1" s="37" t="s">
        <v>0</v>
      </c>
      <c r="F1" s="37" t="s">
        <v>7</v>
      </c>
      <c r="G1" s="37" t="s">
        <v>1</v>
      </c>
      <c r="H1" s="37" t="s">
        <v>4</v>
      </c>
      <c r="I1" s="37" t="s">
        <v>6</v>
      </c>
      <c r="J1" s="37" t="s">
        <v>2</v>
      </c>
      <c r="K1" s="38" t="s">
        <v>8</v>
      </c>
      <c r="L1" s="38" t="s">
        <v>9</v>
      </c>
      <c r="M1" s="37" t="s">
        <v>3</v>
      </c>
      <c r="N1" s="57" t="s">
        <v>11</v>
      </c>
      <c r="O1" s="37" t="s">
        <v>30</v>
      </c>
      <c r="P1" s="37" t="s">
        <v>31</v>
      </c>
      <c r="Q1" s="39" t="s">
        <v>12</v>
      </c>
      <c r="R1" s="39" t="s">
        <v>32</v>
      </c>
      <c r="S1" s="39" t="s">
        <v>13</v>
      </c>
      <c r="T1" s="40" t="s">
        <v>14</v>
      </c>
      <c r="U1" s="40" t="s">
        <v>15</v>
      </c>
      <c r="V1" s="40" t="s">
        <v>33</v>
      </c>
      <c r="W1" s="40" t="s">
        <v>16</v>
      </c>
      <c r="X1" s="40" t="s">
        <v>34</v>
      </c>
      <c r="Y1" s="37" t="s">
        <v>76</v>
      </c>
    </row>
    <row r="2" spans="1:41">
      <c r="A2" s="2">
        <v>1</v>
      </c>
      <c r="B2" s="27">
        <v>11111</v>
      </c>
      <c r="C2" s="2">
        <v>11111</v>
      </c>
      <c r="D2" s="2">
        <v>1</v>
      </c>
      <c r="E2" s="2" t="s">
        <v>35</v>
      </c>
      <c r="F2" s="2" t="s">
        <v>42</v>
      </c>
      <c r="G2" s="2" t="s">
        <v>49</v>
      </c>
      <c r="H2" s="2">
        <v>12345987</v>
      </c>
      <c r="I2" s="2">
        <v>11111</v>
      </c>
      <c r="J2" s="2" t="s">
        <v>10</v>
      </c>
      <c r="K2" s="23">
        <v>1234567890</v>
      </c>
      <c r="L2" s="23">
        <v>214789563</v>
      </c>
      <c r="M2" s="74" t="str">
        <f ca="1">IF((TODAY()-N2)-180&gt;0,"",Y2)</f>
        <v>toto@fred.fr</v>
      </c>
      <c r="N2" s="58">
        <v>42663</v>
      </c>
      <c r="O2" s="1"/>
      <c r="P2" s="1"/>
      <c r="Q2" s="32">
        <v>2</v>
      </c>
      <c r="R2" s="35">
        <v>2</v>
      </c>
      <c r="S2" s="35" t="s">
        <v>61</v>
      </c>
      <c r="T2" s="35">
        <v>42</v>
      </c>
      <c r="U2" s="35" t="s">
        <v>61</v>
      </c>
      <c r="V2" s="35">
        <v>39</v>
      </c>
      <c r="W2" s="63">
        <v>8</v>
      </c>
      <c r="X2" s="35">
        <v>56</v>
      </c>
      <c r="Y2" s="1" t="s">
        <v>77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>
      <c r="A3" s="7">
        <v>2</v>
      </c>
      <c r="B3" s="27">
        <v>2222222</v>
      </c>
      <c r="C3" s="7">
        <v>22222</v>
      </c>
      <c r="D3" s="7">
        <v>2</v>
      </c>
      <c r="E3" s="7" t="s">
        <v>36</v>
      </c>
      <c r="F3" s="7" t="s">
        <v>43</v>
      </c>
      <c r="G3" s="7" t="s">
        <v>48</v>
      </c>
      <c r="H3" s="7"/>
      <c r="I3" s="7">
        <v>11111</v>
      </c>
      <c r="J3" s="7" t="s">
        <v>10</v>
      </c>
      <c r="K3" s="24">
        <v>123456789</v>
      </c>
      <c r="L3" s="18">
        <v>405612356</v>
      </c>
      <c r="M3" s="74" t="str">
        <f ca="1">IF((TODAY()-N3)-180&gt;0,"","sisisi@fred.fr")</f>
        <v>sisisi@fred.fr</v>
      </c>
      <c r="N3" s="58" t="s">
        <v>23</v>
      </c>
      <c r="O3" s="19"/>
      <c r="P3" s="20"/>
      <c r="Q3" s="33">
        <v>3</v>
      </c>
      <c r="R3" s="36">
        <v>3</v>
      </c>
      <c r="S3" s="36" t="s">
        <v>62</v>
      </c>
      <c r="T3" s="36">
        <v>43</v>
      </c>
      <c r="U3" s="36" t="s">
        <v>62</v>
      </c>
      <c r="V3" s="36">
        <v>40</v>
      </c>
      <c r="W3" s="64">
        <v>8</v>
      </c>
      <c r="X3" s="36">
        <v>56</v>
      </c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>
      <c r="A4" s="2">
        <v>3</v>
      </c>
      <c r="B4" s="27">
        <v>333333</v>
      </c>
      <c r="C4" s="2">
        <v>33333</v>
      </c>
      <c r="D4" s="2">
        <v>3</v>
      </c>
      <c r="E4" s="2" t="s">
        <v>37</v>
      </c>
      <c r="F4" s="2" t="s">
        <v>44</v>
      </c>
      <c r="G4" s="2" t="s">
        <v>50</v>
      </c>
      <c r="H4" s="2"/>
      <c r="I4" s="2">
        <v>11111</v>
      </c>
      <c r="J4" s="2" t="s">
        <v>57</v>
      </c>
      <c r="K4" s="23">
        <v>2316547997</v>
      </c>
      <c r="L4" s="3">
        <v>625148795</v>
      </c>
      <c r="M4" s="74" t="str">
        <f t="shared" ref="M3:M9" ca="1" si="0">IF((TODAY()-N4)-180&gt;0,"","toto@fred.fr")</f>
        <v/>
      </c>
      <c r="N4" s="58">
        <v>40742</v>
      </c>
      <c r="O4" s="1"/>
      <c r="Q4" s="32">
        <v>1</v>
      </c>
      <c r="R4" s="35">
        <v>2</v>
      </c>
      <c r="S4" s="35" t="s">
        <v>63</v>
      </c>
      <c r="T4" s="34">
        <v>44</v>
      </c>
      <c r="U4" s="35" t="s">
        <v>63</v>
      </c>
      <c r="V4" s="35">
        <v>41</v>
      </c>
      <c r="W4" s="63">
        <v>8</v>
      </c>
      <c r="X4" s="35">
        <v>56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s="19" customFormat="1">
      <c r="A5" s="2">
        <v>4</v>
      </c>
      <c r="B5" s="27">
        <v>4444</v>
      </c>
      <c r="C5" s="2">
        <v>44444</v>
      </c>
      <c r="D5" s="2">
        <v>4</v>
      </c>
      <c r="E5" s="2" t="s">
        <v>38</v>
      </c>
      <c r="F5" s="2" t="s">
        <v>45</v>
      </c>
      <c r="G5" s="7" t="s">
        <v>51</v>
      </c>
      <c r="H5" s="2" t="s">
        <v>55</v>
      </c>
      <c r="I5" s="2">
        <v>11111</v>
      </c>
      <c r="J5" s="2" t="s">
        <v>58</v>
      </c>
      <c r="K5" s="23">
        <v>215487965</v>
      </c>
      <c r="L5" s="3">
        <v>748596231</v>
      </c>
      <c r="M5" s="74" t="str">
        <f t="shared" ca="1" si="0"/>
        <v/>
      </c>
      <c r="N5" s="58" t="s">
        <v>26</v>
      </c>
      <c r="O5" s="1"/>
      <c r="P5" s="1"/>
      <c r="Q5" s="32">
        <v>4</v>
      </c>
      <c r="R5" s="35">
        <v>6</v>
      </c>
      <c r="S5" s="35" t="s">
        <v>64</v>
      </c>
      <c r="T5" s="35">
        <v>45</v>
      </c>
      <c r="U5" s="35" t="s">
        <v>64</v>
      </c>
      <c r="V5" s="35">
        <v>42</v>
      </c>
      <c r="W5" s="63">
        <v>9</v>
      </c>
      <c r="X5" s="35">
        <v>55</v>
      </c>
    </row>
    <row r="6" spans="1:41">
      <c r="A6" s="2">
        <v>5</v>
      </c>
      <c r="B6" s="27">
        <v>5555</v>
      </c>
      <c r="C6" s="2">
        <v>55555</v>
      </c>
      <c r="D6" s="2">
        <v>5</v>
      </c>
      <c r="E6" s="2" t="s">
        <v>39</v>
      </c>
      <c r="F6" s="2" t="s">
        <v>46</v>
      </c>
      <c r="G6" s="2" t="s">
        <v>52</v>
      </c>
      <c r="H6" s="2" t="s">
        <v>56</v>
      </c>
      <c r="I6" s="2">
        <v>11111</v>
      </c>
      <c r="J6" s="2" t="s">
        <v>24</v>
      </c>
      <c r="K6" s="23">
        <v>345689764</v>
      </c>
      <c r="L6" s="3">
        <v>895643214</v>
      </c>
      <c r="M6" s="74" t="str">
        <f t="shared" ca="1" si="0"/>
        <v/>
      </c>
      <c r="N6" s="58">
        <v>40457</v>
      </c>
      <c r="O6" s="1"/>
      <c r="P6" s="1"/>
      <c r="Q6" s="32">
        <v>5</v>
      </c>
      <c r="R6" s="35">
        <v>5</v>
      </c>
      <c r="S6" s="35" t="s">
        <v>64</v>
      </c>
      <c r="T6" s="35">
        <v>46</v>
      </c>
      <c r="U6" s="35" t="s">
        <v>64</v>
      </c>
      <c r="V6" s="35">
        <v>43</v>
      </c>
      <c r="W6" s="63">
        <v>9</v>
      </c>
      <c r="X6" s="35">
        <v>54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>
      <c r="A7" s="7">
        <v>6</v>
      </c>
      <c r="B7" s="27">
        <v>66666</v>
      </c>
      <c r="C7" s="7">
        <v>66666</v>
      </c>
      <c r="D7" s="7">
        <v>5</v>
      </c>
      <c r="E7" s="7" t="s">
        <v>40</v>
      </c>
      <c r="F7" s="7" t="s">
        <v>45</v>
      </c>
      <c r="G7" s="7" t="s">
        <v>53</v>
      </c>
      <c r="H7" s="7"/>
      <c r="I7" s="7">
        <v>11111</v>
      </c>
      <c r="J7" s="7" t="s">
        <v>59</v>
      </c>
      <c r="K7" s="24">
        <v>465986754</v>
      </c>
      <c r="L7" s="18">
        <v>915488795</v>
      </c>
      <c r="M7" s="74" t="str">
        <f t="shared" ca="1" si="0"/>
        <v/>
      </c>
      <c r="N7" s="58" t="s">
        <v>25</v>
      </c>
      <c r="O7" s="19"/>
      <c r="P7" s="20"/>
      <c r="Q7" s="33">
        <v>6</v>
      </c>
      <c r="R7" s="36">
        <v>3</v>
      </c>
      <c r="S7" s="36" t="s">
        <v>64</v>
      </c>
      <c r="T7" s="36">
        <v>47</v>
      </c>
      <c r="U7" s="36" t="s">
        <v>64</v>
      </c>
      <c r="V7" s="36">
        <v>44</v>
      </c>
      <c r="W7" s="64">
        <v>7</v>
      </c>
      <c r="X7" s="36">
        <v>53</v>
      </c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>
      <c r="A8" s="2">
        <v>7</v>
      </c>
      <c r="B8" s="27">
        <v>7777</v>
      </c>
      <c r="C8" s="2">
        <v>77777</v>
      </c>
      <c r="D8" s="2">
        <v>4</v>
      </c>
      <c r="E8" s="2" t="s">
        <v>41</v>
      </c>
      <c r="F8" s="2" t="s">
        <v>47</v>
      </c>
      <c r="G8" s="2" t="s">
        <v>54</v>
      </c>
      <c r="H8" s="2"/>
      <c r="I8" s="2">
        <v>1111</v>
      </c>
      <c r="J8" s="2" t="s">
        <v>60</v>
      </c>
      <c r="K8" s="23"/>
      <c r="L8" s="3"/>
      <c r="M8" s="74" t="str">
        <f t="shared" ca="1" si="0"/>
        <v/>
      </c>
      <c r="N8" s="58">
        <v>40385</v>
      </c>
      <c r="O8" s="19"/>
      <c r="P8" s="1"/>
      <c r="Q8" s="32">
        <v>8</v>
      </c>
      <c r="R8" s="34">
        <v>2</v>
      </c>
      <c r="S8" s="35" t="s">
        <v>61</v>
      </c>
      <c r="T8" s="34">
        <v>48</v>
      </c>
      <c r="U8" s="35" t="s">
        <v>61</v>
      </c>
      <c r="V8" s="35">
        <v>45</v>
      </c>
      <c r="W8" s="63">
        <v>6</v>
      </c>
      <c r="X8" s="35">
        <v>52</v>
      </c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>
      <c r="A9" s="2"/>
      <c r="B9" s="27"/>
      <c r="C9" s="2"/>
      <c r="D9" s="2"/>
      <c r="E9" s="2"/>
      <c r="F9" s="2"/>
      <c r="G9" s="2"/>
      <c r="H9" s="2"/>
      <c r="I9" s="2"/>
      <c r="J9" s="2"/>
      <c r="K9" s="23"/>
      <c r="L9" s="3"/>
      <c r="M9" s="74" t="str">
        <f t="shared" ca="1" si="0"/>
        <v/>
      </c>
      <c r="N9" s="58">
        <v>38139</v>
      </c>
      <c r="O9" s="19"/>
      <c r="P9" s="21"/>
      <c r="Q9" s="32">
        <v>8</v>
      </c>
      <c r="R9" s="35">
        <v>5</v>
      </c>
      <c r="S9" s="35" t="s">
        <v>61</v>
      </c>
      <c r="T9" s="35">
        <v>49</v>
      </c>
      <c r="U9" s="35" t="s">
        <v>61</v>
      </c>
      <c r="V9" s="35">
        <v>46</v>
      </c>
      <c r="W9" s="63">
        <v>6</v>
      </c>
      <c r="X9" s="35">
        <v>55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>
      <c r="A10" s="2"/>
      <c r="B10" s="27"/>
      <c r="C10" s="2"/>
      <c r="D10" s="2"/>
      <c r="E10" s="2"/>
      <c r="F10" s="2"/>
      <c r="G10" s="2"/>
      <c r="H10" s="2"/>
      <c r="I10" s="2"/>
      <c r="J10" s="2"/>
      <c r="K10" s="23"/>
      <c r="L10" s="3"/>
      <c r="M10" s="29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>
      <c r="A11" s="2"/>
      <c r="C11" s="2"/>
      <c r="D11" s="2"/>
      <c r="E11" s="2"/>
      <c r="F11" s="2"/>
      <c r="G11" s="2"/>
      <c r="H11" s="2"/>
      <c r="I11" s="2"/>
      <c r="J11" s="2"/>
      <c r="K11" s="23"/>
      <c r="L11" s="3"/>
      <c r="M11" s="29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>
      <c r="A12" s="2"/>
      <c r="B12" s="27"/>
      <c r="C12" s="2"/>
      <c r="D12" s="2"/>
      <c r="E12" s="2"/>
      <c r="F12" s="2"/>
      <c r="G12" s="2"/>
      <c r="H12" s="2"/>
      <c r="I12" s="2"/>
      <c r="J12" s="2"/>
      <c r="K12" s="23"/>
      <c r="L12" s="3"/>
      <c r="M12" s="29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>
      <c r="A13" s="2"/>
      <c r="B13" s="27"/>
      <c r="C13" s="2"/>
      <c r="D13" s="2"/>
      <c r="E13" s="2"/>
      <c r="F13" s="2"/>
      <c r="G13" s="2"/>
      <c r="H13" s="2"/>
      <c r="I13" s="2"/>
      <c r="J13" s="2"/>
      <c r="K13" s="23"/>
      <c r="L13" s="3"/>
      <c r="M13" s="29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>
      <c r="A14" s="2"/>
      <c r="B14" s="27"/>
      <c r="C14" s="2"/>
      <c r="D14" s="2"/>
      <c r="E14" s="2"/>
      <c r="F14" s="2"/>
      <c r="G14" s="2"/>
      <c r="H14" s="2"/>
      <c r="I14" s="2"/>
      <c r="J14" s="2"/>
      <c r="K14" s="23"/>
      <c r="L14" s="3"/>
      <c r="M14" s="29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>
      <c r="A15" s="2"/>
      <c r="B15" s="27"/>
      <c r="C15" s="2"/>
      <c r="D15" s="2"/>
      <c r="E15" s="2"/>
      <c r="F15" s="2"/>
      <c r="G15" s="2"/>
      <c r="H15" s="2"/>
      <c r="I15" s="2"/>
      <c r="J15" s="2"/>
      <c r="K15" s="23"/>
      <c r="L15" s="3"/>
      <c r="M15" s="29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>
      <c r="A16" s="2"/>
      <c r="B16" s="27"/>
      <c r="C16" s="2"/>
      <c r="D16" s="2"/>
      <c r="E16" s="2"/>
      <c r="F16" s="2"/>
      <c r="G16" s="2"/>
      <c r="H16" s="2"/>
      <c r="I16" s="2"/>
      <c r="J16" s="2"/>
      <c r="K16" s="23"/>
      <c r="L16" s="3"/>
      <c r="M16" s="29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>
      <c r="A17" s="2"/>
      <c r="B17" s="27"/>
      <c r="C17" s="2"/>
      <c r="D17" s="2"/>
      <c r="E17" s="2"/>
      <c r="F17" s="2"/>
      <c r="G17" s="2"/>
      <c r="H17" s="2"/>
      <c r="I17" s="2"/>
      <c r="J17" s="2"/>
      <c r="K17" s="23"/>
      <c r="L17" s="3"/>
      <c r="M17" s="29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>
      <c r="A18" s="2"/>
      <c r="B18" s="27"/>
      <c r="C18" s="2"/>
      <c r="D18" s="2"/>
      <c r="E18" s="2"/>
      <c r="F18" s="2"/>
      <c r="G18" s="2"/>
      <c r="H18" s="2"/>
      <c r="I18" s="2"/>
      <c r="J18" s="2"/>
      <c r="K18" s="23"/>
      <c r="L18" s="3"/>
      <c r="M18" s="29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>
      <c r="A19" s="2"/>
      <c r="B19" s="27"/>
      <c r="C19" s="4"/>
      <c r="D19" s="4"/>
      <c r="E19" s="4"/>
      <c r="F19" s="6"/>
      <c r="G19" s="6"/>
      <c r="H19" s="4"/>
      <c r="I19" s="4"/>
      <c r="J19" s="4"/>
      <c r="K19" s="25"/>
      <c r="L19" s="5"/>
      <c r="M19" s="30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>
      <c r="A20" s="2"/>
      <c r="B20" s="27"/>
      <c r="C20" s="2"/>
      <c r="D20" s="2"/>
      <c r="E20" s="2"/>
      <c r="F20" s="7"/>
      <c r="G20" s="7"/>
      <c r="H20" s="2"/>
      <c r="I20" s="2"/>
      <c r="J20" s="2"/>
      <c r="K20" s="23"/>
      <c r="L20" s="3"/>
      <c r="M20" s="29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1">
      <c r="A21" s="2"/>
      <c r="B21" s="27"/>
      <c r="C21" s="2"/>
      <c r="D21" s="2"/>
      <c r="E21" s="2"/>
      <c r="F21" s="2"/>
      <c r="G21" s="2"/>
      <c r="H21" s="2"/>
      <c r="I21" s="2"/>
      <c r="J21" s="2"/>
      <c r="K21" s="23"/>
      <c r="L21" s="3"/>
      <c r="M21" s="29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>
      <c r="A22" s="2"/>
      <c r="B22" s="27"/>
      <c r="C22" s="2"/>
      <c r="D22" s="2"/>
      <c r="E22" s="2"/>
      <c r="F22" s="2"/>
      <c r="G22" s="2"/>
      <c r="H22" s="2"/>
      <c r="I22" s="2"/>
      <c r="J22" s="2"/>
      <c r="K22" s="23"/>
      <c r="L22" s="3"/>
      <c r="M22" s="29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>
      <c r="A23" s="2"/>
      <c r="B23" s="27"/>
      <c r="C23" s="2"/>
      <c r="D23" s="2"/>
      <c r="E23" s="2"/>
      <c r="F23" s="2"/>
      <c r="G23" s="2"/>
      <c r="H23" s="2"/>
      <c r="I23" s="2"/>
      <c r="J23" s="2"/>
      <c r="K23" s="23"/>
      <c r="L23" s="3"/>
      <c r="M23" s="29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>
      <c r="A24" s="2"/>
      <c r="B24" s="27"/>
      <c r="C24" s="2"/>
      <c r="D24" s="2"/>
      <c r="E24" s="2"/>
      <c r="F24" s="2"/>
      <c r="G24" s="2"/>
      <c r="H24" s="2"/>
      <c r="I24" s="2"/>
      <c r="J24" s="2"/>
      <c r="K24" s="23"/>
      <c r="L24" s="3"/>
      <c r="M24" s="29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>
      <c r="A25" s="2"/>
      <c r="B25" s="27"/>
      <c r="C25" s="2"/>
      <c r="D25" s="2"/>
      <c r="E25" s="2"/>
      <c r="F25" s="2"/>
      <c r="G25" s="2"/>
      <c r="H25" s="2"/>
      <c r="I25" s="2"/>
      <c r="J25" s="2"/>
      <c r="K25" s="23"/>
      <c r="L25" s="3"/>
      <c r="M25" s="29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>
      <c r="A26" s="2"/>
      <c r="B26" s="27"/>
      <c r="C26" s="2"/>
      <c r="D26" s="2"/>
      <c r="E26" s="2"/>
      <c r="F26" s="2"/>
      <c r="G26" s="2"/>
      <c r="H26" s="2"/>
      <c r="I26" s="2"/>
      <c r="J26" s="2"/>
      <c r="K26" s="23"/>
      <c r="L26" s="3"/>
      <c r="M26" s="29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>
      <c r="A27" s="2"/>
      <c r="B27" s="27"/>
      <c r="C27" s="2"/>
      <c r="D27" s="2"/>
      <c r="E27" s="2"/>
      <c r="F27" s="2"/>
      <c r="G27" s="2"/>
      <c r="H27" s="2"/>
      <c r="I27" s="2"/>
      <c r="J27" s="2"/>
      <c r="K27" s="23"/>
      <c r="L27" s="3"/>
      <c r="M27" s="29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>
      <c r="A28" s="2"/>
      <c r="B28" s="27"/>
      <c r="C28" s="2"/>
      <c r="D28" s="2"/>
      <c r="E28" s="2"/>
      <c r="F28" s="2"/>
      <c r="G28" s="2"/>
      <c r="H28" s="2"/>
      <c r="I28" s="2"/>
      <c r="J28" s="2"/>
      <c r="K28" s="23"/>
      <c r="L28" s="3"/>
      <c r="M28" s="29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>
      <c r="A29" s="2"/>
      <c r="B29" s="27"/>
      <c r="C29" s="2"/>
      <c r="D29" s="2"/>
      <c r="E29" s="2"/>
      <c r="F29" s="2"/>
      <c r="G29" s="2"/>
      <c r="H29" s="2"/>
      <c r="I29" s="2"/>
      <c r="J29" s="2"/>
      <c r="K29" s="23"/>
      <c r="L29" s="3"/>
      <c r="M29" s="29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>
      <c r="A30" s="2"/>
      <c r="B30" s="27"/>
      <c r="C30" s="2"/>
      <c r="D30" s="2"/>
      <c r="E30" s="2"/>
      <c r="F30" s="2"/>
      <c r="G30" s="2"/>
      <c r="H30" s="2"/>
      <c r="I30" s="2"/>
      <c r="J30" s="2"/>
      <c r="K30" s="23"/>
      <c r="L30" s="3"/>
      <c r="M30" s="29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>
      <c r="A31" s="2"/>
      <c r="B31" s="27"/>
      <c r="C31" s="2"/>
      <c r="D31" s="2"/>
      <c r="E31" s="2"/>
      <c r="F31" s="2"/>
      <c r="G31" s="2"/>
      <c r="H31" s="2"/>
      <c r="I31" s="2"/>
      <c r="J31" s="2"/>
      <c r="K31" s="23"/>
      <c r="L31" s="3"/>
      <c r="M31" s="29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>
      <c r="A32" s="2"/>
      <c r="B32" s="27"/>
      <c r="C32" s="2"/>
      <c r="D32" s="2"/>
      <c r="E32" s="2"/>
      <c r="F32" s="2"/>
      <c r="G32" s="2"/>
      <c r="H32" s="2"/>
      <c r="I32" s="2"/>
      <c r="J32" s="2"/>
      <c r="K32" s="23"/>
      <c r="L32" s="3"/>
      <c r="M32" s="29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>
      <c r="A33" s="2"/>
      <c r="B33" s="27"/>
      <c r="C33" s="8"/>
      <c r="D33" s="8"/>
      <c r="E33" s="8"/>
      <c r="F33" s="8"/>
      <c r="G33" s="8"/>
      <c r="H33" s="8"/>
      <c r="I33" s="1"/>
      <c r="J33" s="8"/>
      <c r="K33" s="26"/>
      <c r="M33" s="3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>
      <c r="A34" s="2"/>
      <c r="B34" s="27"/>
      <c r="C34" s="2"/>
      <c r="D34" s="2"/>
      <c r="E34" s="2"/>
      <c r="F34" s="2"/>
      <c r="G34" s="2"/>
      <c r="H34" s="2"/>
      <c r="I34" s="2"/>
      <c r="J34" s="2"/>
      <c r="K34" s="23"/>
      <c r="L34" s="3"/>
      <c r="M34" s="29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>
      <c r="A35" s="2"/>
      <c r="B35" s="27"/>
    </row>
    <row r="36" spans="1:41">
      <c r="B36" s="27"/>
    </row>
  </sheetData>
  <sortState ref="A2:Y9">
    <sortCondition ref="E2"/>
  </sortState>
  <conditionalFormatting sqref="O2:O9">
    <cfRule type="expression" dxfId="1" priority="1">
      <formula>"(AUJOURDHUI()-N2)-180&gt;0"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>
    <row r="1" spans="1:1">
      <c r="A1" t="str">
        <f>VLOOKUP(Accueil!B29,Données!A:AP,14)</f>
        <v>22/07/2013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Inter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Fred</cp:lastModifiedBy>
  <dcterms:created xsi:type="dcterms:W3CDTF">2016-12-09T08:19:40Z</dcterms:created>
  <dcterms:modified xsi:type="dcterms:W3CDTF">2016-12-22T10:09:32Z</dcterms:modified>
</cp:coreProperties>
</file>