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20490" windowHeight="7005" activeTab="3"/>
  </bookViews>
  <sheets>
    <sheet name="Formulaire" sheetId="5" r:id="rId1"/>
    <sheet name="ContratsparSociété" sheetId="4" r:id="rId2"/>
    <sheet name="Variété" sheetId="6" r:id="rId3"/>
    <sheet name="Notice" sheetId="7" r:id="rId4"/>
  </sheets>
  <definedNames>
    <definedName name="Contrat_Tournesol_Euralis">#REF!</definedName>
    <definedName name="_xlnm.Print_Area" localSheetId="0">Formulaire!$A$1:$J$56</definedName>
  </definedNames>
  <calcPr calcId="125725"/>
</workbook>
</file>

<file path=xl/calcChain.xml><?xml version="1.0" encoding="utf-8"?>
<calcChain xmlns="http://schemas.openxmlformats.org/spreadsheetml/2006/main">
  <c r="H7" i="6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6"/>
  <c r="A8" i="5" l="1"/>
  <c r="B8"/>
  <c r="C14"/>
  <c r="K3" i="4"/>
  <c r="L3"/>
  <c r="M3"/>
  <c r="K4"/>
  <c r="L4"/>
  <c r="M4"/>
  <c r="K5"/>
  <c r="L5"/>
  <c r="M5"/>
  <c r="H3"/>
  <c r="H4"/>
  <c r="H5"/>
  <c r="M2"/>
  <c r="L2"/>
  <c r="K2"/>
  <c r="H2"/>
  <c r="I7" i="6"/>
  <c r="J7"/>
  <c r="I8"/>
  <c r="J8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J6"/>
  <c r="I6"/>
  <c r="H11" i="5" l="1"/>
  <c r="I11"/>
  <c r="I33"/>
  <c r="I34"/>
  <c r="I35"/>
  <c r="I36"/>
  <c r="I37"/>
  <c r="I38"/>
  <c r="I39"/>
  <c r="I40"/>
  <c r="I41"/>
  <c r="I42"/>
  <c r="I43"/>
  <c r="I44"/>
  <c r="I32"/>
  <c r="H9"/>
  <c r="H7"/>
  <c r="H6"/>
  <c r="H5"/>
  <c r="B11" l="1"/>
  <c r="G14" l="1"/>
</calcChain>
</file>

<file path=xl/sharedStrings.xml><?xml version="1.0" encoding="utf-8"?>
<sst xmlns="http://schemas.openxmlformats.org/spreadsheetml/2006/main" count="161" uniqueCount="132">
  <si>
    <t xml:space="preserve">Références </t>
  </si>
  <si>
    <t>Groupement</t>
  </si>
  <si>
    <t>N° Groupement</t>
  </si>
  <si>
    <t>Nom du Groupement</t>
  </si>
  <si>
    <t>Adhérent ou assuré</t>
  </si>
  <si>
    <t>N° adhérent</t>
  </si>
  <si>
    <t>Nom adhérent</t>
  </si>
  <si>
    <t>N° PACAGE :</t>
  </si>
  <si>
    <t>(N° Impératif pour bénéficier de la subvention communautaire)</t>
  </si>
  <si>
    <t>Irrigation (Oui / Non)</t>
  </si>
  <si>
    <t xml:space="preserve">Nom - Prénom : </t>
  </si>
  <si>
    <t>Adresse :</t>
  </si>
  <si>
    <t>Code Postal - Ville :</t>
  </si>
  <si>
    <t>Téléphone :</t>
  </si>
  <si>
    <t>Adressse mail :</t>
  </si>
  <si>
    <t>Contrat MULTIRISQUE CLIMATIQUE</t>
  </si>
  <si>
    <t>F1</t>
  </si>
  <si>
    <t>F2</t>
  </si>
  <si>
    <t>F3</t>
  </si>
  <si>
    <t>F4</t>
  </si>
  <si>
    <t>F5</t>
  </si>
  <si>
    <t>Détail parcellaire</t>
  </si>
  <si>
    <t>Nom de la variété</t>
  </si>
  <si>
    <t>Commune</t>
  </si>
  <si>
    <t xml:space="preserve">N° ilôt </t>
  </si>
  <si>
    <t>Superficie
(ha)</t>
  </si>
  <si>
    <t>Rendement assuré
(en T/ha)</t>
  </si>
  <si>
    <t>Prix unitaire
(en € / T)</t>
  </si>
  <si>
    <t>Capital assuré par ha</t>
  </si>
  <si>
    <t>Fait à:</t>
  </si>
  <si>
    <t>Le</t>
  </si>
  <si>
    <t>Signature de l'assuré</t>
  </si>
  <si>
    <t>Culture assurée</t>
  </si>
  <si>
    <t xml:space="preserve"> </t>
  </si>
  <si>
    <r>
      <t xml:space="preserve">Code GNIS     </t>
    </r>
    <r>
      <rPr>
        <sz val="11"/>
        <rFont val="Arial"/>
        <family val="2"/>
      </rPr>
      <t>(pour semences)</t>
    </r>
  </si>
  <si>
    <t>Nombre de variétés</t>
  </si>
  <si>
    <r>
      <t xml:space="preserve">Entourez le n° de formule souscrite                                          </t>
    </r>
    <r>
      <rPr>
        <b/>
        <sz val="9"/>
        <rFont val="Arial"/>
        <family val="2"/>
      </rPr>
      <t>(selon formules proposées)</t>
    </r>
  </si>
  <si>
    <t>(La dénomination ci-dessus doit être strictement identique au dossier PAC)</t>
  </si>
  <si>
    <r>
      <t>ASSURANCE DES RISQUES CLIMATIQUES SUR RECOLTES
DECLARATION D'ASSOLEMENT Campagne 2015</t>
    </r>
    <r>
      <rPr>
        <b/>
        <sz val="12"/>
        <rFont val="Arial"/>
        <family val="2"/>
      </rPr>
      <t xml:space="preserve"> - Demande de modification du risque</t>
    </r>
  </si>
  <si>
    <t>Contrat Grêle - Tempête Traditionnel (semences de base)</t>
  </si>
  <si>
    <r>
      <t xml:space="preserve">Choix des garanties
</t>
    </r>
    <r>
      <rPr>
        <sz val="12"/>
        <rFont val="Arial"/>
        <family val="2"/>
      </rPr>
      <t>(cochez la case des garanties souhaitées)</t>
    </r>
  </si>
  <si>
    <t>Choix des franchises</t>
  </si>
  <si>
    <r>
      <t xml:space="preserve">Type de franchise
</t>
    </r>
    <r>
      <rPr>
        <sz val="12"/>
        <rFont val="Arial"/>
        <family val="2"/>
      </rPr>
      <t>(cochez la case du type choisi)</t>
    </r>
  </si>
  <si>
    <t>Niveau de franchises</t>
  </si>
  <si>
    <t>Grêle</t>
  </si>
  <si>
    <t>A la parcelle</t>
  </si>
  <si>
    <t>A la nature de culture</t>
  </si>
  <si>
    <r>
      <t xml:space="preserve">Tempête </t>
    </r>
    <r>
      <rPr>
        <sz val="12"/>
        <rFont val="Arial"/>
        <family val="2"/>
      </rPr>
      <t xml:space="preserve">
(</t>
    </r>
    <r>
      <rPr>
        <i/>
        <sz val="12"/>
        <rFont val="Arial"/>
        <family val="2"/>
      </rPr>
      <t>Uniquement pour le maïs, colza et tournesol)</t>
    </r>
  </si>
  <si>
    <t xml:space="preserve">Le Sociétaire certifie: </t>
  </si>
  <si>
    <t>Je certifie que pour chaque nature de récolte couverte par le contrat, la totalité de la superficie de l'exploitation portant cette nature de récolte est assurée.</t>
  </si>
  <si>
    <t>Qu'elles ne sont pas assurées auprès d'une autre compagnie.</t>
  </si>
  <si>
    <t>Qu'elles n'ont pas été sinistrées à ce jour.</t>
  </si>
  <si>
    <t>En cas de fausse déclaration sur les éléments précités, les dispositions prévues dans les Conditions Générales seront applicables.</t>
  </si>
  <si>
    <t>Vos déclarations:</t>
  </si>
  <si>
    <t>Vous déclarez avoir pris connaissance des Conditions Générales, notices d'informations, conventions spéciales ou tous autres documents constituant le contrat ayant trait aux récoltes garanties, et les avoir acceptées.</t>
  </si>
  <si>
    <t xml:space="preserve">Cette déclaration d'assolement doit être retournée à Groupama dés la mise en place des cultures, et au plus tars dans la limite des dates fixées aux conditions générales . 
</t>
  </si>
  <si>
    <t>Aucune modification de garantie ne sera acceptée après la date limite fixée dans les Conditions Générales.</t>
  </si>
  <si>
    <t>NOM</t>
  </si>
  <si>
    <t>Code Postal</t>
  </si>
  <si>
    <t>Tel</t>
  </si>
  <si>
    <t>Port</t>
  </si>
  <si>
    <t>Exploitation :</t>
  </si>
  <si>
    <t>LES FIGUIERES</t>
  </si>
  <si>
    <t>LA PIBRANE</t>
  </si>
  <si>
    <t>Nom ou n°</t>
  </si>
  <si>
    <t>Code GNIS</t>
  </si>
  <si>
    <t>CODE</t>
  </si>
  <si>
    <t>Lignée femelle 
(code)</t>
  </si>
  <si>
    <t>Lignée mâle 
(code)</t>
  </si>
  <si>
    <t>Ratio de 
semis</t>
  </si>
  <si>
    <t>Avenant qualité en +</t>
  </si>
  <si>
    <t>TOURNESOL SEMENCES</t>
  </si>
  <si>
    <t>ADAMSO</t>
  </si>
  <si>
    <t>Précisez ci-contre votre département de production :</t>
  </si>
  <si>
    <t>Déclaration assolement automatique</t>
  </si>
  <si>
    <t>Outil pour préremplir automatiquement les déclarations d'assolement de vos producteurs de semences</t>
  </si>
  <si>
    <t>La ligne n° 18 sur le formulaire n'est pas toujours nécessaire.</t>
  </si>
  <si>
    <t>Si vous ne souhaitez pas la voir apparaitre, ne la supprimer pas car les macro ne fonctionneront plus. Utiliser l'option " masquer". Clic droit sur le n° de ligne 18, puis "masquer".</t>
  </si>
  <si>
    <t>Remplir les colones, sans modifier leur organisation.</t>
  </si>
  <si>
    <t>Personnaliser les éléments suivant :</t>
  </si>
  <si>
    <t>Sur la feuille ContratsparSociété</t>
  </si>
  <si>
    <t xml:space="preserve">A noter que pour chaque contrat vous n'avez que à saisir le nom de la variété + la surface </t>
  </si>
  <si>
    <t>Sur la feuille Variété</t>
  </si>
  <si>
    <t>Renseigner les infos de chaque variété</t>
  </si>
  <si>
    <t>Attention : la syntaxe du nom de la variété entre les feuilles Contratspar Société et Variété doit être strictement la même</t>
  </si>
  <si>
    <t>Renseigner le plafond de capital assurable.</t>
  </si>
  <si>
    <t>Le bouton bleu :</t>
  </si>
  <si>
    <t>Créer dans le même répertoire 2 fichiers :</t>
  </si>
  <si>
    <t>un fichier excel qui réuni une feuille par exploitation</t>
  </si>
  <si>
    <t>un fichier pdf avec une page par exploitation</t>
  </si>
  <si>
    <t>Le bouton rouge :</t>
  </si>
  <si>
    <t>Créer un sous répertoire, dans lequel s'archive un fichier pdf par exploitation</t>
  </si>
  <si>
    <t>Capital maximum assurable</t>
  </si>
  <si>
    <t>Fertile</t>
  </si>
  <si>
    <t>Stérile</t>
  </si>
  <si>
    <t>Fertile/stérile</t>
  </si>
  <si>
    <t>Capital/ha</t>
  </si>
  <si>
    <t>St</t>
  </si>
  <si>
    <t>Ft</t>
  </si>
  <si>
    <t>/ha</t>
  </si>
  <si>
    <t>A noter que si la colonne Fertile/Stérile n'est pas renseigner, la valeur par défaut est le capital fertile</t>
  </si>
  <si>
    <t>Prix 
€/T</t>
  </si>
  <si>
    <t>Rdt assurance T</t>
  </si>
  <si>
    <t>Rdt Ref 
MOY qx</t>
  </si>
  <si>
    <t>Rdt Obj
si nouvelle qx</t>
  </si>
  <si>
    <t>Pour les variété Fertile, noter : "Ft" ; pour les variété Stérile noter "St"</t>
  </si>
  <si>
    <t>Recopier les formules présente dans certaines colonnes sur autant de ligne que nécessaire</t>
  </si>
  <si>
    <t>ANGL</t>
  </si>
  <si>
    <t>ALCO</t>
  </si>
  <si>
    <t>BACO</t>
  </si>
  <si>
    <t>CHEMIN RATIE</t>
  </si>
  <si>
    <t>mo</t>
  </si>
  <si>
    <t>re</t>
  </si>
  <si>
    <t>dt</t>
  </si>
  <si>
    <t>05-00-00-00-01</t>
  </si>
  <si>
    <t>05-00-00-00-02</t>
  </si>
  <si>
    <t>05-00-00-00-04</t>
  </si>
  <si>
    <t>06-00-00-00-02</t>
  </si>
  <si>
    <t>06-00-00-00-01</t>
  </si>
  <si>
    <t>06-00-00-00-04</t>
  </si>
  <si>
    <t>E0</t>
  </si>
  <si>
    <t>E1</t>
  </si>
  <si>
    <t>E2</t>
  </si>
  <si>
    <t>E3</t>
  </si>
  <si>
    <t>E4</t>
  </si>
  <si>
    <t>E5</t>
  </si>
  <si>
    <t>AA</t>
  </si>
  <si>
    <t>BB</t>
  </si>
  <si>
    <t>CC</t>
  </si>
  <si>
    <t>DD</t>
  </si>
  <si>
    <t>EE</t>
  </si>
  <si>
    <t>FF</t>
  </si>
</sst>
</file>

<file path=xl/styles.xml><?xml version="1.0" encoding="utf-8"?>
<styleSheet xmlns="http://schemas.openxmlformats.org/spreadsheetml/2006/main">
  <numFmts count="6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[$€-40C]_-;\-* #,##0\ [$€-40C]_-;_-* &quot;-&quot;??\ [$€-40C]_-;_-@_-"/>
    <numFmt numFmtId="166" formatCode="_-* #,##0\ &quot;€&quot;_-;\-* #,##0\ &quot;€&quot;_-;_-* &quot;-&quot;??\ &quot;€&quot;_-;_-@_-"/>
  </numFmts>
  <fonts count="26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8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b/>
      <sz val="13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i/>
      <sz val="9"/>
      <name val="Arial"/>
      <family val="2"/>
    </font>
    <font>
      <sz val="10"/>
      <name val="Arial"/>
      <family val="2"/>
    </font>
    <font>
      <i/>
      <sz val="12"/>
      <name val="Arial"/>
      <family val="2"/>
    </font>
    <font>
      <b/>
      <sz val="10"/>
      <name val="Arial Narrow"/>
      <family val="2"/>
    </font>
    <font>
      <sz val="10"/>
      <name val="Arial"/>
      <family val="2"/>
    </font>
    <font>
      <sz val="8"/>
      <color theme="0"/>
      <name val="Arial"/>
      <family val="2"/>
    </font>
    <font>
      <b/>
      <sz val="8"/>
      <name val="Arial"/>
      <family val="2"/>
    </font>
    <font>
      <b/>
      <i/>
      <u/>
      <sz val="10"/>
      <name val="Arial"/>
      <family val="2"/>
    </font>
    <font>
      <sz val="10"/>
      <color theme="0"/>
      <name val="Arial"/>
      <family val="2"/>
    </font>
    <font>
      <b/>
      <i/>
      <sz val="10"/>
      <color rgb="FFFF0000"/>
      <name val="Arial"/>
      <family val="2"/>
    </font>
    <font>
      <sz val="2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6" tint="0.59999389629810485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</cellStyleXfs>
  <cellXfs count="22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Border="1"/>
    <xf numFmtId="0" fontId="5" fillId="0" borderId="0" xfId="0" applyFont="1" applyBorder="1"/>
    <xf numFmtId="0" fontId="6" fillId="0" borderId="0" xfId="0" applyFont="1"/>
    <xf numFmtId="0" fontId="7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0" xfId="0" applyFont="1" applyBorder="1"/>
    <xf numFmtId="0" fontId="0" fillId="0" borderId="5" xfId="0" applyBorder="1" applyAlignment="1">
      <alignment horizontal="left" indent="2"/>
    </xf>
    <xf numFmtId="0" fontId="12" fillId="0" borderId="0" xfId="0" applyFont="1" applyBorder="1" applyAlignment="1">
      <alignment horizontal="left" indent="2"/>
    </xf>
    <xf numFmtId="0" fontId="3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2" fillId="0" borderId="7" xfId="0" applyFont="1" applyBorder="1"/>
    <xf numFmtId="0" fontId="2" fillId="0" borderId="8" xfId="0" applyFont="1" applyBorder="1" applyAlignment="1">
      <alignment horizontal="left" indent="2"/>
    </xf>
    <xf numFmtId="0" fontId="0" fillId="0" borderId="8" xfId="0" applyBorder="1"/>
    <xf numFmtId="0" fontId="0" fillId="0" borderId="9" xfId="0" applyBorder="1"/>
    <xf numFmtId="0" fontId="13" fillId="0" borderId="1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3" fillId="0" borderId="0" xfId="0" applyFont="1" applyFill="1" applyBorder="1"/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0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11" xfId="0" applyBorder="1" applyProtection="1">
      <protection locked="0"/>
    </xf>
    <xf numFmtId="0" fontId="7" fillId="0" borderId="2" xfId="0" applyFont="1" applyBorder="1" applyProtection="1">
      <protection locked="0"/>
    </xf>
    <xf numFmtId="0" fontId="0" fillId="0" borderId="0" xfId="0" applyProtection="1">
      <protection locked="0"/>
    </xf>
    <xf numFmtId="0" fontId="5" fillId="0" borderId="0" xfId="0" applyFont="1" applyBorder="1" applyProtection="1"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>
      <alignment horizontal="center" vertical="center"/>
    </xf>
    <xf numFmtId="0" fontId="13" fillId="0" borderId="5" xfId="0" applyFont="1" applyBorder="1"/>
    <xf numFmtId="0" fontId="13" fillId="0" borderId="19" xfId="0" applyFont="1" applyBorder="1" applyAlignment="1" applyProtection="1">
      <alignment horizontal="center" vertical="center" wrapText="1"/>
      <protection locked="0"/>
    </xf>
    <xf numFmtId="0" fontId="10" fillId="0" borderId="17" xfId="0" applyFont="1" applyFill="1" applyBorder="1" applyAlignment="1" applyProtection="1">
      <alignment horizontal="center" vertical="center"/>
      <protection locked="0"/>
    </xf>
    <xf numFmtId="0" fontId="10" fillId="2" borderId="20" xfId="0" applyFont="1" applyFill="1" applyBorder="1" applyAlignment="1" applyProtection="1">
      <alignment horizontal="center" vertical="center" wrapText="1"/>
    </xf>
    <xf numFmtId="0" fontId="16" fillId="0" borderId="0" xfId="0" applyFont="1"/>
    <xf numFmtId="0" fontId="16" fillId="0" borderId="0" xfId="0" applyFont="1" applyFill="1" applyBorder="1"/>
    <xf numFmtId="6" fontId="0" fillId="0" borderId="0" xfId="0" applyNumberFormat="1"/>
    <xf numFmtId="0" fontId="13" fillId="0" borderId="1" xfId="0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0" fontId="10" fillId="0" borderId="1" xfId="0" applyFont="1" applyBorder="1" applyAlignment="1" applyProtection="1">
      <alignment vertical="center"/>
      <protection locked="0"/>
    </xf>
    <xf numFmtId="0" fontId="13" fillId="0" borderId="1" xfId="0" applyFont="1" applyBorder="1" applyProtection="1">
      <protection locked="0"/>
    </xf>
    <xf numFmtId="0" fontId="13" fillId="3" borderId="1" xfId="0" applyFont="1" applyFill="1" applyBorder="1" applyProtection="1">
      <protection locked="0"/>
    </xf>
    <xf numFmtId="0" fontId="13" fillId="3" borderId="1" xfId="0" applyFont="1" applyFill="1" applyBorder="1"/>
    <xf numFmtId="0" fontId="13" fillId="3" borderId="3" xfId="0" applyFont="1" applyFill="1" applyBorder="1"/>
    <xf numFmtId="0" fontId="10" fillId="0" borderId="1" xfId="0" applyFont="1" applyBorder="1" applyAlignment="1" applyProtection="1">
      <alignment horizontal="center" vertical="center"/>
      <protection locked="0"/>
    </xf>
    <xf numFmtId="0" fontId="13" fillId="3" borderId="3" xfId="0" applyFont="1" applyFill="1" applyBorder="1" applyProtection="1"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3" fillId="3" borderId="4" xfId="0" applyFont="1" applyFill="1" applyBorder="1"/>
    <xf numFmtId="0" fontId="13" fillId="0" borderId="15" xfId="0" applyFont="1" applyBorder="1" applyProtection="1">
      <protection locked="0"/>
    </xf>
    <xf numFmtId="0" fontId="13" fillId="0" borderId="0" xfId="0" applyFont="1"/>
    <xf numFmtId="0" fontId="10" fillId="0" borderId="18" xfId="0" applyFont="1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42" xfId="0" applyFont="1" applyBorder="1"/>
    <xf numFmtId="0" fontId="18" fillId="0" borderId="10" xfId="0" applyFont="1" applyFill="1" applyBorder="1"/>
    <xf numFmtId="0" fontId="6" fillId="0" borderId="5" xfId="0" applyFont="1" applyFill="1" applyBorder="1"/>
    <xf numFmtId="0" fontId="6" fillId="0" borderId="11" xfId="0" applyFont="1" applyFill="1" applyBorder="1"/>
    <xf numFmtId="0" fontId="6" fillId="0" borderId="42" xfId="0" applyFont="1" applyFill="1" applyBorder="1"/>
    <xf numFmtId="0" fontId="6" fillId="0" borderId="0" xfId="0" applyFont="1" applyFill="1" applyBorder="1"/>
    <xf numFmtId="0" fontId="6" fillId="0" borderId="12" xfId="0" applyFont="1" applyFill="1" applyBorder="1"/>
    <xf numFmtId="0" fontId="18" fillId="0" borderId="37" xfId="0" applyFont="1" applyFill="1" applyBorder="1"/>
    <xf numFmtId="0" fontId="18" fillId="0" borderId="2" xfId="0" applyFont="1" applyFill="1" applyBorder="1"/>
    <xf numFmtId="0" fontId="6" fillId="0" borderId="2" xfId="0" applyFont="1" applyFill="1" applyBorder="1"/>
    <xf numFmtId="0" fontId="6" fillId="0" borderId="43" xfId="0" applyFont="1" applyFill="1" applyBorder="1"/>
    <xf numFmtId="0" fontId="18" fillId="0" borderId="7" xfId="0" applyFont="1" applyFill="1" applyBorder="1"/>
    <xf numFmtId="0" fontId="6" fillId="0" borderId="41" xfId="0" applyFont="1" applyFill="1" applyBorder="1"/>
    <xf numFmtId="0" fontId="6" fillId="0" borderId="44" xfId="0" applyFont="1" applyFill="1" applyBorder="1"/>
    <xf numFmtId="0" fontId="6" fillId="0" borderId="13" xfId="0" applyFont="1" applyFill="1" applyBorder="1"/>
    <xf numFmtId="0" fontId="6" fillId="0" borderId="8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1" fillId="0" borderId="0" xfId="0" applyFont="1"/>
    <xf numFmtId="0" fontId="13" fillId="0" borderId="1" xfId="0" applyFont="1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0" xfId="0" applyBorder="1" applyAlignment="1"/>
    <xf numFmtId="0" fontId="0" fillId="0" borderId="12" xfId="0" applyBorder="1" applyProtection="1">
      <protection locked="0"/>
    </xf>
    <xf numFmtId="0" fontId="0" fillId="0" borderId="45" xfId="0" applyBorder="1" applyAlignment="1">
      <alignment horizontal="center" vertical="center"/>
    </xf>
    <xf numFmtId="0" fontId="0" fillId="0" borderId="45" xfId="0" applyBorder="1" applyAlignment="1">
      <alignment horizontal="center" vertical="center" wrapText="1"/>
    </xf>
    <xf numFmtId="164" fontId="1" fillId="0" borderId="45" xfId="1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12" fillId="0" borderId="0" xfId="0" applyFont="1" applyBorder="1" applyAlignment="1">
      <alignment horizontal="left" vertical="center" indent="2"/>
    </xf>
    <xf numFmtId="0" fontId="13" fillId="0" borderId="0" xfId="0" applyFont="1" applyBorder="1" applyAlignment="1" applyProtection="1">
      <alignment horizontal="left" vertical="center"/>
      <protection locked="0"/>
    </xf>
    <xf numFmtId="0" fontId="13" fillId="0" borderId="0" xfId="0" applyFont="1" applyBorder="1" applyAlignment="1" applyProtection="1">
      <protection locked="0"/>
    </xf>
    <xf numFmtId="0" fontId="13" fillId="0" borderId="12" xfId="0" applyFont="1" applyBorder="1" applyAlignment="1" applyProtection="1">
      <protection locked="0"/>
    </xf>
    <xf numFmtId="0" fontId="13" fillId="0" borderId="0" xfId="0" applyFont="1" applyBorder="1" applyAlignment="1">
      <alignment horizontal="right"/>
    </xf>
    <xf numFmtId="0" fontId="13" fillId="0" borderId="12" xfId="0" applyFont="1" applyBorder="1" applyAlignment="1" applyProtection="1">
      <alignment horizontal="center"/>
      <protection locked="0"/>
    </xf>
    <xf numFmtId="0" fontId="14" fillId="0" borderId="6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3" fillId="0" borderId="0" xfId="0" applyFont="1" applyBorder="1" applyAlignment="1" applyProtection="1">
      <alignment horizontal="left"/>
      <protection locked="0"/>
    </xf>
    <xf numFmtId="0" fontId="14" fillId="0" borderId="1" xfId="0" applyFont="1" applyBorder="1" applyAlignment="1" applyProtection="1">
      <alignment vertical="center"/>
      <protection locked="0"/>
    </xf>
    <xf numFmtId="165" fontId="14" fillId="0" borderId="1" xfId="2" applyNumberFormat="1" applyFont="1" applyBorder="1" applyAlignment="1" applyProtection="1">
      <alignment vertical="center"/>
      <protection locked="0"/>
    </xf>
    <xf numFmtId="165" fontId="14" fillId="0" borderId="3" xfId="2" applyNumberFormat="1" applyFont="1" applyBorder="1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165" fontId="0" fillId="0" borderId="4" xfId="2" applyNumberFormat="1" applyFont="1" applyBorder="1" applyAlignment="1" applyProtection="1">
      <alignment vertical="center"/>
      <protection locked="0"/>
    </xf>
    <xf numFmtId="165" fontId="0" fillId="0" borderId="15" xfId="2" applyNumberFormat="1" applyFont="1" applyBorder="1" applyAlignment="1" applyProtection="1">
      <alignment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>
      <alignment horizontal="right" vertical="center"/>
    </xf>
    <xf numFmtId="0" fontId="10" fillId="2" borderId="19" xfId="0" applyFont="1" applyFill="1" applyBorder="1" applyAlignment="1">
      <alignment horizontal="center" vertical="center"/>
    </xf>
    <xf numFmtId="0" fontId="21" fillId="0" borderId="50" xfId="0" applyFont="1" applyBorder="1" applyAlignment="1">
      <alignment vertical="center" wrapText="1"/>
    </xf>
    <xf numFmtId="0" fontId="10" fillId="0" borderId="33" xfId="0" applyFont="1" applyBorder="1" applyAlignment="1" applyProtection="1">
      <alignment vertical="center"/>
      <protection locked="0"/>
    </xf>
    <xf numFmtId="0" fontId="3" fillId="0" borderId="0" xfId="0" applyFont="1" applyFill="1" applyBorder="1" applyAlignment="1">
      <alignment vertical="center"/>
    </xf>
    <xf numFmtId="0" fontId="1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22" fillId="0" borderId="0" xfId="0" applyFont="1"/>
    <xf numFmtId="0" fontId="1" fillId="0" borderId="45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 wrapText="1"/>
    </xf>
    <xf numFmtId="0" fontId="23" fillId="0" borderId="0" xfId="0" applyFont="1"/>
    <xf numFmtId="44" fontId="23" fillId="0" borderId="0" xfId="0" applyNumberFormat="1" applyFont="1"/>
    <xf numFmtId="0" fontId="22" fillId="4" borderId="51" xfId="0" applyFont="1" applyFill="1" applyBorder="1"/>
    <xf numFmtId="0" fontId="22" fillId="4" borderId="52" xfId="0" applyFont="1" applyFill="1" applyBorder="1"/>
    <xf numFmtId="0" fontId="0" fillId="4" borderId="53" xfId="0" applyFill="1" applyBorder="1"/>
    <xf numFmtId="0" fontId="1" fillId="4" borderId="54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right"/>
    </xf>
    <xf numFmtId="44" fontId="1" fillId="4" borderId="0" xfId="2" applyFont="1" applyFill="1" applyBorder="1" applyAlignment="1">
      <alignment horizontal="right"/>
    </xf>
    <xf numFmtId="0" fontId="1" fillId="4" borderId="55" xfId="0" applyFont="1" applyFill="1" applyBorder="1"/>
    <xf numFmtId="0" fontId="1" fillId="4" borderId="56" xfId="0" applyFont="1" applyFill="1" applyBorder="1" applyAlignment="1">
      <alignment horizontal="right"/>
    </xf>
    <xf numFmtId="0" fontId="1" fillId="4" borderId="57" xfId="0" applyFont="1" applyFill="1" applyBorder="1" applyAlignment="1">
      <alignment horizontal="right"/>
    </xf>
    <xf numFmtId="44" fontId="1" fillId="4" borderId="57" xfId="2" applyFont="1" applyFill="1" applyBorder="1" applyAlignment="1">
      <alignment horizontal="right"/>
    </xf>
    <xf numFmtId="0" fontId="1" fillId="4" borderId="58" xfId="0" applyFont="1" applyFill="1" applyBorder="1"/>
    <xf numFmtId="0" fontId="24" fillId="0" borderId="0" xfId="0" applyFont="1"/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166" fontId="13" fillId="0" borderId="1" xfId="2" applyNumberFormat="1" applyFont="1" applyFill="1" applyBorder="1" applyAlignment="1">
      <alignment horizontal="center" vertical="center"/>
    </xf>
    <xf numFmtId="166" fontId="1" fillId="0" borderId="1" xfId="2" applyNumberFormat="1" applyFont="1" applyFill="1" applyBorder="1" applyAlignment="1">
      <alignment horizontal="center" vertical="center"/>
    </xf>
    <xf numFmtId="43" fontId="1" fillId="0" borderId="1" xfId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" fontId="0" fillId="0" borderId="0" xfId="0" applyNumberFormat="1"/>
    <xf numFmtId="0" fontId="7" fillId="0" borderId="0" xfId="0" applyFont="1" applyBorder="1" applyAlignment="1" applyProtection="1">
      <alignment horizontal="center" vertical="distributed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7" xfId="0" applyFont="1" applyBorder="1" applyAlignment="1" applyProtection="1">
      <alignment horizontal="center" vertical="center"/>
      <protection locked="0"/>
    </xf>
    <xf numFmtId="0" fontId="10" fillId="0" borderId="40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0" fillId="0" borderId="4" xfId="0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42" xfId="0" applyFont="1" applyFill="1" applyBorder="1" applyAlignment="1">
      <alignment horizontal="left" vertical="center" wrapText="1"/>
    </xf>
    <xf numFmtId="0" fontId="1" fillId="0" borderId="0" xfId="0" applyFont="1" applyFill="1" applyBorder="1"/>
    <xf numFmtId="0" fontId="1" fillId="0" borderId="12" xfId="0" applyFont="1" applyFill="1" applyBorder="1"/>
    <xf numFmtId="0" fontId="0" fillId="0" borderId="2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10" fillId="2" borderId="6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4" fillId="0" borderId="17" xfId="0" applyFont="1" applyBorder="1" applyAlignment="1" applyProtection="1">
      <alignment horizontal="center" vertical="center"/>
      <protection locked="0"/>
    </xf>
    <xf numFmtId="0" fontId="13" fillId="0" borderId="0" xfId="0" applyFont="1" applyBorder="1" applyAlignment="1" applyProtection="1">
      <alignment horizontal="left" vertical="center"/>
      <protection locked="0"/>
    </xf>
    <xf numFmtId="0" fontId="13" fillId="0" borderId="12" xfId="0" applyFont="1" applyBorder="1" applyAlignment="1" applyProtection="1">
      <alignment horizontal="left" vertical="center"/>
      <protection locked="0"/>
    </xf>
    <xf numFmtId="0" fontId="13" fillId="0" borderId="0" xfId="0" applyFont="1" applyBorder="1" applyAlignment="1" applyProtection="1">
      <alignment horizontal="left" vertical="top"/>
      <protection locked="0"/>
    </xf>
    <xf numFmtId="0" fontId="13" fillId="0" borderId="12" xfId="0" applyFont="1" applyBorder="1" applyAlignment="1" applyProtection="1">
      <alignment horizontal="left" vertical="top"/>
      <protection locked="0"/>
    </xf>
    <xf numFmtId="0" fontId="10" fillId="0" borderId="7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 applyProtection="1">
      <alignment horizontal="center" vertical="center"/>
      <protection locked="0"/>
    </xf>
    <xf numFmtId="0" fontId="10" fillId="2" borderId="26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10" fillId="0" borderId="33" xfId="0" applyFont="1" applyBorder="1" applyAlignment="1" applyProtection="1">
      <alignment horizontal="center" vertical="center" wrapText="1"/>
      <protection locked="0"/>
    </xf>
    <xf numFmtId="0" fontId="10" fillId="0" borderId="34" xfId="0" applyFont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46" xfId="0" applyFont="1" applyBorder="1" applyAlignment="1" applyProtection="1">
      <alignment horizontal="center" vertical="center"/>
      <protection locked="0"/>
    </xf>
    <xf numFmtId="0" fontId="10" fillId="0" borderId="31" xfId="0" applyFont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25" fillId="0" borderId="61" xfId="0" applyFont="1" applyBorder="1" applyAlignment="1">
      <alignment horizontal="center"/>
    </xf>
    <xf numFmtId="0" fontId="25" fillId="0" borderId="59" xfId="0" applyFont="1" applyBorder="1" applyAlignment="1">
      <alignment horizontal="center"/>
    </xf>
    <xf numFmtId="0" fontId="25" fillId="0" borderId="60" xfId="0" applyFont="1" applyBorder="1" applyAlignment="1">
      <alignment horizontal="center"/>
    </xf>
    <xf numFmtId="0" fontId="14" fillId="0" borderId="5" xfId="0" applyFont="1" applyFill="1" applyBorder="1" applyAlignment="1">
      <alignment horizontal="left" vertical="top" wrapText="1"/>
    </xf>
  </cellXfs>
  <cellStyles count="3">
    <cellStyle name="Milliers" xfId="1" builtinId="3"/>
    <cellStyle name="Monétaire" xfId="2" builtinId="4"/>
    <cellStyle name="Normal" xfId="0" builtinId="0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19050</xdr:colOff>
      <xdr:row>2</xdr:row>
      <xdr:rowOff>104775</xdr:rowOff>
    </xdr:from>
    <xdr:to>
      <xdr:col>5</xdr:col>
      <xdr:colOff>1975093</xdr:colOff>
      <xdr:row>6</xdr:row>
      <xdr:rowOff>34945</xdr:rowOff>
    </xdr:to>
    <xdr:sp macro="[0]!publi" textlink="">
      <xdr:nvSpPr>
        <xdr:cNvPr id="2" name="notes"/>
        <xdr:cNvSpPr/>
      </xdr:nvSpPr>
      <xdr:spPr>
        <a:xfrm>
          <a:off x="9201150" y="695325"/>
          <a:ext cx="1956043" cy="768370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Creer les fichiers</a:t>
          </a:r>
        </a:p>
      </xdr:txBody>
    </xdr:sp>
    <xdr:clientData fPrintsWithSheet="0"/>
  </xdr:twoCellAnchor>
  <xdr:twoCellAnchor editAs="absolute">
    <xdr:from>
      <xdr:col>5</xdr:col>
      <xdr:colOff>19050</xdr:colOff>
      <xdr:row>7</xdr:row>
      <xdr:rowOff>95250</xdr:rowOff>
    </xdr:from>
    <xdr:to>
      <xdr:col>5</xdr:col>
      <xdr:colOff>1975093</xdr:colOff>
      <xdr:row>10</xdr:row>
      <xdr:rowOff>311170</xdr:rowOff>
    </xdr:to>
    <xdr:sp macro="[0]!publi2" textlink="">
      <xdr:nvSpPr>
        <xdr:cNvPr id="3" name="notes"/>
        <xdr:cNvSpPr/>
      </xdr:nvSpPr>
      <xdr:spPr>
        <a:xfrm>
          <a:off x="9201150" y="1685925"/>
          <a:ext cx="1956043" cy="76837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Creer les fichiers indiv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J56"/>
  <sheetViews>
    <sheetView zoomScaleNormal="100" workbookViewId="0">
      <selection activeCell="G5" sqref="G5"/>
    </sheetView>
  </sheetViews>
  <sheetFormatPr baseColWidth="10" defaultRowHeight="12.75"/>
  <cols>
    <col min="1" max="1" width="18.85546875" customWidth="1"/>
    <col min="2" max="3" width="14.42578125" customWidth="1"/>
    <col min="5" max="5" width="12.5703125" customWidth="1"/>
    <col min="6" max="6" width="16.7109375" customWidth="1"/>
    <col min="7" max="7" width="14.85546875" customWidth="1"/>
    <col min="8" max="8" width="13" customWidth="1"/>
    <col min="10" max="10" width="17.42578125" customWidth="1"/>
  </cols>
  <sheetData>
    <row r="1" spans="1:10" ht="16.5" customHeight="1" thickTop="1">
      <c r="A1" s="151"/>
      <c r="B1" s="152"/>
      <c r="C1" s="157" t="s">
        <v>38</v>
      </c>
      <c r="D1" s="157"/>
      <c r="E1" s="157"/>
      <c r="F1" s="157"/>
      <c r="G1" s="157"/>
      <c r="H1" s="157"/>
      <c r="I1" s="157"/>
      <c r="J1" s="158"/>
    </row>
    <row r="2" spans="1:10" ht="16.5" customHeight="1">
      <c r="A2" s="153"/>
      <c r="B2" s="154"/>
      <c r="C2" s="159"/>
      <c r="D2" s="159"/>
      <c r="E2" s="159"/>
      <c r="F2" s="159"/>
      <c r="G2" s="159"/>
      <c r="H2" s="159"/>
      <c r="I2" s="159"/>
      <c r="J2" s="160"/>
    </row>
    <row r="3" spans="1:10" ht="16.5" customHeight="1" thickBot="1">
      <c r="A3" s="155"/>
      <c r="B3" s="156"/>
      <c r="C3" s="161"/>
      <c r="D3" s="161"/>
      <c r="E3" s="161"/>
      <c r="F3" s="161"/>
      <c r="G3" s="161"/>
      <c r="H3" s="161"/>
      <c r="I3" s="161"/>
      <c r="J3" s="162"/>
    </row>
    <row r="4" spans="1:10" ht="19.5" customHeight="1" thickTop="1">
      <c r="A4" s="163"/>
      <c r="B4" s="164"/>
      <c r="C4" s="164"/>
      <c r="D4" s="164"/>
      <c r="E4" s="165"/>
      <c r="F4" s="9"/>
      <c r="G4" s="25"/>
      <c r="H4" s="25"/>
      <c r="I4" s="25"/>
      <c r="J4" s="26"/>
    </row>
    <row r="5" spans="1:10" ht="13.5" customHeight="1">
      <c r="A5" s="168" t="s">
        <v>0</v>
      </c>
      <c r="B5" s="169"/>
      <c r="C5" s="169"/>
      <c r="D5" s="169"/>
      <c r="E5" s="169"/>
      <c r="F5" s="10" t="s">
        <v>61</v>
      </c>
      <c r="G5" s="24"/>
      <c r="H5" s="179" t="str">
        <f>IF(A15=0,"",A15)</f>
        <v/>
      </c>
      <c r="I5" s="179"/>
      <c r="J5" s="180"/>
    </row>
    <row r="6" spans="1:10" ht="15.75" customHeight="1">
      <c r="A6" s="168" t="s">
        <v>1</v>
      </c>
      <c r="B6" s="169"/>
      <c r="C6" s="169"/>
      <c r="D6" s="169"/>
      <c r="E6" s="169"/>
      <c r="F6" s="10"/>
      <c r="G6" s="24"/>
      <c r="H6" s="179" t="str">
        <f>IF(B15=0,"",B15)</f>
        <v/>
      </c>
      <c r="I6" s="179"/>
      <c r="J6" s="180"/>
    </row>
    <row r="7" spans="1:10" ht="15" customHeight="1">
      <c r="A7" s="11" t="s">
        <v>2</v>
      </c>
      <c r="B7" s="170" t="s">
        <v>3</v>
      </c>
      <c r="C7" s="170"/>
      <c r="D7" s="170"/>
      <c r="E7" s="170"/>
      <c r="F7" s="10" t="s">
        <v>11</v>
      </c>
      <c r="G7" s="24" t="s">
        <v>33</v>
      </c>
      <c r="H7" s="181" t="str">
        <f>IF(C15=0,"",C15)</f>
        <v/>
      </c>
      <c r="I7" s="181"/>
      <c r="J7" s="182"/>
    </row>
    <row r="8" spans="1:10" ht="26.25" customHeight="1">
      <c r="A8" s="101">
        <f>Notice!B6</f>
        <v>40118766</v>
      </c>
      <c r="B8" s="171" t="str">
        <f>Notice!B7</f>
        <v>ADAMSO</v>
      </c>
      <c r="C8" s="171"/>
      <c r="D8" s="171"/>
      <c r="E8" s="171"/>
      <c r="F8" s="10"/>
      <c r="G8" s="24"/>
      <c r="H8" s="181"/>
      <c r="I8" s="181"/>
      <c r="J8" s="182"/>
    </row>
    <row r="9" spans="1:10" ht="13.5" customHeight="1">
      <c r="A9" s="172" t="s">
        <v>4</v>
      </c>
      <c r="B9" s="173"/>
      <c r="C9" s="173"/>
      <c r="D9" s="173"/>
      <c r="E9" s="173"/>
      <c r="F9" s="10" t="s">
        <v>12</v>
      </c>
      <c r="G9" s="2"/>
      <c r="H9" s="87" t="str">
        <f>D15&amp;" - "&amp;E15</f>
        <v xml:space="preserve"> - </v>
      </c>
      <c r="I9" s="88"/>
      <c r="J9" s="89"/>
    </row>
    <row r="10" spans="1:10" ht="13.5" customHeight="1">
      <c r="A10" s="12" t="s">
        <v>5</v>
      </c>
      <c r="B10" s="174" t="s">
        <v>6</v>
      </c>
      <c r="C10" s="174"/>
      <c r="D10" s="174"/>
      <c r="E10" s="174"/>
      <c r="F10" s="175" t="s">
        <v>37</v>
      </c>
      <c r="G10" s="176"/>
      <c r="H10" s="176"/>
      <c r="I10" s="176"/>
      <c r="J10" s="177"/>
    </row>
    <row r="11" spans="1:10" ht="27.75" customHeight="1">
      <c r="A11" s="85"/>
      <c r="B11" s="178" t="str">
        <f>H5</f>
        <v/>
      </c>
      <c r="C11" s="178"/>
      <c r="D11" s="178"/>
      <c r="E11" s="178"/>
      <c r="F11" s="86" t="s">
        <v>13</v>
      </c>
      <c r="G11" s="78"/>
      <c r="H11" s="90" t="str">
        <f>IF(F15=0,"",F15)</f>
        <v/>
      </c>
      <c r="I11" s="94" t="str">
        <f>" / "&amp;G15</f>
        <v xml:space="preserve"> / </v>
      </c>
      <c r="J11" s="91"/>
    </row>
    <row r="12" spans="1:10" ht="17.25" customHeight="1">
      <c r="A12" s="13" t="s">
        <v>7</v>
      </c>
      <c r="B12" s="166"/>
      <c r="C12" s="166"/>
      <c r="D12" s="166"/>
      <c r="E12" s="167"/>
      <c r="F12" s="10" t="s">
        <v>14</v>
      </c>
      <c r="G12" s="2"/>
      <c r="H12" s="84"/>
      <c r="I12" s="24"/>
      <c r="J12" s="79"/>
    </row>
    <row r="13" spans="1:10" ht="13.5" customHeight="1" thickBot="1">
      <c r="A13" s="194" t="s">
        <v>8</v>
      </c>
      <c r="B13" s="195"/>
      <c r="C13" s="195"/>
      <c r="D13" s="195"/>
      <c r="E13" s="196"/>
      <c r="F13" s="14"/>
      <c r="G13" s="15"/>
      <c r="H13" s="15"/>
      <c r="I13" s="15"/>
      <c r="J13" s="16"/>
    </row>
    <row r="14" spans="1:10" s="1" customFormat="1" ht="40.5" customHeight="1" thickTop="1" thickBot="1">
      <c r="A14" s="197" t="s">
        <v>32</v>
      </c>
      <c r="B14" s="198"/>
      <c r="C14" s="199" t="str">
        <f>Notice!B8</f>
        <v>TOURNESOL SEMENCES</v>
      </c>
      <c r="D14" s="200"/>
      <c r="E14" s="200"/>
      <c r="F14" s="37" t="s">
        <v>35</v>
      </c>
      <c r="G14" s="55">
        <f>COUNTA(A32:A44)</f>
        <v>0</v>
      </c>
      <c r="H14" s="191" t="s">
        <v>9</v>
      </c>
      <c r="I14" s="192"/>
      <c r="J14" s="35"/>
    </row>
    <row r="15" spans="1:10" s="1" customFormat="1" ht="24.95" customHeight="1" thickTop="1" thickBot="1">
      <c r="A15" s="83"/>
      <c r="B15" s="83"/>
      <c r="C15" s="83"/>
      <c r="D15" s="83"/>
      <c r="E15" s="83"/>
      <c r="F15" s="83"/>
      <c r="G15" s="83"/>
      <c r="H15" s="83"/>
      <c r="I15" s="83"/>
      <c r="J15" s="83"/>
    </row>
    <row r="16" spans="1:10" s="1" customFormat="1" ht="20.100000000000001" customHeight="1" thickTop="1">
      <c r="A16" s="201" t="s">
        <v>15</v>
      </c>
      <c r="B16" s="202"/>
      <c r="C16" s="202"/>
      <c r="D16" s="202"/>
      <c r="E16" s="202"/>
      <c r="F16" s="202"/>
      <c r="G16" s="202"/>
      <c r="H16" s="202"/>
      <c r="I16" s="202"/>
      <c r="J16" s="203"/>
    </row>
    <row r="17" spans="1:10" ht="35.1" customHeight="1">
      <c r="A17" s="204" t="s">
        <v>36</v>
      </c>
      <c r="B17" s="205"/>
      <c r="C17" s="205"/>
      <c r="D17" s="206"/>
      <c r="E17" s="32" t="s">
        <v>16</v>
      </c>
      <c r="F17" s="32" t="s">
        <v>17</v>
      </c>
      <c r="G17" s="32" t="s">
        <v>18</v>
      </c>
      <c r="H17" s="36" t="s">
        <v>19</v>
      </c>
      <c r="I17" s="36" t="s">
        <v>20</v>
      </c>
      <c r="J17" s="33"/>
    </row>
    <row r="18" spans="1:10" ht="35.1" customHeight="1" thickBot="1">
      <c r="A18" s="143" t="s">
        <v>73</v>
      </c>
      <c r="B18" s="213"/>
      <c r="C18" s="213"/>
      <c r="D18" s="144"/>
      <c r="E18" s="214"/>
      <c r="F18" s="215"/>
      <c r="G18" s="215"/>
      <c r="H18" s="215"/>
      <c r="I18" s="216"/>
      <c r="J18" s="33"/>
    </row>
    <row r="19" spans="1:10" ht="6.75" customHeight="1" thickTop="1">
      <c r="A19" s="34"/>
      <c r="B19" s="34"/>
      <c r="C19" s="34"/>
      <c r="D19" s="34"/>
      <c r="E19" s="34"/>
      <c r="F19" s="34"/>
      <c r="G19" s="34"/>
      <c r="H19" s="34"/>
      <c r="I19" s="34"/>
      <c r="J19" s="34"/>
    </row>
    <row r="20" spans="1:10" ht="19.5" customHeight="1" thickBot="1">
      <c r="A20" s="54"/>
      <c r="B20" s="54"/>
      <c r="C20" s="54"/>
      <c r="D20" s="54"/>
      <c r="E20" s="54"/>
      <c r="F20" s="54"/>
      <c r="G20" s="54"/>
      <c r="H20" s="54"/>
      <c r="I20" s="54"/>
      <c r="J20" s="54"/>
    </row>
    <row r="21" spans="1:10" ht="32.25" customHeight="1" thickTop="1">
      <c r="A21" s="207" t="s">
        <v>39</v>
      </c>
      <c r="B21" s="208"/>
      <c r="C21" s="208"/>
      <c r="D21" s="208"/>
      <c r="E21" s="208"/>
      <c r="F21" s="208"/>
      <c r="G21" s="208"/>
      <c r="H21" s="208"/>
      <c r="I21" s="208"/>
      <c r="J21" s="209"/>
    </row>
    <row r="22" spans="1:10" ht="20.25" customHeight="1">
      <c r="A22" s="210" t="s">
        <v>40</v>
      </c>
      <c r="B22" s="211"/>
      <c r="C22" s="211"/>
      <c r="D22" s="174" t="s">
        <v>41</v>
      </c>
      <c r="E22" s="174"/>
      <c r="F22" s="174"/>
      <c r="G22" s="174"/>
      <c r="H22" s="174"/>
      <c r="I22" s="174"/>
      <c r="J22" s="212"/>
    </row>
    <row r="23" spans="1:10" ht="15" customHeight="1">
      <c r="A23" s="210"/>
      <c r="B23" s="211"/>
      <c r="C23" s="211"/>
      <c r="D23" s="211" t="s">
        <v>42</v>
      </c>
      <c r="E23" s="174"/>
      <c r="F23" s="174"/>
      <c r="G23" s="174" t="s">
        <v>43</v>
      </c>
      <c r="H23" s="174"/>
      <c r="I23" s="174"/>
      <c r="J23" s="212"/>
    </row>
    <row r="24" spans="1:10" ht="20.100000000000001" customHeight="1">
      <c r="A24" s="210"/>
      <c r="B24" s="211"/>
      <c r="C24" s="211"/>
      <c r="D24" s="174"/>
      <c r="E24" s="174"/>
      <c r="F24" s="174"/>
      <c r="G24" s="42">
        <v>0.1</v>
      </c>
      <c r="H24" s="42">
        <v>0.15</v>
      </c>
      <c r="I24" s="42">
        <v>0.2</v>
      </c>
      <c r="J24" s="43">
        <v>0.25</v>
      </c>
    </row>
    <row r="25" spans="1:10" ht="24.75" customHeight="1">
      <c r="A25" s="183" t="s">
        <v>44</v>
      </c>
      <c r="B25" s="184"/>
      <c r="C25" s="139"/>
      <c r="D25" s="138" t="s">
        <v>45</v>
      </c>
      <c r="E25" s="138"/>
      <c r="F25" s="44"/>
      <c r="G25" s="45"/>
      <c r="H25" s="46"/>
      <c r="I25" s="47"/>
      <c r="J25" s="48"/>
    </row>
    <row r="26" spans="1:10" ht="26.25" customHeight="1">
      <c r="A26" s="185"/>
      <c r="B26" s="186"/>
      <c r="C26" s="187"/>
      <c r="D26" s="138" t="s">
        <v>46</v>
      </c>
      <c r="E26" s="138"/>
      <c r="F26" s="49"/>
      <c r="G26" s="46"/>
      <c r="H26" s="46"/>
      <c r="I26" s="47"/>
      <c r="J26" s="50"/>
    </row>
    <row r="27" spans="1:10" ht="24.75" customHeight="1">
      <c r="A27" s="141" t="s">
        <v>47</v>
      </c>
      <c r="B27" s="142"/>
      <c r="C27" s="139"/>
      <c r="D27" s="138" t="s">
        <v>45</v>
      </c>
      <c r="E27" s="138"/>
      <c r="F27" s="49"/>
      <c r="G27" s="45"/>
      <c r="H27" s="47"/>
      <c r="I27" s="47"/>
      <c r="J27" s="48"/>
    </row>
    <row r="28" spans="1:10" ht="30" customHeight="1" thickBot="1">
      <c r="A28" s="143"/>
      <c r="B28" s="144"/>
      <c r="C28" s="140"/>
      <c r="D28" s="137" t="s">
        <v>46</v>
      </c>
      <c r="E28" s="137"/>
      <c r="F28" s="51"/>
      <c r="G28" s="52"/>
      <c r="H28" s="52"/>
      <c r="I28" s="52"/>
      <c r="J28" s="53"/>
    </row>
    <row r="29" spans="1:10" ht="24.95" customHeight="1" thickTop="1" thickBot="1">
      <c r="A29" s="18"/>
      <c r="B29" s="18"/>
      <c r="C29" s="19"/>
      <c r="D29" s="20"/>
      <c r="E29" s="20"/>
      <c r="F29" s="19"/>
      <c r="G29" s="21"/>
      <c r="H29" s="21"/>
      <c r="I29" s="21"/>
      <c r="J29" s="8"/>
    </row>
    <row r="30" spans="1:10" ht="23.25" customHeight="1" thickTop="1">
      <c r="A30" s="188" t="s">
        <v>21</v>
      </c>
      <c r="B30" s="189"/>
      <c r="C30" s="189"/>
      <c r="D30" s="189"/>
      <c r="E30" s="189"/>
      <c r="F30" s="189"/>
      <c r="G30" s="189"/>
      <c r="H30" s="189"/>
      <c r="I30" s="189"/>
      <c r="J30" s="190"/>
    </row>
    <row r="31" spans="1:10" ht="60.75" customHeight="1">
      <c r="A31" s="22" t="s">
        <v>34</v>
      </c>
      <c r="B31" s="193" t="s">
        <v>22</v>
      </c>
      <c r="C31" s="193"/>
      <c r="D31" s="193" t="s">
        <v>23</v>
      </c>
      <c r="E31" s="193"/>
      <c r="F31" s="76" t="s">
        <v>24</v>
      </c>
      <c r="G31" s="6" t="s">
        <v>25</v>
      </c>
      <c r="H31" s="17" t="s">
        <v>26</v>
      </c>
      <c r="I31" s="6" t="s">
        <v>27</v>
      </c>
      <c r="J31" s="23" t="s">
        <v>28</v>
      </c>
    </row>
    <row r="32" spans="1:10" ht="18" customHeight="1">
      <c r="A32" s="92"/>
      <c r="B32" s="146"/>
      <c r="C32" s="146"/>
      <c r="D32" s="146"/>
      <c r="E32" s="146"/>
      <c r="F32" s="93"/>
      <c r="G32" s="95"/>
      <c r="H32" s="95"/>
      <c r="I32" s="96" t="str">
        <f>IF(J32&lt;&gt;"",ROUND(J32/H32,0),"")</f>
        <v/>
      </c>
      <c r="J32" s="97"/>
    </row>
    <row r="33" spans="1:10" ht="18" customHeight="1">
      <c r="A33" s="92"/>
      <c r="B33" s="146"/>
      <c r="C33" s="146"/>
      <c r="D33" s="146"/>
      <c r="E33" s="146"/>
      <c r="F33" s="93"/>
      <c r="G33" s="95"/>
      <c r="H33" s="95"/>
      <c r="I33" s="96" t="str">
        <f t="shared" ref="I33:I44" si="0">IF(J33&lt;&gt;"",ROUND(J33/H33,0),"")</f>
        <v/>
      </c>
      <c r="J33" s="97"/>
    </row>
    <row r="34" spans="1:10" ht="18" customHeight="1">
      <c r="A34" s="92"/>
      <c r="B34" s="146"/>
      <c r="C34" s="146"/>
      <c r="D34" s="146"/>
      <c r="E34" s="146"/>
      <c r="F34" s="93"/>
      <c r="G34" s="95"/>
      <c r="H34" s="95"/>
      <c r="I34" s="96" t="str">
        <f t="shared" si="0"/>
        <v/>
      </c>
      <c r="J34" s="97"/>
    </row>
    <row r="35" spans="1:10" ht="18" customHeight="1">
      <c r="A35" s="92"/>
      <c r="B35" s="146"/>
      <c r="C35" s="146"/>
      <c r="D35" s="146"/>
      <c r="E35" s="146"/>
      <c r="F35" s="93"/>
      <c r="G35" s="95"/>
      <c r="H35" s="95"/>
      <c r="I35" s="96" t="str">
        <f t="shared" si="0"/>
        <v/>
      </c>
      <c r="J35" s="97"/>
    </row>
    <row r="36" spans="1:10" ht="18" customHeight="1">
      <c r="A36" s="92"/>
      <c r="B36" s="146"/>
      <c r="C36" s="146"/>
      <c r="D36" s="146"/>
      <c r="E36" s="146"/>
      <c r="F36" s="93"/>
      <c r="G36" s="95"/>
      <c r="H36" s="95"/>
      <c r="I36" s="96" t="str">
        <f t="shared" si="0"/>
        <v/>
      </c>
      <c r="J36" s="97"/>
    </row>
    <row r="37" spans="1:10" ht="18" customHeight="1">
      <c r="A37" s="92"/>
      <c r="B37" s="146"/>
      <c r="C37" s="146"/>
      <c r="D37" s="146"/>
      <c r="E37" s="146"/>
      <c r="F37" s="93"/>
      <c r="G37" s="95"/>
      <c r="H37" s="95"/>
      <c r="I37" s="96" t="str">
        <f t="shared" si="0"/>
        <v/>
      </c>
      <c r="J37" s="97"/>
    </row>
    <row r="38" spans="1:10" ht="18" customHeight="1">
      <c r="A38" s="92"/>
      <c r="B38" s="146"/>
      <c r="C38" s="146"/>
      <c r="D38" s="146"/>
      <c r="E38" s="146"/>
      <c r="F38" s="93"/>
      <c r="G38" s="95"/>
      <c r="H38" s="95"/>
      <c r="I38" s="96" t="str">
        <f t="shared" si="0"/>
        <v/>
      </c>
      <c r="J38" s="97"/>
    </row>
    <row r="39" spans="1:10" ht="18" customHeight="1">
      <c r="A39" s="92"/>
      <c r="B39" s="146"/>
      <c r="C39" s="146"/>
      <c r="D39" s="146"/>
      <c r="E39" s="146"/>
      <c r="F39" s="93"/>
      <c r="G39" s="95"/>
      <c r="H39" s="95"/>
      <c r="I39" s="96" t="str">
        <f t="shared" si="0"/>
        <v/>
      </c>
      <c r="J39" s="97"/>
    </row>
    <row r="40" spans="1:10" ht="18" customHeight="1">
      <c r="A40" s="92"/>
      <c r="B40" s="146"/>
      <c r="C40" s="146"/>
      <c r="D40" s="146"/>
      <c r="E40" s="146"/>
      <c r="F40" s="93"/>
      <c r="G40" s="95"/>
      <c r="H40" s="95"/>
      <c r="I40" s="96" t="str">
        <f t="shared" si="0"/>
        <v/>
      </c>
      <c r="J40" s="97"/>
    </row>
    <row r="41" spans="1:10" ht="18" customHeight="1">
      <c r="A41" s="92"/>
      <c r="B41" s="146"/>
      <c r="C41" s="146"/>
      <c r="D41" s="146"/>
      <c r="E41" s="146"/>
      <c r="F41" s="93"/>
      <c r="G41" s="95"/>
      <c r="H41" s="95"/>
      <c r="I41" s="96" t="str">
        <f t="shared" si="0"/>
        <v/>
      </c>
      <c r="J41" s="97"/>
    </row>
    <row r="42" spans="1:10" ht="18" customHeight="1">
      <c r="A42" s="92"/>
      <c r="B42" s="146"/>
      <c r="C42" s="146"/>
      <c r="D42" s="146"/>
      <c r="E42" s="146"/>
      <c r="F42" s="93"/>
      <c r="G42" s="95"/>
      <c r="H42" s="95"/>
      <c r="I42" s="96" t="str">
        <f t="shared" si="0"/>
        <v/>
      </c>
      <c r="J42" s="97"/>
    </row>
    <row r="43" spans="1:10" ht="18" customHeight="1">
      <c r="A43" s="92"/>
      <c r="B43" s="146"/>
      <c r="C43" s="146"/>
      <c r="D43" s="146"/>
      <c r="E43" s="146"/>
      <c r="F43" s="93"/>
      <c r="G43" s="95"/>
      <c r="H43" s="95"/>
      <c r="I43" s="96" t="str">
        <f t="shared" si="0"/>
        <v/>
      </c>
      <c r="J43" s="97"/>
    </row>
    <row r="44" spans="1:10" ht="18" customHeight="1" thickBot="1">
      <c r="A44" s="56"/>
      <c r="B44" s="145"/>
      <c r="C44" s="145"/>
      <c r="D44" s="145"/>
      <c r="E44" s="145"/>
      <c r="F44" s="77"/>
      <c r="G44" s="98"/>
      <c r="H44" s="98"/>
      <c r="I44" s="99" t="str">
        <f t="shared" si="0"/>
        <v/>
      </c>
      <c r="J44" s="100"/>
    </row>
    <row r="45" spans="1:10" ht="20.25" customHeight="1" thickTop="1" thickBot="1">
      <c r="A45" s="57"/>
      <c r="B45" s="147"/>
      <c r="C45" s="147"/>
      <c r="D45" s="147"/>
      <c r="E45" s="147"/>
      <c r="F45" s="57"/>
      <c r="G45" s="2"/>
      <c r="H45" s="2"/>
      <c r="I45" s="2"/>
    </row>
    <row r="46" spans="1:10" ht="20.25" customHeight="1" thickTop="1">
      <c r="A46" s="59" t="s">
        <v>48</v>
      </c>
      <c r="B46" s="60"/>
      <c r="C46" s="60" t="s">
        <v>49</v>
      </c>
      <c r="D46" s="60"/>
      <c r="E46" s="60"/>
      <c r="F46" s="60"/>
      <c r="G46" s="60"/>
      <c r="H46" s="60"/>
      <c r="I46" s="60"/>
      <c r="J46" s="61"/>
    </row>
    <row r="47" spans="1:10" ht="20.25" customHeight="1">
      <c r="A47" s="62"/>
      <c r="B47" s="63"/>
      <c r="C47" s="63" t="s">
        <v>50</v>
      </c>
      <c r="D47" s="63"/>
      <c r="E47" s="63"/>
      <c r="F47" s="63"/>
      <c r="G47" s="63"/>
      <c r="H47" s="63"/>
      <c r="I47" s="63"/>
      <c r="J47" s="64"/>
    </row>
    <row r="48" spans="1:10">
      <c r="A48" s="62"/>
      <c r="B48" s="63"/>
      <c r="C48" s="63" t="s">
        <v>51</v>
      </c>
      <c r="D48" s="63"/>
      <c r="E48" s="63"/>
      <c r="F48" s="63"/>
      <c r="G48" s="63"/>
      <c r="H48" s="63"/>
      <c r="I48" s="63"/>
      <c r="J48" s="64"/>
    </row>
    <row r="49" spans="1:10">
      <c r="A49" s="65" t="s">
        <v>52</v>
      </c>
      <c r="B49" s="66"/>
      <c r="C49" s="66"/>
      <c r="D49" s="66"/>
      <c r="E49" s="66"/>
      <c r="F49" s="66"/>
      <c r="G49" s="67"/>
      <c r="H49" s="67"/>
      <c r="I49" s="67"/>
      <c r="J49" s="68"/>
    </row>
    <row r="50" spans="1:10">
      <c r="A50" s="69" t="s">
        <v>53</v>
      </c>
      <c r="B50" s="70"/>
      <c r="C50" s="70"/>
      <c r="D50" s="70"/>
      <c r="E50" s="70"/>
      <c r="F50" s="70"/>
      <c r="G50" s="70"/>
      <c r="H50" s="70"/>
      <c r="I50" s="70"/>
      <c r="J50" s="71"/>
    </row>
    <row r="51" spans="1:10">
      <c r="A51" s="58" t="s">
        <v>54</v>
      </c>
      <c r="B51" s="63"/>
      <c r="C51" s="63"/>
      <c r="D51" s="63"/>
      <c r="E51" s="63"/>
      <c r="F51" s="63"/>
      <c r="G51" s="63"/>
      <c r="H51" s="63"/>
      <c r="I51" s="63"/>
      <c r="J51" s="64"/>
    </row>
    <row r="52" spans="1:10" ht="12.75" customHeight="1">
      <c r="A52" s="148" t="s">
        <v>55</v>
      </c>
      <c r="B52" s="149"/>
      <c r="C52" s="149"/>
      <c r="D52" s="149"/>
      <c r="E52" s="149"/>
      <c r="F52" s="149"/>
      <c r="G52" s="149"/>
      <c r="H52" s="149"/>
      <c r="I52" s="149"/>
      <c r="J52" s="150"/>
    </row>
    <row r="53" spans="1:10" ht="13.5" thickBot="1">
      <c r="A53" s="72" t="s">
        <v>56</v>
      </c>
      <c r="B53" s="73"/>
      <c r="C53" s="73"/>
      <c r="D53" s="73"/>
      <c r="E53" s="73"/>
      <c r="F53" s="73"/>
      <c r="G53" s="73"/>
      <c r="H53" s="73"/>
      <c r="I53" s="73"/>
      <c r="J53" s="74"/>
    </row>
    <row r="54" spans="1:10" ht="16.5" customHeight="1" thickTop="1">
      <c r="A54" s="4"/>
      <c r="B54" s="29"/>
      <c r="C54" s="29"/>
      <c r="D54" s="3"/>
      <c r="E54" s="29"/>
      <c r="F54" s="29"/>
      <c r="G54" s="29"/>
      <c r="H54" s="29"/>
      <c r="I54" s="29"/>
      <c r="J54" s="29"/>
    </row>
    <row r="55" spans="1:10" ht="16.5" customHeight="1">
      <c r="A55" s="5" t="s">
        <v>29</v>
      </c>
      <c r="B55" s="27"/>
      <c r="C55" s="27"/>
      <c r="D55" s="5" t="s">
        <v>30</v>
      </c>
      <c r="E55" s="30"/>
      <c r="F55" s="31"/>
      <c r="G55" s="136" t="s">
        <v>31</v>
      </c>
      <c r="H55" s="136"/>
      <c r="I55" s="136"/>
      <c r="J55" s="31"/>
    </row>
    <row r="56" spans="1:10">
      <c r="B56" s="28"/>
      <c r="C56" s="28"/>
      <c r="E56" s="28"/>
      <c r="F56" s="28"/>
      <c r="G56" s="28"/>
      <c r="H56" s="28"/>
      <c r="I56" s="28"/>
      <c r="J56" s="28"/>
    </row>
  </sheetData>
  <mergeCells count="69">
    <mergeCell ref="H14:I14"/>
    <mergeCell ref="B31:C31"/>
    <mergeCell ref="D31:E31"/>
    <mergeCell ref="A13:E13"/>
    <mergeCell ref="A14:B14"/>
    <mergeCell ref="C14:E14"/>
    <mergeCell ref="A16:J16"/>
    <mergeCell ref="A17:D17"/>
    <mergeCell ref="A21:J21"/>
    <mergeCell ref="A22:C24"/>
    <mergeCell ref="D22:J22"/>
    <mergeCell ref="D23:F24"/>
    <mergeCell ref="G23:J23"/>
    <mergeCell ref="A18:D18"/>
    <mergeCell ref="E18:I18"/>
    <mergeCell ref="D35:E35"/>
    <mergeCell ref="A25:B26"/>
    <mergeCell ref="C25:C26"/>
    <mergeCell ref="D25:E25"/>
    <mergeCell ref="D26:E26"/>
    <mergeCell ref="B32:C32"/>
    <mergeCell ref="D32:E32"/>
    <mergeCell ref="A30:J30"/>
    <mergeCell ref="B33:C33"/>
    <mergeCell ref="D33:E33"/>
    <mergeCell ref="B34:C34"/>
    <mergeCell ref="D34:E34"/>
    <mergeCell ref="A1:B3"/>
    <mergeCell ref="C1:J3"/>
    <mergeCell ref="A4:E4"/>
    <mergeCell ref="B12:E12"/>
    <mergeCell ref="A5:E5"/>
    <mergeCell ref="A6:E6"/>
    <mergeCell ref="B7:E7"/>
    <mergeCell ref="B8:E8"/>
    <mergeCell ref="A9:E9"/>
    <mergeCell ref="B10:E10"/>
    <mergeCell ref="F10:J10"/>
    <mergeCell ref="B11:E11"/>
    <mergeCell ref="H5:J5"/>
    <mergeCell ref="H6:J6"/>
    <mergeCell ref="H7:J8"/>
    <mergeCell ref="A52:J52"/>
    <mergeCell ref="B39:C39"/>
    <mergeCell ref="D39:E39"/>
    <mergeCell ref="B40:C40"/>
    <mergeCell ref="D40:E40"/>
    <mergeCell ref="B36:C36"/>
    <mergeCell ref="D36:E36"/>
    <mergeCell ref="B37:C37"/>
    <mergeCell ref="D37:E37"/>
    <mergeCell ref="B38:C38"/>
    <mergeCell ref="D38:E38"/>
    <mergeCell ref="G55:I55"/>
    <mergeCell ref="D28:E28"/>
    <mergeCell ref="D27:E27"/>
    <mergeCell ref="C27:C28"/>
    <mergeCell ref="A27:B28"/>
    <mergeCell ref="B44:C44"/>
    <mergeCell ref="D44:E44"/>
    <mergeCell ref="B41:C41"/>
    <mergeCell ref="D41:E41"/>
    <mergeCell ref="B42:C42"/>
    <mergeCell ref="D42:E42"/>
    <mergeCell ref="B43:C43"/>
    <mergeCell ref="D43:E43"/>
    <mergeCell ref="B45:C45"/>
    <mergeCell ref="D45:E45"/>
    <mergeCell ref="B35:C35"/>
  </mergeCells>
  <printOptions horizontalCentered="1" verticalCentered="1"/>
  <pageMargins left="0.25" right="0.25" top="0.75" bottom="0.75" header="0.3" footer="0.3"/>
  <pageSetup paperSize="9" scale="66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101"/>
  <sheetViews>
    <sheetView zoomScale="70" zoomScaleNormal="70" workbookViewId="0">
      <selection activeCell="I6" sqref="I6"/>
    </sheetView>
  </sheetViews>
  <sheetFormatPr baseColWidth="10" defaultRowHeight="12.75"/>
  <cols>
    <col min="1" max="1" width="23.42578125" bestFit="1" customWidth="1"/>
    <col min="2" max="2" width="23.42578125" customWidth="1"/>
    <col min="4" max="7" width="15" customWidth="1"/>
    <col min="8" max="8" width="32.140625" bestFit="1" customWidth="1"/>
    <col min="9" max="9" width="18.85546875" bestFit="1" customWidth="1"/>
  </cols>
  <sheetData>
    <row r="1" spans="1:13" ht="45">
      <c r="A1" s="7" t="s">
        <v>10</v>
      </c>
      <c r="B1" s="41" t="s">
        <v>57</v>
      </c>
      <c r="C1" s="7" t="s">
        <v>11</v>
      </c>
      <c r="D1" s="7" t="s">
        <v>58</v>
      </c>
      <c r="E1" s="41" t="s">
        <v>23</v>
      </c>
      <c r="F1" s="41" t="s">
        <v>59</v>
      </c>
      <c r="G1" s="41" t="s">
        <v>60</v>
      </c>
      <c r="H1" s="7" t="s">
        <v>34</v>
      </c>
      <c r="I1" s="7" t="s">
        <v>22</v>
      </c>
      <c r="J1" s="6" t="s">
        <v>25</v>
      </c>
      <c r="K1" s="17" t="s">
        <v>26</v>
      </c>
      <c r="L1" s="6" t="s">
        <v>27</v>
      </c>
      <c r="M1" s="23" t="s">
        <v>28</v>
      </c>
    </row>
    <row r="2" spans="1:13">
      <c r="A2" s="75" t="s">
        <v>108</v>
      </c>
      <c r="B2" s="75"/>
      <c r="C2" t="s">
        <v>62</v>
      </c>
      <c r="D2">
        <v>77</v>
      </c>
      <c r="E2" t="s">
        <v>111</v>
      </c>
      <c r="F2" s="135" t="s">
        <v>114</v>
      </c>
      <c r="G2" s="135" t="s">
        <v>118</v>
      </c>
      <c r="H2" s="38" t="str">
        <f>VLOOKUP(I2,Variété!$A$6:$N$1000,4,FALSE)</f>
        <v>E0</v>
      </c>
      <c r="I2" t="s">
        <v>126</v>
      </c>
      <c r="J2" s="38">
        <v>10.3</v>
      </c>
      <c r="K2">
        <f>VLOOKUP(I2,Variété!$A$6:$N$1000,10,FALSE)</f>
        <v>0.9</v>
      </c>
      <c r="L2" s="40">
        <f>VLOOKUP(I2,Variété!$A$6:$N$1000,9,FALSE)</f>
        <v>2889</v>
      </c>
      <c r="M2" s="40">
        <f>VLOOKUP(I2,Variété!$A$6:$N$1000,8,FALSE)</f>
        <v>2600</v>
      </c>
    </row>
    <row r="3" spans="1:13">
      <c r="A3" s="75" t="s">
        <v>107</v>
      </c>
      <c r="B3" s="75"/>
      <c r="C3" t="s">
        <v>110</v>
      </c>
      <c r="D3">
        <v>88</v>
      </c>
      <c r="E3" t="s">
        <v>112</v>
      </c>
      <c r="F3" s="135" t="s">
        <v>115</v>
      </c>
      <c r="G3" s="135" t="s">
        <v>117</v>
      </c>
      <c r="H3" s="38" t="str">
        <f>VLOOKUP(I3,Variété!$A$6:$N$1000,4,FALSE)</f>
        <v>E0</v>
      </c>
      <c r="I3" t="s">
        <v>126</v>
      </c>
      <c r="J3" s="38">
        <v>5.8</v>
      </c>
      <c r="K3">
        <f>VLOOKUP(I3,Variété!$A$6:$N$1000,10,FALSE)</f>
        <v>0.9</v>
      </c>
      <c r="L3" s="40">
        <f>VLOOKUP(I3,Variété!$A$6:$N$1000,9,FALSE)</f>
        <v>2889</v>
      </c>
      <c r="M3" s="40">
        <f>VLOOKUP(I3,Variété!$A$6:$N$1000,8,FALSE)</f>
        <v>2600</v>
      </c>
    </row>
    <row r="4" spans="1:13">
      <c r="A4" s="75" t="s">
        <v>107</v>
      </c>
      <c r="B4" s="75"/>
      <c r="C4" t="s">
        <v>110</v>
      </c>
      <c r="D4">
        <v>88</v>
      </c>
      <c r="E4" t="s">
        <v>112</v>
      </c>
      <c r="F4" s="135" t="s">
        <v>115</v>
      </c>
      <c r="G4" s="135" t="s">
        <v>117</v>
      </c>
      <c r="H4" s="38" t="str">
        <f>VLOOKUP(I4,Variété!$A$6:$N$1000,4,FALSE)</f>
        <v>E2</v>
      </c>
      <c r="I4" t="s">
        <v>128</v>
      </c>
      <c r="J4" s="38">
        <v>2.5</v>
      </c>
      <c r="K4">
        <f>VLOOKUP(I4,Variété!$A$6:$N$1000,10,FALSE)</f>
        <v>0.95</v>
      </c>
      <c r="L4" s="40">
        <f>VLOOKUP(I4,Variété!$A$6:$N$1000,9,FALSE)</f>
        <v>3158</v>
      </c>
      <c r="M4" s="40">
        <f>VLOOKUP(I4,Variété!$A$6:$N$1000,8,FALSE)</f>
        <v>3000</v>
      </c>
    </row>
    <row r="5" spans="1:13">
      <c r="A5" s="75" t="s">
        <v>109</v>
      </c>
      <c r="B5" s="75"/>
      <c r="C5" t="s">
        <v>63</v>
      </c>
      <c r="D5">
        <v>99</v>
      </c>
      <c r="E5" t="s">
        <v>113</v>
      </c>
      <c r="F5" s="135" t="s">
        <v>116</v>
      </c>
      <c r="G5" s="135" t="s">
        <v>119</v>
      </c>
      <c r="H5" s="38" t="str">
        <f>VLOOKUP(I5,Variété!$A$6:$N$1000,4,FALSE)</f>
        <v>E3</v>
      </c>
      <c r="I5" t="s">
        <v>129</v>
      </c>
      <c r="J5" s="39">
        <v>11.75</v>
      </c>
      <c r="K5">
        <f>VLOOKUP(I5,Variété!$A$6:$N$1000,10,FALSE)</f>
        <v>0.8</v>
      </c>
      <c r="L5" s="40">
        <f>VLOOKUP(I5,Variété!$A$6:$N$1000,9,FALSE)</f>
        <v>3750</v>
      </c>
      <c r="M5" s="40">
        <f>VLOOKUP(I5,Variété!$A$6:$N$1000,8,FALSE)</f>
        <v>3000</v>
      </c>
    </row>
    <row r="6" spans="1:13">
      <c r="A6" s="38"/>
      <c r="B6" s="75"/>
      <c r="H6" s="38"/>
      <c r="J6" s="39"/>
      <c r="L6" s="40"/>
      <c r="M6" s="40"/>
    </row>
    <row r="7" spans="1:13">
      <c r="A7" s="38"/>
      <c r="B7" s="75"/>
      <c r="H7" s="38"/>
      <c r="J7" s="39"/>
      <c r="L7" s="40"/>
      <c r="M7" s="40"/>
    </row>
    <row r="8" spans="1:13">
      <c r="A8" s="38"/>
      <c r="B8" s="75"/>
      <c r="H8" s="38"/>
      <c r="J8" s="39"/>
      <c r="L8" s="40"/>
      <c r="M8" s="40"/>
    </row>
    <row r="9" spans="1:13">
      <c r="H9" s="38"/>
      <c r="L9" s="40"/>
      <c r="M9" s="40"/>
    </row>
    <row r="10" spans="1:13">
      <c r="C10" s="38"/>
      <c r="H10" s="38"/>
      <c r="L10" s="40"/>
      <c r="M10" s="40"/>
    </row>
    <row r="11" spans="1:13">
      <c r="C11" s="38"/>
      <c r="H11" s="38"/>
      <c r="L11" s="40"/>
      <c r="M11" s="40"/>
    </row>
    <row r="12" spans="1:13">
      <c r="C12" s="38"/>
      <c r="H12" s="38"/>
      <c r="L12" s="40"/>
      <c r="M12" s="40"/>
    </row>
    <row r="13" spans="1:13">
      <c r="C13" s="38"/>
      <c r="H13" s="38"/>
      <c r="L13" s="40"/>
      <c r="M13" s="40"/>
    </row>
    <row r="14" spans="1:13">
      <c r="C14" s="38"/>
      <c r="H14" s="38"/>
      <c r="L14" s="40"/>
      <c r="M14" s="40"/>
    </row>
    <row r="15" spans="1:13">
      <c r="C15" s="38"/>
      <c r="H15" s="38"/>
      <c r="L15" s="40"/>
      <c r="M15" s="40"/>
    </row>
    <row r="16" spans="1:13">
      <c r="C16" s="38"/>
      <c r="H16" s="38"/>
      <c r="L16" s="40"/>
      <c r="M16" s="40"/>
    </row>
    <row r="17" spans="8:13">
      <c r="H17" s="38"/>
      <c r="L17" s="40"/>
      <c r="M17" s="40"/>
    </row>
    <row r="18" spans="8:13">
      <c r="H18" s="38"/>
      <c r="L18" s="40"/>
      <c r="M18" s="40"/>
    </row>
    <row r="19" spans="8:13">
      <c r="H19" s="38"/>
      <c r="L19" s="40"/>
      <c r="M19" s="40"/>
    </row>
    <row r="20" spans="8:13">
      <c r="H20" s="38"/>
      <c r="L20" s="40"/>
      <c r="M20" s="40"/>
    </row>
    <row r="21" spans="8:13">
      <c r="H21" s="38"/>
      <c r="L21" s="40"/>
      <c r="M21" s="40"/>
    </row>
    <row r="22" spans="8:13">
      <c r="H22" s="38"/>
      <c r="L22" s="40"/>
      <c r="M22" s="40"/>
    </row>
    <row r="23" spans="8:13">
      <c r="H23" s="38"/>
      <c r="L23" s="40"/>
      <c r="M23" s="40"/>
    </row>
    <row r="24" spans="8:13">
      <c r="H24" s="38"/>
      <c r="L24" s="40"/>
      <c r="M24" s="40"/>
    </row>
    <row r="25" spans="8:13">
      <c r="H25" s="38"/>
      <c r="L25" s="40"/>
      <c r="M25" s="40"/>
    </row>
    <row r="26" spans="8:13">
      <c r="H26" s="38"/>
      <c r="L26" s="40"/>
      <c r="M26" s="40"/>
    </row>
    <row r="27" spans="8:13">
      <c r="H27" s="38"/>
      <c r="L27" s="40"/>
      <c r="M27" s="40"/>
    </row>
    <row r="28" spans="8:13">
      <c r="H28" s="38"/>
      <c r="L28" s="40"/>
      <c r="M28" s="40"/>
    </row>
    <row r="29" spans="8:13">
      <c r="H29" s="38"/>
      <c r="L29" s="40"/>
      <c r="M29" s="40"/>
    </row>
    <row r="30" spans="8:13">
      <c r="H30" s="38"/>
      <c r="L30" s="40"/>
      <c r="M30" s="40"/>
    </row>
    <row r="31" spans="8:13">
      <c r="H31" s="38"/>
      <c r="L31" s="40"/>
      <c r="M31" s="40"/>
    </row>
    <row r="32" spans="8:13">
      <c r="H32" s="38"/>
      <c r="L32" s="40"/>
      <c r="M32" s="40"/>
    </row>
    <row r="33" spans="8:13">
      <c r="H33" s="38"/>
      <c r="L33" s="40"/>
      <c r="M33" s="40"/>
    </row>
    <row r="34" spans="8:13">
      <c r="H34" s="38"/>
      <c r="L34" s="40"/>
      <c r="M34" s="40"/>
    </row>
    <row r="35" spans="8:13">
      <c r="H35" s="38"/>
      <c r="L35" s="40"/>
      <c r="M35" s="40"/>
    </row>
    <row r="36" spans="8:13">
      <c r="H36" s="38"/>
      <c r="L36" s="40"/>
      <c r="M36" s="40"/>
    </row>
    <row r="37" spans="8:13">
      <c r="H37" s="38"/>
      <c r="L37" s="40"/>
      <c r="M37" s="40"/>
    </row>
    <row r="38" spans="8:13">
      <c r="H38" s="38"/>
      <c r="L38" s="40"/>
      <c r="M38" s="40"/>
    </row>
    <row r="39" spans="8:13">
      <c r="H39" s="38"/>
      <c r="L39" s="40"/>
      <c r="M39" s="40"/>
    </row>
    <row r="40" spans="8:13">
      <c r="H40" s="38"/>
      <c r="L40" s="40"/>
      <c r="M40" s="40"/>
    </row>
    <row r="41" spans="8:13">
      <c r="H41" s="38"/>
      <c r="L41" s="40"/>
      <c r="M41" s="40"/>
    </row>
    <row r="42" spans="8:13">
      <c r="H42" s="38"/>
      <c r="L42" s="40"/>
      <c r="M42" s="40"/>
    </row>
    <row r="43" spans="8:13">
      <c r="H43" s="38"/>
      <c r="L43" s="40"/>
      <c r="M43" s="40"/>
    </row>
    <row r="44" spans="8:13">
      <c r="H44" s="38"/>
      <c r="L44" s="40"/>
      <c r="M44" s="40"/>
    </row>
    <row r="45" spans="8:13">
      <c r="H45" s="38"/>
      <c r="L45" s="40"/>
      <c r="M45" s="40"/>
    </row>
    <row r="46" spans="8:13">
      <c r="H46" s="38"/>
      <c r="L46" s="40"/>
      <c r="M46" s="40"/>
    </row>
    <row r="47" spans="8:13">
      <c r="H47" s="38"/>
      <c r="L47" s="40"/>
      <c r="M47" s="40"/>
    </row>
    <row r="48" spans="8:13">
      <c r="H48" s="38"/>
      <c r="L48" s="40"/>
      <c r="M48" s="40"/>
    </row>
    <row r="49" spans="8:13">
      <c r="H49" s="38"/>
      <c r="L49" s="40"/>
      <c r="M49" s="40"/>
    </row>
    <row r="50" spans="8:13">
      <c r="H50" s="38"/>
      <c r="L50" s="40"/>
      <c r="M50" s="40"/>
    </row>
    <row r="51" spans="8:13">
      <c r="H51" s="38"/>
      <c r="L51" s="40"/>
      <c r="M51" s="40"/>
    </row>
    <row r="52" spans="8:13">
      <c r="H52" s="38"/>
      <c r="L52" s="40"/>
      <c r="M52" s="40"/>
    </row>
    <row r="53" spans="8:13">
      <c r="H53" s="38"/>
      <c r="L53" s="40"/>
      <c r="M53" s="40"/>
    </row>
    <row r="54" spans="8:13">
      <c r="H54" s="38"/>
      <c r="L54" s="40"/>
      <c r="M54" s="40"/>
    </row>
    <row r="55" spans="8:13">
      <c r="H55" s="38"/>
      <c r="L55" s="40"/>
      <c r="M55" s="40"/>
    </row>
    <row r="56" spans="8:13">
      <c r="H56" s="38"/>
      <c r="L56" s="40"/>
      <c r="M56" s="40"/>
    </row>
    <row r="57" spans="8:13">
      <c r="H57" s="38"/>
      <c r="L57" s="40"/>
      <c r="M57" s="40"/>
    </row>
    <row r="58" spans="8:13">
      <c r="H58" s="38"/>
      <c r="L58" s="40"/>
      <c r="M58" s="40"/>
    </row>
    <row r="59" spans="8:13">
      <c r="H59" s="38"/>
      <c r="L59" s="40"/>
      <c r="M59" s="40"/>
    </row>
    <row r="60" spans="8:13">
      <c r="H60" s="38"/>
      <c r="L60" s="40"/>
      <c r="M60" s="40"/>
    </row>
    <row r="61" spans="8:13">
      <c r="H61" s="38"/>
      <c r="L61" s="40"/>
      <c r="M61" s="40"/>
    </row>
    <row r="62" spans="8:13">
      <c r="H62" s="38"/>
      <c r="L62" s="40"/>
      <c r="M62" s="40"/>
    </row>
    <row r="63" spans="8:13">
      <c r="H63" s="38"/>
      <c r="L63" s="40"/>
      <c r="M63" s="40"/>
    </row>
    <row r="64" spans="8:13">
      <c r="H64" s="38"/>
      <c r="L64" s="40"/>
      <c r="M64" s="40"/>
    </row>
    <row r="65" spans="8:13">
      <c r="H65" s="38"/>
      <c r="L65" s="40"/>
      <c r="M65" s="40"/>
    </row>
    <row r="66" spans="8:13">
      <c r="H66" s="38"/>
      <c r="L66" s="40"/>
      <c r="M66" s="40"/>
    </row>
    <row r="67" spans="8:13">
      <c r="H67" s="38"/>
      <c r="L67" s="40"/>
      <c r="M67" s="40"/>
    </row>
    <row r="68" spans="8:13">
      <c r="H68" s="38"/>
      <c r="L68" s="40"/>
      <c r="M68" s="40"/>
    </row>
    <row r="69" spans="8:13">
      <c r="H69" s="38"/>
      <c r="L69" s="40"/>
      <c r="M69" s="40"/>
    </row>
    <row r="70" spans="8:13">
      <c r="H70" s="38"/>
      <c r="L70" s="40"/>
      <c r="M70" s="40"/>
    </row>
    <row r="71" spans="8:13">
      <c r="H71" s="38"/>
      <c r="L71" s="40"/>
      <c r="M71" s="40"/>
    </row>
    <row r="72" spans="8:13">
      <c r="H72" s="38"/>
      <c r="L72" s="40"/>
      <c r="M72" s="40"/>
    </row>
    <row r="73" spans="8:13">
      <c r="H73" s="38"/>
      <c r="L73" s="40"/>
      <c r="M73" s="40"/>
    </row>
    <row r="74" spans="8:13">
      <c r="H74" s="38"/>
      <c r="L74" s="40"/>
      <c r="M74" s="40"/>
    </row>
    <row r="75" spans="8:13">
      <c r="H75" s="38"/>
      <c r="L75" s="40"/>
      <c r="M75" s="40"/>
    </row>
    <row r="76" spans="8:13">
      <c r="H76" s="38"/>
      <c r="L76" s="40"/>
      <c r="M76" s="40"/>
    </row>
    <row r="77" spans="8:13">
      <c r="H77" s="38"/>
      <c r="L77" s="40"/>
      <c r="M77" s="40"/>
    </row>
    <row r="78" spans="8:13">
      <c r="H78" s="38"/>
      <c r="L78" s="40"/>
      <c r="M78" s="40"/>
    </row>
    <row r="79" spans="8:13">
      <c r="H79" s="38"/>
      <c r="L79" s="40"/>
      <c r="M79" s="40"/>
    </row>
    <row r="80" spans="8:13">
      <c r="H80" s="38"/>
      <c r="L80" s="40"/>
      <c r="M80" s="40"/>
    </row>
    <row r="81" spans="8:13">
      <c r="H81" s="38"/>
      <c r="L81" s="40"/>
      <c r="M81" s="40"/>
    </row>
    <row r="82" spans="8:13">
      <c r="H82" s="38"/>
      <c r="I82" s="75"/>
      <c r="L82" s="40"/>
      <c r="M82" s="40"/>
    </row>
    <row r="83" spans="8:13">
      <c r="H83" s="38"/>
      <c r="L83" s="40"/>
      <c r="M83" s="40"/>
    </row>
    <row r="84" spans="8:13">
      <c r="H84" s="38"/>
      <c r="L84" s="40"/>
      <c r="M84" s="40"/>
    </row>
    <row r="85" spans="8:13">
      <c r="H85" s="38"/>
      <c r="L85" s="40"/>
      <c r="M85" s="40"/>
    </row>
    <row r="86" spans="8:13">
      <c r="H86" s="38"/>
      <c r="L86" s="40"/>
      <c r="M86" s="40"/>
    </row>
    <row r="87" spans="8:13">
      <c r="H87" s="38"/>
      <c r="L87" s="40"/>
      <c r="M87" s="40"/>
    </row>
    <row r="88" spans="8:13">
      <c r="H88" s="38"/>
      <c r="L88" s="40"/>
      <c r="M88" s="40"/>
    </row>
    <row r="89" spans="8:13">
      <c r="H89" s="38"/>
      <c r="L89" s="40"/>
      <c r="M89" s="40"/>
    </row>
    <row r="90" spans="8:13">
      <c r="H90" s="38"/>
      <c r="L90" s="40"/>
      <c r="M90" s="40"/>
    </row>
    <row r="91" spans="8:13">
      <c r="H91" s="38"/>
      <c r="L91" s="40"/>
      <c r="M91" s="40"/>
    </row>
    <row r="92" spans="8:13">
      <c r="H92" s="38"/>
      <c r="I92" s="75"/>
      <c r="L92" s="40"/>
      <c r="M92" s="40"/>
    </row>
    <row r="93" spans="8:13">
      <c r="H93" s="38"/>
      <c r="L93" s="40"/>
      <c r="M93" s="40"/>
    </row>
    <row r="94" spans="8:13">
      <c r="H94" s="38"/>
      <c r="L94" s="40"/>
      <c r="M94" s="40"/>
    </row>
    <row r="95" spans="8:13">
      <c r="H95" s="38"/>
      <c r="L95" s="40"/>
      <c r="M95" s="40"/>
    </row>
    <row r="96" spans="8:13">
      <c r="H96" s="38"/>
      <c r="L96" s="40"/>
      <c r="M96" s="40"/>
    </row>
    <row r="97" spans="8:13">
      <c r="H97" s="38"/>
      <c r="L97" s="40"/>
      <c r="M97" s="40"/>
    </row>
    <row r="98" spans="8:13">
      <c r="H98" s="38"/>
      <c r="L98" s="40"/>
      <c r="M98" s="40"/>
    </row>
    <row r="99" spans="8:13">
      <c r="H99" s="38"/>
      <c r="L99" s="40"/>
      <c r="M99" s="40"/>
    </row>
    <row r="100" spans="8:13">
      <c r="H100" s="38"/>
      <c r="L100" s="40"/>
      <c r="M100" s="40"/>
    </row>
    <row r="101" spans="8:13">
      <c r="H101" s="38"/>
      <c r="L101" s="40"/>
      <c r="M101" s="4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28"/>
  <sheetViews>
    <sheetView workbookViewId="0">
      <selection activeCell="C2" sqref="C2"/>
    </sheetView>
  </sheetViews>
  <sheetFormatPr baseColWidth="10" defaultRowHeight="12.75"/>
  <cols>
    <col min="1" max="1" width="24.28515625" bestFit="1" customWidth="1"/>
    <col min="2" max="2" width="10" hidden="1" customWidth="1"/>
    <col min="3" max="3" width="11.7109375" bestFit="1" customWidth="1"/>
    <col min="6" max="6" width="15" customWidth="1"/>
    <col min="7" max="7" width="17.7109375" bestFit="1" customWidth="1"/>
    <col min="8" max="8" width="13.42578125" bestFit="1" customWidth="1"/>
  </cols>
  <sheetData>
    <row r="1" spans="1:14">
      <c r="A1" s="115" t="s">
        <v>92</v>
      </c>
      <c r="B1" s="116"/>
      <c r="C1" s="116"/>
      <c r="D1" s="117"/>
    </row>
    <row r="2" spans="1:14">
      <c r="A2" s="118" t="s">
        <v>93</v>
      </c>
      <c r="B2" s="119" t="s">
        <v>98</v>
      </c>
      <c r="C2" s="120">
        <v>2600</v>
      </c>
      <c r="D2" s="121" t="s">
        <v>99</v>
      </c>
      <c r="E2" s="126" t="s">
        <v>100</v>
      </c>
    </row>
    <row r="3" spans="1:14" ht="13.5" thickBot="1">
      <c r="A3" s="122" t="s">
        <v>94</v>
      </c>
      <c r="B3" s="123" t="s">
        <v>97</v>
      </c>
      <c r="C3" s="124">
        <v>3000</v>
      </c>
      <c r="D3" s="125" t="s">
        <v>99</v>
      </c>
      <c r="E3" s="126" t="s">
        <v>105</v>
      </c>
    </row>
    <row r="4" spans="1:14" ht="13.5" thickBot="1">
      <c r="B4" s="113"/>
      <c r="C4" s="114"/>
    </row>
    <row r="5" spans="1:14" ht="39" thickTop="1">
      <c r="A5" s="80" t="s">
        <v>64</v>
      </c>
      <c r="B5" s="80"/>
      <c r="C5" s="111" t="s">
        <v>95</v>
      </c>
      <c r="D5" s="80" t="s">
        <v>65</v>
      </c>
      <c r="E5" s="80" t="s">
        <v>66</v>
      </c>
      <c r="F5" s="81" t="s">
        <v>67</v>
      </c>
      <c r="G5" s="81" t="s">
        <v>68</v>
      </c>
      <c r="H5" s="112" t="s">
        <v>96</v>
      </c>
      <c r="I5" s="82" t="s">
        <v>101</v>
      </c>
      <c r="J5" s="82" t="s">
        <v>102</v>
      </c>
      <c r="K5" s="112" t="s">
        <v>103</v>
      </c>
      <c r="L5" s="112" t="s">
        <v>104</v>
      </c>
      <c r="M5" s="81" t="s">
        <v>69</v>
      </c>
      <c r="N5" s="81" t="s">
        <v>70</v>
      </c>
    </row>
    <row r="6" spans="1:14" ht="15.75">
      <c r="A6" s="127" t="s">
        <v>126</v>
      </c>
      <c r="B6" s="127"/>
      <c r="C6" s="127" t="s">
        <v>98</v>
      </c>
      <c r="D6" s="128" t="s">
        <v>120</v>
      </c>
      <c r="E6" s="128"/>
      <c r="F6" s="129"/>
      <c r="G6" s="128"/>
      <c r="H6" s="130">
        <f>IF(ISBLANK(A6),"-",IF(C6="",$C$2,VLOOKUP(C6,$B$2:$C$3,2,FALSE)))</f>
        <v>2600</v>
      </c>
      <c r="I6" s="131">
        <f>IF((K6+L6)=0,"-",ROUND(H6/J6,0))</f>
        <v>2889</v>
      </c>
      <c r="J6" s="132">
        <f>(K6+L6)/10</f>
        <v>0.9</v>
      </c>
      <c r="K6" s="133"/>
      <c r="L6" s="133">
        <v>9</v>
      </c>
      <c r="M6" s="134"/>
      <c r="N6" s="133"/>
    </row>
    <row r="7" spans="1:14" ht="15.75">
      <c r="A7" s="127" t="s">
        <v>127</v>
      </c>
      <c r="B7" s="127"/>
      <c r="C7" s="127" t="s">
        <v>98</v>
      </c>
      <c r="D7" s="128" t="s">
        <v>121</v>
      </c>
      <c r="E7" s="128"/>
      <c r="F7" s="129"/>
      <c r="G7" s="128"/>
      <c r="H7" s="130">
        <f t="shared" ref="H7:H28" si="0">IF(ISBLANK(A7),"-",IF(C7="",$C$2,VLOOKUP(C7,$B$2:$C$3,2,FALSE)))</f>
        <v>2600</v>
      </c>
      <c r="I7" s="131">
        <f t="shared" ref="I7:I28" si="1">IF((K7+L7)=0,"-",ROUND(H7/J7,0))</f>
        <v>2261</v>
      </c>
      <c r="J7" s="132">
        <f t="shared" ref="J7:J28" si="2">(K7+L7)/10</f>
        <v>1.1499999999999999</v>
      </c>
      <c r="K7" s="133"/>
      <c r="L7" s="133">
        <v>11.5</v>
      </c>
      <c r="M7" s="134"/>
      <c r="N7" s="133"/>
    </row>
    <row r="8" spans="1:14" ht="15.75">
      <c r="A8" s="127" t="s">
        <v>128</v>
      </c>
      <c r="B8" s="127"/>
      <c r="C8" s="127" t="s">
        <v>97</v>
      </c>
      <c r="D8" s="128" t="s">
        <v>122</v>
      </c>
      <c r="E8" s="128"/>
      <c r="F8" s="129"/>
      <c r="G8" s="128"/>
      <c r="H8" s="130">
        <f t="shared" si="0"/>
        <v>3000</v>
      </c>
      <c r="I8" s="131">
        <f t="shared" si="1"/>
        <v>3158</v>
      </c>
      <c r="J8" s="132">
        <f t="shared" si="2"/>
        <v>0.95</v>
      </c>
      <c r="K8" s="133">
        <v>9.5</v>
      </c>
      <c r="L8" s="133"/>
      <c r="M8" s="134"/>
      <c r="N8" s="133"/>
    </row>
    <row r="9" spans="1:14" ht="15.75">
      <c r="A9" s="127" t="s">
        <v>129</v>
      </c>
      <c r="B9" s="127"/>
      <c r="C9" s="127" t="s">
        <v>97</v>
      </c>
      <c r="D9" s="128" t="s">
        <v>123</v>
      </c>
      <c r="E9" s="128"/>
      <c r="F9" s="129"/>
      <c r="G9" s="128"/>
      <c r="H9" s="130">
        <f t="shared" si="0"/>
        <v>3000</v>
      </c>
      <c r="I9" s="131">
        <f t="shared" si="1"/>
        <v>3750</v>
      </c>
      <c r="J9" s="132">
        <f t="shared" si="2"/>
        <v>0.8</v>
      </c>
      <c r="K9" s="133">
        <v>8</v>
      </c>
      <c r="L9" s="133"/>
      <c r="M9" s="134"/>
      <c r="N9" s="133"/>
    </row>
    <row r="10" spans="1:14" ht="15.75">
      <c r="A10" s="127" t="s">
        <v>130</v>
      </c>
      <c r="B10" s="127"/>
      <c r="C10" s="127"/>
      <c r="D10" s="128" t="s">
        <v>124</v>
      </c>
      <c r="E10" s="128"/>
      <c r="F10" s="129"/>
      <c r="G10" s="128"/>
      <c r="H10" s="130">
        <f t="shared" si="0"/>
        <v>2600</v>
      </c>
      <c r="I10" s="131">
        <f t="shared" si="1"/>
        <v>2600</v>
      </c>
      <c r="J10" s="132">
        <f t="shared" si="2"/>
        <v>1</v>
      </c>
      <c r="K10" s="133">
        <v>10</v>
      </c>
      <c r="L10" s="133"/>
      <c r="M10" s="134"/>
      <c r="N10" s="133"/>
    </row>
    <row r="11" spans="1:14" ht="15.75">
      <c r="A11" s="127" t="s">
        <v>131</v>
      </c>
      <c r="B11" s="127"/>
      <c r="C11" s="127"/>
      <c r="D11" s="128" t="s">
        <v>125</v>
      </c>
      <c r="E11" s="128"/>
      <c r="F11" s="129"/>
      <c r="G11" s="128"/>
      <c r="H11" s="130">
        <f t="shared" si="0"/>
        <v>2600</v>
      </c>
      <c r="I11" s="131">
        <f t="shared" si="1"/>
        <v>2261</v>
      </c>
      <c r="J11" s="132">
        <f t="shared" si="2"/>
        <v>1.1499999999999999</v>
      </c>
      <c r="K11" s="133"/>
      <c r="L11" s="133">
        <v>11.5</v>
      </c>
      <c r="M11" s="134"/>
      <c r="N11" s="133"/>
    </row>
    <row r="12" spans="1:14" ht="15.75">
      <c r="A12" s="127"/>
      <c r="B12" s="127"/>
      <c r="C12" s="127"/>
      <c r="D12" s="128"/>
      <c r="E12" s="128"/>
      <c r="F12" s="129"/>
      <c r="G12" s="128"/>
      <c r="H12" s="130" t="str">
        <f t="shared" si="0"/>
        <v>-</v>
      </c>
      <c r="I12" s="131" t="str">
        <f t="shared" si="1"/>
        <v>-</v>
      </c>
      <c r="J12" s="132">
        <f t="shared" si="2"/>
        <v>0</v>
      </c>
      <c r="K12" s="133"/>
      <c r="L12" s="133"/>
      <c r="M12" s="134"/>
      <c r="N12" s="133"/>
    </row>
    <row r="13" spans="1:14" ht="15.75">
      <c r="A13" s="127"/>
      <c r="B13" s="127"/>
      <c r="C13" s="127"/>
      <c r="D13" s="128"/>
      <c r="E13" s="128"/>
      <c r="F13" s="129"/>
      <c r="G13" s="128"/>
      <c r="H13" s="130" t="str">
        <f t="shared" si="0"/>
        <v>-</v>
      </c>
      <c r="I13" s="131" t="str">
        <f t="shared" si="1"/>
        <v>-</v>
      </c>
      <c r="J13" s="132">
        <f t="shared" si="2"/>
        <v>0</v>
      </c>
      <c r="K13" s="133"/>
      <c r="L13" s="133"/>
      <c r="M13" s="134"/>
      <c r="N13" s="133"/>
    </row>
    <row r="14" spans="1:14" ht="15.75">
      <c r="A14" s="127"/>
      <c r="B14" s="127"/>
      <c r="C14" s="127"/>
      <c r="D14" s="128"/>
      <c r="E14" s="128"/>
      <c r="F14" s="129"/>
      <c r="G14" s="128"/>
      <c r="H14" s="130" t="str">
        <f t="shared" si="0"/>
        <v>-</v>
      </c>
      <c r="I14" s="131" t="str">
        <f t="shared" si="1"/>
        <v>-</v>
      </c>
      <c r="J14" s="132">
        <f t="shared" si="2"/>
        <v>0</v>
      </c>
      <c r="K14" s="133"/>
      <c r="L14" s="133"/>
      <c r="M14" s="134"/>
      <c r="N14" s="133"/>
    </row>
    <row r="15" spans="1:14" ht="15.75">
      <c r="A15" s="127"/>
      <c r="B15" s="127"/>
      <c r="C15" s="127"/>
      <c r="D15" s="128"/>
      <c r="E15" s="128"/>
      <c r="F15" s="129"/>
      <c r="G15" s="128"/>
      <c r="H15" s="130" t="str">
        <f t="shared" si="0"/>
        <v>-</v>
      </c>
      <c r="I15" s="131" t="str">
        <f t="shared" si="1"/>
        <v>-</v>
      </c>
      <c r="J15" s="132">
        <f t="shared" si="2"/>
        <v>0</v>
      </c>
      <c r="K15" s="133"/>
      <c r="L15" s="133"/>
      <c r="M15" s="134"/>
      <c r="N15" s="133"/>
    </row>
    <row r="16" spans="1:14" ht="15.75">
      <c r="A16" s="127"/>
      <c r="B16" s="127"/>
      <c r="C16" s="127"/>
      <c r="D16" s="128"/>
      <c r="E16" s="128"/>
      <c r="F16" s="129"/>
      <c r="G16" s="128"/>
      <c r="H16" s="130" t="str">
        <f t="shared" si="0"/>
        <v>-</v>
      </c>
      <c r="I16" s="131" t="str">
        <f t="shared" si="1"/>
        <v>-</v>
      </c>
      <c r="J16" s="132">
        <f t="shared" si="2"/>
        <v>0</v>
      </c>
      <c r="K16" s="133"/>
      <c r="L16" s="133"/>
      <c r="M16" s="134"/>
      <c r="N16" s="133"/>
    </row>
    <row r="17" spans="1:14" ht="15.75">
      <c r="A17" s="127"/>
      <c r="B17" s="127"/>
      <c r="C17" s="127"/>
      <c r="D17" s="128"/>
      <c r="E17" s="128"/>
      <c r="F17" s="129"/>
      <c r="G17" s="128"/>
      <c r="H17" s="130" t="str">
        <f t="shared" si="0"/>
        <v>-</v>
      </c>
      <c r="I17" s="131" t="str">
        <f t="shared" si="1"/>
        <v>-</v>
      </c>
      <c r="J17" s="132">
        <f t="shared" si="2"/>
        <v>0</v>
      </c>
      <c r="K17" s="133"/>
      <c r="L17" s="133"/>
      <c r="M17" s="134"/>
      <c r="N17" s="133"/>
    </row>
    <row r="18" spans="1:14" ht="15.75">
      <c r="A18" s="127"/>
      <c r="B18" s="127"/>
      <c r="C18" s="127"/>
      <c r="D18" s="128"/>
      <c r="E18" s="128"/>
      <c r="F18" s="129"/>
      <c r="G18" s="128"/>
      <c r="H18" s="130" t="str">
        <f t="shared" si="0"/>
        <v>-</v>
      </c>
      <c r="I18" s="131" t="str">
        <f t="shared" si="1"/>
        <v>-</v>
      </c>
      <c r="J18" s="132">
        <f t="shared" si="2"/>
        <v>0</v>
      </c>
      <c r="K18" s="133"/>
      <c r="L18" s="133"/>
      <c r="M18" s="134"/>
      <c r="N18" s="133"/>
    </row>
    <row r="19" spans="1:14" ht="15.75">
      <c r="A19" s="127"/>
      <c r="B19" s="127"/>
      <c r="C19" s="127"/>
      <c r="D19" s="128"/>
      <c r="E19" s="128"/>
      <c r="F19" s="129"/>
      <c r="G19" s="128"/>
      <c r="H19" s="130" t="str">
        <f t="shared" si="0"/>
        <v>-</v>
      </c>
      <c r="I19" s="131" t="str">
        <f t="shared" si="1"/>
        <v>-</v>
      </c>
      <c r="J19" s="132">
        <f t="shared" si="2"/>
        <v>0</v>
      </c>
      <c r="K19" s="133"/>
      <c r="L19" s="133"/>
      <c r="M19" s="134"/>
      <c r="N19" s="133"/>
    </row>
    <row r="20" spans="1:14" ht="15.75">
      <c r="A20" s="127"/>
      <c r="B20" s="127"/>
      <c r="C20" s="127"/>
      <c r="D20" s="128"/>
      <c r="E20" s="128"/>
      <c r="F20" s="129"/>
      <c r="G20" s="128"/>
      <c r="H20" s="130" t="str">
        <f t="shared" si="0"/>
        <v>-</v>
      </c>
      <c r="I20" s="131" t="str">
        <f t="shared" si="1"/>
        <v>-</v>
      </c>
      <c r="J20" s="132">
        <f t="shared" si="2"/>
        <v>0</v>
      </c>
      <c r="K20" s="133"/>
      <c r="L20" s="133"/>
      <c r="M20" s="134"/>
      <c r="N20" s="133"/>
    </row>
    <row r="21" spans="1:14" ht="15.75">
      <c r="A21" s="127"/>
      <c r="B21" s="127"/>
      <c r="C21" s="127"/>
      <c r="D21" s="128"/>
      <c r="E21" s="128"/>
      <c r="F21" s="129"/>
      <c r="G21" s="128"/>
      <c r="H21" s="130" t="str">
        <f t="shared" si="0"/>
        <v>-</v>
      </c>
      <c r="I21" s="131" t="str">
        <f t="shared" si="1"/>
        <v>-</v>
      </c>
      <c r="J21" s="132">
        <f t="shared" si="2"/>
        <v>0</v>
      </c>
      <c r="K21" s="133"/>
      <c r="L21" s="133"/>
      <c r="M21" s="134"/>
      <c r="N21" s="133"/>
    </row>
    <row r="22" spans="1:14" ht="15.75">
      <c r="A22" s="127"/>
      <c r="B22" s="127"/>
      <c r="C22" s="127"/>
      <c r="D22" s="128"/>
      <c r="E22" s="128"/>
      <c r="F22" s="129"/>
      <c r="G22" s="128"/>
      <c r="H22" s="130" t="str">
        <f t="shared" si="0"/>
        <v>-</v>
      </c>
      <c r="I22" s="131" t="str">
        <f t="shared" si="1"/>
        <v>-</v>
      </c>
      <c r="J22" s="132">
        <f t="shared" si="2"/>
        <v>0</v>
      </c>
      <c r="K22" s="133"/>
      <c r="L22" s="133"/>
      <c r="M22" s="134"/>
      <c r="N22" s="133"/>
    </row>
    <row r="23" spans="1:14" ht="15.75">
      <c r="A23" s="127"/>
      <c r="B23" s="127"/>
      <c r="C23" s="127"/>
      <c r="D23" s="128"/>
      <c r="E23" s="128"/>
      <c r="F23" s="129"/>
      <c r="G23" s="128"/>
      <c r="H23" s="130" t="str">
        <f t="shared" si="0"/>
        <v>-</v>
      </c>
      <c r="I23" s="131" t="str">
        <f t="shared" si="1"/>
        <v>-</v>
      </c>
      <c r="J23" s="132">
        <f t="shared" si="2"/>
        <v>0</v>
      </c>
      <c r="K23" s="133"/>
      <c r="L23" s="133"/>
      <c r="M23" s="134"/>
      <c r="N23" s="133"/>
    </row>
    <row r="24" spans="1:14" ht="15.75">
      <c r="A24" s="127"/>
      <c r="B24" s="127"/>
      <c r="C24" s="127"/>
      <c r="D24" s="128"/>
      <c r="E24" s="128"/>
      <c r="F24" s="129"/>
      <c r="G24" s="128"/>
      <c r="H24" s="130" t="str">
        <f t="shared" si="0"/>
        <v>-</v>
      </c>
      <c r="I24" s="131" t="str">
        <f t="shared" si="1"/>
        <v>-</v>
      </c>
      <c r="J24" s="132">
        <f t="shared" si="2"/>
        <v>0</v>
      </c>
      <c r="K24" s="133"/>
      <c r="L24" s="133"/>
      <c r="M24" s="134"/>
      <c r="N24" s="133"/>
    </row>
    <row r="25" spans="1:14" ht="15.75">
      <c r="A25" s="127"/>
      <c r="B25" s="127"/>
      <c r="C25" s="127"/>
      <c r="D25" s="128"/>
      <c r="E25" s="128"/>
      <c r="F25" s="129"/>
      <c r="G25" s="128"/>
      <c r="H25" s="130" t="str">
        <f t="shared" si="0"/>
        <v>-</v>
      </c>
      <c r="I25" s="131" t="str">
        <f t="shared" si="1"/>
        <v>-</v>
      </c>
      <c r="J25" s="132">
        <f t="shared" si="2"/>
        <v>0</v>
      </c>
      <c r="K25" s="133"/>
      <c r="L25" s="133"/>
      <c r="M25" s="134"/>
      <c r="N25" s="133"/>
    </row>
    <row r="26" spans="1:14" ht="15.75">
      <c r="A26" s="127"/>
      <c r="B26" s="127"/>
      <c r="C26" s="127"/>
      <c r="D26" s="128"/>
      <c r="E26" s="128"/>
      <c r="F26" s="129"/>
      <c r="G26" s="128"/>
      <c r="H26" s="130" t="str">
        <f t="shared" si="0"/>
        <v>-</v>
      </c>
      <c r="I26" s="131" t="str">
        <f t="shared" si="1"/>
        <v>-</v>
      </c>
      <c r="J26" s="132">
        <f t="shared" si="2"/>
        <v>0</v>
      </c>
      <c r="K26" s="133"/>
      <c r="L26" s="133"/>
      <c r="M26" s="134"/>
      <c r="N26" s="133"/>
    </row>
    <row r="27" spans="1:14" ht="15.75">
      <c r="A27" s="127"/>
      <c r="B27" s="127"/>
      <c r="C27" s="127"/>
      <c r="D27" s="128"/>
      <c r="E27" s="128"/>
      <c r="F27" s="129"/>
      <c r="G27" s="128"/>
      <c r="H27" s="130" t="str">
        <f t="shared" si="0"/>
        <v>-</v>
      </c>
      <c r="I27" s="131" t="str">
        <f t="shared" si="1"/>
        <v>-</v>
      </c>
      <c r="J27" s="132">
        <f t="shared" si="2"/>
        <v>0</v>
      </c>
      <c r="K27" s="133"/>
      <c r="L27" s="133"/>
      <c r="M27" s="134"/>
      <c r="N27" s="133"/>
    </row>
    <row r="28" spans="1:14" ht="15.75">
      <c r="A28" s="127"/>
      <c r="B28" s="127"/>
      <c r="C28" s="127"/>
      <c r="D28" s="128"/>
      <c r="E28" s="128"/>
      <c r="F28" s="129"/>
      <c r="G28" s="128"/>
      <c r="H28" s="130" t="str">
        <f t="shared" si="0"/>
        <v>-</v>
      </c>
      <c r="I28" s="131" t="str">
        <f t="shared" si="1"/>
        <v>-</v>
      </c>
      <c r="J28" s="132">
        <f t="shared" si="2"/>
        <v>0</v>
      </c>
      <c r="K28" s="133"/>
      <c r="L28" s="133"/>
      <c r="M28" s="134"/>
      <c r="N28" s="133"/>
    </row>
  </sheetData>
  <conditionalFormatting sqref="F10">
    <cfRule type="cellIs" dxfId="2" priority="3" stopIfTrue="1" operator="lessThan">
      <formula>0</formula>
    </cfRule>
  </conditionalFormatting>
  <conditionalFormatting sqref="F13">
    <cfRule type="cellIs" dxfId="1" priority="2" stopIfTrue="1" operator="lessThan">
      <formula>0</formula>
    </cfRule>
  </conditionalFormatting>
  <conditionalFormatting sqref="G13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23"/>
  <sheetViews>
    <sheetView tabSelected="1" workbookViewId="0">
      <selection activeCell="F19" sqref="F19"/>
    </sheetView>
  </sheetViews>
  <sheetFormatPr baseColWidth="10" defaultRowHeight="12.75"/>
  <cols>
    <col min="1" max="1" width="26.5703125" customWidth="1"/>
    <col min="2" max="2" width="45.7109375" customWidth="1"/>
    <col min="5" max="5" width="42.5703125" customWidth="1"/>
    <col min="6" max="6" width="31.7109375" customWidth="1"/>
  </cols>
  <sheetData>
    <row r="1" spans="1:6" ht="33.75" thickBot="1">
      <c r="A1" s="219" t="s">
        <v>74</v>
      </c>
      <c r="B1" s="220"/>
      <c r="C1" s="220"/>
      <c r="D1" s="220"/>
      <c r="E1" s="220"/>
      <c r="F1" s="221"/>
    </row>
    <row r="2" spans="1:6">
      <c r="A2" s="107" t="s">
        <v>75</v>
      </c>
    </row>
    <row r="3" spans="1:6">
      <c r="A3" s="107"/>
      <c r="E3" s="110" t="s">
        <v>86</v>
      </c>
    </row>
    <row r="4" spans="1:6">
      <c r="E4" s="108" t="s">
        <v>87</v>
      </c>
    </row>
    <row r="5" spans="1:6" ht="25.5">
      <c r="A5" s="106" t="s">
        <v>79</v>
      </c>
      <c r="E5" s="108" t="s">
        <v>88</v>
      </c>
    </row>
    <row r="6" spans="1:6" ht="15">
      <c r="A6" s="11" t="s">
        <v>2</v>
      </c>
      <c r="B6" s="102">
        <v>40118766</v>
      </c>
      <c r="E6" s="108" t="s">
        <v>89</v>
      </c>
    </row>
    <row r="7" spans="1:6" ht="12.75" customHeight="1">
      <c r="A7" s="11" t="s">
        <v>3</v>
      </c>
      <c r="B7" s="102" t="s">
        <v>72</v>
      </c>
    </row>
    <row r="8" spans="1:6" ht="15">
      <c r="A8" s="11" t="s">
        <v>32</v>
      </c>
      <c r="B8" s="102" t="s">
        <v>71</v>
      </c>
    </row>
    <row r="10" spans="1:6" ht="15.75" thickBot="1">
      <c r="A10" s="106" t="s">
        <v>76</v>
      </c>
      <c r="E10" s="110" t="s">
        <v>90</v>
      </c>
    </row>
    <row r="11" spans="1:6" ht="36" customHeight="1" thickTop="1" thickBot="1">
      <c r="A11" s="104" t="s">
        <v>73</v>
      </c>
      <c r="B11" s="105"/>
      <c r="C11" s="103"/>
      <c r="E11" s="109" t="s">
        <v>91</v>
      </c>
    </row>
    <row r="12" spans="1:6" ht="48" customHeight="1" thickTop="1">
      <c r="A12" s="222" t="s">
        <v>77</v>
      </c>
      <c r="B12" s="222"/>
      <c r="C12" s="222"/>
    </row>
    <row r="14" spans="1:6" ht="15">
      <c r="A14" s="106" t="s">
        <v>80</v>
      </c>
    </row>
    <row r="15" spans="1:6">
      <c r="A15" s="218" t="s">
        <v>78</v>
      </c>
      <c r="B15" s="218"/>
      <c r="C15" s="218"/>
    </row>
    <row r="16" spans="1:6">
      <c r="A16" s="218" t="s">
        <v>81</v>
      </c>
      <c r="B16" s="218"/>
      <c r="C16" s="218"/>
    </row>
    <row r="17" spans="1:3">
      <c r="A17" s="75" t="s">
        <v>106</v>
      </c>
    </row>
    <row r="19" spans="1:3" ht="15">
      <c r="A19" s="106" t="s">
        <v>82</v>
      </c>
    </row>
    <row r="20" spans="1:3">
      <c r="A20" s="217" t="s">
        <v>83</v>
      </c>
      <c r="B20" s="217"/>
      <c r="C20" s="217"/>
    </row>
    <row r="21" spans="1:3">
      <c r="A21" s="217" t="s">
        <v>84</v>
      </c>
      <c r="B21" s="217"/>
      <c r="C21" s="217"/>
    </row>
    <row r="22" spans="1:3">
      <c r="A22" s="75" t="s">
        <v>85</v>
      </c>
    </row>
    <row r="23" spans="1:3">
      <c r="A23" s="75" t="s">
        <v>106</v>
      </c>
    </row>
  </sheetData>
  <mergeCells count="6">
    <mergeCell ref="A20:C20"/>
    <mergeCell ref="A21:C21"/>
    <mergeCell ref="A15:C15"/>
    <mergeCell ref="A16:C16"/>
    <mergeCell ref="A1:F1"/>
    <mergeCell ref="A12:C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Formulaire</vt:lpstr>
      <vt:lpstr>ContratsparSociété</vt:lpstr>
      <vt:lpstr>Variété</vt:lpstr>
      <vt:lpstr>Notice</vt:lpstr>
      <vt:lpstr>Formulaire!Zone_d_impression</vt:lpstr>
    </vt:vector>
  </TitlesOfParts>
  <Company>GROUPAMA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OC01115</dc:creator>
  <cp:lastModifiedBy>fred</cp:lastModifiedBy>
  <cp:lastPrinted>2015-04-02T20:49:08Z</cp:lastPrinted>
  <dcterms:created xsi:type="dcterms:W3CDTF">2012-09-11T13:06:18Z</dcterms:created>
  <dcterms:modified xsi:type="dcterms:W3CDTF">2015-04-03T18:58:06Z</dcterms:modified>
</cp:coreProperties>
</file>