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ed\Desktop\"/>
    </mc:Choice>
  </mc:AlternateContent>
  <bookViews>
    <workbookView xWindow="0" yWindow="0" windowWidth="20400" windowHeight="7155" activeTab="4"/>
  </bookViews>
  <sheets>
    <sheet name="bilan" sheetId="1" r:id="rId1"/>
    <sheet name="001" sheetId="2" r:id="rId2"/>
    <sheet name="002" sheetId="3" r:id="rId3"/>
    <sheet name="003" sheetId="4" r:id="rId4"/>
    <sheet name="004" sheetId="5" r:id="rId5"/>
  </sheets>
  <externalReferences>
    <externalReference r:id="rId6"/>
  </externalReferences>
  <definedNames>
    <definedName name="SAINT_EXUPER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D5" i="1"/>
  <c r="C5" i="1"/>
  <c r="B5" i="1"/>
  <c r="A5" i="1"/>
  <c r="E32" i="5"/>
  <c r="E31" i="5"/>
  <c r="B25" i="5"/>
  <c r="B24" i="5"/>
  <c r="B23" i="5"/>
  <c r="B22" i="5"/>
  <c r="E14" i="5"/>
  <c r="E16" i="5" s="1"/>
  <c r="E11" i="5"/>
  <c r="E12" i="5" s="1"/>
  <c r="E4" i="1"/>
  <c r="D4" i="1"/>
  <c r="C4" i="1"/>
  <c r="B4" i="1"/>
  <c r="A4" i="1"/>
  <c r="E32" i="4"/>
  <c r="E31" i="4"/>
  <c r="B25" i="4"/>
  <c r="B24" i="4"/>
  <c r="B23" i="4"/>
  <c r="B22" i="4"/>
  <c r="E14" i="4"/>
  <c r="E16" i="4" s="1"/>
  <c r="E11" i="4"/>
  <c r="E12" i="4" s="1"/>
  <c r="E18" i="4" s="1"/>
  <c r="E3" i="1"/>
  <c r="D3" i="1"/>
  <c r="C3" i="1"/>
  <c r="B3" i="1"/>
  <c r="A3" i="1"/>
  <c r="E32" i="3"/>
  <c r="E31" i="3"/>
  <c r="B25" i="3"/>
  <c r="B24" i="3"/>
  <c r="B23" i="3"/>
  <c r="B22" i="3"/>
  <c r="E14" i="3"/>
  <c r="E16" i="3" s="1"/>
  <c r="E12" i="3"/>
  <c r="E11" i="3"/>
  <c r="E2" i="1"/>
  <c r="D2" i="1"/>
  <c r="C2" i="1"/>
  <c r="B2" i="1"/>
  <c r="A2" i="1"/>
  <c r="E32" i="2"/>
  <c r="E31" i="2"/>
  <c r="B25" i="2"/>
  <c r="B24" i="2"/>
  <c r="B23" i="2"/>
  <c r="B22" i="2"/>
  <c r="E14" i="2"/>
  <c r="E16" i="2" s="1"/>
  <c r="E11" i="2"/>
  <c r="E12" i="2" s="1"/>
  <c r="E18" i="2" s="1"/>
  <c r="E18" i="5" l="1"/>
  <c r="C25" i="4"/>
  <c r="D25" i="4" s="1"/>
  <c r="E25" i="4" s="1"/>
  <c r="C24" i="4"/>
  <c r="D24" i="4" s="1"/>
  <c r="E24" i="4" s="1"/>
  <c r="C23" i="4"/>
  <c r="D23" i="4" s="1"/>
  <c r="E23" i="4" s="1"/>
  <c r="C22" i="4"/>
  <c r="D22" i="4" s="1"/>
  <c r="E22" i="4" s="1"/>
  <c r="E18" i="3"/>
  <c r="C25" i="2"/>
  <c r="D25" i="2" s="1"/>
  <c r="E25" i="2" s="1"/>
  <c r="C24" i="2"/>
  <c r="D24" i="2" s="1"/>
  <c r="E24" i="2" s="1"/>
  <c r="C23" i="2"/>
  <c r="D23" i="2" s="1"/>
  <c r="E23" i="2" s="1"/>
  <c r="C22" i="2"/>
  <c r="D22" i="2" s="1"/>
  <c r="E22" i="2" s="1"/>
  <c r="C25" i="5" l="1"/>
  <c r="D25" i="5" s="1"/>
  <c r="E25" i="5" s="1"/>
  <c r="C24" i="5"/>
  <c r="D24" i="5" s="1"/>
  <c r="E24" i="5" s="1"/>
  <c r="C23" i="5"/>
  <c r="D23" i="5" s="1"/>
  <c r="E23" i="5" s="1"/>
  <c r="C22" i="5"/>
  <c r="D22" i="5" s="1"/>
  <c r="E22" i="5" s="1"/>
  <c r="C24" i="3"/>
  <c r="D24" i="3" s="1"/>
  <c r="E24" i="3" s="1"/>
  <c r="C25" i="3"/>
  <c r="D25" i="3" s="1"/>
  <c r="E25" i="3" s="1"/>
  <c r="C23" i="3"/>
  <c r="D23" i="3" s="1"/>
  <c r="E23" i="3" s="1"/>
  <c r="C22" i="3"/>
  <c r="D22" i="3" s="1"/>
  <c r="E22" i="3" s="1"/>
</calcChain>
</file>

<file path=xl/sharedStrings.xml><?xml version="1.0" encoding="utf-8"?>
<sst xmlns="http://schemas.openxmlformats.org/spreadsheetml/2006/main" count="8" uniqueCount="5">
  <si>
    <t>VOS REFERENCES</t>
  </si>
  <si>
    <t>ccc</t>
  </si>
  <si>
    <t>qsdq</t>
  </si>
  <si>
    <t>qfqf</t>
  </si>
  <si>
    <t>vsvsv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</si>
</sst>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0"/>
    <numFmt numFmtId="165" formatCode="_-* #,##0.00\ [$€-40C]_-;\-* #,##0.00\ [$€-40C]_-;_-* &quot;-&quot;??\ [$€-40C]_-;_-@_-"/>
    <numFmt numFmtId="166" formatCode="#,##0.00000\ &quot;€&quot;;[Red]\-#,##0.00000\ &quot;€&quot;"/>
    <numFmt numFmtId="167" formatCode="#,##0.00\ &quot;€&quot;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16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65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/>
    </xf>
    <xf numFmtId="16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>
      <alignment horizontal="left" vertical="center" wrapText="1"/>
    </xf>
    <xf numFmtId="164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5" fillId="0" borderId="7" xfId="1" applyFont="1" applyFill="1" applyBorder="1" applyAlignment="1">
      <alignment horizontal="right" vertical="center"/>
    </xf>
    <xf numFmtId="0" fontId="5" fillId="0" borderId="8" xfId="1" applyFont="1" applyFill="1" applyBorder="1" applyAlignment="1">
      <alignment horizontal="right" vertical="center"/>
    </xf>
    <xf numFmtId="0" fontId="5" fillId="0" borderId="9" xfId="1" applyFont="1" applyFill="1" applyBorder="1" applyAlignment="1">
      <alignment horizontal="right" vertic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164" fontId="5" fillId="0" borderId="17" xfId="1" applyNumberFormat="1" applyFont="1" applyFill="1" applyBorder="1" applyAlignment="1">
      <alignment horizontal="center" vertical="center"/>
    </xf>
    <xf numFmtId="164" fontId="5" fillId="0" borderId="18" xfId="1" applyNumberFormat="1" applyFont="1" applyFill="1" applyBorder="1" applyAlignment="1">
      <alignment horizontal="center" vertical="center"/>
    </xf>
    <xf numFmtId="164" fontId="5" fillId="0" borderId="19" xfId="1" applyNumberFormat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8" fontId="1" fillId="0" borderId="0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7" fillId="0" borderId="0" xfId="1" applyFont="1" applyAlignment="1">
      <alignment vertical="center"/>
    </xf>
    <xf numFmtId="0" fontId="8" fillId="0" borderId="22" xfId="1" applyFont="1" applyFill="1" applyBorder="1" applyAlignment="1">
      <alignment horizontal="right" vertical="center" wrapText="1"/>
    </xf>
    <xf numFmtId="0" fontId="8" fillId="0" borderId="23" xfId="1" applyFont="1" applyFill="1" applyBorder="1" applyAlignment="1">
      <alignment horizontal="right" vertical="center"/>
    </xf>
    <xf numFmtId="0" fontId="8" fillId="0" borderId="8" xfId="1" applyFont="1" applyFill="1" applyBorder="1" applyAlignment="1">
      <alignment horizontal="right" vertical="center"/>
    </xf>
    <xf numFmtId="44" fontId="8" fillId="0" borderId="24" xfId="1" applyNumberFormat="1" applyFont="1" applyFill="1" applyBorder="1" applyAlignment="1">
      <alignment horizontal="center" vertical="center"/>
    </xf>
    <xf numFmtId="0" fontId="9" fillId="0" borderId="25" xfId="1" applyFont="1" applyFill="1" applyBorder="1" applyAlignment="1">
      <alignment horizontal="right" vertical="center"/>
    </xf>
    <xf numFmtId="0" fontId="9" fillId="0" borderId="13" xfId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horizontal="right" vertical="center"/>
    </xf>
    <xf numFmtId="0" fontId="10" fillId="0" borderId="26" xfId="1" applyNumberFormat="1" applyFont="1" applyFill="1" applyBorder="1" applyAlignment="1">
      <alignment horizontal="center" vertical="center"/>
    </xf>
    <xf numFmtId="44" fontId="11" fillId="0" borderId="26" xfId="1" applyNumberFormat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right" vertical="center"/>
    </xf>
    <xf numFmtId="0" fontId="8" fillId="0" borderId="18" xfId="1" applyFont="1" applyFill="1" applyBorder="1" applyAlignment="1">
      <alignment horizontal="right" vertical="center"/>
    </xf>
    <xf numFmtId="0" fontId="8" fillId="0" borderId="28" xfId="1" applyFont="1" applyFill="1" applyBorder="1" applyAlignment="1">
      <alignment horizontal="right" vertical="center"/>
    </xf>
    <xf numFmtId="44" fontId="6" fillId="0" borderId="29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8" fontId="5" fillId="0" borderId="6" xfId="1" applyNumberFormat="1" applyFont="1" applyFill="1" applyBorder="1" applyAlignment="1">
      <alignment vertical="center"/>
    </xf>
    <xf numFmtId="0" fontId="9" fillId="0" borderId="27" xfId="1" applyFont="1" applyFill="1" applyBorder="1" applyAlignment="1">
      <alignment horizontal="right" vertical="center"/>
    </xf>
    <xf numFmtId="0" fontId="9" fillId="0" borderId="18" xfId="1" applyFont="1" applyFill="1" applyBorder="1" applyAlignment="1">
      <alignment horizontal="right" vertical="center"/>
    </xf>
    <xf numFmtId="0" fontId="9" fillId="0" borderId="28" xfId="1" applyFont="1" applyFill="1" applyBorder="1" applyAlignment="1">
      <alignment horizontal="right" vertical="center"/>
    </xf>
    <xf numFmtId="44" fontId="11" fillId="0" borderId="29" xfId="1" applyNumberFormat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right" vertical="center" wrapText="1"/>
    </xf>
    <xf numFmtId="0" fontId="5" fillId="0" borderId="30" xfId="1" applyFont="1" applyFill="1" applyBorder="1" applyAlignment="1">
      <alignment horizontal="right" vertical="center"/>
    </xf>
    <xf numFmtId="0" fontId="5" fillId="0" borderId="31" xfId="1" applyFont="1" applyFill="1" applyBorder="1" applyAlignment="1">
      <alignment horizontal="right" vertical="center"/>
    </xf>
    <xf numFmtId="0" fontId="5" fillId="0" borderId="32" xfId="1" applyFont="1" applyFill="1" applyBorder="1" applyAlignment="1">
      <alignment horizontal="right" vertical="center"/>
    </xf>
    <xf numFmtId="44" fontId="4" fillId="0" borderId="33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1" fontId="1" fillId="0" borderId="0" xfId="1" applyNumberFormat="1" applyAlignment="1">
      <alignment vertical="center"/>
    </xf>
    <xf numFmtId="0" fontId="10" fillId="0" borderId="25" xfId="1" applyFont="1" applyFill="1" applyBorder="1" applyAlignment="1">
      <alignment horizontal="right" vertical="center"/>
    </xf>
    <xf numFmtId="166" fontId="10" fillId="0" borderId="1" xfId="1" applyNumberFormat="1" applyFont="1" applyFill="1" applyBorder="1" applyAlignment="1">
      <alignment horizontal="center" vertical="center"/>
    </xf>
    <xf numFmtId="44" fontId="5" fillId="0" borderId="1" xfId="1" applyNumberFormat="1" applyFont="1" applyFill="1" applyBorder="1" applyAlignment="1">
      <alignment horizontal="center" vertical="center"/>
    </xf>
    <xf numFmtId="44" fontId="5" fillId="0" borderId="26" xfId="1" applyNumberFormat="1" applyFont="1" applyFill="1" applyBorder="1" applyAlignment="1">
      <alignment horizontal="center" vertical="center"/>
    </xf>
    <xf numFmtId="0" fontId="10" fillId="0" borderId="27" xfId="1" applyFont="1" applyFill="1" applyBorder="1" applyAlignment="1">
      <alignment horizontal="right" vertical="center"/>
    </xf>
    <xf numFmtId="166" fontId="10" fillId="0" borderId="28" xfId="1" applyNumberFormat="1" applyFont="1" applyFill="1" applyBorder="1" applyAlignment="1">
      <alignment horizontal="center" vertical="center"/>
    </xf>
    <xf numFmtId="44" fontId="5" fillId="0" borderId="28" xfId="1" applyNumberFormat="1" applyFont="1" applyFill="1" applyBorder="1" applyAlignment="1">
      <alignment horizontal="center" vertical="center"/>
    </xf>
    <xf numFmtId="44" fontId="5" fillId="0" borderId="29" xfId="1" applyNumberFormat="1" applyFont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right" vertical="center" wrapText="1"/>
    </xf>
    <xf numFmtId="167" fontId="5" fillId="0" borderId="24" xfId="1" applyNumberFormat="1" applyFont="1" applyFill="1" applyBorder="1" applyAlignment="1">
      <alignment horizontal="center" vertical="center"/>
    </xf>
    <xf numFmtId="0" fontId="10" fillId="0" borderId="26" xfId="1" applyFont="1" applyFill="1" applyBorder="1" applyAlignment="1">
      <alignment horizontal="center" vertical="center"/>
    </xf>
    <xf numFmtId="44" fontId="10" fillId="0" borderId="34" xfId="1" applyNumberFormat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right" vertical="center" wrapText="1"/>
    </xf>
    <xf numFmtId="0" fontId="8" fillId="0" borderId="19" xfId="1" applyFont="1" applyFill="1" applyBorder="1" applyAlignment="1">
      <alignment horizontal="right" vertical="center"/>
    </xf>
    <xf numFmtId="0" fontId="1" fillId="0" borderId="0" xfId="1" applyFill="1" applyAlignment="1">
      <alignment vertical="center"/>
    </xf>
    <xf numFmtId="0" fontId="1" fillId="0" borderId="0" xfId="1" applyFont="1" applyFill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ropbox/Yves/foru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s"/>
      <sheetName val="bdd"/>
      <sheetName val="modele"/>
      <sheetName val="bilan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1"/>
  <sheetViews>
    <sheetView zoomScale="70" zoomScaleNormal="70" workbookViewId="0">
      <selection sqref="A1:E1"/>
    </sheetView>
  </sheetViews>
  <sheetFormatPr baseColWidth="10" defaultColWidth="11.28515625" defaultRowHeight="15.75" x14ac:dyDescent="0.2"/>
  <cols>
    <col min="1" max="1" width="13" style="16" customWidth="1"/>
    <col min="2" max="2" width="12.42578125" style="16" customWidth="1"/>
    <col min="3" max="3" width="40.7109375" style="17" customWidth="1"/>
    <col min="4" max="4" width="15.7109375" style="18" customWidth="1"/>
    <col min="5" max="5" width="20.7109375" style="19" customWidth="1"/>
    <col min="6" max="16384" width="11.28515625" style="9"/>
  </cols>
  <sheetData>
    <row r="1" spans="1:5" s="4" customFormat="1" x14ac:dyDescent="0.2">
      <c r="A1" s="1"/>
      <c r="B1" s="1"/>
      <c r="C1" s="2"/>
      <c r="D1" s="2"/>
      <c r="E1" s="3"/>
    </row>
    <row r="2" spans="1:5" x14ac:dyDescent="0.2">
      <c r="A2" s="5">
        <f>'001'!A5</f>
        <v>1</v>
      </c>
      <c r="B2" s="5">
        <f>IF('001'!C5=0,"",'001'!C5)</f>
        <v>21</v>
      </c>
      <c r="C2" s="6" t="str">
        <f>'001'!D3</f>
        <v>ccc</v>
      </c>
      <c r="D2" s="7">
        <f>'001'!D5</f>
        <v>90</v>
      </c>
      <c r="E2" s="8">
        <f>'001'!E18</f>
        <v>216.62387676508342</v>
      </c>
    </row>
    <row r="3" spans="1:5" x14ac:dyDescent="0.2">
      <c r="A3" s="5">
        <f>'002'!A5</f>
        <v>2</v>
      </c>
      <c r="B3" s="5" t="str">
        <f>IF('002'!C5=0,"",'002'!C5)</f>
        <v/>
      </c>
      <c r="C3" s="6" t="str">
        <f>'002'!D3</f>
        <v>qsdq</v>
      </c>
      <c r="D3" s="7">
        <f>'002'!D5</f>
        <v>93</v>
      </c>
      <c r="E3" s="8">
        <f>'002'!E18</f>
        <v>223.84467265725289</v>
      </c>
    </row>
    <row r="4" spans="1:5" x14ac:dyDescent="0.2">
      <c r="A4" s="5">
        <f>'003'!A5</f>
        <v>3</v>
      </c>
      <c r="B4" s="5" t="str">
        <f>IF('003'!C5=0,"",'003'!C5)</f>
        <v/>
      </c>
      <c r="C4" s="10" t="str">
        <f>'003'!D3</f>
        <v>qfqf</v>
      </c>
      <c r="D4" s="7">
        <f>'003'!D5</f>
        <v>90</v>
      </c>
      <c r="E4" s="8">
        <f>'003'!E18</f>
        <v>216.62387676508342</v>
      </c>
    </row>
    <row r="5" spans="1:5" x14ac:dyDescent="0.2">
      <c r="A5" s="5">
        <f>'004'!A5</f>
        <v>4</v>
      </c>
      <c r="B5" s="5" t="str">
        <f>IF('004'!C5=0,"",'004'!C5)</f>
        <v/>
      </c>
      <c r="C5" s="6" t="str">
        <f>'004'!D3</f>
        <v>vsvsv</v>
      </c>
      <c r="D5" s="7">
        <f>'004'!D5</f>
        <v>45</v>
      </c>
      <c r="E5" s="8">
        <f>'004'!E18</f>
        <v>108.31193838254171</v>
      </c>
    </row>
    <row r="6" spans="1:5" x14ac:dyDescent="0.2">
      <c r="A6" s="5"/>
      <c r="B6" s="5"/>
      <c r="C6" s="6"/>
      <c r="D6" s="7"/>
      <c r="E6" s="8"/>
    </row>
    <row r="7" spans="1:5" x14ac:dyDescent="0.2">
      <c r="A7" s="5"/>
      <c r="B7" s="5"/>
      <c r="C7" s="6"/>
      <c r="D7" s="7"/>
      <c r="E7" s="8"/>
    </row>
    <row r="8" spans="1:5" x14ac:dyDescent="0.2">
      <c r="A8" s="5"/>
      <c r="B8" s="5"/>
      <c r="C8" s="10"/>
      <c r="D8" s="7"/>
      <c r="E8" s="8"/>
    </row>
    <row r="9" spans="1:5" x14ac:dyDescent="0.2">
      <c r="A9" s="11"/>
      <c r="B9" s="11"/>
      <c r="C9" s="12"/>
      <c r="D9" s="13"/>
      <c r="E9" s="14"/>
    </row>
    <row r="10" spans="1:5" x14ac:dyDescent="0.2">
      <c r="A10" s="11"/>
      <c r="B10" s="11"/>
      <c r="C10" s="15"/>
      <c r="D10" s="13"/>
      <c r="E10" s="14"/>
    </row>
    <row r="11" spans="1:5" x14ac:dyDescent="0.2">
      <c r="A11" s="11"/>
      <c r="B11" s="11"/>
      <c r="C11" s="12"/>
      <c r="D11" s="13"/>
      <c r="E11" s="14"/>
    </row>
    <row r="12" spans="1:5" x14ac:dyDescent="0.2">
      <c r="A12" s="11"/>
      <c r="B12" s="11"/>
      <c r="C12" s="12"/>
      <c r="D12" s="13"/>
      <c r="E12" s="14"/>
    </row>
    <row r="13" spans="1:5" x14ac:dyDescent="0.2">
      <c r="A13" s="11"/>
      <c r="B13" s="11"/>
      <c r="C13" s="12"/>
      <c r="D13" s="13"/>
      <c r="E13" s="14"/>
    </row>
    <row r="14" spans="1:5" x14ac:dyDescent="0.2">
      <c r="A14" s="11"/>
      <c r="B14" s="11"/>
      <c r="C14" s="12"/>
      <c r="D14" s="13"/>
      <c r="E14" s="14"/>
    </row>
    <row r="15" spans="1:5" x14ac:dyDescent="0.2">
      <c r="A15" s="11"/>
      <c r="B15" s="11"/>
      <c r="C15" s="12"/>
      <c r="D15" s="13"/>
      <c r="E15" s="14"/>
    </row>
    <row r="16" spans="1:5" x14ac:dyDescent="0.2">
      <c r="A16" s="11"/>
      <c r="B16" s="11"/>
      <c r="C16" s="12"/>
      <c r="D16" s="13"/>
      <c r="E16" s="14"/>
    </row>
    <row r="17" spans="1:5" x14ac:dyDescent="0.2">
      <c r="A17" s="11"/>
      <c r="B17" s="11"/>
      <c r="C17" s="12"/>
      <c r="D17" s="13"/>
      <c r="E17" s="14"/>
    </row>
    <row r="18" spans="1:5" x14ac:dyDescent="0.2">
      <c r="A18" s="11"/>
      <c r="B18" s="11"/>
      <c r="C18" s="12"/>
      <c r="D18" s="13"/>
      <c r="E18" s="14"/>
    </row>
    <row r="19" spans="1:5" x14ac:dyDescent="0.2">
      <c r="A19" s="11"/>
      <c r="B19" s="11"/>
      <c r="C19" s="12"/>
      <c r="D19" s="13"/>
      <c r="E19" s="14"/>
    </row>
    <row r="20" spans="1:5" x14ac:dyDescent="0.2">
      <c r="A20" s="11"/>
      <c r="B20" s="11"/>
      <c r="C20" s="12"/>
      <c r="D20" s="13"/>
      <c r="E20" s="14"/>
    </row>
    <row r="21" spans="1:5" x14ac:dyDescent="0.2">
      <c r="A21" s="11"/>
      <c r="B21" s="11"/>
      <c r="C21" s="12"/>
      <c r="D21" s="13"/>
      <c r="E21" s="14"/>
    </row>
  </sheetData>
  <printOptions horizontalCentered="1"/>
  <pageMargins left="0.19685039370078741" right="0.19685039370078741" top="0.39370078740157483" bottom="0.39370078740157483" header="0.31496062992125984" footer="0.31496062992125984"/>
  <pageSetup paperSize="9" scale="9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32"/>
  <sheetViews>
    <sheetView zoomScale="85" zoomScaleNormal="85" workbookViewId="0">
      <selection activeCell="G1" sqref="G1"/>
    </sheetView>
  </sheetViews>
  <sheetFormatPr baseColWidth="10" defaultColWidth="9.7109375" defaultRowHeight="15" x14ac:dyDescent="0.2"/>
  <cols>
    <col min="1" max="1" width="9.7109375" style="96" customWidth="1"/>
    <col min="2" max="2" width="18.7109375" style="96" customWidth="1"/>
    <col min="3" max="4" width="27.7109375" style="96" customWidth="1"/>
    <col min="5" max="5" width="21.7109375" style="97" customWidth="1"/>
    <col min="6" max="16384" width="9.7109375" style="23"/>
  </cols>
  <sheetData>
    <row r="1" spans="1:8" ht="24.95" customHeight="1" thickBot="1" x14ac:dyDescent="0.25">
      <c r="A1" s="20" t="s">
        <v>0</v>
      </c>
      <c r="B1" s="21"/>
      <c r="C1" s="21"/>
      <c r="D1" s="21"/>
      <c r="E1" s="22"/>
    </row>
    <row r="2" spans="1:8" ht="12" customHeight="1" thickBot="1" x14ac:dyDescent="0.25">
      <c r="A2" s="24"/>
      <c r="B2" s="25"/>
      <c r="C2" s="25"/>
      <c r="D2" s="25"/>
      <c r="E2" s="26"/>
    </row>
    <row r="3" spans="1:8" ht="35.1" customHeight="1" x14ac:dyDescent="0.2">
      <c r="A3" s="27"/>
      <c r="B3" s="28"/>
      <c r="C3" s="29"/>
      <c r="D3" s="30" t="s">
        <v>1</v>
      </c>
      <c r="E3" s="31"/>
    </row>
    <row r="4" spans="1:8" ht="35.1" customHeight="1" thickBot="1" x14ac:dyDescent="0.25">
      <c r="A4" s="32"/>
      <c r="B4" s="33"/>
      <c r="C4" s="34"/>
      <c r="D4" s="35"/>
      <c r="E4" s="36"/>
    </row>
    <row r="5" spans="1:8" ht="35.1" customHeight="1" thickBot="1" x14ac:dyDescent="0.25">
      <c r="A5" s="37">
        <v>1</v>
      </c>
      <c r="B5" s="38"/>
      <c r="C5" s="39">
        <v>21</v>
      </c>
      <c r="D5" s="40">
        <v>90</v>
      </c>
      <c r="E5" s="41"/>
    </row>
    <row r="6" spans="1:8" s="44" customFormat="1" ht="20.100000000000001" customHeight="1" thickBot="1" x14ac:dyDescent="0.25">
      <c r="A6" s="42"/>
      <c r="B6" s="42"/>
      <c r="C6" s="42"/>
      <c r="D6" s="42"/>
      <c r="E6" s="42"/>
      <c r="F6" s="43"/>
    </row>
    <row r="7" spans="1:8" ht="24.95" customHeight="1" thickBot="1" x14ac:dyDescent="0.25">
      <c r="A7" s="20"/>
      <c r="B7" s="21"/>
      <c r="C7" s="21"/>
      <c r="D7" s="21"/>
      <c r="E7" s="22"/>
      <c r="H7" s="45"/>
    </row>
    <row r="8" spans="1:8" ht="12" customHeight="1" thickBot="1" x14ac:dyDescent="0.25">
      <c r="A8" s="24"/>
      <c r="B8" s="25"/>
      <c r="C8" s="25"/>
      <c r="D8" s="25"/>
      <c r="E8" s="26"/>
    </row>
    <row r="9" spans="1:8" ht="37.5" customHeight="1" x14ac:dyDescent="0.2">
      <c r="A9" s="46"/>
      <c r="B9" s="47"/>
      <c r="C9" s="47"/>
      <c r="D9" s="48"/>
      <c r="E9" s="49">
        <v>200000</v>
      </c>
    </row>
    <row r="10" spans="1:8" ht="18.75" x14ac:dyDescent="0.2">
      <c r="A10" s="50"/>
      <c r="B10" s="51"/>
      <c r="C10" s="52"/>
      <c r="D10" s="52"/>
      <c r="E10" s="53">
        <v>6232</v>
      </c>
    </row>
    <row r="11" spans="1:8" ht="18.75" x14ac:dyDescent="0.2">
      <c r="A11" s="50"/>
      <c r="B11" s="51"/>
      <c r="C11" s="52"/>
      <c r="D11" s="52"/>
      <c r="E11" s="54">
        <f>E9/E10</f>
        <v>32.092426187419768</v>
      </c>
    </row>
    <row r="12" spans="1:8" ht="24.95" customHeight="1" thickBot="1" x14ac:dyDescent="0.25">
      <c r="A12" s="55"/>
      <c r="B12" s="56"/>
      <c r="C12" s="57"/>
      <c r="D12" s="57"/>
      <c r="E12" s="58">
        <f>E11*$D$5</f>
        <v>2888.3183568677791</v>
      </c>
    </row>
    <row r="13" spans="1:8" ht="12" customHeight="1" thickBot="1" x14ac:dyDescent="0.25">
      <c r="A13" s="59"/>
      <c r="B13" s="60"/>
      <c r="C13" s="60"/>
      <c r="D13" s="60"/>
      <c r="E13" s="61"/>
    </row>
    <row r="14" spans="1:8" ht="37.5" customHeight="1" x14ac:dyDescent="0.2">
      <c r="A14" s="46"/>
      <c r="B14" s="47"/>
      <c r="C14" s="47"/>
      <c r="D14" s="48"/>
      <c r="E14" s="49">
        <f>2500*74</f>
        <v>185000</v>
      </c>
    </row>
    <row r="15" spans="1:8" ht="18.75" x14ac:dyDescent="0.2">
      <c r="A15" s="50"/>
      <c r="B15" s="51"/>
      <c r="C15" s="52"/>
      <c r="D15" s="52"/>
      <c r="E15" s="53">
        <v>6232</v>
      </c>
    </row>
    <row r="16" spans="1:8" ht="19.5" thickBot="1" x14ac:dyDescent="0.25">
      <c r="A16" s="62"/>
      <c r="B16" s="63"/>
      <c r="C16" s="64"/>
      <c r="D16" s="64"/>
      <c r="E16" s="65">
        <f>E14/E15</f>
        <v>29.685494223363285</v>
      </c>
    </row>
    <row r="17" spans="1:6" ht="12" customHeight="1" thickBot="1" x14ac:dyDescent="0.25">
      <c r="A17" s="24"/>
      <c r="B17" s="25"/>
      <c r="C17" s="25"/>
      <c r="D17" s="25"/>
      <c r="E17" s="26"/>
    </row>
    <row r="18" spans="1:6" ht="35.1" customHeight="1" thickBot="1" x14ac:dyDescent="0.25">
      <c r="A18" s="66"/>
      <c r="B18" s="67"/>
      <c r="C18" s="68"/>
      <c r="D18" s="69"/>
      <c r="E18" s="70">
        <f>E12-(E16*$D$5)</f>
        <v>216.62387676508342</v>
      </c>
    </row>
    <row r="19" spans="1:6" s="44" customFormat="1" ht="12" customHeight="1" thickBot="1" x14ac:dyDescent="0.25">
      <c r="A19" s="71"/>
      <c r="B19" s="72"/>
      <c r="C19" s="72"/>
      <c r="D19" s="72"/>
      <c r="E19" s="73"/>
      <c r="F19" s="43"/>
    </row>
    <row r="20" spans="1:6" ht="37.5" customHeight="1" thickBot="1" x14ac:dyDescent="0.25">
      <c r="A20" s="74"/>
      <c r="B20" s="75"/>
      <c r="C20" s="75"/>
      <c r="D20" s="75"/>
      <c r="E20" s="76"/>
    </row>
    <row r="21" spans="1:6" x14ac:dyDescent="0.2">
      <c r="A21" s="77"/>
      <c r="B21" s="78"/>
      <c r="C21" s="78"/>
      <c r="D21" s="78"/>
      <c r="E21" s="79"/>
      <c r="F21" s="80"/>
    </row>
    <row r="22" spans="1:6" ht="18.75" x14ac:dyDescent="0.2">
      <c r="A22" s="81"/>
      <c r="B22" s="82">
        <f>28.94/1000</f>
        <v>2.894E-2</v>
      </c>
      <c r="C22" s="83">
        <f>B22*$E$18</f>
        <v>6.2690949935815148</v>
      </c>
      <c r="D22" s="83">
        <f>C22-($E$18/(3*12))</f>
        <v>0.25176508344030868</v>
      </c>
      <c r="E22" s="84">
        <f>D22*12</f>
        <v>3.0211810012837041</v>
      </c>
      <c r="F22" s="80"/>
    </row>
    <row r="23" spans="1:6" ht="18.75" x14ac:dyDescent="0.2">
      <c r="A23" s="81"/>
      <c r="B23" s="82">
        <f>17.94/1000</f>
        <v>1.7940000000000001E-2</v>
      </c>
      <c r="C23" s="83">
        <f>B23*$E$18</f>
        <v>3.886232349165597</v>
      </c>
      <c r="D23" s="83">
        <f>C23-($E$18/(5*12))</f>
        <v>0.27583440308087326</v>
      </c>
      <c r="E23" s="84">
        <f>D23*12</f>
        <v>3.3100128369704791</v>
      </c>
    </row>
    <row r="24" spans="1:6" ht="18.75" x14ac:dyDescent="0.2">
      <c r="A24" s="81"/>
      <c r="B24" s="82">
        <f>13.24/1000</f>
        <v>1.324E-2</v>
      </c>
      <c r="C24" s="83">
        <f>B24*$E$18</f>
        <v>2.8681001283697047</v>
      </c>
      <c r="D24" s="83">
        <f>C24-($E$18/(7*12))</f>
        <v>0.28924445259490206</v>
      </c>
      <c r="E24" s="84">
        <f>D24*12</f>
        <v>3.4709334311388247</v>
      </c>
    </row>
    <row r="25" spans="1:6" ht="19.5" thickBot="1" x14ac:dyDescent="0.25">
      <c r="A25" s="85"/>
      <c r="B25" s="86">
        <f>9.72/1000</f>
        <v>9.7200000000000012E-3</v>
      </c>
      <c r="C25" s="87">
        <f>B25*$E$18</f>
        <v>2.1055840821566112</v>
      </c>
      <c r="D25" s="87">
        <f>C25-($E$18/(10*12))</f>
        <v>0.30038510911424932</v>
      </c>
      <c r="E25" s="88">
        <f>D25*12</f>
        <v>3.6046213093709918</v>
      </c>
    </row>
    <row r="26" spans="1:6" ht="20.100000000000001" customHeight="1" thickBot="1" x14ac:dyDescent="0.25">
      <c r="A26" s="89"/>
      <c r="B26" s="89"/>
      <c r="C26" s="89"/>
      <c r="D26" s="89"/>
      <c r="E26" s="89"/>
    </row>
    <row r="27" spans="1:6" ht="24.95" customHeight="1" thickBot="1" x14ac:dyDescent="0.25">
      <c r="A27" s="20"/>
      <c r="B27" s="21"/>
      <c r="C27" s="21"/>
      <c r="D27" s="21"/>
      <c r="E27" s="22"/>
    </row>
    <row r="28" spans="1:6" ht="12" customHeight="1" thickBot="1" x14ac:dyDescent="0.25">
      <c r="A28" s="24"/>
      <c r="B28" s="25"/>
      <c r="C28" s="25"/>
      <c r="D28" s="25"/>
      <c r="E28" s="26"/>
    </row>
    <row r="29" spans="1:6" ht="37.5" customHeight="1" x14ac:dyDescent="0.2">
      <c r="A29" s="90"/>
      <c r="B29" s="29"/>
      <c r="C29" s="29"/>
      <c r="D29" s="29"/>
      <c r="E29" s="91">
        <v>143000</v>
      </c>
    </row>
    <row r="30" spans="1:6" ht="18.75" x14ac:dyDescent="0.2">
      <c r="A30" s="50"/>
      <c r="B30" s="52"/>
      <c r="C30" s="52"/>
      <c r="D30" s="52"/>
      <c r="E30" s="92">
        <v>10077</v>
      </c>
    </row>
    <row r="31" spans="1:6" ht="19.5" thickBot="1" x14ac:dyDescent="0.25">
      <c r="A31" s="50"/>
      <c r="B31" s="52"/>
      <c r="C31" s="52"/>
      <c r="D31" s="52"/>
      <c r="E31" s="93">
        <f>E29/E30</f>
        <v>14.190731368462837</v>
      </c>
    </row>
    <row r="32" spans="1:6" ht="35.1" customHeight="1" thickBot="1" x14ac:dyDescent="0.25">
      <c r="A32" s="94"/>
      <c r="B32" s="57"/>
      <c r="C32" s="57"/>
      <c r="D32" s="95"/>
      <c r="E32" s="70">
        <f>E31*$D$5</f>
        <v>1277.1658231616552</v>
      </c>
    </row>
  </sheetData>
  <mergeCells count="25">
    <mergeCell ref="A26:E26"/>
    <mergeCell ref="A27:E27"/>
    <mergeCell ref="A29:D29"/>
    <mergeCell ref="A30:D30"/>
    <mergeCell ref="A31:D31"/>
    <mergeCell ref="A32:D32"/>
    <mergeCell ref="A14:D14"/>
    <mergeCell ref="A15:D15"/>
    <mergeCell ref="A16:D16"/>
    <mergeCell ref="A18:D18"/>
    <mergeCell ref="A19:E19"/>
    <mergeCell ref="A20:E20"/>
    <mergeCell ref="A6:E6"/>
    <mergeCell ref="A7:E7"/>
    <mergeCell ref="A9:D9"/>
    <mergeCell ref="A10:D10"/>
    <mergeCell ref="A11:D11"/>
    <mergeCell ref="A12:D12"/>
    <mergeCell ref="A1:E1"/>
    <mergeCell ref="A3:C3"/>
    <mergeCell ref="D3:E3"/>
    <mergeCell ref="A4:B4"/>
    <mergeCell ref="D4:E4"/>
    <mergeCell ref="A5:B5"/>
    <mergeCell ref="D5:E5"/>
  </mergeCells>
  <printOptions horizontalCentered="1"/>
  <pageMargins left="0" right="0" top="0" bottom="0" header="0.31496062992125984" footer="0.31496062992125984"/>
  <pageSetup paperSize="9" scale="97" orientation="portrait" r:id="rId1"/>
  <headerFooter>
    <oddFooter>&amp;LPréparé par : le conseil syndical de la résidence Saint Exupery - TEF&amp;REdité le &amp;D</oddFooter>
  </headerFooter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H32"/>
  <sheetViews>
    <sheetView zoomScale="85" zoomScaleNormal="85" workbookViewId="0">
      <selection activeCell="G1" sqref="G1"/>
    </sheetView>
  </sheetViews>
  <sheetFormatPr baseColWidth="10" defaultColWidth="9.7109375" defaultRowHeight="15" x14ac:dyDescent="0.2"/>
  <cols>
    <col min="1" max="1" width="9.7109375" style="96" customWidth="1"/>
    <col min="2" max="2" width="18.7109375" style="96" customWidth="1"/>
    <col min="3" max="4" width="27.7109375" style="96" customWidth="1"/>
    <col min="5" max="5" width="21.7109375" style="97" customWidth="1"/>
    <col min="6" max="16384" width="9.7109375" style="23"/>
  </cols>
  <sheetData>
    <row r="1" spans="1:8" ht="24.95" customHeight="1" thickBot="1" x14ac:dyDescent="0.25">
      <c r="A1" s="20" t="s">
        <v>0</v>
      </c>
      <c r="B1" s="21"/>
      <c r="C1" s="21"/>
      <c r="D1" s="21"/>
      <c r="E1" s="22"/>
    </row>
    <row r="2" spans="1:8" ht="12" customHeight="1" thickBot="1" x14ac:dyDescent="0.25">
      <c r="A2" s="24"/>
      <c r="B2" s="25"/>
      <c r="C2" s="25"/>
      <c r="D2" s="25"/>
      <c r="E2" s="26"/>
    </row>
    <row r="3" spans="1:8" ht="35.1" customHeight="1" x14ac:dyDescent="0.2">
      <c r="A3" s="27"/>
      <c r="B3" s="28"/>
      <c r="C3" s="29"/>
      <c r="D3" s="30" t="s">
        <v>2</v>
      </c>
      <c r="E3" s="31"/>
    </row>
    <row r="4" spans="1:8" ht="35.1" customHeight="1" thickBot="1" x14ac:dyDescent="0.25">
      <c r="A4" s="32"/>
      <c r="B4" s="33"/>
      <c r="C4" s="34"/>
      <c r="D4" s="35"/>
      <c r="E4" s="36"/>
    </row>
    <row r="5" spans="1:8" ht="35.1" customHeight="1" thickBot="1" x14ac:dyDescent="0.25">
      <c r="A5" s="37">
        <v>2</v>
      </c>
      <c r="B5" s="38"/>
      <c r="C5" s="39"/>
      <c r="D5" s="40">
        <v>93</v>
      </c>
      <c r="E5" s="41"/>
    </row>
    <row r="6" spans="1:8" s="44" customFormat="1" ht="20.100000000000001" customHeight="1" thickBot="1" x14ac:dyDescent="0.25">
      <c r="A6" s="42"/>
      <c r="B6" s="42"/>
      <c r="C6" s="42"/>
      <c r="D6" s="42"/>
      <c r="E6" s="42"/>
      <c r="F6" s="43"/>
    </row>
    <row r="7" spans="1:8" ht="24.95" customHeight="1" thickBot="1" x14ac:dyDescent="0.25">
      <c r="A7" s="20"/>
      <c r="B7" s="21"/>
      <c r="C7" s="21"/>
      <c r="D7" s="21"/>
      <c r="E7" s="22"/>
      <c r="H7" s="45"/>
    </row>
    <row r="8" spans="1:8" ht="12" customHeight="1" thickBot="1" x14ac:dyDescent="0.25">
      <c r="A8" s="24"/>
      <c r="B8" s="25"/>
      <c r="C8" s="25"/>
      <c r="D8" s="25"/>
      <c r="E8" s="26"/>
    </row>
    <row r="9" spans="1:8" ht="37.5" customHeight="1" x14ac:dyDescent="0.2">
      <c r="A9" s="46"/>
      <c r="B9" s="47"/>
      <c r="C9" s="47"/>
      <c r="D9" s="48"/>
      <c r="E9" s="49">
        <v>200000</v>
      </c>
    </row>
    <row r="10" spans="1:8" ht="18.75" x14ac:dyDescent="0.2">
      <c r="A10" s="50"/>
      <c r="B10" s="51"/>
      <c r="C10" s="52"/>
      <c r="D10" s="52"/>
      <c r="E10" s="53">
        <v>6232</v>
      </c>
    </row>
    <row r="11" spans="1:8" ht="18.75" x14ac:dyDescent="0.2">
      <c r="A11" s="50"/>
      <c r="B11" s="51"/>
      <c r="C11" s="52"/>
      <c r="D11" s="52"/>
      <c r="E11" s="54">
        <f>E9/E10</f>
        <v>32.092426187419768</v>
      </c>
    </row>
    <row r="12" spans="1:8" ht="24.95" customHeight="1" thickBot="1" x14ac:dyDescent="0.25">
      <c r="A12" s="55"/>
      <c r="B12" s="56"/>
      <c r="C12" s="57"/>
      <c r="D12" s="57"/>
      <c r="E12" s="58">
        <f>E11*$D$5</f>
        <v>2984.5956354300383</v>
      </c>
    </row>
    <row r="13" spans="1:8" ht="12" customHeight="1" thickBot="1" x14ac:dyDescent="0.25">
      <c r="A13" s="59"/>
      <c r="B13" s="60"/>
      <c r="C13" s="60"/>
      <c r="D13" s="60"/>
      <c r="E13" s="61"/>
    </row>
    <row r="14" spans="1:8" ht="37.5" customHeight="1" x14ac:dyDescent="0.2">
      <c r="A14" s="46"/>
      <c r="B14" s="47"/>
      <c r="C14" s="47"/>
      <c r="D14" s="48"/>
      <c r="E14" s="49">
        <f>2500*74</f>
        <v>185000</v>
      </c>
    </row>
    <row r="15" spans="1:8" ht="18.75" x14ac:dyDescent="0.2">
      <c r="A15" s="50"/>
      <c r="B15" s="51"/>
      <c r="C15" s="52"/>
      <c r="D15" s="52"/>
      <c r="E15" s="53">
        <v>6232</v>
      </c>
    </row>
    <row r="16" spans="1:8" ht="19.5" thickBot="1" x14ac:dyDescent="0.25">
      <c r="A16" s="62"/>
      <c r="B16" s="63"/>
      <c r="C16" s="64"/>
      <c r="D16" s="64"/>
      <c r="E16" s="65">
        <f>E14/E15</f>
        <v>29.685494223363285</v>
      </c>
    </row>
    <row r="17" spans="1:6" ht="12" customHeight="1" thickBot="1" x14ac:dyDescent="0.25">
      <c r="A17" s="24"/>
      <c r="B17" s="25"/>
      <c r="C17" s="25"/>
      <c r="D17" s="25"/>
      <c r="E17" s="26"/>
    </row>
    <row r="18" spans="1:6" ht="35.1" customHeight="1" thickBot="1" x14ac:dyDescent="0.25">
      <c r="A18" s="66"/>
      <c r="B18" s="67"/>
      <c r="C18" s="68"/>
      <c r="D18" s="69"/>
      <c r="E18" s="70">
        <f>E12-(E16*$D$5)</f>
        <v>223.84467265725289</v>
      </c>
    </row>
    <row r="19" spans="1:6" s="44" customFormat="1" ht="12" customHeight="1" thickBot="1" x14ac:dyDescent="0.25">
      <c r="A19" s="71"/>
      <c r="B19" s="72"/>
      <c r="C19" s="72"/>
      <c r="D19" s="72"/>
      <c r="E19" s="73"/>
      <c r="F19" s="43"/>
    </row>
    <row r="20" spans="1:6" ht="37.5" customHeight="1" thickBot="1" x14ac:dyDescent="0.25">
      <c r="A20" s="74"/>
      <c r="B20" s="75"/>
      <c r="C20" s="75"/>
      <c r="D20" s="75"/>
      <c r="E20" s="76"/>
    </row>
    <row r="21" spans="1:6" x14ac:dyDescent="0.2">
      <c r="A21" s="77"/>
      <c r="B21" s="78"/>
      <c r="C21" s="78"/>
      <c r="D21" s="78"/>
      <c r="E21" s="79"/>
      <c r="F21" s="80"/>
    </row>
    <row r="22" spans="1:6" ht="18.75" x14ac:dyDescent="0.2">
      <c r="A22" s="81"/>
      <c r="B22" s="82">
        <f>28.94/1000</f>
        <v>2.894E-2</v>
      </c>
      <c r="C22" s="83">
        <f>B22*$E$18</f>
        <v>6.4780648267008987</v>
      </c>
      <c r="D22" s="83">
        <f>C22-($E$18/(3*12))</f>
        <v>0.2601572528883187</v>
      </c>
      <c r="E22" s="84">
        <f>D22*12</f>
        <v>3.1218870346598244</v>
      </c>
      <c r="F22" s="80"/>
    </row>
    <row r="23" spans="1:6" ht="18.75" x14ac:dyDescent="0.2">
      <c r="A23" s="81"/>
      <c r="B23" s="82">
        <f>17.94/1000</f>
        <v>1.7940000000000001E-2</v>
      </c>
      <c r="C23" s="83">
        <f>B23*$E$18</f>
        <v>4.0157734274711174</v>
      </c>
      <c r="D23" s="83">
        <f>C23-($E$18/(5*12))</f>
        <v>0.28502888318356945</v>
      </c>
      <c r="E23" s="84">
        <f>D23*12</f>
        <v>3.4203465982028334</v>
      </c>
    </row>
    <row r="24" spans="1:6" ht="18.75" x14ac:dyDescent="0.2">
      <c r="A24" s="81"/>
      <c r="B24" s="82">
        <f>13.24/1000</f>
        <v>1.324E-2</v>
      </c>
      <c r="C24" s="83">
        <f>B24*$E$18</f>
        <v>2.9637034659820283</v>
      </c>
      <c r="D24" s="83">
        <f>C24-($E$18/(7*12))</f>
        <v>0.29888593434806543</v>
      </c>
      <c r="E24" s="84">
        <f>D24*12</f>
        <v>3.5866312121767852</v>
      </c>
    </row>
    <row r="25" spans="1:6" ht="19.5" thickBot="1" x14ac:dyDescent="0.25">
      <c r="A25" s="85"/>
      <c r="B25" s="86">
        <f>9.72/1000</f>
        <v>9.7200000000000012E-3</v>
      </c>
      <c r="C25" s="87">
        <f>B25*$E$18</f>
        <v>2.1757702182284984</v>
      </c>
      <c r="D25" s="87">
        <f>C25-($E$18/(10*12))</f>
        <v>0.31039794608472437</v>
      </c>
      <c r="E25" s="88">
        <f>D25*12</f>
        <v>3.7247753530166925</v>
      </c>
    </row>
    <row r="26" spans="1:6" ht="20.100000000000001" customHeight="1" thickBot="1" x14ac:dyDescent="0.25">
      <c r="A26" s="89"/>
      <c r="B26" s="89"/>
      <c r="C26" s="89"/>
      <c r="D26" s="89"/>
      <c r="E26" s="89"/>
    </row>
    <row r="27" spans="1:6" ht="24.95" customHeight="1" thickBot="1" x14ac:dyDescent="0.25">
      <c r="A27" s="20"/>
      <c r="B27" s="21"/>
      <c r="C27" s="21"/>
      <c r="D27" s="21"/>
      <c r="E27" s="22"/>
    </row>
    <row r="28" spans="1:6" ht="12" customHeight="1" thickBot="1" x14ac:dyDescent="0.25">
      <c r="A28" s="24"/>
      <c r="B28" s="25"/>
      <c r="C28" s="25"/>
      <c r="D28" s="25"/>
      <c r="E28" s="26"/>
    </row>
    <row r="29" spans="1:6" ht="37.5" customHeight="1" x14ac:dyDescent="0.2">
      <c r="A29" s="90"/>
      <c r="B29" s="29"/>
      <c r="C29" s="29"/>
      <c r="D29" s="29"/>
      <c r="E29" s="91">
        <v>143000</v>
      </c>
    </row>
    <row r="30" spans="1:6" ht="18.75" x14ac:dyDescent="0.2">
      <c r="A30" s="50"/>
      <c r="B30" s="52"/>
      <c r="C30" s="52"/>
      <c r="D30" s="52"/>
      <c r="E30" s="92">
        <v>10077</v>
      </c>
    </row>
    <row r="31" spans="1:6" ht="19.5" thickBot="1" x14ac:dyDescent="0.25">
      <c r="A31" s="50"/>
      <c r="B31" s="52"/>
      <c r="C31" s="52"/>
      <c r="D31" s="52"/>
      <c r="E31" s="93">
        <f>E29/E30</f>
        <v>14.190731368462837</v>
      </c>
    </row>
    <row r="32" spans="1:6" ht="35.1" customHeight="1" thickBot="1" x14ac:dyDescent="0.25">
      <c r="A32" s="94"/>
      <c r="B32" s="57"/>
      <c r="C32" s="57"/>
      <c r="D32" s="95"/>
      <c r="E32" s="70">
        <f>E31*$D$5</f>
        <v>1319.7380172670439</v>
      </c>
    </row>
  </sheetData>
  <mergeCells count="25">
    <mergeCell ref="A26:E26"/>
    <mergeCell ref="A27:E27"/>
    <mergeCell ref="A29:D29"/>
    <mergeCell ref="A30:D30"/>
    <mergeCell ref="A31:D31"/>
    <mergeCell ref="A32:D32"/>
    <mergeCell ref="A14:D14"/>
    <mergeCell ref="A15:D15"/>
    <mergeCell ref="A16:D16"/>
    <mergeCell ref="A18:D18"/>
    <mergeCell ref="A19:E19"/>
    <mergeCell ref="A20:E20"/>
    <mergeCell ref="A6:E6"/>
    <mergeCell ref="A7:E7"/>
    <mergeCell ref="A9:D9"/>
    <mergeCell ref="A10:D10"/>
    <mergeCell ref="A11:D11"/>
    <mergeCell ref="A12:D12"/>
    <mergeCell ref="A1:E1"/>
    <mergeCell ref="A3:C3"/>
    <mergeCell ref="D3:E3"/>
    <mergeCell ref="A4:B4"/>
    <mergeCell ref="D4:E4"/>
    <mergeCell ref="A5:B5"/>
    <mergeCell ref="D5:E5"/>
  </mergeCells>
  <printOptions horizontalCentered="1"/>
  <pageMargins left="0" right="0" top="0" bottom="0" header="0.31496062992125984" footer="0.31496062992125984"/>
  <pageSetup paperSize="9" scale="97" orientation="portrait" r:id="rId1"/>
  <headerFooter>
    <oddFooter>&amp;LPréparé par : le conseil syndical de la résidence Saint Exupery - TEF&amp;REdité le &amp;D</oddFooter>
  </headerFooter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H32"/>
  <sheetViews>
    <sheetView zoomScale="85" zoomScaleNormal="85" workbookViewId="0">
      <selection activeCell="G1" sqref="G1"/>
    </sheetView>
  </sheetViews>
  <sheetFormatPr baseColWidth="10" defaultColWidth="9.7109375" defaultRowHeight="15" x14ac:dyDescent="0.2"/>
  <cols>
    <col min="1" max="1" width="9.7109375" style="96" customWidth="1"/>
    <col min="2" max="2" width="18.7109375" style="96" customWidth="1"/>
    <col min="3" max="4" width="27.7109375" style="96" customWidth="1"/>
    <col min="5" max="5" width="21.7109375" style="97" customWidth="1"/>
    <col min="6" max="16384" width="9.7109375" style="23"/>
  </cols>
  <sheetData>
    <row r="1" spans="1:8" ht="24.95" customHeight="1" thickBot="1" x14ac:dyDescent="0.25">
      <c r="A1" s="20" t="s">
        <v>0</v>
      </c>
      <c r="B1" s="21"/>
      <c r="C1" s="21"/>
      <c r="D1" s="21"/>
      <c r="E1" s="22"/>
    </row>
    <row r="2" spans="1:8" ht="12" customHeight="1" thickBot="1" x14ac:dyDescent="0.25">
      <c r="A2" s="24"/>
      <c r="B2" s="25"/>
      <c r="C2" s="25"/>
      <c r="D2" s="25"/>
      <c r="E2" s="26"/>
    </row>
    <row r="3" spans="1:8" ht="35.1" customHeight="1" x14ac:dyDescent="0.2">
      <c r="A3" s="27"/>
      <c r="B3" s="28"/>
      <c r="C3" s="29"/>
      <c r="D3" s="30" t="s">
        <v>3</v>
      </c>
      <c r="E3" s="31"/>
    </row>
    <row r="4" spans="1:8" ht="35.1" customHeight="1" thickBot="1" x14ac:dyDescent="0.25">
      <c r="A4" s="32"/>
      <c r="B4" s="33"/>
      <c r="C4" s="34"/>
      <c r="D4" s="35"/>
      <c r="E4" s="36"/>
    </row>
    <row r="5" spans="1:8" ht="35.1" customHeight="1" thickBot="1" x14ac:dyDescent="0.25">
      <c r="A5" s="37">
        <v>3</v>
      </c>
      <c r="B5" s="38"/>
      <c r="C5" s="39"/>
      <c r="D5" s="40">
        <v>90</v>
      </c>
      <c r="E5" s="41"/>
    </row>
    <row r="6" spans="1:8" s="44" customFormat="1" ht="20.100000000000001" customHeight="1" thickBot="1" x14ac:dyDescent="0.25">
      <c r="A6" s="42"/>
      <c r="B6" s="42"/>
      <c r="C6" s="42"/>
      <c r="D6" s="42"/>
      <c r="E6" s="42"/>
      <c r="F6" s="43"/>
    </row>
    <row r="7" spans="1:8" ht="24.95" customHeight="1" thickBot="1" x14ac:dyDescent="0.25">
      <c r="A7" s="20"/>
      <c r="B7" s="21"/>
      <c r="C7" s="21"/>
      <c r="D7" s="21"/>
      <c r="E7" s="22"/>
      <c r="H7" s="45"/>
    </row>
    <row r="8" spans="1:8" ht="12" customHeight="1" thickBot="1" x14ac:dyDescent="0.25">
      <c r="A8" s="24"/>
      <c r="B8" s="25"/>
      <c r="C8" s="25"/>
      <c r="D8" s="25"/>
      <c r="E8" s="26"/>
    </row>
    <row r="9" spans="1:8" ht="37.5" customHeight="1" x14ac:dyDescent="0.2">
      <c r="A9" s="46"/>
      <c r="B9" s="47"/>
      <c r="C9" s="47"/>
      <c r="D9" s="48"/>
      <c r="E9" s="49">
        <v>200000</v>
      </c>
    </row>
    <row r="10" spans="1:8" ht="18.75" x14ac:dyDescent="0.2">
      <c r="A10" s="50"/>
      <c r="B10" s="51"/>
      <c r="C10" s="52"/>
      <c r="D10" s="52"/>
      <c r="E10" s="53">
        <v>6232</v>
      </c>
    </row>
    <row r="11" spans="1:8" ht="18.75" x14ac:dyDescent="0.2">
      <c r="A11" s="50"/>
      <c r="B11" s="51"/>
      <c r="C11" s="52"/>
      <c r="D11" s="52"/>
      <c r="E11" s="54">
        <f>E9/E10</f>
        <v>32.092426187419768</v>
      </c>
    </row>
    <row r="12" spans="1:8" ht="24.95" customHeight="1" thickBot="1" x14ac:dyDescent="0.25">
      <c r="A12" s="55"/>
      <c r="B12" s="56"/>
      <c r="C12" s="57"/>
      <c r="D12" s="57"/>
      <c r="E12" s="58">
        <f>E11*$D$5</f>
        <v>2888.3183568677791</v>
      </c>
    </row>
    <row r="13" spans="1:8" ht="12" customHeight="1" thickBot="1" x14ac:dyDescent="0.25">
      <c r="A13" s="59"/>
      <c r="B13" s="60"/>
      <c r="C13" s="60"/>
      <c r="D13" s="60"/>
      <c r="E13" s="61"/>
    </row>
    <row r="14" spans="1:8" ht="37.5" customHeight="1" x14ac:dyDescent="0.2">
      <c r="A14" s="46"/>
      <c r="B14" s="47"/>
      <c r="C14" s="47"/>
      <c r="D14" s="48"/>
      <c r="E14" s="49">
        <f>2500*74</f>
        <v>185000</v>
      </c>
    </row>
    <row r="15" spans="1:8" ht="18.75" x14ac:dyDescent="0.2">
      <c r="A15" s="50"/>
      <c r="B15" s="51"/>
      <c r="C15" s="52"/>
      <c r="D15" s="52"/>
      <c r="E15" s="53">
        <v>6232</v>
      </c>
    </row>
    <row r="16" spans="1:8" ht="19.5" thickBot="1" x14ac:dyDescent="0.25">
      <c r="A16" s="62"/>
      <c r="B16" s="63"/>
      <c r="C16" s="64"/>
      <c r="D16" s="64"/>
      <c r="E16" s="65">
        <f>E14/E15</f>
        <v>29.685494223363285</v>
      </c>
    </row>
    <row r="17" spans="1:6" ht="12" customHeight="1" thickBot="1" x14ac:dyDescent="0.25">
      <c r="A17" s="24"/>
      <c r="B17" s="25"/>
      <c r="C17" s="25"/>
      <c r="D17" s="25"/>
      <c r="E17" s="26"/>
    </row>
    <row r="18" spans="1:6" ht="35.1" customHeight="1" thickBot="1" x14ac:dyDescent="0.25">
      <c r="A18" s="66"/>
      <c r="B18" s="67"/>
      <c r="C18" s="68"/>
      <c r="D18" s="69"/>
      <c r="E18" s="70">
        <f>E12-(E16*$D$5)</f>
        <v>216.62387676508342</v>
      </c>
    </row>
    <row r="19" spans="1:6" s="44" customFormat="1" ht="12" customHeight="1" thickBot="1" x14ac:dyDescent="0.25">
      <c r="A19" s="71"/>
      <c r="B19" s="72"/>
      <c r="C19" s="72"/>
      <c r="D19" s="72"/>
      <c r="E19" s="73"/>
      <c r="F19" s="43"/>
    </row>
    <row r="20" spans="1:6" ht="37.5" customHeight="1" thickBot="1" x14ac:dyDescent="0.25">
      <c r="A20" s="74"/>
      <c r="B20" s="75"/>
      <c r="C20" s="75"/>
      <c r="D20" s="75"/>
      <c r="E20" s="76"/>
    </row>
    <row r="21" spans="1:6" x14ac:dyDescent="0.2">
      <c r="A21" s="77"/>
      <c r="B21" s="78"/>
      <c r="C21" s="78"/>
      <c r="D21" s="78"/>
      <c r="E21" s="79"/>
      <c r="F21" s="80"/>
    </row>
    <row r="22" spans="1:6" ht="18.75" x14ac:dyDescent="0.2">
      <c r="A22" s="81"/>
      <c r="B22" s="82">
        <f>28.94/1000</f>
        <v>2.894E-2</v>
      </c>
      <c r="C22" s="83">
        <f>B22*$E$18</f>
        <v>6.2690949935815148</v>
      </c>
      <c r="D22" s="83">
        <f>C22-($E$18/(3*12))</f>
        <v>0.25176508344030868</v>
      </c>
      <c r="E22" s="84">
        <f>D22*12</f>
        <v>3.0211810012837041</v>
      </c>
      <c r="F22" s="80"/>
    </row>
    <row r="23" spans="1:6" ht="18.75" x14ac:dyDescent="0.2">
      <c r="A23" s="81"/>
      <c r="B23" s="82">
        <f>17.94/1000</f>
        <v>1.7940000000000001E-2</v>
      </c>
      <c r="C23" s="83">
        <f>B23*$E$18</f>
        <v>3.886232349165597</v>
      </c>
      <c r="D23" s="83">
        <f>C23-($E$18/(5*12))</f>
        <v>0.27583440308087326</v>
      </c>
      <c r="E23" s="84">
        <f>D23*12</f>
        <v>3.3100128369704791</v>
      </c>
    </row>
    <row r="24" spans="1:6" ht="18.75" x14ac:dyDescent="0.2">
      <c r="A24" s="81"/>
      <c r="B24" s="82">
        <f>13.24/1000</f>
        <v>1.324E-2</v>
      </c>
      <c r="C24" s="83">
        <f>B24*$E$18</f>
        <v>2.8681001283697047</v>
      </c>
      <c r="D24" s="83">
        <f>C24-($E$18/(7*12))</f>
        <v>0.28924445259490206</v>
      </c>
      <c r="E24" s="84">
        <f>D24*12</f>
        <v>3.4709334311388247</v>
      </c>
    </row>
    <row r="25" spans="1:6" ht="19.5" thickBot="1" x14ac:dyDescent="0.25">
      <c r="A25" s="85"/>
      <c r="B25" s="86">
        <f>9.72/1000</f>
        <v>9.7200000000000012E-3</v>
      </c>
      <c r="C25" s="87">
        <f>B25*$E$18</f>
        <v>2.1055840821566112</v>
      </c>
      <c r="D25" s="87">
        <f>C25-($E$18/(10*12))</f>
        <v>0.30038510911424932</v>
      </c>
      <c r="E25" s="88">
        <f>D25*12</f>
        <v>3.6046213093709918</v>
      </c>
    </row>
    <row r="26" spans="1:6" ht="20.100000000000001" customHeight="1" thickBot="1" x14ac:dyDescent="0.25">
      <c r="A26" s="89"/>
      <c r="B26" s="89"/>
      <c r="C26" s="89"/>
      <c r="D26" s="89"/>
      <c r="E26" s="89"/>
    </row>
    <row r="27" spans="1:6" ht="24.95" customHeight="1" thickBot="1" x14ac:dyDescent="0.25">
      <c r="A27" s="20"/>
      <c r="B27" s="21"/>
      <c r="C27" s="21"/>
      <c r="D27" s="21"/>
      <c r="E27" s="22"/>
    </row>
    <row r="28" spans="1:6" ht="12" customHeight="1" thickBot="1" x14ac:dyDescent="0.25">
      <c r="A28" s="24"/>
      <c r="B28" s="25"/>
      <c r="C28" s="25"/>
      <c r="D28" s="25"/>
      <c r="E28" s="26"/>
    </row>
    <row r="29" spans="1:6" ht="37.5" customHeight="1" x14ac:dyDescent="0.2">
      <c r="A29" s="90"/>
      <c r="B29" s="29"/>
      <c r="C29" s="29"/>
      <c r="D29" s="29"/>
      <c r="E29" s="91">
        <v>143000</v>
      </c>
    </row>
    <row r="30" spans="1:6" ht="18.75" x14ac:dyDescent="0.2">
      <c r="A30" s="50"/>
      <c r="B30" s="52"/>
      <c r="C30" s="52"/>
      <c r="D30" s="52"/>
      <c r="E30" s="92">
        <v>10077</v>
      </c>
    </row>
    <row r="31" spans="1:6" ht="19.5" thickBot="1" x14ac:dyDescent="0.25">
      <c r="A31" s="50"/>
      <c r="B31" s="52"/>
      <c r="C31" s="52"/>
      <c r="D31" s="52"/>
      <c r="E31" s="93">
        <f>E29/E30</f>
        <v>14.190731368462837</v>
      </c>
    </row>
    <row r="32" spans="1:6" ht="35.1" customHeight="1" thickBot="1" x14ac:dyDescent="0.25">
      <c r="A32" s="94"/>
      <c r="B32" s="57"/>
      <c r="C32" s="57"/>
      <c r="D32" s="95"/>
      <c r="E32" s="70">
        <f>E31*$D$5</f>
        <v>1277.1658231616552</v>
      </c>
    </row>
  </sheetData>
  <mergeCells count="25">
    <mergeCell ref="A26:E26"/>
    <mergeCell ref="A27:E27"/>
    <mergeCell ref="A29:D29"/>
    <mergeCell ref="A30:D30"/>
    <mergeCell ref="A31:D31"/>
    <mergeCell ref="A32:D32"/>
    <mergeCell ref="A14:D14"/>
    <mergeCell ref="A15:D15"/>
    <mergeCell ref="A16:D16"/>
    <mergeCell ref="A18:D18"/>
    <mergeCell ref="A19:E19"/>
    <mergeCell ref="A20:E20"/>
    <mergeCell ref="A6:E6"/>
    <mergeCell ref="A7:E7"/>
    <mergeCell ref="A9:D9"/>
    <mergeCell ref="A10:D10"/>
    <mergeCell ref="A11:D11"/>
    <mergeCell ref="A12:D12"/>
    <mergeCell ref="A1:E1"/>
    <mergeCell ref="A3:C3"/>
    <mergeCell ref="D3:E3"/>
    <mergeCell ref="A4:B4"/>
    <mergeCell ref="D4:E4"/>
    <mergeCell ref="A5:B5"/>
    <mergeCell ref="D5:E5"/>
  </mergeCells>
  <printOptions horizontalCentered="1"/>
  <pageMargins left="0" right="0" top="0" bottom="0" header="0.31496062992125984" footer="0.31496062992125984"/>
  <pageSetup paperSize="9" scale="97" orientation="portrait" r:id="rId1"/>
  <headerFooter>
    <oddFooter>&amp;LPréparé par : le conseil syndical de la résidence Saint Exupery - TEF&amp;REdité le &amp;D</oddFooter>
  </headerFooter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H32"/>
  <sheetViews>
    <sheetView tabSelected="1" zoomScale="85" zoomScaleNormal="85" workbookViewId="0">
      <selection activeCell="G1" sqref="G1"/>
    </sheetView>
  </sheetViews>
  <sheetFormatPr baseColWidth="10" defaultColWidth="9.7109375" defaultRowHeight="15" x14ac:dyDescent="0.2"/>
  <cols>
    <col min="1" max="1" width="9.7109375" style="96" customWidth="1"/>
    <col min="2" max="2" width="18.7109375" style="96" customWidth="1"/>
    <col min="3" max="4" width="27.7109375" style="96" customWidth="1"/>
    <col min="5" max="5" width="21.7109375" style="97" customWidth="1"/>
    <col min="6" max="16384" width="9.7109375" style="23"/>
  </cols>
  <sheetData>
    <row r="1" spans="1:8" ht="24.95" customHeight="1" thickBot="1" x14ac:dyDescent="0.25">
      <c r="A1" s="20" t="s">
        <v>0</v>
      </c>
      <c r="B1" s="21"/>
      <c r="C1" s="21"/>
      <c r="D1" s="21"/>
      <c r="E1" s="22"/>
    </row>
    <row r="2" spans="1:8" ht="12" customHeight="1" thickBot="1" x14ac:dyDescent="0.25">
      <c r="A2" s="24"/>
      <c r="B2" s="25"/>
      <c r="C2" s="25"/>
      <c r="D2" s="25"/>
      <c r="E2" s="26"/>
    </row>
    <row r="3" spans="1:8" ht="35.1" customHeight="1" x14ac:dyDescent="0.2">
      <c r="A3" s="27"/>
      <c r="B3" s="28"/>
      <c r="C3" s="29"/>
      <c r="D3" s="30" t="s">
        <v>4</v>
      </c>
      <c r="E3" s="31"/>
    </row>
    <row r="4" spans="1:8" ht="35.1" customHeight="1" thickBot="1" x14ac:dyDescent="0.25">
      <c r="A4" s="32"/>
      <c r="B4" s="33"/>
      <c r="C4" s="34"/>
      <c r="D4" s="35"/>
      <c r="E4" s="36"/>
    </row>
    <row r="5" spans="1:8" ht="35.1" customHeight="1" thickBot="1" x14ac:dyDescent="0.25">
      <c r="A5" s="37">
        <v>4</v>
      </c>
      <c r="B5" s="38"/>
      <c r="C5" s="39"/>
      <c r="D5" s="40">
        <v>45</v>
      </c>
      <c r="E5" s="41"/>
    </row>
    <row r="6" spans="1:8" s="44" customFormat="1" ht="20.100000000000001" customHeight="1" thickBot="1" x14ac:dyDescent="0.25">
      <c r="A6" s="42"/>
      <c r="B6" s="42"/>
      <c r="C6" s="42"/>
      <c r="D6" s="42"/>
      <c r="E6" s="42"/>
      <c r="F6" s="43"/>
    </row>
    <row r="7" spans="1:8" ht="24.95" customHeight="1" thickBot="1" x14ac:dyDescent="0.25">
      <c r="A7" s="20"/>
      <c r="B7" s="21"/>
      <c r="C7" s="21"/>
      <c r="D7" s="21"/>
      <c r="E7" s="22"/>
      <c r="H7" s="45"/>
    </row>
    <row r="8" spans="1:8" ht="12" customHeight="1" thickBot="1" x14ac:dyDescent="0.25">
      <c r="A8" s="24"/>
      <c r="B8" s="25"/>
      <c r="C8" s="25"/>
      <c r="D8" s="25"/>
      <c r="E8" s="26"/>
    </row>
    <row r="9" spans="1:8" ht="37.5" customHeight="1" x14ac:dyDescent="0.2">
      <c r="A9" s="46"/>
      <c r="B9" s="47"/>
      <c r="C9" s="47"/>
      <c r="D9" s="48"/>
      <c r="E9" s="49">
        <v>200000</v>
      </c>
    </row>
    <row r="10" spans="1:8" ht="18.75" x14ac:dyDescent="0.2">
      <c r="A10" s="50"/>
      <c r="B10" s="51"/>
      <c r="C10" s="52"/>
      <c r="D10" s="52"/>
      <c r="E10" s="53">
        <v>6232</v>
      </c>
    </row>
    <row r="11" spans="1:8" ht="18.75" x14ac:dyDescent="0.2">
      <c r="A11" s="50"/>
      <c r="B11" s="51"/>
      <c r="C11" s="52"/>
      <c r="D11" s="52"/>
      <c r="E11" s="54">
        <f>E9/E10</f>
        <v>32.092426187419768</v>
      </c>
    </row>
    <row r="12" spans="1:8" ht="24.95" customHeight="1" thickBot="1" x14ac:dyDescent="0.25">
      <c r="A12" s="55"/>
      <c r="B12" s="56"/>
      <c r="C12" s="57"/>
      <c r="D12" s="57"/>
      <c r="E12" s="58">
        <f>E11*$D$5</f>
        <v>1444.1591784338896</v>
      </c>
    </row>
    <row r="13" spans="1:8" ht="12" customHeight="1" thickBot="1" x14ac:dyDescent="0.25">
      <c r="A13" s="59"/>
      <c r="B13" s="60"/>
      <c r="C13" s="60"/>
      <c r="D13" s="60"/>
      <c r="E13" s="61"/>
    </row>
    <row r="14" spans="1:8" ht="37.5" customHeight="1" x14ac:dyDescent="0.2">
      <c r="A14" s="46"/>
      <c r="B14" s="47"/>
      <c r="C14" s="47"/>
      <c r="D14" s="48"/>
      <c r="E14" s="49">
        <f>2500*74</f>
        <v>185000</v>
      </c>
    </row>
    <row r="15" spans="1:8" ht="18.75" x14ac:dyDescent="0.2">
      <c r="A15" s="50"/>
      <c r="B15" s="51"/>
      <c r="C15" s="52"/>
      <c r="D15" s="52"/>
      <c r="E15" s="53">
        <v>6232</v>
      </c>
    </row>
    <row r="16" spans="1:8" ht="19.5" thickBot="1" x14ac:dyDescent="0.25">
      <c r="A16" s="62"/>
      <c r="B16" s="63"/>
      <c r="C16" s="64"/>
      <c r="D16" s="64"/>
      <c r="E16" s="65">
        <f>E14/E15</f>
        <v>29.685494223363285</v>
      </c>
    </row>
    <row r="17" spans="1:6" ht="12" customHeight="1" thickBot="1" x14ac:dyDescent="0.25">
      <c r="A17" s="24"/>
      <c r="B17" s="25"/>
      <c r="C17" s="25"/>
      <c r="D17" s="25"/>
      <c r="E17" s="26"/>
    </row>
    <row r="18" spans="1:6" ht="35.1" customHeight="1" thickBot="1" x14ac:dyDescent="0.25">
      <c r="A18" s="66"/>
      <c r="B18" s="67"/>
      <c r="C18" s="68"/>
      <c r="D18" s="69"/>
      <c r="E18" s="70">
        <f>E12-(E16*$D$5)</f>
        <v>108.31193838254171</v>
      </c>
    </row>
    <row r="19" spans="1:6" s="44" customFormat="1" ht="12" customHeight="1" thickBot="1" x14ac:dyDescent="0.25">
      <c r="A19" s="71"/>
      <c r="B19" s="72"/>
      <c r="C19" s="72"/>
      <c r="D19" s="72"/>
      <c r="E19" s="73"/>
      <c r="F19" s="43"/>
    </row>
    <row r="20" spans="1:6" ht="37.5" customHeight="1" thickBot="1" x14ac:dyDescent="0.25">
      <c r="A20" s="74"/>
      <c r="B20" s="75"/>
      <c r="C20" s="75"/>
      <c r="D20" s="75"/>
      <c r="E20" s="76"/>
    </row>
    <row r="21" spans="1:6" x14ac:dyDescent="0.2">
      <c r="A21" s="77"/>
      <c r="B21" s="78"/>
      <c r="C21" s="78"/>
      <c r="D21" s="78"/>
      <c r="E21" s="79"/>
      <c r="F21" s="80"/>
    </row>
    <row r="22" spans="1:6" ht="18.75" x14ac:dyDescent="0.2">
      <c r="A22" s="81"/>
      <c r="B22" s="82">
        <f>28.94/1000</f>
        <v>2.894E-2</v>
      </c>
      <c r="C22" s="83">
        <f>B22*$E$18</f>
        <v>3.1345474967907574</v>
      </c>
      <c r="D22" s="83">
        <f>C22-($E$18/(3*12))</f>
        <v>0.12588254172015434</v>
      </c>
      <c r="E22" s="84">
        <f>D22*12</f>
        <v>1.5105905006418521</v>
      </c>
      <c r="F22" s="80"/>
    </row>
    <row r="23" spans="1:6" ht="18.75" x14ac:dyDescent="0.2">
      <c r="A23" s="81"/>
      <c r="B23" s="82">
        <f>17.94/1000</f>
        <v>1.7940000000000001E-2</v>
      </c>
      <c r="C23" s="83">
        <f>B23*$E$18</f>
        <v>1.9431161745827985</v>
      </c>
      <c r="D23" s="83">
        <f>C23-($E$18/(5*12))</f>
        <v>0.13791720154043663</v>
      </c>
      <c r="E23" s="84">
        <f>D23*12</f>
        <v>1.6550064184852395</v>
      </c>
    </row>
    <row r="24" spans="1:6" ht="18.75" x14ac:dyDescent="0.2">
      <c r="A24" s="81"/>
      <c r="B24" s="82">
        <f>13.24/1000</f>
        <v>1.324E-2</v>
      </c>
      <c r="C24" s="83">
        <f>B24*$E$18</f>
        <v>1.4340500641848524</v>
      </c>
      <c r="D24" s="83">
        <f>C24-($E$18/(7*12))</f>
        <v>0.14462222629745103</v>
      </c>
      <c r="E24" s="84">
        <f>D24*12</f>
        <v>1.7354667155694123</v>
      </c>
    </row>
    <row r="25" spans="1:6" ht="19.5" thickBot="1" x14ac:dyDescent="0.25">
      <c r="A25" s="85"/>
      <c r="B25" s="86">
        <f>9.72/1000</f>
        <v>9.7200000000000012E-3</v>
      </c>
      <c r="C25" s="87">
        <f>B25*$E$18</f>
        <v>1.0527920410783056</v>
      </c>
      <c r="D25" s="87">
        <f>C25-($E$18/(10*12))</f>
        <v>0.15019255455712466</v>
      </c>
      <c r="E25" s="88">
        <f>D25*12</f>
        <v>1.8023106546854959</v>
      </c>
    </row>
    <row r="26" spans="1:6" ht="20.100000000000001" customHeight="1" thickBot="1" x14ac:dyDescent="0.25">
      <c r="A26" s="89"/>
      <c r="B26" s="89"/>
      <c r="C26" s="89"/>
      <c r="D26" s="89"/>
      <c r="E26" s="89"/>
    </row>
    <row r="27" spans="1:6" ht="24.95" customHeight="1" thickBot="1" x14ac:dyDescent="0.25">
      <c r="A27" s="20"/>
      <c r="B27" s="21"/>
      <c r="C27" s="21"/>
      <c r="D27" s="21"/>
      <c r="E27" s="22"/>
    </row>
    <row r="28" spans="1:6" ht="12" customHeight="1" thickBot="1" x14ac:dyDescent="0.25">
      <c r="A28" s="24"/>
      <c r="B28" s="25"/>
      <c r="C28" s="25"/>
      <c r="D28" s="25"/>
      <c r="E28" s="26"/>
    </row>
    <row r="29" spans="1:6" ht="37.5" customHeight="1" x14ac:dyDescent="0.2">
      <c r="A29" s="90"/>
      <c r="B29" s="29"/>
      <c r="C29" s="29"/>
      <c r="D29" s="29"/>
      <c r="E29" s="91">
        <v>143000</v>
      </c>
    </row>
    <row r="30" spans="1:6" ht="18.75" x14ac:dyDescent="0.2">
      <c r="A30" s="50"/>
      <c r="B30" s="52"/>
      <c r="C30" s="52"/>
      <c r="D30" s="52"/>
      <c r="E30" s="92">
        <v>10077</v>
      </c>
    </row>
    <row r="31" spans="1:6" ht="19.5" thickBot="1" x14ac:dyDescent="0.25">
      <c r="A31" s="50"/>
      <c r="B31" s="52"/>
      <c r="C31" s="52"/>
      <c r="D31" s="52"/>
      <c r="E31" s="93">
        <f>E29/E30</f>
        <v>14.190731368462837</v>
      </c>
    </row>
    <row r="32" spans="1:6" ht="35.1" customHeight="1" thickBot="1" x14ac:dyDescent="0.25">
      <c r="A32" s="94"/>
      <c r="B32" s="57"/>
      <c r="C32" s="57"/>
      <c r="D32" s="95"/>
      <c r="E32" s="70">
        <f>E31*$D$5</f>
        <v>638.58291158082761</v>
      </c>
    </row>
  </sheetData>
  <mergeCells count="25">
    <mergeCell ref="A26:E26"/>
    <mergeCell ref="A27:E27"/>
    <mergeCell ref="A29:D29"/>
    <mergeCell ref="A30:D30"/>
    <mergeCell ref="A31:D31"/>
    <mergeCell ref="A32:D32"/>
    <mergeCell ref="A14:D14"/>
    <mergeCell ref="A15:D15"/>
    <mergeCell ref="A16:D16"/>
    <mergeCell ref="A18:D18"/>
    <mergeCell ref="A19:E19"/>
    <mergeCell ref="A20:E20"/>
    <mergeCell ref="A6:E6"/>
    <mergeCell ref="A7:E7"/>
    <mergeCell ref="A9:D9"/>
    <mergeCell ref="A10:D10"/>
    <mergeCell ref="A11:D11"/>
    <mergeCell ref="A12:D12"/>
    <mergeCell ref="A1:E1"/>
    <mergeCell ref="A3:C3"/>
    <mergeCell ref="D3:E3"/>
    <mergeCell ref="A4:B4"/>
    <mergeCell ref="D4:E4"/>
    <mergeCell ref="A5:B5"/>
    <mergeCell ref="D5:E5"/>
  </mergeCells>
  <printOptions horizontalCentered="1"/>
  <pageMargins left="0" right="0" top="0" bottom="0" header="0.31496062992125984" footer="0.31496062992125984"/>
  <pageSetup paperSize="9" scale="97" orientation="portrait" r:id="rId1"/>
  <headerFooter>
    <oddFooter>&amp;LPréparé par : le conseil syndical de la résidence Saint Exupery - TEF&amp;REdité le &amp;D</oddFooter>
  </headerFooter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bilan</vt:lpstr>
      <vt:lpstr>001</vt:lpstr>
      <vt:lpstr>002</vt:lpstr>
      <vt:lpstr>003</vt:lpstr>
      <vt:lpstr>004</vt:lpstr>
    </vt:vector>
  </TitlesOfParts>
  <Company>Lycée Polyvalent Régional Voillaume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2016-01-03T01:15:58Z</dcterms:created>
  <dcterms:modified xsi:type="dcterms:W3CDTF">2016-01-03T01:16:11Z</dcterms:modified>
</cp:coreProperties>
</file>