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showInkAnnotation="0" codeName="ThisWorkbook"/>
  <workbookProtection lockStructure="1"/>
  <bookViews>
    <workbookView xWindow="0" yWindow="0" windowWidth="19440" windowHeight="12435"/>
  </bookViews>
  <sheets>
    <sheet name="BDC CCVS 1 Page" sheetId="4" r:id="rId1"/>
    <sheet name="BDC CCVS 2 Pages" sheetId="3" r:id="rId2"/>
    <sheet name="listes" sheetId="5" r:id="rId3"/>
  </sheets>
  <definedNames>
    <definedName name="_xlnm._FilterDatabase" localSheetId="1" hidden="1">'BDC CCVS 2 Pages'!$A$15:$J$49</definedName>
    <definedName name="_xlnm.Print_Area" localSheetId="0">'BDC CCVS 1 Page'!$B$1:$K$46</definedName>
    <definedName name="_xlnm.Print_Area" localSheetId="1">'BDC CCVS 2 Pages'!$A$1:$J$83</definedName>
  </definedNames>
  <calcPr calcId="125725"/>
</workbook>
</file>

<file path=xl/calcChain.xml><?xml version="1.0" encoding="utf-8"?>
<calcChain xmlns="http://schemas.openxmlformats.org/spreadsheetml/2006/main">
  <c r="F26" i="3"/>
  <c r="F27"/>
  <c r="F20"/>
  <c r="I54"/>
  <c r="I55"/>
  <c r="I56"/>
  <c r="I57"/>
  <c r="I58"/>
  <c r="I59"/>
  <c r="I60"/>
  <c r="I61"/>
  <c r="I62"/>
  <c r="I63"/>
  <c r="I64"/>
  <c r="I53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17"/>
  <c r="F55"/>
  <c r="F56"/>
  <c r="F57"/>
  <c r="F58"/>
  <c r="F59"/>
  <c r="F60"/>
  <c r="F61"/>
  <c r="F62"/>
  <c r="F63"/>
  <c r="F64"/>
  <c r="F53"/>
  <c r="F24"/>
  <c r="F29"/>
  <c r="F30"/>
  <c r="F31"/>
  <c r="F32"/>
  <c r="F33"/>
  <c r="F34"/>
  <c r="F35"/>
  <c r="F36"/>
  <c r="G21" i="4"/>
  <c r="G22"/>
  <c r="G28" l="1"/>
  <c r="G29"/>
  <c r="G30"/>
  <c r="G31"/>
  <c r="G32"/>
  <c r="G33"/>
  <c r="G34"/>
  <c r="G35"/>
  <c r="G19"/>
  <c r="G20"/>
  <c r="G23"/>
  <c r="G24"/>
  <c r="G25"/>
  <c r="G26"/>
  <c r="G27"/>
  <c r="C12" i="3" l="1"/>
  <c r="F54"/>
  <c r="J35"/>
  <c r="J17"/>
  <c r="J18"/>
  <c r="J19"/>
  <c r="J20"/>
  <c r="J21"/>
  <c r="H43" l="1"/>
  <c r="H47"/>
  <c r="H46"/>
  <c r="H44"/>
  <c r="I45"/>
  <c r="H45"/>
  <c r="C44"/>
  <c r="G42"/>
  <c r="H42"/>
  <c r="G18" i="4" l="1"/>
  <c r="J32"/>
  <c r="J33"/>
  <c r="J34"/>
  <c r="J35"/>
  <c r="K35" s="1"/>
  <c r="J18"/>
  <c r="K18" s="1"/>
  <c r="J19"/>
  <c r="J20"/>
  <c r="K20" s="1"/>
  <c r="J21"/>
  <c r="K21" s="1"/>
  <c r="J22"/>
  <c r="J23"/>
  <c r="K23" s="1"/>
  <c r="J24"/>
  <c r="K24" s="1"/>
  <c r="J25"/>
  <c r="J26"/>
  <c r="K26" s="1"/>
  <c r="J27"/>
  <c r="J28"/>
  <c r="J29"/>
  <c r="J30"/>
  <c r="J31"/>
  <c r="J17"/>
  <c r="K17" s="1"/>
  <c r="G17"/>
  <c r="K34"/>
  <c r="K33"/>
  <c r="K32"/>
  <c r="K31"/>
  <c r="K30"/>
  <c r="K29"/>
  <c r="K28"/>
  <c r="K27"/>
  <c r="K25"/>
  <c r="K22"/>
  <c r="K19"/>
  <c r="H40" i="3"/>
  <c r="J54"/>
  <c r="J55"/>
  <c r="J56"/>
  <c r="J57"/>
  <c r="J59"/>
  <c r="J60"/>
  <c r="J61"/>
  <c r="J62"/>
  <c r="J63"/>
  <c r="J64"/>
  <c r="J53"/>
  <c r="J22"/>
  <c r="J23"/>
  <c r="J24"/>
  <c r="J25"/>
  <c r="J26"/>
  <c r="J27"/>
  <c r="J28"/>
  <c r="J29"/>
  <c r="J30"/>
  <c r="J31"/>
  <c r="J33"/>
  <c r="J36"/>
  <c r="J34"/>
  <c r="F17"/>
  <c r="F18"/>
  <c r="F19"/>
  <c r="F21"/>
  <c r="F22"/>
  <c r="F23"/>
  <c r="F25"/>
  <c r="F28"/>
  <c r="J41" i="4" l="1"/>
  <c r="J43" s="1"/>
  <c r="H39" i="3"/>
  <c r="C49"/>
  <c r="C48"/>
  <c r="C45"/>
  <c r="C46"/>
  <c r="C42"/>
  <c r="C41"/>
  <c r="G47"/>
  <c r="G46"/>
  <c r="G45"/>
  <c r="G44"/>
  <c r="G43"/>
  <c r="I78"/>
  <c r="I80" s="1"/>
  <c r="I82" s="1"/>
  <c r="J45" i="4" l="1"/>
</calcChain>
</file>

<file path=xl/sharedStrings.xml><?xml version="1.0" encoding="utf-8"?>
<sst xmlns="http://schemas.openxmlformats.org/spreadsheetml/2006/main" count="148" uniqueCount="85">
  <si>
    <t>BON DE COMMANDE</t>
  </si>
  <si>
    <t>Prescripteur :</t>
  </si>
  <si>
    <t xml:space="preserve">Designation </t>
  </si>
  <si>
    <t xml:space="preserve">Référence </t>
  </si>
  <si>
    <t xml:space="preserve">Quantité </t>
  </si>
  <si>
    <t>PU HT</t>
  </si>
  <si>
    <t>Montant HT</t>
  </si>
  <si>
    <t>Date de commande :</t>
  </si>
  <si>
    <t xml:space="preserve">Adresse de facturation </t>
  </si>
  <si>
    <t>Adresse de livraison</t>
  </si>
  <si>
    <t xml:space="preserve">Cachet de la Collectivité et signature </t>
  </si>
  <si>
    <t>Numéro de client :</t>
  </si>
  <si>
    <t>Frais de port :</t>
  </si>
  <si>
    <r>
      <rPr>
        <u/>
        <sz val="11"/>
        <color indexed="8"/>
        <rFont val="Calibri"/>
        <family val="2"/>
      </rPr>
      <t>Conditions de règlement</t>
    </r>
    <r>
      <rPr>
        <sz val="11"/>
        <color theme="1"/>
        <rFont val="Calibri"/>
        <family val="2"/>
        <scheme val="minor"/>
      </rPr>
      <t xml:space="preserve"> :</t>
    </r>
  </si>
  <si>
    <t>TVA 20% :</t>
  </si>
  <si>
    <t>Total €HT :</t>
  </si>
  <si>
    <t>Total €TTC :</t>
  </si>
  <si>
    <t>Marché n° :</t>
  </si>
  <si>
    <t xml:space="preserve">Communauté de Communes  </t>
  </si>
  <si>
    <t>De la Vallée de la Suippe</t>
  </si>
  <si>
    <t>Date de livraison:</t>
  </si>
  <si>
    <t>Fournisseur :</t>
  </si>
  <si>
    <t>établissement :</t>
  </si>
  <si>
    <t>CP ville</t>
  </si>
  <si>
    <t xml:space="preserve"> </t>
  </si>
  <si>
    <t xml:space="preserve"> Par mandat administratif à 30 jours date de réception de facture </t>
  </si>
  <si>
    <t xml:space="preserve">BON DE COMMANDE </t>
  </si>
  <si>
    <t xml:space="preserve"> N° :      2015 -</t>
  </si>
  <si>
    <t>Devis n°</t>
  </si>
  <si>
    <t>Mme.</t>
  </si>
  <si>
    <t>Entreprise</t>
  </si>
  <si>
    <t>Rue 1</t>
  </si>
  <si>
    <t>Rue 2</t>
  </si>
  <si>
    <t>BP</t>
  </si>
  <si>
    <t>Rue1</t>
  </si>
  <si>
    <t>Rue2</t>
  </si>
  <si>
    <t>Désignation</t>
  </si>
  <si>
    <t>ABSORBANT POUDRE MIL AQUEUX 1KG 1L.APMA</t>
  </si>
  <si>
    <t>'061028</t>
  </si>
  <si>
    <t>AEROSOL VANILLE 400ml</t>
  </si>
  <si>
    <t>ANIOS 3 EN 1 MAXI PARFUM AGRUME 5 KG</t>
  </si>
  <si>
    <t>'010078</t>
  </si>
  <si>
    <t>ANIOS 5 EN 1 SANITAIRES 5KG</t>
  </si>
  <si>
    <t>'010079</t>
  </si>
  <si>
    <t>ANIOS 5 EN 1 SANITAIRES MAXI 750ML PAR 6</t>
  </si>
  <si>
    <t>'010028</t>
  </si>
  <si>
    <t>ANIOS DEGRAISSANT DESINFECTANT MOUSSANT (JAUNE) 5L</t>
  </si>
  <si>
    <t>'010026</t>
  </si>
  <si>
    <t>ANIOS DEGRAISSANT DESINFECTANT MOUSSANT CITRON 5L</t>
  </si>
  <si>
    <t>'036675</t>
  </si>
  <si>
    <t>ANIOS DEGRAISSANT DESINFECTANT MOUSSANT ECO (JAUNE) 5L</t>
  </si>
  <si>
    <t>'010211</t>
  </si>
  <si>
    <t>ANIOS DOSEUR PRODOSE HPLON01109</t>
  </si>
  <si>
    <t>ANIOS INDUSPRAY SR26 1L</t>
  </si>
  <si>
    <t>ANIOS INDUSPRAY SR26 5L</t>
  </si>
  <si>
    <t>'036678</t>
  </si>
  <si>
    <t>ANIOS LINGETTES ALIMENTAIRES SANS RINCAGE PAR 200</t>
  </si>
  <si>
    <t>'010074</t>
  </si>
  <si>
    <t>ANIOS NETTOYANT DESINFECTANT MULTISURFACES MAXI 750ML PAR 6</t>
  </si>
  <si>
    <t>ANIOS PLONGE CONCENTRE DESINFECTANT ECO 5kg</t>
  </si>
  <si>
    <t>'010040</t>
  </si>
  <si>
    <t>ANIOS PLONGE CONCENTRE DESINFECTANT MAXI CITRON 1L PAR 12</t>
  </si>
  <si>
    <t>'010060</t>
  </si>
  <si>
    <t>ANIOS POUDRE DE RENOVATION VAISSELLE 10KG</t>
  </si>
  <si>
    <t>ANIOS PRO 5 EN 1 PREMIUM SANITAIRES 5KG</t>
  </si>
  <si>
    <t>ANIOS PRO 5 EN 1 PREMIUM SANITAIRES 750ML PAR 6</t>
  </si>
  <si>
    <t>'036681</t>
  </si>
  <si>
    <t>ANIOS PRO DETARTRANT DESINFECTANT MACHINE 5L</t>
  </si>
  <si>
    <t>ANIOS PRO LAVE BATTERIE 20K GRIS ELIAN</t>
  </si>
  <si>
    <t>TARIF remisé</t>
  </si>
  <si>
    <t>Fournisseurs</t>
  </si>
  <si>
    <t>DTH</t>
  </si>
  <si>
    <t>Tél</t>
  </si>
  <si>
    <t>Fax</t>
  </si>
  <si>
    <t>Email</t>
  </si>
  <si>
    <t>Commerciaux</t>
  </si>
  <si>
    <t>Rue</t>
  </si>
  <si>
    <t>Code client</t>
  </si>
  <si>
    <t>Mr ou Mme.</t>
  </si>
  <si>
    <t xml:space="preserve">Ateliers Municipaux </t>
  </si>
  <si>
    <t xml:space="preserve"> N° :      2015 - ADGEN</t>
  </si>
  <si>
    <t>Merci pour tout.</t>
  </si>
  <si>
    <t>Exemple des bons de commandes avec une liste de produits dans la feuille LISTES (la liste ne représente pas toute la liste, + de 1900 en tout).</t>
  </si>
  <si>
    <t>J'ai déjà fait un essai avec la validation des données. Cela ne me convient pas, car il faut rechercher un par un l'article, ce qui est très long.</t>
  </si>
  <si>
    <t>Serait-il possible de rechercher l'article que l'on veut, uniquement par son nom, et que celui-ci s'affiche dans la colonne Désignation ?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</si>
</sst>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#,##0.00\ &quot;€&quot;"/>
    <numFmt numFmtId="166" formatCode="0_ ;\-0\ "/>
  </numFmts>
  <fonts count="14">
    <font>
      <sz val="11"/>
      <color theme="1"/>
      <name val="Calibri"/>
      <family val="2"/>
      <scheme val="minor"/>
    </font>
    <font>
      <u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thin">
        <color theme="0"/>
      </top>
      <bottom style="hair">
        <color indexed="64"/>
      </bottom>
      <diagonal/>
    </border>
    <border>
      <left style="thin">
        <color theme="0" tint="-0.499984740745262"/>
      </left>
      <right style="dotted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indexed="64"/>
      </left>
      <right/>
      <top style="hair">
        <color indexed="64"/>
      </top>
      <bottom style="dotted">
        <color theme="0" tint="-4.9989318521683403E-2"/>
      </bottom>
      <diagonal/>
    </border>
    <border>
      <left/>
      <right/>
      <top style="hair">
        <color indexed="64"/>
      </top>
      <bottom style="dotted">
        <color theme="0" tint="-4.9989318521683403E-2"/>
      </bottom>
      <diagonal/>
    </border>
    <border>
      <left/>
      <right style="hair">
        <color indexed="64"/>
      </right>
      <top style="hair">
        <color indexed="64"/>
      </top>
      <bottom style="dotted">
        <color theme="0" tint="-4.9989318521683403E-2"/>
      </bottom>
      <diagonal/>
    </border>
    <border>
      <left style="hair">
        <color indexed="64"/>
      </left>
      <right/>
      <top style="dotted">
        <color theme="0" tint="-4.9989318521683403E-2"/>
      </top>
      <bottom style="dotted">
        <color theme="0" tint="-4.9989318521683403E-2"/>
      </bottom>
      <diagonal/>
    </border>
    <border>
      <left/>
      <right/>
      <top style="dotted">
        <color theme="0" tint="-4.9989318521683403E-2"/>
      </top>
      <bottom style="dotted">
        <color theme="0" tint="-4.9989318521683403E-2"/>
      </bottom>
      <diagonal/>
    </border>
    <border>
      <left/>
      <right style="hair">
        <color indexed="64"/>
      </right>
      <top style="dotted">
        <color theme="0" tint="-4.9989318521683403E-2"/>
      </top>
      <bottom style="dotted">
        <color theme="0" tint="-4.9989318521683403E-2"/>
      </bottom>
      <diagonal/>
    </border>
    <border>
      <left style="hair">
        <color indexed="64"/>
      </left>
      <right/>
      <top style="dotted">
        <color theme="0" tint="-4.9989318521683403E-2"/>
      </top>
      <bottom style="hair">
        <color indexed="64"/>
      </bottom>
      <diagonal/>
    </border>
    <border>
      <left/>
      <right/>
      <top style="dotted">
        <color theme="0" tint="-4.9989318521683403E-2"/>
      </top>
      <bottom style="hair">
        <color indexed="64"/>
      </bottom>
      <diagonal/>
    </border>
    <border>
      <left/>
      <right style="hair">
        <color indexed="64"/>
      </right>
      <top style="dotted">
        <color theme="0" tint="-4.9989318521683403E-2"/>
      </top>
      <bottom style="hair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dotted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 style="dotted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thin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 style="thin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/>
      <right style="dotted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dotted">
        <color theme="0" tint="-0.499984740745262"/>
      </top>
      <bottom style="thin">
        <color theme="0" tint="-0.499984740745262"/>
      </bottom>
      <diagonal/>
    </border>
    <border>
      <left/>
      <right/>
      <top style="dotted">
        <color theme="0" tint="-0.499984740745262"/>
      </top>
      <bottom style="thin">
        <color theme="0" tint="-0.499984740745262"/>
      </bottom>
      <diagonal/>
    </border>
    <border>
      <left/>
      <right style="dotted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/>
      <top/>
      <bottom style="dotted">
        <color theme="0" tint="-0.499984740745262"/>
      </bottom>
      <diagonal/>
    </border>
    <border>
      <left/>
      <right/>
      <top/>
      <bottom style="dotted">
        <color theme="0" tint="-0.499984740745262"/>
      </bottom>
      <diagonal/>
    </border>
    <border>
      <left/>
      <right style="dotted">
        <color theme="0" tint="-0.499984740745262"/>
      </right>
      <top/>
      <bottom style="dotted">
        <color theme="0" tint="-0.499984740745262"/>
      </bottom>
      <diagonal/>
    </border>
    <border>
      <left style="dotted">
        <color theme="0" tint="-0.499984740745262"/>
      </left>
      <right/>
      <top/>
      <bottom style="dotted">
        <color theme="0" tint="-0.499984740745262"/>
      </bottom>
      <diagonal/>
    </border>
    <border>
      <left/>
      <right/>
      <top style="thin">
        <color indexed="64"/>
      </top>
      <bottom/>
      <diagonal/>
    </border>
    <border>
      <left style="dotted">
        <color theme="0" tint="-0.499984740745262"/>
      </left>
      <right style="dotted">
        <color theme="0" tint="-0.499984740745262"/>
      </right>
      <top/>
      <bottom style="dotted">
        <color theme="0" tint="-0.499984740745262"/>
      </bottom>
      <diagonal/>
    </border>
    <border>
      <left style="dotted">
        <color theme="0" tint="-0.499984740745262"/>
      </left>
      <right style="thin">
        <color theme="0" tint="-0.499984740745262"/>
      </right>
      <top/>
      <bottom style="dotted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53">
    <xf numFmtId="0" fontId="0" fillId="0" borderId="0" xfId="0"/>
    <xf numFmtId="0" fontId="0" fillId="0" borderId="0" xfId="0" applyProtection="1">
      <protection locked="0" hidden="1"/>
    </xf>
    <xf numFmtId="1" fontId="2" fillId="0" borderId="50" xfId="2" applyNumberFormat="1" applyFont="1" applyBorder="1" applyAlignment="1" applyProtection="1">
      <alignment horizontal="center" vertical="center"/>
      <protection locked="0"/>
    </xf>
    <xf numFmtId="1" fontId="2" fillId="0" borderId="32" xfId="2" applyNumberFormat="1" applyFont="1" applyBorder="1" applyAlignment="1" applyProtection="1">
      <alignment horizontal="center" vertical="center"/>
      <protection locked="0"/>
    </xf>
    <xf numFmtId="1" fontId="2" fillId="0" borderId="37" xfId="2" applyNumberFormat="1" applyFont="1" applyBorder="1" applyAlignment="1" applyProtection="1">
      <alignment horizontal="center" vertical="center"/>
      <protection locked="0"/>
    </xf>
    <xf numFmtId="0" fontId="0" fillId="0" borderId="0" xfId="0" applyProtection="1"/>
    <xf numFmtId="0" fontId="5" fillId="0" borderId="0" xfId="0" applyFont="1" applyProtection="1"/>
    <xf numFmtId="0" fontId="5" fillId="0" borderId="0" xfId="0" applyFont="1" applyAlignment="1" applyProtection="1">
      <alignment vertical="top"/>
    </xf>
    <xf numFmtId="0" fontId="3" fillId="0" borderId="0" xfId="0" applyFont="1" applyProtection="1"/>
    <xf numFmtId="0" fontId="0" fillId="0" borderId="0" xfId="0" applyAlignment="1" applyProtection="1">
      <alignment horizontal="center"/>
    </xf>
    <xf numFmtId="0" fontId="4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4" fillId="0" borderId="0" xfId="0" applyFont="1" applyProtection="1"/>
    <xf numFmtId="0" fontId="0" fillId="0" borderId="0" xfId="0" applyAlignment="1" applyProtection="1"/>
    <xf numFmtId="0" fontId="0" fillId="0" borderId="0" xfId="0" applyBorder="1" applyProtection="1"/>
    <xf numFmtId="0" fontId="0" fillId="0" borderId="0" xfId="0" applyBorder="1" applyAlignment="1" applyProtection="1">
      <alignment vertical="center"/>
    </xf>
    <xf numFmtId="0" fontId="4" fillId="0" borderId="0" xfId="0" applyFont="1" applyBorder="1" applyAlignment="1" applyProtection="1">
      <alignment horizontal="left" vertical="center"/>
    </xf>
    <xf numFmtId="0" fontId="0" fillId="0" borderId="0" xfId="0" applyFill="1" applyBorder="1" applyAlignment="1" applyProtection="1">
      <alignment horizontal="left" vertical="center"/>
    </xf>
    <xf numFmtId="44" fontId="0" fillId="0" borderId="50" xfId="2" applyFont="1" applyBorder="1" applyAlignment="1" applyProtection="1">
      <alignment horizontal="left" vertical="center"/>
    </xf>
    <xf numFmtId="44" fontId="2" fillId="0" borderId="51" xfId="2" applyFont="1" applyBorder="1" applyAlignment="1" applyProtection="1">
      <alignment horizontal="left" vertical="center"/>
    </xf>
    <xf numFmtId="44" fontId="0" fillId="0" borderId="32" xfId="2" applyFont="1" applyBorder="1" applyAlignment="1" applyProtection="1">
      <alignment horizontal="left" vertical="center"/>
    </xf>
    <xf numFmtId="44" fontId="2" fillId="0" borderId="35" xfId="2" applyFont="1" applyBorder="1" applyAlignment="1" applyProtection="1">
      <alignment horizontal="left" vertical="center"/>
    </xf>
    <xf numFmtId="44" fontId="0" fillId="0" borderId="37" xfId="2" applyFont="1" applyBorder="1" applyAlignment="1" applyProtection="1">
      <alignment horizontal="left" vertical="center"/>
    </xf>
    <xf numFmtId="44" fontId="2" fillId="0" borderId="38" xfId="2" applyFont="1" applyBorder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6" xfId="0" applyBorder="1" applyProtection="1"/>
    <xf numFmtId="0" fontId="0" fillId="0" borderId="0" xfId="0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/>
    </xf>
    <xf numFmtId="0" fontId="0" fillId="0" borderId="28" xfId="0" applyBorder="1" applyAlignment="1" applyProtection="1">
      <alignment horizontal="center" vertical="top"/>
      <protection locked="0" hidden="1"/>
    </xf>
    <xf numFmtId="0" fontId="0" fillId="0" borderId="57" xfId="0" applyBorder="1" applyAlignment="1" applyProtection="1">
      <alignment horizontal="center" vertical="top"/>
      <protection locked="0" hidden="1"/>
    </xf>
    <xf numFmtId="0" fontId="0" fillId="0" borderId="59" xfId="0" applyBorder="1" applyAlignment="1" applyProtection="1">
      <alignment horizontal="center" vertical="top"/>
      <protection locked="0" hidden="1"/>
    </xf>
    <xf numFmtId="0" fontId="0" fillId="0" borderId="28" xfId="0" applyBorder="1" applyAlignment="1" applyProtection="1">
      <alignment vertical="center"/>
      <protection locked="0" hidden="1"/>
    </xf>
    <xf numFmtId="0" fontId="0" fillId="0" borderId="58" xfId="0" applyBorder="1" applyAlignment="1" applyProtection="1">
      <alignment vertical="center"/>
      <protection locked="0" hidden="1"/>
    </xf>
    <xf numFmtId="0" fontId="0" fillId="0" borderId="28" xfId="0" applyBorder="1" applyAlignment="1" applyProtection="1">
      <alignment horizontal="center" vertical="center" wrapText="1"/>
      <protection locked="0" hidden="1"/>
    </xf>
    <xf numFmtId="0" fontId="12" fillId="0" borderId="58" xfId="3" applyBorder="1" applyAlignment="1" applyProtection="1">
      <alignment vertical="center"/>
      <protection locked="0" hidden="1"/>
    </xf>
    <xf numFmtId="0" fontId="0" fillId="0" borderId="59" xfId="0" applyBorder="1" applyAlignment="1" applyProtection="1">
      <alignment horizontal="center" vertical="center" wrapText="1"/>
      <protection locked="0" hidden="1"/>
    </xf>
    <xf numFmtId="0" fontId="0" fillId="0" borderId="59" xfId="0" applyBorder="1" applyAlignment="1" applyProtection="1">
      <alignment vertical="center"/>
      <protection locked="0" hidden="1"/>
    </xf>
    <xf numFmtId="1" fontId="2" fillId="0" borderId="31" xfId="2" applyNumberFormat="1" applyFont="1" applyBorder="1" applyAlignment="1" applyProtection="1">
      <alignment horizontal="center" vertical="center"/>
      <protection locked="0"/>
    </xf>
    <xf numFmtId="1" fontId="2" fillId="0" borderId="7" xfId="2" applyNumberFormat="1" applyFont="1" applyBorder="1" applyAlignment="1" applyProtection="1">
      <alignment horizontal="center" vertical="center"/>
      <protection locked="0"/>
    </xf>
    <xf numFmtId="0" fontId="0" fillId="0" borderId="57" xfId="0" applyBorder="1" applyAlignment="1" applyProtection="1">
      <alignment horizontal="center" vertical="top"/>
      <protection hidden="1"/>
    </xf>
    <xf numFmtId="0" fontId="0" fillId="0" borderId="28" xfId="0" applyBorder="1" applyAlignment="1" applyProtection="1">
      <alignment horizontal="center" vertical="top"/>
      <protection hidden="1"/>
    </xf>
    <xf numFmtId="0" fontId="0" fillId="0" borderId="28" xfId="0" applyBorder="1" applyProtection="1">
      <protection hidden="1"/>
    </xf>
    <xf numFmtId="0" fontId="0" fillId="0" borderId="28" xfId="0" applyBorder="1" applyAlignment="1" applyProtection="1">
      <alignment vertical="center"/>
      <protection hidden="1"/>
    </xf>
    <xf numFmtId="0" fontId="0" fillId="0" borderId="58" xfId="0" applyBorder="1" applyAlignment="1" applyProtection="1">
      <alignment vertical="center"/>
      <protection hidden="1"/>
    </xf>
    <xf numFmtId="0" fontId="0" fillId="0" borderId="0" xfId="0" applyProtection="1">
      <protection hidden="1"/>
    </xf>
    <xf numFmtId="3" fontId="0" fillId="0" borderId="0" xfId="0" applyNumberFormat="1" applyProtection="1"/>
    <xf numFmtId="0" fontId="8" fillId="0" borderId="28" xfId="0" applyFont="1" applyBorder="1" applyAlignment="1" applyProtection="1">
      <alignment horizontal="left"/>
    </xf>
    <xf numFmtId="0" fontId="8" fillId="0" borderId="28" xfId="0" applyFont="1" applyBorder="1" applyAlignment="1" applyProtection="1">
      <alignment horizontal="left"/>
      <protection hidden="1"/>
    </xf>
    <xf numFmtId="165" fontId="10" fillId="0" borderId="53" xfId="0" applyNumberFormat="1" applyFont="1" applyBorder="1" applyAlignment="1" applyProtection="1">
      <alignment horizontal="center" wrapText="1"/>
      <protection hidden="1"/>
    </xf>
    <xf numFmtId="0" fontId="11" fillId="0" borderId="54" xfId="0" applyFont="1" applyBorder="1" applyAlignment="1" applyProtection="1">
      <alignment horizontal="center"/>
      <protection hidden="1"/>
    </xf>
    <xf numFmtId="0" fontId="11" fillId="0" borderId="55" xfId="0" applyFont="1" applyBorder="1" applyAlignment="1" applyProtection="1">
      <alignment horizontal="center"/>
      <protection hidden="1"/>
    </xf>
    <xf numFmtId="0" fontId="11" fillId="0" borderId="56" xfId="0" applyFont="1" applyBorder="1" applyAlignment="1" applyProtection="1">
      <alignment horizontal="center"/>
      <protection hidden="1"/>
    </xf>
    <xf numFmtId="0" fontId="9" fillId="0" borderId="28" xfId="0" applyFont="1" applyBorder="1" applyAlignment="1" applyProtection="1">
      <alignment horizontal="left"/>
    </xf>
    <xf numFmtId="0" fontId="9" fillId="0" borderId="28" xfId="0" applyFont="1" applyBorder="1" applyAlignment="1" applyProtection="1">
      <alignment horizontal="left"/>
      <protection hidden="1"/>
    </xf>
    <xf numFmtId="165" fontId="10" fillId="0" borderId="53" xfId="0" applyNumberFormat="1" applyFon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 vertical="center"/>
    </xf>
    <xf numFmtId="49" fontId="4" fillId="0" borderId="10" xfId="0" applyNumberFormat="1" applyFont="1" applyFill="1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vertical="center"/>
    </xf>
    <xf numFmtId="165" fontId="10" fillId="0" borderId="28" xfId="0" applyNumberFormat="1" applyFont="1" applyBorder="1" applyAlignment="1" applyProtection="1">
      <alignment horizontal="center"/>
      <protection hidden="1"/>
    </xf>
    <xf numFmtId="49" fontId="0" fillId="0" borderId="0" xfId="0" applyNumberFormat="1" applyAlignment="1" applyProtection="1">
      <alignment horizontal="left" vertical="center"/>
    </xf>
    <xf numFmtId="0" fontId="0" fillId="0" borderId="0" xfId="0" applyBorder="1" applyAlignment="1" applyProtection="1">
      <alignment horizontal="center"/>
    </xf>
    <xf numFmtId="3" fontId="0" fillId="0" borderId="0" xfId="0" applyNumberFormat="1" applyAlignment="1" applyProtection="1">
      <alignment horizontal="left" vertical="center"/>
    </xf>
    <xf numFmtId="0" fontId="9" fillId="0" borderId="0" xfId="0" applyFont="1" applyProtection="1"/>
    <xf numFmtId="0" fontId="9" fillId="0" borderId="0" xfId="0" applyFont="1" applyProtection="1">
      <protection hidden="1"/>
    </xf>
    <xf numFmtId="165" fontId="10" fillId="0" borderId="0" xfId="0" applyNumberFormat="1" applyFont="1" applyAlignment="1" applyProtection="1">
      <alignment horizontal="center"/>
      <protection hidden="1"/>
    </xf>
    <xf numFmtId="0" fontId="4" fillId="0" borderId="0" xfId="0" applyFont="1" applyAlignment="1" applyProtection="1">
      <alignment vertical="center"/>
    </xf>
    <xf numFmtId="165" fontId="9" fillId="0" borderId="28" xfId="0" applyNumberFormat="1" applyFont="1" applyBorder="1" applyAlignment="1">
      <alignment horizontal="center" vertical="center"/>
    </xf>
    <xf numFmtId="165" fontId="9" fillId="0" borderId="28" xfId="0" applyNumberFormat="1" applyFont="1" applyBorder="1" applyAlignment="1">
      <alignment horizontal="center" vertical="center" wrapText="1"/>
    </xf>
    <xf numFmtId="165" fontId="9" fillId="0" borderId="61" xfId="0" applyNumberFormat="1" applyFont="1" applyBorder="1" applyAlignment="1">
      <alignment horizontal="center" vertical="center" wrapText="1"/>
    </xf>
    <xf numFmtId="2" fontId="2" fillId="0" borderId="31" xfId="2" applyNumberFormat="1" applyFont="1" applyBorder="1" applyAlignment="1" applyProtection="1">
      <alignment horizontal="center" vertical="center"/>
      <protection locked="0"/>
    </xf>
    <xf numFmtId="0" fontId="12" fillId="0" borderId="60" xfId="3" applyBorder="1" applyAlignment="1" applyProtection="1">
      <alignment vertical="center"/>
      <protection locked="0" hidden="1"/>
    </xf>
    <xf numFmtId="0" fontId="13" fillId="0" borderId="0" xfId="0" applyFont="1" applyProtection="1"/>
    <xf numFmtId="0" fontId="4" fillId="0" borderId="13" xfId="0" applyFont="1" applyBorder="1" applyAlignment="1" applyProtection="1">
      <alignment horizontal="left" vertical="center"/>
    </xf>
    <xf numFmtId="0" fontId="4" fillId="0" borderId="7" xfId="0" applyFont="1" applyBorder="1" applyAlignment="1" applyProtection="1">
      <alignment horizontal="left" vertical="center"/>
    </xf>
    <xf numFmtId="44" fontId="7" fillId="0" borderId="7" xfId="2" applyFont="1" applyBorder="1" applyAlignment="1" applyProtection="1">
      <alignment horizontal="left" vertical="center"/>
    </xf>
    <xf numFmtId="44" fontId="7" fillId="0" borderId="8" xfId="2" applyFont="1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0" fillId="0" borderId="23" xfId="0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49" fontId="0" fillId="0" borderId="43" xfId="0" applyNumberFormat="1" applyBorder="1" applyAlignment="1" applyProtection="1">
      <alignment horizontal="left" vertical="center" wrapText="1"/>
    </xf>
    <xf numFmtId="49" fontId="0" fillId="0" borderId="44" xfId="0" applyNumberFormat="1" applyBorder="1" applyAlignment="1" applyProtection="1">
      <alignment horizontal="left" vertical="center" wrapText="1"/>
    </xf>
    <xf numFmtId="49" fontId="0" fillId="0" borderId="42" xfId="0" applyNumberFormat="1" applyBorder="1" applyAlignment="1" applyProtection="1">
      <alignment horizontal="left" vertical="center" wrapText="1"/>
    </xf>
    <xf numFmtId="166" fontId="0" fillId="0" borderId="48" xfId="1" applyNumberFormat="1" applyFont="1" applyBorder="1" applyAlignment="1" applyProtection="1">
      <alignment horizontal="center" vertical="center"/>
    </xf>
    <xf numFmtId="166" fontId="0" fillId="0" borderId="47" xfId="1" applyNumberFormat="1" applyFont="1" applyBorder="1" applyAlignment="1" applyProtection="1">
      <alignment horizontal="center" vertical="center"/>
    </xf>
    <xf numFmtId="49" fontId="0" fillId="0" borderId="40" xfId="0" applyNumberFormat="1" applyBorder="1" applyAlignment="1" applyProtection="1">
      <alignment horizontal="left" vertical="center" wrapText="1"/>
    </xf>
    <xf numFmtId="49" fontId="0" fillId="0" borderId="41" xfId="0" applyNumberFormat="1" applyBorder="1" applyAlignment="1" applyProtection="1">
      <alignment horizontal="left" vertical="center" wrapText="1"/>
    </xf>
    <xf numFmtId="49" fontId="0" fillId="0" borderId="39" xfId="0" applyNumberFormat="1" applyBorder="1" applyAlignment="1" applyProtection="1">
      <alignment horizontal="left" vertical="center" wrapText="1"/>
    </xf>
    <xf numFmtId="0" fontId="6" fillId="3" borderId="49" xfId="0" applyFont="1" applyFill="1" applyBorder="1" applyAlignment="1" applyProtection="1">
      <alignment horizontal="center" vertical="center"/>
    </xf>
    <xf numFmtId="0" fontId="6" fillId="3" borderId="52" xfId="0" applyFont="1" applyFill="1" applyBorder="1" applyAlignment="1" applyProtection="1">
      <alignment horizontal="center" vertical="center"/>
    </xf>
    <xf numFmtId="49" fontId="0" fillId="0" borderId="45" xfId="0" applyNumberFormat="1" applyBorder="1" applyAlignment="1" applyProtection="1">
      <alignment horizontal="left" vertical="center" wrapText="1"/>
    </xf>
    <xf numFmtId="49" fontId="0" fillId="0" borderId="46" xfId="0" applyNumberFormat="1" applyBorder="1" applyAlignment="1" applyProtection="1">
      <alignment horizontal="left" vertical="center" wrapText="1"/>
    </xf>
    <xf numFmtId="49" fontId="0" fillId="0" borderId="47" xfId="0" applyNumberFormat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/>
    </xf>
    <xf numFmtId="164" fontId="0" fillId="0" borderId="1" xfId="0" applyNumberFormat="1" applyFill="1" applyBorder="1" applyAlignment="1" applyProtection="1">
      <alignment horizontal="left" vertical="center"/>
      <protection locked="0"/>
    </xf>
    <xf numFmtId="49" fontId="4" fillId="0" borderId="11" xfId="0" applyNumberFormat="1" applyFont="1" applyFill="1" applyBorder="1" applyAlignment="1" applyProtection="1">
      <alignment horizontal="left" vertical="center"/>
    </xf>
    <xf numFmtId="49" fontId="0" fillId="2" borderId="9" xfId="0" applyNumberFormat="1" applyFill="1" applyBorder="1" applyAlignment="1" applyProtection="1">
      <alignment horizontal="left" vertical="center"/>
      <protection locked="0"/>
    </xf>
    <xf numFmtId="164" fontId="0" fillId="0" borderId="12" xfId="0" applyNumberFormat="1" applyFill="1" applyBorder="1" applyAlignment="1" applyProtection="1">
      <alignment horizontal="left" vertical="center"/>
      <protection locked="0"/>
    </xf>
    <xf numFmtId="49" fontId="4" fillId="0" borderId="0" xfId="0" applyNumberFormat="1" applyFont="1" applyAlignment="1" applyProtection="1">
      <alignment horizontal="left" vertical="center"/>
      <protection locked="0"/>
    </xf>
    <xf numFmtId="49" fontId="4" fillId="0" borderId="10" xfId="0" applyNumberFormat="1" applyFont="1" applyFill="1" applyBorder="1" applyAlignment="1" applyProtection="1">
      <alignment horizontal="left" vertical="center"/>
    </xf>
    <xf numFmtId="0" fontId="0" fillId="0" borderId="11" xfId="0" applyBorder="1" applyAlignment="1" applyProtection="1">
      <alignment horizontal="center"/>
    </xf>
    <xf numFmtId="49" fontId="0" fillId="0" borderId="17" xfId="0" applyNumberFormat="1" applyFill="1" applyBorder="1" applyAlignment="1" applyProtection="1">
      <alignment horizontal="left" vertical="center"/>
    </xf>
    <xf numFmtId="49" fontId="0" fillId="0" borderId="18" xfId="0" applyNumberFormat="1" applyFill="1" applyBorder="1" applyAlignment="1" applyProtection="1">
      <alignment horizontal="left" vertical="center"/>
    </xf>
    <xf numFmtId="49" fontId="0" fillId="0" borderId="19" xfId="0" applyNumberFormat="1" applyFill="1" applyBorder="1" applyAlignment="1" applyProtection="1">
      <alignment horizontal="left" vertical="center"/>
    </xf>
    <xf numFmtId="49" fontId="0" fillId="0" borderId="20" xfId="0" applyNumberFormat="1" applyFill="1" applyBorder="1" applyAlignment="1" applyProtection="1">
      <alignment horizontal="left" vertical="center"/>
    </xf>
    <xf numFmtId="49" fontId="0" fillId="0" borderId="21" xfId="0" applyNumberFormat="1" applyFill="1" applyBorder="1" applyAlignment="1" applyProtection="1">
      <alignment horizontal="left" vertical="center"/>
    </xf>
    <xf numFmtId="49" fontId="0" fillId="0" borderId="22" xfId="0" applyNumberFormat="1" applyFill="1" applyBorder="1" applyAlignment="1" applyProtection="1">
      <alignment horizontal="left" vertical="center"/>
    </xf>
    <xf numFmtId="49" fontId="0" fillId="0" borderId="14" xfId="0" applyNumberFormat="1" applyFill="1" applyBorder="1" applyAlignment="1" applyProtection="1">
      <alignment horizontal="left" vertical="center"/>
    </xf>
    <xf numFmtId="49" fontId="0" fillId="0" borderId="15" xfId="0" applyNumberFormat="1" applyFill="1" applyBorder="1" applyAlignment="1" applyProtection="1">
      <alignment horizontal="left" vertical="center"/>
    </xf>
    <xf numFmtId="49" fontId="0" fillId="0" borderId="16" xfId="0" applyNumberForma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center" vertical="center"/>
    </xf>
    <xf numFmtId="49" fontId="4" fillId="0" borderId="0" xfId="0" applyNumberFormat="1" applyFont="1" applyAlignment="1" applyProtection="1">
      <alignment horizontal="left" vertical="center"/>
    </xf>
    <xf numFmtId="49" fontId="0" fillId="2" borderId="9" xfId="0" applyNumberFormat="1" applyFill="1" applyBorder="1" applyAlignment="1" applyProtection="1">
      <alignment horizontal="center" vertical="center"/>
    </xf>
    <xf numFmtId="49" fontId="0" fillId="0" borderId="33" xfId="0" applyNumberFormat="1" applyBorder="1" applyAlignment="1" applyProtection="1">
      <alignment horizontal="left" vertical="center" wrapText="1"/>
      <protection locked="0"/>
    </xf>
    <xf numFmtId="49" fontId="0" fillId="0" borderId="31" xfId="0" applyNumberFormat="1" applyBorder="1" applyAlignment="1" applyProtection="1">
      <alignment horizontal="left" vertical="center" wrapText="1"/>
      <protection locked="0"/>
    </xf>
    <xf numFmtId="166" fontId="0" fillId="0" borderId="31" xfId="1" applyNumberFormat="1" applyFont="1" applyBorder="1" applyAlignment="1" applyProtection="1">
      <alignment horizontal="center" vertical="center"/>
    </xf>
    <xf numFmtId="49" fontId="0" fillId="0" borderId="13" xfId="0" applyNumberFormat="1" applyBorder="1" applyAlignment="1" applyProtection="1">
      <alignment horizontal="left" vertical="center" wrapText="1"/>
      <protection locked="0"/>
    </xf>
    <xf numFmtId="49" fontId="0" fillId="0" borderId="7" xfId="0" applyNumberForma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/>
    </xf>
    <xf numFmtId="49" fontId="0" fillId="0" borderId="34" xfId="0" applyNumberFormat="1" applyBorder="1" applyAlignment="1" applyProtection="1">
      <alignment horizontal="left" vertical="center" wrapText="1"/>
      <protection locked="0"/>
    </xf>
    <xf numFmtId="49" fontId="0" fillId="0" borderId="32" xfId="0" applyNumberFormat="1" applyBorder="1" applyAlignment="1" applyProtection="1">
      <alignment horizontal="left" vertical="center" wrapText="1"/>
      <protection locked="0"/>
    </xf>
    <xf numFmtId="166" fontId="0" fillId="0" borderId="32" xfId="1" applyNumberFormat="1" applyFont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center" vertical="center"/>
    </xf>
    <xf numFmtId="49" fontId="4" fillId="0" borderId="10" xfId="0" applyNumberFormat="1" applyFont="1" applyFill="1" applyBorder="1" applyAlignment="1" applyProtection="1">
      <alignment horizontal="center" vertical="center"/>
    </xf>
    <xf numFmtId="49" fontId="0" fillId="2" borderId="9" xfId="0" applyNumberFormat="1" applyFill="1" applyBorder="1" applyAlignment="1" applyProtection="1">
      <alignment horizontal="center" vertical="center"/>
      <protection locked="0"/>
    </xf>
    <xf numFmtId="166" fontId="0" fillId="0" borderId="29" xfId="1" applyNumberFormat="1" applyFont="1" applyBorder="1" applyAlignment="1" applyProtection="1">
      <alignment horizontal="center" vertical="center"/>
    </xf>
    <xf numFmtId="166" fontId="0" fillId="0" borderId="30" xfId="1" applyNumberFormat="1" applyFont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/>
    </xf>
    <xf numFmtId="49" fontId="0" fillId="2" borderId="26" xfId="0" applyNumberFormat="1" applyFill="1" applyBorder="1" applyAlignment="1" applyProtection="1">
      <alignment horizontal="center" vertical="center"/>
      <protection locked="0"/>
    </xf>
    <xf numFmtId="49" fontId="0" fillId="2" borderId="27" xfId="0" applyNumberFormat="1" applyFill="1" applyBorder="1" applyAlignment="1" applyProtection="1">
      <alignment horizontal="center" vertical="center"/>
    </xf>
    <xf numFmtId="164" fontId="0" fillId="0" borderId="12" xfId="0" applyNumberFormat="1" applyFill="1" applyBorder="1" applyAlignment="1" applyProtection="1">
      <alignment horizontal="center" vertical="center"/>
      <protection locked="0"/>
    </xf>
    <xf numFmtId="164" fontId="0" fillId="0" borderId="1" xfId="0" applyNumberFormat="1" applyFill="1" applyBorder="1" applyAlignment="1" applyProtection="1">
      <alignment horizontal="center" vertical="center"/>
      <protection locked="0"/>
    </xf>
    <xf numFmtId="164" fontId="0" fillId="0" borderId="12" xfId="0" applyNumberFormat="1" applyFill="1" applyBorder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horizontal="center" vertical="center"/>
    </xf>
    <xf numFmtId="49" fontId="0" fillId="0" borderId="36" xfId="0" applyNumberFormat="1" applyBorder="1" applyAlignment="1" applyProtection="1">
      <alignment horizontal="left" vertical="center" wrapText="1"/>
      <protection locked="0"/>
    </xf>
    <xf numFmtId="49" fontId="0" fillId="0" borderId="37" xfId="0" applyNumberFormat="1" applyBorder="1" applyAlignment="1" applyProtection="1">
      <alignment horizontal="left" vertical="center" wrapText="1"/>
      <protection locked="0"/>
    </xf>
    <xf numFmtId="49" fontId="0" fillId="0" borderId="62" xfId="0" applyNumberFormat="1" applyBorder="1" applyAlignment="1" applyProtection="1">
      <alignment horizontal="center" vertical="center" wrapText="1"/>
      <protection locked="0"/>
    </xf>
    <xf numFmtId="49" fontId="0" fillId="0" borderId="63" xfId="0" applyNumberFormat="1" applyBorder="1" applyAlignment="1" applyProtection="1">
      <alignment horizontal="center" vertical="center" wrapText="1"/>
      <protection locked="0"/>
    </xf>
    <xf numFmtId="49" fontId="0" fillId="0" borderId="30" xfId="0" applyNumberFormat="1" applyBorder="1" applyAlignment="1" applyProtection="1">
      <alignment horizontal="center" vertical="center" wrapText="1"/>
      <protection locked="0"/>
    </xf>
    <xf numFmtId="49" fontId="0" fillId="0" borderId="43" xfId="0" applyNumberFormat="1" applyBorder="1" applyAlignment="1" applyProtection="1">
      <alignment horizontal="center" vertical="center" wrapText="1"/>
      <protection locked="0"/>
    </xf>
    <xf numFmtId="49" fontId="0" fillId="0" borderId="44" xfId="0" applyNumberFormat="1" applyBorder="1" applyAlignment="1" applyProtection="1">
      <alignment horizontal="center" vertical="center" wrapText="1"/>
      <protection locked="0"/>
    </xf>
    <xf numFmtId="49" fontId="0" fillId="0" borderId="42" xfId="0" applyNumberFormat="1" applyBorder="1" applyAlignment="1" applyProtection="1">
      <alignment horizontal="center" vertical="center" wrapText="1"/>
      <protection locked="0"/>
    </xf>
  </cellXfs>
  <cellStyles count="4">
    <cellStyle name="Lien hypertexte" xfId="3" builtinId="8"/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19050</xdr:rowOff>
    </xdr:from>
    <xdr:to>
      <xdr:col>2</xdr:col>
      <xdr:colOff>703743</xdr:colOff>
      <xdr:row>2</xdr:row>
      <xdr:rowOff>56029</xdr:rowOff>
    </xdr:to>
    <xdr:sp macro="[0]!lance_userform" textlink="">
      <xdr:nvSpPr>
        <xdr:cNvPr id="2" name="BP_Image_IPR"/>
        <xdr:cNvSpPr/>
      </xdr:nvSpPr>
      <xdr:spPr>
        <a:xfrm>
          <a:off x="95250" y="19050"/>
          <a:ext cx="1513368" cy="703729"/>
        </a:xfrm>
        <a:prstGeom prst="roundRect">
          <a:avLst/>
        </a:prstGeom>
        <a:solidFill>
          <a:srgbClr val="FFC000"/>
        </a:solidFill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rgbClr val="002060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rechercher</a:t>
          </a:r>
          <a:r>
            <a:rPr lang="fr-FR" sz="1200" b="1" baseline="0">
              <a:solidFill>
                <a:srgbClr val="002060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référence</a:t>
          </a:r>
          <a:endParaRPr lang="fr-FR" sz="1200" b="1">
            <a:solidFill>
              <a:srgbClr val="002060"/>
            </a:solidFill>
            <a:effectLst>
              <a:innerShdw blurRad="50927" dist="38481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703743</xdr:colOff>
      <xdr:row>2</xdr:row>
      <xdr:rowOff>84604</xdr:rowOff>
    </xdr:to>
    <xdr:sp macro="[0]!lance_userform" textlink="">
      <xdr:nvSpPr>
        <xdr:cNvPr id="2" name="BP_Image_IPR"/>
        <xdr:cNvSpPr/>
      </xdr:nvSpPr>
      <xdr:spPr>
        <a:xfrm>
          <a:off x="0" y="47625"/>
          <a:ext cx="1513368" cy="703729"/>
        </a:xfrm>
        <a:prstGeom prst="roundRect">
          <a:avLst/>
        </a:prstGeom>
        <a:solidFill>
          <a:srgbClr val="FFC000"/>
        </a:solidFill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rgbClr val="002060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rechercher</a:t>
          </a:r>
          <a:r>
            <a:rPr lang="fr-FR" sz="1200" b="1" baseline="0">
              <a:solidFill>
                <a:srgbClr val="002060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référence</a:t>
          </a:r>
          <a:endParaRPr lang="fr-FR" sz="1200" b="1">
            <a:solidFill>
              <a:srgbClr val="002060"/>
            </a:solidFill>
            <a:effectLst>
              <a:innerShdw blurRad="50927" dist="38481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4" tint="0.39997558519241921"/>
  </sheetPr>
  <dimension ref="B1:P46"/>
  <sheetViews>
    <sheetView showGridLines="0" tabSelected="1" view="pageLayout" zoomScale="55" zoomScaleNormal="100" zoomScaleSheetLayoutView="55" zoomScalePageLayoutView="55" workbookViewId="0">
      <selection activeCell="N33" sqref="N33"/>
    </sheetView>
  </sheetViews>
  <sheetFormatPr baseColWidth="10" defaultColWidth="11.42578125" defaultRowHeight="15"/>
  <cols>
    <col min="1" max="1" width="1.28515625" style="5" customWidth="1"/>
    <col min="2" max="2" width="11.42578125" style="5" customWidth="1"/>
    <col min="3" max="4" width="11.42578125" style="5"/>
    <col min="5" max="5" width="17.85546875" style="5" customWidth="1"/>
    <col min="6" max="6" width="15" style="5" customWidth="1"/>
    <col min="7" max="7" width="7.42578125" style="5" customWidth="1"/>
    <col min="8" max="8" width="11.42578125" style="5" customWidth="1"/>
    <col min="9" max="10" width="11.42578125" style="5"/>
    <col min="11" max="11" width="15.140625" style="5" customWidth="1"/>
    <col min="12" max="12" width="11.42578125" style="5"/>
    <col min="13" max="13" width="11.42578125" style="5" customWidth="1"/>
    <col min="14" max="16384" width="11.42578125" style="5"/>
  </cols>
  <sheetData>
    <row r="1" spans="2:16" ht="21">
      <c r="D1" s="6"/>
    </row>
    <row r="2" spans="2:16" ht="31.5">
      <c r="D2" s="7"/>
      <c r="H2" s="8" t="s">
        <v>26</v>
      </c>
      <c r="I2" s="9"/>
      <c r="J2" s="9"/>
      <c r="K2" s="9"/>
    </row>
    <row r="3" spans="2:16">
      <c r="H3" s="10" t="s">
        <v>27</v>
      </c>
      <c r="I3" s="104"/>
      <c r="J3" s="104"/>
      <c r="K3" s="11"/>
      <c r="L3" s="77"/>
      <c r="M3" s="77"/>
      <c r="N3" s="77"/>
      <c r="O3" s="77"/>
      <c r="P3" s="77"/>
    </row>
    <row r="4" spans="2:16">
      <c r="H4" s="12" t="s">
        <v>21</v>
      </c>
      <c r="I4" s="82" t="s">
        <v>71</v>
      </c>
      <c r="J4" s="82"/>
      <c r="L4" s="77"/>
      <c r="M4" s="77"/>
      <c r="N4" s="77"/>
      <c r="O4" s="77"/>
      <c r="P4" s="77"/>
    </row>
    <row r="5" spans="2:16">
      <c r="B5" s="13" t="s">
        <v>28</v>
      </c>
      <c r="D5" s="102"/>
      <c r="E5" s="102"/>
      <c r="L5" s="77" t="s">
        <v>82</v>
      </c>
      <c r="M5" s="77"/>
      <c r="N5" s="77"/>
      <c r="O5" s="77"/>
      <c r="P5" s="77"/>
    </row>
    <row r="6" spans="2:16">
      <c r="B6" s="13" t="s">
        <v>17</v>
      </c>
      <c r="C6" s="14"/>
      <c r="D6" s="102" t="s">
        <v>24</v>
      </c>
      <c r="E6" s="102"/>
      <c r="H6" s="105" t="s">
        <v>29</v>
      </c>
      <c r="I6" s="105"/>
      <c r="J6" s="105"/>
      <c r="K6" s="105"/>
      <c r="L6" s="77" t="s">
        <v>83</v>
      </c>
      <c r="M6" s="77"/>
      <c r="N6" s="77"/>
      <c r="O6" s="77"/>
      <c r="P6" s="77"/>
    </row>
    <row r="7" spans="2:16">
      <c r="B7" s="15"/>
      <c r="C7" s="16"/>
      <c r="D7" s="16"/>
      <c r="H7" s="101" t="s">
        <v>30</v>
      </c>
      <c r="I7" s="101"/>
      <c r="J7" s="101"/>
      <c r="K7" s="101"/>
      <c r="L7" s="77" t="s">
        <v>84</v>
      </c>
      <c r="M7" s="77"/>
      <c r="N7" s="77"/>
      <c r="O7" s="77"/>
      <c r="P7" s="77"/>
    </row>
    <row r="8" spans="2:16">
      <c r="B8" s="99" t="s">
        <v>11</v>
      </c>
      <c r="C8" s="99"/>
      <c r="D8" s="102"/>
      <c r="E8" s="102"/>
      <c r="H8" s="101" t="s">
        <v>31</v>
      </c>
      <c r="I8" s="101"/>
      <c r="J8" s="101"/>
      <c r="K8" s="101"/>
      <c r="L8" s="77" t="s">
        <v>81</v>
      </c>
      <c r="M8" s="77"/>
      <c r="N8" s="77"/>
      <c r="O8" s="77"/>
      <c r="P8" s="77"/>
    </row>
    <row r="9" spans="2:16">
      <c r="B9" s="99" t="s">
        <v>1</v>
      </c>
      <c r="C9" s="99"/>
      <c r="D9" s="102"/>
      <c r="E9" s="102"/>
      <c r="H9" s="101" t="s">
        <v>32</v>
      </c>
      <c r="I9" s="101"/>
      <c r="J9" s="101"/>
      <c r="K9" s="101"/>
      <c r="L9" s="77"/>
      <c r="M9" s="77"/>
      <c r="N9" s="77"/>
      <c r="O9" s="77"/>
      <c r="P9" s="77"/>
    </row>
    <row r="10" spans="2:16">
      <c r="B10" s="99" t="s">
        <v>22</v>
      </c>
      <c r="C10" s="99"/>
      <c r="D10" s="102"/>
      <c r="E10" s="102"/>
      <c r="H10" s="101" t="s">
        <v>33</v>
      </c>
      <c r="I10" s="101"/>
      <c r="J10" s="101"/>
      <c r="K10" s="101"/>
      <c r="L10" s="77"/>
      <c r="M10" s="77"/>
      <c r="N10" s="77"/>
      <c r="O10" s="77"/>
      <c r="P10" s="77"/>
    </row>
    <row r="11" spans="2:16">
      <c r="B11" s="15"/>
      <c r="C11" s="15"/>
      <c r="D11" s="15"/>
      <c r="H11" s="101" t="s">
        <v>23</v>
      </c>
      <c r="I11" s="101"/>
      <c r="J11" s="101"/>
      <c r="K11" s="101"/>
      <c r="L11" s="77"/>
      <c r="M11" s="77"/>
      <c r="N11" s="77"/>
      <c r="O11" s="77"/>
      <c r="P11" s="77"/>
    </row>
    <row r="12" spans="2:16">
      <c r="B12" s="99" t="s">
        <v>7</v>
      </c>
      <c r="C12" s="99"/>
      <c r="D12" s="103"/>
      <c r="E12" s="103"/>
      <c r="H12" s="15"/>
      <c r="I12" s="15"/>
      <c r="J12" s="15"/>
      <c r="K12" s="15"/>
      <c r="L12" s="77"/>
      <c r="M12" s="77"/>
      <c r="N12" s="77"/>
      <c r="O12" s="77"/>
      <c r="P12" s="77"/>
    </row>
    <row r="13" spans="2:16">
      <c r="B13" s="99" t="s">
        <v>20</v>
      </c>
      <c r="C13" s="99"/>
      <c r="D13" s="100"/>
      <c r="E13" s="100"/>
      <c r="L13" s="77"/>
      <c r="M13" s="77"/>
      <c r="N13" s="77"/>
      <c r="O13" s="77"/>
      <c r="P13" s="77"/>
    </row>
    <row r="14" spans="2:16">
      <c r="B14" s="17"/>
      <c r="C14" s="17"/>
      <c r="D14" s="18"/>
      <c r="E14" s="18"/>
      <c r="L14" s="77"/>
      <c r="M14" s="77"/>
      <c r="N14" s="77"/>
      <c r="O14" s="77"/>
      <c r="P14" s="77"/>
    </row>
    <row r="15" spans="2:16">
      <c r="B15" s="94" t="s">
        <v>2</v>
      </c>
      <c r="C15" s="94"/>
      <c r="D15" s="94"/>
      <c r="E15" s="94"/>
      <c r="F15" s="94"/>
      <c r="G15" s="94" t="s">
        <v>3</v>
      </c>
      <c r="H15" s="94"/>
      <c r="I15" s="94" t="s">
        <v>4</v>
      </c>
      <c r="J15" s="94" t="s">
        <v>5</v>
      </c>
      <c r="K15" s="94" t="s">
        <v>6</v>
      </c>
    </row>
    <row r="16" spans="2:16">
      <c r="B16" s="95"/>
      <c r="C16" s="95"/>
      <c r="D16" s="95"/>
      <c r="E16" s="95"/>
      <c r="F16" s="95"/>
      <c r="G16" s="95"/>
      <c r="H16" s="95"/>
      <c r="I16" s="95"/>
      <c r="J16" s="95"/>
      <c r="K16" s="95"/>
    </row>
    <row r="17" spans="2:11" ht="25.5" customHeight="1">
      <c r="B17" s="96"/>
      <c r="C17" s="97"/>
      <c r="D17" s="97"/>
      <c r="E17" s="97"/>
      <c r="F17" s="98"/>
      <c r="G17" s="89" t="str">
        <f>IF(B17&gt;"",VLOOKUP(B17,listes!A2:B21,2,FALSE),"")</f>
        <v/>
      </c>
      <c r="H17" s="90"/>
      <c r="I17" s="2"/>
      <c r="J17" s="19" t="str">
        <f>IF(B17&gt;"",VLOOKUP(B17,listes!$A$2:$C$21,3,FALSE),"")</f>
        <v/>
      </c>
      <c r="K17" s="20" t="str">
        <f>IF(I17&gt;0,I17*J17,"")</f>
        <v/>
      </c>
    </row>
    <row r="18" spans="2:11" ht="25.5" customHeight="1">
      <c r="B18" s="96"/>
      <c r="C18" s="97"/>
      <c r="D18" s="97"/>
      <c r="E18" s="97"/>
      <c r="F18" s="98"/>
      <c r="G18" s="89" t="str">
        <f>IF(B18&gt;"",VLOOKUP(B18,listes!A2:B21,2,FALSE),"")</f>
        <v/>
      </c>
      <c r="H18" s="90"/>
      <c r="I18" s="3"/>
      <c r="J18" s="21" t="str">
        <f>IF(B18&gt;"",VLOOKUP(B18,listes!$A$2:$C$21,3,FALSE),"")</f>
        <v/>
      </c>
      <c r="K18" s="22" t="str">
        <f t="shared" ref="K18:K35" si="0">IF(I18&gt;0,I18*J18,"")</f>
        <v/>
      </c>
    </row>
    <row r="19" spans="2:11" ht="25.5" customHeight="1">
      <c r="B19" s="86"/>
      <c r="C19" s="87"/>
      <c r="D19" s="87"/>
      <c r="E19" s="87"/>
      <c r="F19" s="88"/>
      <c r="G19" s="89" t="str">
        <f>IF(B19&gt;"",VLOOKUP(B19,listes!A3:B22,2,FALSE),"")</f>
        <v/>
      </c>
      <c r="H19" s="90"/>
      <c r="I19" s="3"/>
      <c r="J19" s="21" t="str">
        <f>IF(B19&gt;"",VLOOKUP(B19,listes!$A$2:$C$21,3,FALSE),"")</f>
        <v/>
      </c>
      <c r="K19" s="22" t="str">
        <f t="shared" si="0"/>
        <v/>
      </c>
    </row>
    <row r="20" spans="2:11" ht="25.5" customHeight="1">
      <c r="B20" s="86"/>
      <c r="C20" s="87"/>
      <c r="D20" s="87"/>
      <c r="E20" s="87"/>
      <c r="F20" s="88"/>
      <c r="G20" s="89" t="str">
        <f>IF(B20&gt;"",VLOOKUP(B20,listes!A4:B23,2,FALSE),"")</f>
        <v/>
      </c>
      <c r="H20" s="90"/>
      <c r="I20" s="3"/>
      <c r="J20" s="21" t="str">
        <f>IF(B20&gt;"",VLOOKUP(B20,listes!$A$2:$C$21,3,FALSE),"")</f>
        <v/>
      </c>
      <c r="K20" s="22" t="str">
        <f t="shared" si="0"/>
        <v/>
      </c>
    </row>
    <row r="21" spans="2:11" ht="25.5" customHeight="1">
      <c r="B21" s="86"/>
      <c r="C21" s="87"/>
      <c r="D21" s="87"/>
      <c r="E21" s="87"/>
      <c r="F21" s="88"/>
      <c r="G21" s="89" t="str">
        <f>IF(B21&gt;"",VLOOKUP(B21,listes!A5:B24,2,FALSE),"")</f>
        <v/>
      </c>
      <c r="H21" s="90"/>
      <c r="I21" s="3"/>
      <c r="J21" s="21" t="str">
        <f>IF(B21&gt;"",VLOOKUP(B21,listes!$A$2:$C$21,3,FALSE),"")</f>
        <v/>
      </c>
      <c r="K21" s="22" t="str">
        <f t="shared" si="0"/>
        <v/>
      </c>
    </row>
    <row r="22" spans="2:11" ht="25.5" customHeight="1">
      <c r="B22" s="86"/>
      <c r="C22" s="87"/>
      <c r="D22" s="87"/>
      <c r="E22" s="87"/>
      <c r="F22" s="88"/>
      <c r="G22" s="89" t="str">
        <f>IF(B22&gt;"",VLOOKUP(B22,listes!A6:B25,2,FALSE),"")</f>
        <v/>
      </c>
      <c r="H22" s="90"/>
      <c r="I22" s="3"/>
      <c r="J22" s="21" t="str">
        <f>IF(B22&gt;"",VLOOKUP(B22,listes!$A$2:$C$21,3,FALSE),"")</f>
        <v/>
      </c>
      <c r="K22" s="22" t="str">
        <f t="shared" si="0"/>
        <v/>
      </c>
    </row>
    <row r="23" spans="2:11" ht="25.5" customHeight="1">
      <c r="B23" s="86"/>
      <c r="C23" s="87"/>
      <c r="D23" s="87"/>
      <c r="E23" s="87"/>
      <c r="F23" s="88"/>
      <c r="G23" s="89" t="str">
        <f>IF(B23&gt;"",VLOOKUP(B23,listes!A7:B26,2,FALSE),"")</f>
        <v/>
      </c>
      <c r="H23" s="90"/>
      <c r="I23" s="3"/>
      <c r="J23" s="21" t="str">
        <f>IF(B23&gt;"",VLOOKUP(B23,listes!$A$2:$C$21,3,FALSE),"")</f>
        <v/>
      </c>
      <c r="K23" s="22" t="str">
        <f t="shared" si="0"/>
        <v/>
      </c>
    </row>
    <row r="24" spans="2:11" ht="25.5" customHeight="1">
      <c r="B24" s="86"/>
      <c r="C24" s="87"/>
      <c r="D24" s="87"/>
      <c r="E24" s="87"/>
      <c r="F24" s="88"/>
      <c r="G24" s="89" t="str">
        <f>IF(B24&gt;"",VLOOKUP(B24,listes!A8:B27,2,FALSE),"")</f>
        <v/>
      </c>
      <c r="H24" s="90"/>
      <c r="I24" s="3"/>
      <c r="J24" s="21" t="str">
        <f>IF(B24&gt;"",VLOOKUP(B24,listes!$A$2:$C$21,3,FALSE),"")</f>
        <v/>
      </c>
      <c r="K24" s="22" t="str">
        <f t="shared" si="0"/>
        <v/>
      </c>
    </row>
    <row r="25" spans="2:11" ht="25.5" customHeight="1">
      <c r="B25" s="86"/>
      <c r="C25" s="87"/>
      <c r="D25" s="87"/>
      <c r="E25" s="87"/>
      <c r="F25" s="88"/>
      <c r="G25" s="89" t="str">
        <f>IF(B25&gt;"",VLOOKUP(B25,listes!A9:B28,2,FALSE),"")</f>
        <v/>
      </c>
      <c r="H25" s="90"/>
      <c r="I25" s="3"/>
      <c r="J25" s="21" t="str">
        <f>IF(B25&gt;"",VLOOKUP(B25,listes!$A$2:$C$21,3,FALSE),"")</f>
        <v/>
      </c>
      <c r="K25" s="22" t="str">
        <f t="shared" si="0"/>
        <v/>
      </c>
    </row>
    <row r="26" spans="2:11" ht="25.5" customHeight="1">
      <c r="B26" s="86"/>
      <c r="C26" s="87"/>
      <c r="D26" s="87"/>
      <c r="E26" s="87"/>
      <c r="F26" s="88"/>
      <c r="G26" s="89" t="str">
        <f>IF(B26&gt;"",VLOOKUP(B26,listes!A10:B29,2,FALSE),"")</f>
        <v/>
      </c>
      <c r="H26" s="90"/>
      <c r="I26" s="3"/>
      <c r="J26" s="21" t="str">
        <f>IF(B26&gt;"",VLOOKUP(B26,listes!$A$2:$C$21,3,FALSE),"")</f>
        <v/>
      </c>
      <c r="K26" s="22" t="str">
        <f t="shared" si="0"/>
        <v/>
      </c>
    </row>
    <row r="27" spans="2:11" ht="25.5" customHeight="1">
      <c r="B27" s="86"/>
      <c r="C27" s="87"/>
      <c r="D27" s="87"/>
      <c r="E27" s="87"/>
      <c r="F27" s="88"/>
      <c r="G27" s="89" t="str">
        <f>IF(B27&gt;"",VLOOKUP(B27,listes!A11:B30,2,FALSE),"")</f>
        <v/>
      </c>
      <c r="H27" s="90"/>
      <c r="I27" s="3"/>
      <c r="J27" s="21" t="str">
        <f>IF(B27&gt;"",VLOOKUP(B27,listes!$A$2:$C$21,3,FALSE),"")</f>
        <v/>
      </c>
      <c r="K27" s="22" t="str">
        <f t="shared" si="0"/>
        <v/>
      </c>
    </row>
    <row r="28" spans="2:11" ht="25.5" customHeight="1">
      <c r="B28" s="86"/>
      <c r="C28" s="87"/>
      <c r="D28" s="87"/>
      <c r="E28" s="87"/>
      <c r="F28" s="88"/>
      <c r="G28" s="89" t="str">
        <f>IF(B28&gt;"",VLOOKUP(B28,listes!A12:B31,2,FALSE),"")</f>
        <v/>
      </c>
      <c r="H28" s="90"/>
      <c r="I28" s="3"/>
      <c r="J28" s="21" t="str">
        <f>IF(B28&gt;"",VLOOKUP(B28,listes!$A$2:$C$21,3,FALSE),"")</f>
        <v/>
      </c>
      <c r="K28" s="22" t="str">
        <f t="shared" si="0"/>
        <v/>
      </c>
    </row>
    <row r="29" spans="2:11" ht="25.5" customHeight="1">
      <c r="B29" s="86"/>
      <c r="C29" s="87"/>
      <c r="D29" s="87"/>
      <c r="E29" s="87"/>
      <c r="F29" s="88"/>
      <c r="G29" s="89" t="str">
        <f>IF(B29&gt;"",VLOOKUP(B29,listes!A13:B32,2,FALSE),"")</f>
        <v/>
      </c>
      <c r="H29" s="90"/>
      <c r="I29" s="3"/>
      <c r="J29" s="21" t="str">
        <f>IF(B29&gt;"",VLOOKUP(B29,listes!$A$2:$C$21,3,FALSE),"")</f>
        <v/>
      </c>
      <c r="K29" s="22" t="str">
        <f t="shared" si="0"/>
        <v/>
      </c>
    </row>
    <row r="30" spans="2:11" ht="25.5" customHeight="1">
      <c r="B30" s="86"/>
      <c r="C30" s="87"/>
      <c r="D30" s="87"/>
      <c r="E30" s="87"/>
      <c r="F30" s="88"/>
      <c r="G30" s="89" t="str">
        <f>IF(B30&gt;"",VLOOKUP(B30,listes!A14:B33,2,FALSE),"")</f>
        <v/>
      </c>
      <c r="H30" s="90"/>
      <c r="I30" s="3"/>
      <c r="J30" s="21" t="str">
        <f>IF(B30&gt;"",VLOOKUP(B30,listes!$A$2:$C$21,3,FALSE),"")</f>
        <v/>
      </c>
      <c r="K30" s="22" t="str">
        <f t="shared" si="0"/>
        <v/>
      </c>
    </row>
    <row r="31" spans="2:11" ht="25.5" customHeight="1">
      <c r="B31" s="86"/>
      <c r="C31" s="87"/>
      <c r="D31" s="87"/>
      <c r="E31" s="87"/>
      <c r="F31" s="88"/>
      <c r="G31" s="89" t="str">
        <f>IF(B31&gt;"",VLOOKUP(B31,listes!A15:B34,2,FALSE),"")</f>
        <v/>
      </c>
      <c r="H31" s="90"/>
      <c r="I31" s="3"/>
      <c r="J31" s="21" t="str">
        <f>IF(B31&gt;"",VLOOKUP(B31,listes!$A$2:$C$21,3,FALSE),"")</f>
        <v/>
      </c>
      <c r="K31" s="22" t="str">
        <f t="shared" si="0"/>
        <v/>
      </c>
    </row>
    <row r="32" spans="2:11" ht="25.5" customHeight="1">
      <c r="B32" s="86"/>
      <c r="C32" s="87"/>
      <c r="D32" s="87"/>
      <c r="E32" s="87"/>
      <c r="F32" s="88"/>
      <c r="G32" s="89" t="str">
        <f>IF(B32&gt;"",VLOOKUP(B32,listes!A16:B35,2,FALSE),"")</f>
        <v/>
      </c>
      <c r="H32" s="90"/>
      <c r="I32" s="3"/>
      <c r="J32" s="21" t="str">
        <f>IF(B32&gt;"",VLOOKUP(B32,listes!$A$2:$C$21,3,FALSE),"")</f>
        <v/>
      </c>
      <c r="K32" s="22" t="str">
        <f t="shared" si="0"/>
        <v/>
      </c>
    </row>
    <row r="33" spans="2:11" ht="25.5" customHeight="1">
      <c r="B33" s="86"/>
      <c r="C33" s="87"/>
      <c r="D33" s="87"/>
      <c r="E33" s="87"/>
      <c r="F33" s="88"/>
      <c r="G33" s="89" t="str">
        <f>IF(B33&gt;"",VLOOKUP(B33,listes!A17:B36,2,FALSE),"")</f>
        <v/>
      </c>
      <c r="H33" s="90"/>
      <c r="I33" s="3"/>
      <c r="J33" s="21" t="str">
        <f>IF(B33&gt;"",VLOOKUP(B33,listes!$A$2:$C$21,3,FALSE),"")</f>
        <v/>
      </c>
      <c r="K33" s="22" t="str">
        <f t="shared" si="0"/>
        <v/>
      </c>
    </row>
    <row r="34" spans="2:11" ht="25.5" customHeight="1">
      <c r="B34" s="86"/>
      <c r="C34" s="87"/>
      <c r="D34" s="87"/>
      <c r="E34" s="87"/>
      <c r="F34" s="88"/>
      <c r="G34" s="89" t="str">
        <f>IF(B34&gt;"",VLOOKUP(B34,listes!A18:B37,2,FALSE),"")</f>
        <v/>
      </c>
      <c r="H34" s="90"/>
      <c r="I34" s="3"/>
      <c r="J34" s="21" t="str">
        <f>IF(B34&gt;"",VLOOKUP(B34,listes!$A$2:$C$21,3,FALSE),"")</f>
        <v/>
      </c>
      <c r="K34" s="22" t="str">
        <f t="shared" si="0"/>
        <v/>
      </c>
    </row>
    <row r="35" spans="2:11" ht="25.5" customHeight="1">
      <c r="B35" s="91"/>
      <c r="C35" s="92"/>
      <c r="D35" s="92"/>
      <c r="E35" s="92"/>
      <c r="F35" s="93"/>
      <c r="G35" s="89" t="str">
        <f>IF(B35&gt;"",VLOOKUP(B35,listes!A19:B38,2,FALSE),"")</f>
        <v/>
      </c>
      <c r="H35" s="90"/>
      <c r="I35" s="4"/>
      <c r="J35" s="23" t="str">
        <f>IF(B35&gt;"",VLOOKUP(B35,listes!$A$2:$C$21,3,FALSE),"")</f>
        <v/>
      </c>
      <c r="K35" s="24" t="str">
        <f t="shared" si="0"/>
        <v/>
      </c>
    </row>
    <row r="37" spans="2:11">
      <c r="B37" s="82" t="s">
        <v>13</v>
      </c>
      <c r="C37" s="82"/>
      <c r="D37" s="25" t="s">
        <v>25</v>
      </c>
      <c r="E37" s="25"/>
      <c r="F37" s="25"/>
      <c r="G37" s="11"/>
    </row>
    <row r="39" spans="2:11" ht="15" customHeight="1">
      <c r="B39" s="83" t="s">
        <v>10</v>
      </c>
      <c r="C39" s="84"/>
      <c r="D39" s="84"/>
      <c r="E39" s="84"/>
      <c r="F39" s="85"/>
      <c r="H39" s="78" t="s">
        <v>12</v>
      </c>
      <c r="I39" s="79"/>
      <c r="J39" s="80">
        <v>0</v>
      </c>
      <c r="K39" s="81"/>
    </row>
    <row r="40" spans="2:11" ht="15" customHeight="1">
      <c r="B40" s="26"/>
      <c r="C40" s="15"/>
      <c r="D40" s="15"/>
      <c r="E40" s="15"/>
      <c r="F40" s="27"/>
      <c r="H40" s="78"/>
      <c r="I40" s="79"/>
      <c r="J40" s="80"/>
      <c r="K40" s="81"/>
    </row>
    <row r="41" spans="2:11" ht="15" customHeight="1">
      <c r="B41" s="26"/>
      <c r="C41" s="15"/>
      <c r="D41" s="15"/>
      <c r="E41" s="15"/>
      <c r="F41" s="27"/>
      <c r="H41" s="78" t="s">
        <v>15</v>
      </c>
      <c r="I41" s="79"/>
      <c r="J41" s="80">
        <f>SUM(K17:K27)+J39</f>
        <v>0</v>
      </c>
      <c r="K41" s="81"/>
    </row>
    <row r="42" spans="2:11" ht="15" customHeight="1">
      <c r="B42" s="26"/>
      <c r="C42" s="15"/>
      <c r="D42" s="15"/>
      <c r="E42" s="15"/>
      <c r="F42" s="27"/>
      <c r="H42" s="78"/>
      <c r="I42" s="79"/>
      <c r="J42" s="80"/>
      <c r="K42" s="81"/>
    </row>
    <row r="43" spans="2:11">
      <c r="B43" s="26"/>
      <c r="C43" s="15"/>
      <c r="D43" s="15"/>
      <c r="E43" s="15"/>
      <c r="F43" s="27"/>
      <c r="H43" s="78" t="s">
        <v>14</v>
      </c>
      <c r="I43" s="79"/>
      <c r="J43" s="80">
        <f>J41*0.2</f>
        <v>0</v>
      </c>
      <c r="K43" s="81"/>
    </row>
    <row r="44" spans="2:11">
      <c r="B44" s="26"/>
      <c r="C44" s="15"/>
      <c r="D44" s="15"/>
      <c r="E44" s="15"/>
      <c r="F44" s="27"/>
      <c r="H44" s="78"/>
      <c r="I44" s="79"/>
      <c r="J44" s="80"/>
      <c r="K44" s="81"/>
    </row>
    <row r="45" spans="2:11">
      <c r="B45" s="26"/>
      <c r="C45" s="15"/>
      <c r="D45" s="15"/>
      <c r="E45" s="15"/>
      <c r="F45" s="27"/>
      <c r="H45" s="78" t="s">
        <v>16</v>
      </c>
      <c r="I45" s="79"/>
      <c r="J45" s="80">
        <f>SUM(J41:K44)</f>
        <v>0</v>
      </c>
      <c r="K45" s="81"/>
    </row>
    <row r="46" spans="2:11">
      <c r="B46" s="28"/>
      <c r="C46" s="29"/>
      <c r="D46" s="29"/>
      <c r="E46" s="29"/>
      <c r="F46" s="30"/>
      <c r="H46" s="78"/>
      <c r="I46" s="79"/>
      <c r="J46" s="80"/>
      <c r="K46" s="81"/>
    </row>
  </sheetData>
  <sheetProtection sort="0" autoFilter="0" pivotTables="0"/>
  <protectedRanges>
    <protectedRange sqref="D5:E6 D8:E10 D12:E13 H6:K11 I3 J39" name="BDC 1 page"/>
    <protectedRange sqref="B17:I35" name="BDC 2 Pages"/>
  </protectedRanges>
  <mergeCells count="73">
    <mergeCell ref="I3:J3"/>
    <mergeCell ref="I4:J4"/>
    <mergeCell ref="D5:E5"/>
    <mergeCell ref="D6:E6"/>
    <mergeCell ref="H6:K6"/>
    <mergeCell ref="B10:C10"/>
    <mergeCell ref="D10:E10"/>
    <mergeCell ref="H10:K10"/>
    <mergeCell ref="H11:K11"/>
    <mergeCell ref="B12:C12"/>
    <mergeCell ref="D12:E12"/>
    <mergeCell ref="H7:K7"/>
    <mergeCell ref="B8:C8"/>
    <mergeCell ref="D8:E8"/>
    <mergeCell ref="H8:K8"/>
    <mergeCell ref="B9:C9"/>
    <mergeCell ref="D9:E9"/>
    <mergeCell ref="H9:K9"/>
    <mergeCell ref="B19:F19"/>
    <mergeCell ref="G19:H19"/>
    <mergeCell ref="B13:C13"/>
    <mergeCell ref="D13:E13"/>
    <mergeCell ref="B15:F16"/>
    <mergeCell ref="G15:H16"/>
    <mergeCell ref="G18:H18"/>
    <mergeCell ref="K15:K16"/>
    <mergeCell ref="B17:F17"/>
    <mergeCell ref="G17:H17"/>
    <mergeCell ref="B18:F18"/>
    <mergeCell ref="I15:I16"/>
    <mergeCell ref="J15:J16"/>
    <mergeCell ref="B20:F20"/>
    <mergeCell ref="G20:H20"/>
    <mergeCell ref="B21:F21"/>
    <mergeCell ref="G21:H21"/>
    <mergeCell ref="B22:F22"/>
    <mergeCell ref="G22:H22"/>
    <mergeCell ref="B23:F23"/>
    <mergeCell ref="G23:H23"/>
    <mergeCell ref="B24:F24"/>
    <mergeCell ref="G24:H24"/>
    <mergeCell ref="B25:F25"/>
    <mergeCell ref="G25:H25"/>
    <mergeCell ref="B26:F26"/>
    <mergeCell ref="G26:H26"/>
    <mergeCell ref="B27:F27"/>
    <mergeCell ref="G27:H27"/>
    <mergeCell ref="B29:F29"/>
    <mergeCell ref="G29:H29"/>
    <mergeCell ref="B28:F28"/>
    <mergeCell ref="G28:H28"/>
    <mergeCell ref="B30:F30"/>
    <mergeCell ref="G30:H30"/>
    <mergeCell ref="B31:F31"/>
    <mergeCell ref="G31:H31"/>
    <mergeCell ref="B35:F35"/>
    <mergeCell ref="G35:H35"/>
    <mergeCell ref="B32:F32"/>
    <mergeCell ref="G32:H32"/>
    <mergeCell ref="B33:F33"/>
    <mergeCell ref="G33:H33"/>
    <mergeCell ref="B34:F34"/>
    <mergeCell ref="G34:H34"/>
    <mergeCell ref="H43:I44"/>
    <mergeCell ref="J43:K44"/>
    <mergeCell ref="H45:I46"/>
    <mergeCell ref="J45:K46"/>
    <mergeCell ref="B37:C37"/>
    <mergeCell ref="B39:F39"/>
    <mergeCell ref="H39:I40"/>
    <mergeCell ref="J39:K40"/>
    <mergeCell ref="H41:I42"/>
    <mergeCell ref="J41:K42"/>
  </mergeCells>
  <dataValidations count="1">
    <dataValidation type="list" allowBlank="1" showInputMessage="1" showErrorMessage="1" sqref="B19:F35">
      <formula1>$M$2:$M$1945</formula1>
    </dataValidation>
  </dataValidations>
  <pageMargins left="0.24" right="0.24" top="0.75" bottom="0.75" header="0.3" footer="0.3"/>
  <pageSetup paperSize="9" scale="78" orientation="portrait" verticalDpi="300" r:id="rId1"/>
  <headerFooter>
    <oddFooter>&amp;Rpages &amp;P/&amp;N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listes!$D$2:$D$14</xm:f>
          </x14:formula1>
          <xm:sqref>I4:J4</xm:sqref>
        </x14:dataValidation>
        <x14:dataValidation type="list" allowBlank="1" showInputMessage="1" showErrorMessage="1">
          <x14:formula1>
            <xm:f>listes!$A$2:$A$21</xm:f>
          </x14:formula1>
          <xm:sqref>B17:F18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9" tint="0.79998168889431442"/>
  </sheetPr>
  <dimension ref="A1:S137"/>
  <sheetViews>
    <sheetView showGridLines="0" view="pageLayout" zoomScaleNormal="115" zoomScaleSheetLayoutView="55" workbookViewId="0">
      <selection activeCell="C5" sqref="C5:D5"/>
    </sheetView>
  </sheetViews>
  <sheetFormatPr baseColWidth="10" defaultColWidth="11.42578125" defaultRowHeight="15"/>
  <cols>
    <col min="1" max="3" width="11.42578125" style="5"/>
    <col min="4" max="4" width="17.85546875" style="5" customWidth="1"/>
    <col min="5" max="5" width="15" style="5" customWidth="1"/>
    <col min="6" max="6" width="7.42578125" style="50" customWidth="1"/>
    <col min="7" max="7" width="12" style="5" customWidth="1"/>
    <col min="8" max="8" width="13.5703125" style="5" customWidth="1"/>
    <col min="9" max="9" width="11.42578125" style="5"/>
    <col min="10" max="10" width="16.28515625" style="5" customWidth="1"/>
    <col min="20" max="16384" width="11.42578125" style="5"/>
  </cols>
  <sheetData>
    <row r="1" spans="1:10" ht="21">
      <c r="C1" s="6"/>
    </row>
    <row r="2" spans="1:10" ht="31.5">
      <c r="C2" s="7"/>
      <c r="G2" s="8" t="s">
        <v>26</v>
      </c>
      <c r="H2" s="9"/>
      <c r="I2" s="9"/>
      <c r="J2" s="9"/>
    </row>
    <row r="3" spans="1:10">
      <c r="G3" s="10" t="s">
        <v>80</v>
      </c>
      <c r="H3" s="120"/>
      <c r="I3" s="120"/>
      <c r="J3" s="31"/>
    </row>
    <row r="4" spans="1:10">
      <c r="C4" s="60"/>
      <c r="D4" s="60"/>
      <c r="G4" s="12" t="s">
        <v>21</v>
      </c>
      <c r="H4" s="127"/>
      <c r="I4" s="127"/>
    </row>
    <row r="5" spans="1:10" ht="15" customHeight="1">
      <c r="A5" s="13" t="s">
        <v>28</v>
      </c>
      <c r="C5" s="135"/>
      <c r="D5" s="135"/>
    </row>
    <row r="6" spans="1:10" ht="15" customHeight="1">
      <c r="A6" s="13" t="s">
        <v>17</v>
      </c>
      <c r="B6" s="14"/>
      <c r="C6" s="139"/>
      <c r="D6" s="139"/>
      <c r="G6" s="61" t="s">
        <v>78</v>
      </c>
      <c r="H6" s="138"/>
      <c r="I6" s="138"/>
      <c r="J6" s="138"/>
    </row>
    <row r="7" spans="1:10" ht="15" customHeight="1">
      <c r="A7" s="15"/>
      <c r="B7" s="16"/>
      <c r="C7" s="62"/>
      <c r="D7" s="60"/>
      <c r="G7" s="63" t="s">
        <v>30</v>
      </c>
      <c r="H7" s="106"/>
      <c r="I7" s="106"/>
      <c r="J7" s="106"/>
    </row>
    <row r="8" spans="1:10" ht="15" customHeight="1">
      <c r="A8" s="99" t="s">
        <v>11</v>
      </c>
      <c r="B8" s="99"/>
      <c r="C8" s="128"/>
      <c r="D8" s="128"/>
      <c r="G8" s="63" t="s">
        <v>31</v>
      </c>
      <c r="H8" s="106"/>
      <c r="I8" s="106"/>
      <c r="J8" s="106"/>
    </row>
    <row r="9" spans="1:10" ht="15" customHeight="1">
      <c r="A9" s="99" t="s">
        <v>1</v>
      </c>
      <c r="B9" s="99"/>
      <c r="C9" s="139"/>
      <c r="D9" s="139"/>
      <c r="G9" s="63" t="s">
        <v>32</v>
      </c>
      <c r="H9" s="106"/>
      <c r="I9" s="106"/>
      <c r="J9" s="106"/>
    </row>
    <row r="10" spans="1:10" ht="15" customHeight="1">
      <c r="A10" s="99" t="s">
        <v>22</v>
      </c>
      <c r="B10" s="99"/>
      <c r="C10" s="140"/>
      <c r="D10" s="140"/>
      <c r="G10" s="63" t="s">
        <v>33</v>
      </c>
      <c r="H10" s="106"/>
      <c r="I10" s="106"/>
      <c r="J10" s="106"/>
    </row>
    <row r="11" spans="1:10" ht="15" customHeight="1">
      <c r="A11" s="15"/>
      <c r="B11" s="15"/>
      <c r="C11" s="62"/>
      <c r="D11" s="60"/>
      <c r="G11" s="63" t="s">
        <v>23</v>
      </c>
      <c r="H11" s="106"/>
      <c r="I11" s="106"/>
      <c r="J11" s="106"/>
    </row>
    <row r="12" spans="1:10" ht="15" customHeight="1">
      <c r="A12" s="99" t="s">
        <v>7</v>
      </c>
      <c r="B12" s="99"/>
      <c r="C12" s="141">
        <f ca="1">TODAY()</f>
        <v>42189</v>
      </c>
      <c r="D12" s="141"/>
      <c r="G12" s="15"/>
    </row>
    <row r="13" spans="1:10" ht="15" customHeight="1">
      <c r="A13" s="99" t="s">
        <v>20</v>
      </c>
      <c r="B13" s="99"/>
      <c r="C13" s="142"/>
      <c r="D13" s="142"/>
    </row>
    <row r="14" spans="1:10" ht="15" customHeight="1"/>
    <row r="15" spans="1:10" ht="15" customHeight="1">
      <c r="A15" s="118" t="s">
        <v>2</v>
      </c>
      <c r="B15" s="118"/>
      <c r="C15" s="118"/>
      <c r="D15" s="118"/>
      <c r="E15" s="118"/>
      <c r="F15" s="118" t="s">
        <v>3</v>
      </c>
      <c r="G15" s="118"/>
      <c r="H15" s="118" t="s">
        <v>4</v>
      </c>
      <c r="I15" s="118" t="s">
        <v>5</v>
      </c>
      <c r="J15" s="118" t="s">
        <v>6</v>
      </c>
    </row>
    <row r="16" spans="1:10" ht="15" customHeight="1">
      <c r="A16" s="119"/>
      <c r="B16" s="119"/>
      <c r="C16" s="119"/>
      <c r="D16" s="119"/>
      <c r="E16" s="119"/>
      <c r="F16" s="119"/>
      <c r="G16" s="119"/>
      <c r="H16" s="119"/>
      <c r="I16" s="119"/>
      <c r="J16" s="119"/>
    </row>
    <row r="17" spans="1:10" ht="35.25" customHeight="1">
      <c r="A17" s="122" t="s">
        <v>37</v>
      </c>
      <c r="B17" s="123"/>
      <c r="C17" s="123"/>
      <c r="D17" s="123"/>
      <c r="E17" s="123"/>
      <c r="F17" s="124">
        <f>IF(A17&gt;"",VLOOKUP(A17,listes!$A$2:$C$21,2,FALSE),"")</f>
        <v>115093</v>
      </c>
      <c r="G17" s="124"/>
      <c r="H17" s="42">
        <v>1</v>
      </c>
      <c r="I17" s="19">
        <f>IF(A17&gt;"",VLOOKUP(A17,listes!$A$2:$C$21,3,FALSE),"")</f>
        <v>19.914698789999999</v>
      </c>
      <c r="J17" s="22">
        <f t="shared" ref="J17:J36" si="0">IF(H17&gt;0,H17*I17,"")</f>
        <v>19.914698789999999</v>
      </c>
    </row>
    <row r="18" spans="1:10" ht="35.25" customHeight="1">
      <c r="A18" s="130" t="s">
        <v>44</v>
      </c>
      <c r="B18" s="131"/>
      <c r="C18" s="131"/>
      <c r="D18" s="131"/>
      <c r="E18" s="131"/>
      <c r="F18" s="132" t="str">
        <f>IF(A18&gt;"",VLOOKUP(A18,listes!$A$2:$C$21,2,FALSE),"")</f>
        <v>'010079</v>
      </c>
      <c r="G18" s="132"/>
      <c r="H18" s="3">
        <v>1</v>
      </c>
      <c r="I18" s="19">
        <f>IF(A18&gt;"",VLOOKUP(A18,listes!$A$2:$C$21,3,FALSE),"")</f>
        <v>3.64</v>
      </c>
      <c r="J18" s="22">
        <f t="shared" si="0"/>
        <v>3.64</v>
      </c>
    </row>
    <row r="19" spans="1:10" ht="35.25" customHeight="1">
      <c r="A19" s="130" t="s">
        <v>52</v>
      </c>
      <c r="B19" s="131"/>
      <c r="C19" s="131"/>
      <c r="D19" s="131"/>
      <c r="E19" s="131"/>
      <c r="F19" s="132" t="str">
        <f>IF(A19&gt;"",VLOOKUP(A19,listes!$A$2:$C$21,2,FALSE),"")</f>
        <v>'010211</v>
      </c>
      <c r="G19" s="132"/>
      <c r="H19" s="3">
        <v>1</v>
      </c>
      <c r="I19" s="19">
        <f>IF(A19&gt;"",VLOOKUP(A19,listes!$A$2:$C$21,3,FALSE),"")</f>
        <v>126.27697382999999</v>
      </c>
      <c r="J19" s="22">
        <f t="shared" si="0"/>
        <v>126.27697382999999</v>
      </c>
    </row>
    <row r="20" spans="1:10" ht="35.25" customHeight="1">
      <c r="A20" s="130" t="s">
        <v>37</v>
      </c>
      <c r="B20" s="131"/>
      <c r="C20" s="131"/>
      <c r="D20" s="131"/>
      <c r="E20" s="131"/>
      <c r="F20" s="132">
        <f>IF(A20&gt;"",VLOOKUP(A20,listes!$A$2:$C$21,2,FALSE),"")</f>
        <v>115093</v>
      </c>
      <c r="G20" s="132"/>
      <c r="H20" s="3">
        <v>1</v>
      </c>
      <c r="I20" s="19">
        <f>IF(A20&gt;"",VLOOKUP(A20,listes!$A$2:$C$21,3,FALSE),"")</f>
        <v>19.914698789999999</v>
      </c>
      <c r="J20" s="22">
        <f t="shared" si="0"/>
        <v>19.914698789999999</v>
      </c>
    </row>
    <row r="21" spans="1:10" ht="35.25" customHeight="1">
      <c r="A21" s="130" t="s">
        <v>46</v>
      </c>
      <c r="B21" s="131"/>
      <c r="C21" s="131"/>
      <c r="D21" s="131"/>
      <c r="E21" s="131"/>
      <c r="F21" s="132" t="str">
        <f>IF(A21&gt;"",VLOOKUP(A21,listes!$A$2:$C$21,2,FALSE),"")</f>
        <v>'010028</v>
      </c>
      <c r="G21" s="132"/>
      <c r="H21" s="3">
        <v>1</v>
      </c>
      <c r="I21" s="19">
        <f>IF(A21&gt;"",VLOOKUP(A21,listes!$A$2:$C$21,3,FALSE),"")</f>
        <v>3.2559999999999998</v>
      </c>
      <c r="J21" s="22">
        <f t="shared" si="0"/>
        <v>3.2559999999999998</v>
      </c>
    </row>
    <row r="22" spans="1:10" ht="35.25" customHeight="1">
      <c r="A22" s="130" t="s">
        <v>52</v>
      </c>
      <c r="B22" s="131"/>
      <c r="C22" s="131"/>
      <c r="D22" s="131"/>
      <c r="E22" s="131"/>
      <c r="F22" s="132" t="str">
        <f>IF(A22&gt;"",VLOOKUP(A22,listes!$A$2:$C$21,2,FALSE),"")</f>
        <v>'010211</v>
      </c>
      <c r="G22" s="132"/>
      <c r="H22" s="3">
        <v>1</v>
      </c>
      <c r="I22" s="19">
        <f>IF(A22&gt;"",VLOOKUP(A22,listes!$A$2:$C$21,3,FALSE),"")</f>
        <v>126.27697382999999</v>
      </c>
      <c r="J22" s="22">
        <f t="shared" si="0"/>
        <v>126.27697382999999</v>
      </c>
    </row>
    <row r="23" spans="1:10" ht="35.25" customHeight="1">
      <c r="A23" s="130" t="s">
        <v>37</v>
      </c>
      <c r="B23" s="131"/>
      <c r="C23" s="131"/>
      <c r="D23" s="131"/>
      <c r="E23" s="131"/>
      <c r="F23" s="132">
        <f>IF(A23&gt;"",VLOOKUP(A23,listes!$A$2:$C$21,2,FALSE),"")</f>
        <v>115093</v>
      </c>
      <c r="G23" s="132"/>
      <c r="H23" s="3">
        <v>1</v>
      </c>
      <c r="I23" s="19">
        <f>IF(A23&gt;"",VLOOKUP(A23,listes!$A$2:$C$21,3,FALSE),"")</f>
        <v>19.914698789999999</v>
      </c>
      <c r="J23" s="22">
        <f t="shared" si="0"/>
        <v>19.914698789999999</v>
      </c>
    </row>
    <row r="24" spans="1:10" ht="35.25" customHeight="1">
      <c r="A24" s="130" t="s">
        <v>50</v>
      </c>
      <c r="B24" s="131"/>
      <c r="C24" s="131"/>
      <c r="D24" s="131"/>
      <c r="E24" s="131"/>
      <c r="F24" s="132" t="str">
        <f>IF(A24&gt;"",VLOOKUP(A24,listes!$A$2:$C$21,2,FALSE),"")</f>
        <v>'036675</v>
      </c>
      <c r="G24" s="132"/>
      <c r="H24" s="3">
        <v>1</v>
      </c>
      <c r="I24" s="19">
        <f>IF(A24&gt;"",VLOOKUP(A24,listes!$A$2:$C$21,3,FALSE),"")</f>
        <v>21.834187829999998</v>
      </c>
      <c r="J24" s="22">
        <f t="shared" si="0"/>
        <v>21.834187829999998</v>
      </c>
    </row>
    <row r="25" spans="1:10" ht="35.25" customHeight="1">
      <c r="A25" s="130" t="s">
        <v>64</v>
      </c>
      <c r="B25" s="131"/>
      <c r="C25" s="131"/>
      <c r="D25" s="131"/>
      <c r="E25" s="131"/>
      <c r="F25" s="132">
        <f>IF(A25&gt;"",VLOOKUP(A25,listes!$A$2:$C$21,2,FALSE),"")</f>
        <v>123040</v>
      </c>
      <c r="G25" s="132"/>
      <c r="H25" s="3">
        <v>1</v>
      </c>
      <c r="I25" s="19">
        <f>IF(A25&gt;"",VLOOKUP(A25,listes!$A$2:$C$21,3,FALSE),"")</f>
        <v>14.480851139999999</v>
      </c>
      <c r="J25" s="22">
        <f t="shared" si="0"/>
        <v>14.480851139999999</v>
      </c>
    </row>
    <row r="26" spans="1:10" ht="35.25" customHeight="1">
      <c r="A26" s="130" t="s">
        <v>67</v>
      </c>
      <c r="B26" s="131"/>
      <c r="C26" s="131"/>
      <c r="D26" s="131"/>
      <c r="E26" s="131"/>
      <c r="F26" s="132" t="str">
        <f>IF(A26&gt;"",VLOOKUP(A26,listes!$A$2:$C$21,2,FALSE),"")</f>
        <v>'036681</v>
      </c>
      <c r="G26" s="132"/>
      <c r="H26" s="3">
        <v>1</v>
      </c>
      <c r="I26" s="19">
        <f>IF(A26&gt;"",VLOOKUP(A26,listes!$A$2:$C$21,3,FALSE),"")</f>
        <v>15.807556799999999</v>
      </c>
      <c r="J26" s="22">
        <f t="shared" si="0"/>
        <v>15.807556799999999</v>
      </c>
    </row>
    <row r="27" spans="1:10" ht="35.25" customHeight="1">
      <c r="A27" s="130" t="s">
        <v>59</v>
      </c>
      <c r="B27" s="131"/>
      <c r="C27" s="131"/>
      <c r="D27" s="131"/>
      <c r="E27" s="131"/>
      <c r="F27" s="132">
        <f>IF(A27&gt;"",VLOOKUP(A27,listes!$A$2:$C$21,2,FALSE),"")</f>
        <v>505603</v>
      </c>
      <c r="G27" s="132"/>
      <c r="H27" s="3">
        <v>1</v>
      </c>
      <c r="I27" s="19">
        <f>IF(A27&gt;"",VLOOKUP(A27,listes!$A$2:$C$21,3,FALSE),"")</f>
        <v>16.132176269999999</v>
      </c>
      <c r="J27" s="22">
        <f t="shared" si="0"/>
        <v>16.132176269999999</v>
      </c>
    </row>
    <row r="28" spans="1:10" ht="36" customHeight="1">
      <c r="A28" s="130" t="s">
        <v>68</v>
      </c>
      <c r="B28" s="131"/>
      <c r="C28" s="131"/>
      <c r="D28" s="131"/>
      <c r="E28" s="131"/>
      <c r="F28" s="132">
        <f>IF(A28&gt;"",VLOOKUP(A28,listes!$A$2:$C$21,2,FALSE),"")</f>
        <v>114826</v>
      </c>
      <c r="G28" s="132"/>
      <c r="H28" s="3">
        <v>1</v>
      </c>
      <c r="I28" s="19">
        <f>IF(A28&gt;"",VLOOKUP(A28,listes!$A$2:$C$21,3,FALSE),"")</f>
        <v>67.11154694999999</v>
      </c>
      <c r="J28" s="22">
        <f t="shared" si="0"/>
        <v>67.11154694999999</v>
      </c>
    </row>
    <row r="29" spans="1:10" ht="36" customHeight="1">
      <c r="A29" s="130" t="s">
        <v>58</v>
      </c>
      <c r="B29" s="131"/>
      <c r="C29" s="131"/>
      <c r="D29" s="131"/>
      <c r="E29" s="131"/>
      <c r="F29" s="132" t="str">
        <f>IF(A29&gt;"",VLOOKUP(A29,listes!$A$2:$C$21,2,FALSE),"")</f>
        <v>'010074</v>
      </c>
      <c r="G29" s="132"/>
      <c r="H29" s="3">
        <v>1</v>
      </c>
      <c r="I29" s="19">
        <f>IF(A29&gt;"",VLOOKUP(A29,listes!$A$2:$C$21,3,FALSE),"")</f>
        <v>26.421202079999997</v>
      </c>
      <c r="J29" s="22">
        <f t="shared" si="0"/>
        <v>26.421202079999997</v>
      </c>
    </row>
    <row r="30" spans="1:10" ht="36" customHeight="1">
      <c r="A30" s="130" t="s">
        <v>54</v>
      </c>
      <c r="B30" s="131"/>
      <c r="C30" s="131"/>
      <c r="D30" s="131"/>
      <c r="E30" s="131"/>
      <c r="F30" s="132">
        <f>IF(A30&gt;"",VLOOKUP(A30,listes!$A$2:$C$21,2,FALSE),"")</f>
        <v>505368</v>
      </c>
      <c r="G30" s="132"/>
      <c r="H30" s="3">
        <v>1</v>
      </c>
      <c r="I30" s="19">
        <f>IF(A30&gt;"",VLOOKUP(A30,listes!$A$2:$C$21,3,FALSE),"")</f>
        <v>26.971643789999998</v>
      </c>
      <c r="J30" s="22">
        <f t="shared" si="0"/>
        <v>26.971643789999998</v>
      </c>
    </row>
    <row r="31" spans="1:10" ht="36" customHeight="1">
      <c r="A31" s="130" t="s">
        <v>64</v>
      </c>
      <c r="B31" s="131"/>
      <c r="C31" s="131"/>
      <c r="D31" s="131"/>
      <c r="E31" s="131"/>
      <c r="F31" s="132">
        <f>IF(A31&gt;"",VLOOKUP(A31,listes!$A$2:$C$21,2,FALSE),"")</f>
        <v>123040</v>
      </c>
      <c r="G31" s="132"/>
      <c r="H31" s="3">
        <v>1</v>
      </c>
      <c r="I31" s="19">
        <f>IF(A31&gt;"",VLOOKUP(A31,listes!$A$2:$C$21,3,FALSE),"")</f>
        <v>14.480851139999999</v>
      </c>
      <c r="J31" s="22">
        <f t="shared" si="0"/>
        <v>14.480851139999999</v>
      </c>
    </row>
    <row r="32" spans="1:10" ht="36" customHeight="1">
      <c r="A32" s="150" t="s">
        <v>67</v>
      </c>
      <c r="B32" s="151"/>
      <c r="C32" s="151"/>
      <c r="D32" s="151"/>
      <c r="E32" s="152"/>
      <c r="F32" s="132" t="str">
        <f>IF(A32&gt;"",VLOOKUP(A32,listes!$A$2:$C$21,2,FALSE),"")</f>
        <v>'036681</v>
      </c>
      <c r="G32" s="132"/>
      <c r="H32" s="3">
        <v>1</v>
      </c>
      <c r="I32" s="19">
        <f>IF(A32&gt;"",VLOOKUP(A32,listes!$A$2:$C$21,3,FALSE),"")</f>
        <v>15.807556799999999</v>
      </c>
      <c r="J32" s="22"/>
    </row>
    <row r="33" spans="1:10" ht="36" customHeight="1">
      <c r="A33" s="130" t="s">
        <v>61</v>
      </c>
      <c r="B33" s="131"/>
      <c r="C33" s="131"/>
      <c r="D33" s="131"/>
      <c r="E33" s="131"/>
      <c r="F33" s="132" t="str">
        <f>IF(A33&gt;"",VLOOKUP(A33,listes!$A$2:$C$21,2,FALSE),"")</f>
        <v>'010040</v>
      </c>
      <c r="G33" s="132"/>
      <c r="H33" s="3">
        <v>1</v>
      </c>
      <c r="I33" s="19">
        <f>IF(A33&gt;"",VLOOKUP(A33,listes!$A$2:$C$21,3,FALSE),"")</f>
        <v>55.086512669999998</v>
      </c>
      <c r="J33" s="22">
        <f t="shared" si="0"/>
        <v>55.086512669999998</v>
      </c>
    </row>
    <row r="34" spans="1:10" ht="36" customHeight="1">
      <c r="A34" s="130" t="s">
        <v>61</v>
      </c>
      <c r="B34" s="131"/>
      <c r="C34" s="131"/>
      <c r="D34" s="131"/>
      <c r="E34" s="131"/>
      <c r="F34" s="132" t="str">
        <f>IF(A34&gt;"",VLOOKUP(A34,listes!$A$2:$C$21,2,FALSE),"")</f>
        <v>'010040</v>
      </c>
      <c r="G34" s="132"/>
      <c r="H34" s="3">
        <v>1</v>
      </c>
      <c r="I34" s="19">
        <f>IF(A34&gt;"",VLOOKUP(A34,listes!$A$2:$C$21,3,FALSE),"")</f>
        <v>55.086512669999998</v>
      </c>
      <c r="J34" s="24">
        <f t="shared" si="0"/>
        <v>55.086512669999998</v>
      </c>
    </row>
    <row r="35" spans="1:10" ht="36" customHeight="1">
      <c r="A35" s="130" t="s">
        <v>40</v>
      </c>
      <c r="B35" s="131"/>
      <c r="C35" s="131"/>
      <c r="D35" s="131"/>
      <c r="E35" s="131"/>
      <c r="F35" s="132">
        <f>IF(A35&gt;"",VLOOKUP(A35,listes!$A$2:$C$21,2,FALSE),"")</f>
        <v>117601</v>
      </c>
      <c r="G35" s="132"/>
      <c r="H35" s="3">
        <v>1</v>
      </c>
      <c r="I35" s="19">
        <f>IF(A35&gt;"",VLOOKUP(A35,listes!$A$2:$C$21,3,FALSE),"")</f>
        <v>21.707162820000001</v>
      </c>
      <c r="J35" s="24">
        <f t="shared" si="0"/>
        <v>21.707162820000001</v>
      </c>
    </row>
    <row r="36" spans="1:10" ht="36" customHeight="1">
      <c r="A36" s="145" t="s">
        <v>48</v>
      </c>
      <c r="B36" s="146"/>
      <c r="C36" s="146"/>
      <c r="D36" s="146"/>
      <c r="E36" s="146"/>
      <c r="F36" s="132" t="str">
        <f>IF(A36&gt;"",VLOOKUP(A36,listes!$A$2:$C$21,2,FALSE),"")</f>
        <v>'010026</v>
      </c>
      <c r="G36" s="132"/>
      <c r="H36" s="4">
        <v>1</v>
      </c>
      <c r="I36" s="19">
        <f>IF(A36&gt;"",VLOOKUP(A36,listes!$A$2:$C$21,3,FALSE),"")</f>
        <v>24.162979679999999</v>
      </c>
      <c r="J36" s="24">
        <f t="shared" si="0"/>
        <v>24.162979679999999</v>
      </c>
    </row>
    <row r="37" spans="1:10" ht="21">
      <c r="C37" s="6" t="s">
        <v>18</v>
      </c>
    </row>
    <row r="38" spans="1:10" ht="31.5">
      <c r="C38" s="7" t="s">
        <v>19</v>
      </c>
      <c r="G38" s="8" t="s">
        <v>0</v>
      </c>
      <c r="H38" s="9"/>
      <c r="I38" s="9"/>
      <c r="J38" s="9"/>
    </row>
    <row r="39" spans="1:10">
      <c r="G39" s="10" t="s">
        <v>27</v>
      </c>
      <c r="H39" s="120" t="str">
        <f>T(H3)</f>
        <v/>
      </c>
      <c r="I39" s="120"/>
      <c r="J39" s="65"/>
    </row>
    <row r="40" spans="1:10">
      <c r="C40" s="9"/>
      <c r="D40" s="9"/>
      <c r="G40" s="12" t="s">
        <v>21</v>
      </c>
      <c r="H40" s="71" t="str">
        <f>T(H4)</f>
        <v/>
      </c>
    </row>
    <row r="41" spans="1:10">
      <c r="A41" s="13" t="s">
        <v>28</v>
      </c>
      <c r="C41" s="121" t="str">
        <f>T(C5)</f>
        <v/>
      </c>
      <c r="D41" s="121"/>
    </row>
    <row r="42" spans="1:10">
      <c r="A42" s="13" t="s">
        <v>17</v>
      </c>
      <c r="B42" s="14"/>
      <c r="C42" s="121" t="str">
        <f>T(C6)</f>
        <v/>
      </c>
      <c r="D42" s="121"/>
      <c r="G42" s="61" t="str">
        <f t="shared" ref="G42:H47" si="1">T(G6)</f>
        <v>Mr ou Mme.</v>
      </c>
      <c r="H42" s="134" t="str">
        <f t="shared" si="1"/>
        <v/>
      </c>
      <c r="I42" s="134"/>
      <c r="J42" s="134"/>
    </row>
    <row r="43" spans="1:10">
      <c r="A43" s="15"/>
      <c r="B43" s="16"/>
      <c r="C43" s="62"/>
      <c r="D43" s="9"/>
      <c r="G43" s="63" t="str">
        <f t="shared" si="1"/>
        <v>Entreprise</v>
      </c>
      <c r="H43" s="133" t="str">
        <f t="shared" si="1"/>
        <v/>
      </c>
      <c r="I43" s="133"/>
      <c r="J43" s="133"/>
    </row>
    <row r="44" spans="1:10">
      <c r="A44" s="99" t="s">
        <v>11</v>
      </c>
      <c r="B44" s="99"/>
      <c r="C44" s="129">
        <f>C8</f>
        <v>0</v>
      </c>
      <c r="D44" s="129"/>
      <c r="G44" s="63" t="str">
        <f t="shared" si="1"/>
        <v>Rue 1</v>
      </c>
      <c r="H44" s="133" t="str">
        <f t="shared" si="1"/>
        <v/>
      </c>
      <c r="I44" s="133"/>
      <c r="J44" s="133"/>
    </row>
    <row r="45" spans="1:10">
      <c r="A45" s="99" t="s">
        <v>1</v>
      </c>
      <c r="B45" s="99"/>
      <c r="C45" s="121" t="str">
        <f>T(C9)</f>
        <v/>
      </c>
      <c r="D45" s="121"/>
      <c r="G45" s="63" t="str">
        <f t="shared" si="1"/>
        <v>Rue 2</v>
      </c>
      <c r="H45" s="63" t="str">
        <f t="shared" si="1"/>
        <v/>
      </c>
      <c r="I45" s="63" t="str">
        <f>T(I9)</f>
        <v/>
      </c>
      <c r="J45" s="63"/>
    </row>
    <row r="46" spans="1:10">
      <c r="A46" s="99" t="s">
        <v>22</v>
      </c>
      <c r="B46" s="99"/>
      <c r="C46" s="121" t="str">
        <f>T(C10)</f>
        <v/>
      </c>
      <c r="D46" s="121"/>
      <c r="G46" s="63" t="str">
        <f t="shared" si="1"/>
        <v>BP</v>
      </c>
      <c r="H46" s="133" t="str">
        <f t="shared" si="1"/>
        <v/>
      </c>
      <c r="I46" s="133"/>
      <c r="J46" s="133"/>
    </row>
    <row r="47" spans="1:10">
      <c r="A47" s="15"/>
      <c r="B47" s="15"/>
      <c r="C47" s="66"/>
      <c r="D47" s="9"/>
      <c r="G47" s="63" t="str">
        <f t="shared" si="1"/>
        <v>CP ville</v>
      </c>
      <c r="H47" s="133" t="str">
        <f t="shared" si="1"/>
        <v/>
      </c>
      <c r="I47" s="133"/>
      <c r="J47" s="133"/>
    </row>
    <row r="48" spans="1:10">
      <c r="A48" s="99" t="s">
        <v>7</v>
      </c>
      <c r="B48" s="99"/>
      <c r="C48" s="143">
        <f ca="1">IF(C12="", "", C12)</f>
        <v>42189</v>
      </c>
      <c r="D48" s="143"/>
      <c r="G48" s="15"/>
      <c r="H48" s="15"/>
      <c r="I48" s="15"/>
      <c r="J48" s="15"/>
    </row>
    <row r="49" spans="1:10">
      <c r="A49" s="99" t="s">
        <v>20</v>
      </c>
      <c r="B49" s="99"/>
      <c r="C49" s="144" t="str">
        <f>IF(C13="", "", C13)</f>
        <v/>
      </c>
      <c r="D49" s="144"/>
    </row>
    <row r="50" spans="1:10">
      <c r="A50" s="32"/>
      <c r="B50" s="32"/>
      <c r="C50" s="18"/>
      <c r="D50" s="18"/>
    </row>
    <row r="51" spans="1:10">
      <c r="A51" s="118" t="s">
        <v>2</v>
      </c>
      <c r="B51" s="118"/>
      <c r="C51" s="118"/>
      <c r="D51" s="118"/>
      <c r="E51" s="118"/>
      <c r="F51" s="118" t="s">
        <v>3</v>
      </c>
      <c r="G51" s="118"/>
      <c r="H51" s="118" t="s">
        <v>4</v>
      </c>
      <c r="I51" s="118" t="s">
        <v>5</v>
      </c>
      <c r="J51" s="118" t="s">
        <v>6</v>
      </c>
    </row>
    <row r="52" spans="1:10">
      <c r="A52" s="119"/>
      <c r="B52" s="119"/>
      <c r="C52" s="119"/>
      <c r="D52" s="119"/>
      <c r="E52" s="119"/>
      <c r="F52" s="119"/>
      <c r="G52" s="119"/>
      <c r="H52" s="119"/>
      <c r="I52" s="119"/>
      <c r="J52" s="119"/>
    </row>
    <row r="53" spans="1:10" ht="36" customHeight="1">
      <c r="A53" s="125"/>
      <c r="B53" s="126"/>
      <c r="C53" s="126"/>
      <c r="D53" s="126"/>
      <c r="E53" s="126"/>
      <c r="F53" s="136" t="str">
        <f>IF(A53&gt;"",VLOOKUP(A53,listes!$A$2:$C$21,2,FALSE),"")</f>
        <v/>
      </c>
      <c r="G53" s="137"/>
      <c r="H53" s="43"/>
      <c r="I53" s="19" t="str">
        <f>IF(A53&gt;"",VLOOKUP(A53,listes!$A$2:$C$21,3,FALSE),"")</f>
        <v/>
      </c>
      <c r="J53" s="24" t="str">
        <f t="shared" ref="J53:J64" si="2">IF(H53&gt;0,H53*I53,"")</f>
        <v/>
      </c>
    </row>
    <row r="54" spans="1:10" ht="36" customHeight="1">
      <c r="A54" s="125"/>
      <c r="B54" s="126"/>
      <c r="C54" s="126"/>
      <c r="D54" s="126"/>
      <c r="E54" s="126"/>
      <c r="F54" s="136" t="str">
        <f>IF(A54&gt;"",VLOOKUP(A54,listes!$A$2:$C$21,2,FALSE),"")</f>
        <v/>
      </c>
      <c r="G54" s="137"/>
      <c r="H54" s="43"/>
      <c r="I54" s="19" t="str">
        <f>IF(A54&gt;"",VLOOKUP(A54,listes!$A$2:$C$21,3,FALSE),"")</f>
        <v/>
      </c>
      <c r="J54" s="24" t="str">
        <f t="shared" si="2"/>
        <v/>
      </c>
    </row>
    <row r="55" spans="1:10" ht="36" customHeight="1">
      <c r="A55" s="125"/>
      <c r="B55" s="126"/>
      <c r="C55" s="126"/>
      <c r="D55" s="126"/>
      <c r="E55" s="126"/>
      <c r="F55" s="136" t="str">
        <f>IF(A55&gt;"",VLOOKUP(A55,listes!$A$2:$C$21,2,FALSE),"")</f>
        <v/>
      </c>
      <c r="G55" s="137"/>
      <c r="H55" s="43"/>
      <c r="I55" s="19" t="str">
        <f>IF(A55&gt;"",VLOOKUP(A55,listes!$A$2:$C$21,3,FALSE),"")</f>
        <v/>
      </c>
      <c r="J55" s="24" t="str">
        <f t="shared" si="2"/>
        <v/>
      </c>
    </row>
    <row r="56" spans="1:10" ht="36" customHeight="1">
      <c r="A56" s="125"/>
      <c r="B56" s="126"/>
      <c r="C56" s="126"/>
      <c r="D56" s="126"/>
      <c r="E56" s="126"/>
      <c r="F56" s="136" t="str">
        <f>IF(A56&gt;"",VLOOKUP(A56,listes!$A$2:$C$21,2,FALSE),"")</f>
        <v/>
      </c>
      <c r="G56" s="137"/>
      <c r="H56" s="43"/>
      <c r="I56" s="19" t="str">
        <f>IF(A56&gt;"",VLOOKUP(A56,listes!$A$2:$C$21,3,FALSE),"")</f>
        <v/>
      </c>
      <c r="J56" s="24" t="str">
        <f t="shared" si="2"/>
        <v/>
      </c>
    </row>
    <row r="57" spans="1:10" ht="36" customHeight="1">
      <c r="A57" s="125"/>
      <c r="B57" s="126"/>
      <c r="C57" s="126"/>
      <c r="D57" s="126"/>
      <c r="E57" s="126"/>
      <c r="F57" s="136" t="str">
        <f>IF(A57&gt;"",VLOOKUP(A57,listes!$A$2:$C$21,2,FALSE),"")</f>
        <v/>
      </c>
      <c r="G57" s="137"/>
      <c r="H57" s="43"/>
      <c r="I57" s="19" t="str">
        <f>IF(A57&gt;"",VLOOKUP(A57,listes!$A$2:$C$21,3,FALSE),"")</f>
        <v/>
      </c>
      <c r="J57" s="24" t="str">
        <f t="shared" si="2"/>
        <v/>
      </c>
    </row>
    <row r="58" spans="1:10" ht="36" customHeight="1">
      <c r="A58" s="147"/>
      <c r="B58" s="148"/>
      <c r="C58" s="148"/>
      <c r="D58" s="148"/>
      <c r="E58" s="149"/>
      <c r="F58" s="136" t="str">
        <f>IF(A58&gt;"",VLOOKUP(A58,listes!$A$2:$C$21,2,FALSE),"")</f>
        <v/>
      </c>
      <c r="G58" s="137"/>
      <c r="H58" s="43"/>
      <c r="I58" s="19" t="str">
        <f>IF(A58&gt;"",VLOOKUP(A58,listes!$A$2:$C$21,3,FALSE),"")</f>
        <v/>
      </c>
      <c r="J58" s="24"/>
    </row>
    <row r="59" spans="1:10" ht="36" customHeight="1">
      <c r="A59" s="125"/>
      <c r="B59" s="126"/>
      <c r="C59" s="126"/>
      <c r="D59" s="126"/>
      <c r="E59" s="126"/>
      <c r="F59" s="136" t="str">
        <f>IF(A59&gt;"",VLOOKUP(A59,listes!$A$2:$C$21,2,FALSE),"")</f>
        <v/>
      </c>
      <c r="G59" s="137"/>
      <c r="H59" s="43"/>
      <c r="I59" s="19" t="str">
        <f>IF(A59&gt;"",VLOOKUP(A59,listes!$A$2:$C$21,3,FALSE),"")</f>
        <v/>
      </c>
      <c r="J59" s="24" t="str">
        <f t="shared" si="2"/>
        <v/>
      </c>
    </row>
    <row r="60" spans="1:10" ht="36" customHeight="1">
      <c r="A60" s="125"/>
      <c r="B60" s="126"/>
      <c r="C60" s="126"/>
      <c r="D60" s="126"/>
      <c r="E60" s="126"/>
      <c r="F60" s="136" t="str">
        <f>IF(A60&gt;"",VLOOKUP(A60,listes!$A$2:$C$21,2,FALSE),"")</f>
        <v/>
      </c>
      <c r="G60" s="137"/>
      <c r="H60" s="43"/>
      <c r="I60" s="19" t="str">
        <f>IF(A60&gt;"",VLOOKUP(A60,listes!$A$2:$C$21,3,FALSE),"")</f>
        <v/>
      </c>
      <c r="J60" s="24" t="str">
        <f t="shared" si="2"/>
        <v/>
      </c>
    </row>
    <row r="61" spans="1:10" ht="36" customHeight="1">
      <c r="A61" s="125"/>
      <c r="B61" s="126"/>
      <c r="C61" s="126"/>
      <c r="D61" s="126"/>
      <c r="E61" s="126"/>
      <c r="F61" s="136" t="str">
        <f>IF(A61&gt;"",VLOOKUP(A61,listes!$A$2:$C$21,2,FALSE),"")</f>
        <v/>
      </c>
      <c r="G61" s="137"/>
      <c r="H61" s="43"/>
      <c r="I61" s="19" t="str">
        <f>IF(A61&gt;"",VLOOKUP(A61,listes!$A$2:$C$21,3,FALSE),"")</f>
        <v/>
      </c>
      <c r="J61" s="24" t="str">
        <f t="shared" si="2"/>
        <v/>
      </c>
    </row>
    <row r="62" spans="1:10" ht="36" customHeight="1">
      <c r="A62" s="125"/>
      <c r="B62" s="126"/>
      <c r="C62" s="126"/>
      <c r="D62" s="126"/>
      <c r="E62" s="126"/>
      <c r="F62" s="136" t="str">
        <f>IF(A62&gt;"",VLOOKUP(A62,listes!$A$2:$C$21,2,FALSE),"")</f>
        <v/>
      </c>
      <c r="G62" s="137"/>
      <c r="H62" s="43"/>
      <c r="I62" s="19" t="str">
        <f>IF(A62&gt;"",VLOOKUP(A62,listes!$A$2:$C$21,3,FALSE),"")</f>
        <v/>
      </c>
      <c r="J62" s="24" t="str">
        <f t="shared" si="2"/>
        <v/>
      </c>
    </row>
    <row r="63" spans="1:10" ht="36" customHeight="1">
      <c r="A63" s="125"/>
      <c r="B63" s="126"/>
      <c r="C63" s="126"/>
      <c r="D63" s="126"/>
      <c r="E63" s="126"/>
      <c r="F63" s="136" t="str">
        <f>IF(A63&gt;"",VLOOKUP(A63,listes!$A$2:$C$21,2,FALSE),"")</f>
        <v/>
      </c>
      <c r="G63" s="137"/>
      <c r="H63" s="43"/>
      <c r="I63" s="19" t="str">
        <f>IF(A63&gt;"",VLOOKUP(A63,listes!$A$2:$C$21,3,FALSE),"")</f>
        <v/>
      </c>
      <c r="J63" s="24" t="str">
        <f t="shared" si="2"/>
        <v/>
      </c>
    </row>
    <row r="64" spans="1:10" ht="36" customHeight="1">
      <c r="A64" s="125"/>
      <c r="B64" s="126"/>
      <c r="C64" s="126"/>
      <c r="D64" s="126"/>
      <c r="E64" s="126"/>
      <c r="F64" s="136" t="str">
        <f>IF(A64&gt;"",VLOOKUP(A64,listes!$A$2:$C$21,2,FALSE),"")</f>
        <v/>
      </c>
      <c r="G64" s="137"/>
      <c r="H64" s="43"/>
      <c r="I64" s="19" t="str">
        <f>IF(A64&gt;"",VLOOKUP(A64,listes!$A$2:$C$21,3,FALSE),"")</f>
        <v/>
      </c>
      <c r="J64" s="24" t="str">
        <f t="shared" si="2"/>
        <v/>
      </c>
    </row>
    <row r="65" spans="1:10" ht="15" customHeight="1"/>
    <row r="66" spans="1:10" ht="15" customHeight="1">
      <c r="A66" s="117" t="s">
        <v>9</v>
      </c>
      <c r="B66" s="117"/>
      <c r="C66" s="117"/>
      <c r="D66" s="117"/>
      <c r="F66" s="116" t="s">
        <v>8</v>
      </c>
      <c r="G66" s="116"/>
      <c r="H66" s="116"/>
      <c r="I66" s="116"/>
      <c r="J66" s="116"/>
    </row>
    <row r="67" spans="1:10" ht="15" customHeight="1">
      <c r="A67" s="113"/>
      <c r="B67" s="114"/>
      <c r="C67" s="114"/>
      <c r="D67" s="115"/>
      <c r="F67" s="113"/>
      <c r="G67" s="114"/>
      <c r="H67" s="114"/>
      <c r="I67" s="114"/>
      <c r="J67" s="115"/>
    </row>
    <row r="68" spans="1:10" ht="15" customHeight="1">
      <c r="A68" s="107" t="s">
        <v>79</v>
      </c>
      <c r="B68" s="108"/>
      <c r="C68" s="108"/>
      <c r="D68" s="109"/>
      <c r="F68" s="107"/>
      <c r="G68" s="108"/>
      <c r="H68" s="108"/>
      <c r="I68" s="108"/>
      <c r="J68" s="109"/>
    </row>
    <row r="69" spans="1:10" ht="15" customHeight="1">
      <c r="A69" s="107" t="s">
        <v>34</v>
      </c>
      <c r="B69" s="108"/>
      <c r="C69" s="108"/>
      <c r="D69" s="109"/>
      <c r="F69" s="107"/>
      <c r="G69" s="108"/>
      <c r="H69" s="108"/>
      <c r="I69" s="108"/>
      <c r="J69" s="109"/>
    </row>
    <row r="70" spans="1:10" ht="15" customHeight="1">
      <c r="A70" s="107" t="s">
        <v>35</v>
      </c>
      <c r="B70" s="108"/>
      <c r="C70" s="108"/>
      <c r="D70" s="109"/>
      <c r="F70" s="107"/>
      <c r="G70" s="108"/>
      <c r="H70" s="108"/>
      <c r="I70" s="108"/>
      <c r="J70" s="109"/>
    </row>
    <row r="71" spans="1:10" ht="15" customHeight="1">
      <c r="A71" s="107" t="s">
        <v>33</v>
      </c>
      <c r="B71" s="108"/>
      <c r="C71" s="108"/>
      <c r="D71" s="109"/>
      <c r="F71" s="107"/>
      <c r="G71" s="108"/>
      <c r="H71" s="108"/>
      <c r="I71" s="108"/>
      <c r="J71" s="109"/>
    </row>
    <row r="72" spans="1:10" ht="15" customHeight="1">
      <c r="A72" s="110"/>
      <c r="B72" s="111"/>
      <c r="C72" s="111"/>
      <c r="D72" s="112"/>
      <c r="F72" s="110"/>
      <c r="G72" s="111"/>
      <c r="H72" s="111"/>
      <c r="I72" s="111"/>
      <c r="J72" s="112"/>
    </row>
    <row r="74" spans="1:10">
      <c r="A74" s="82" t="s">
        <v>13</v>
      </c>
      <c r="B74" s="82"/>
      <c r="C74" s="25" t="s">
        <v>25</v>
      </c>
      <c r="D74" s="25"/>
      <c r="E74" s="25"/>
      <c r="F74" s="67"/>
    </row>
    <row r="76" spans="1:10" ht="15" customHeight="1">
      <c r="A76" s="83" t="s">
        <v>10</v>
      </c>
      <c r="B76" s="84"/>
      <c r="C76" s="84"/>
      <c r="D76" s="84"/>
      <c r="E76" s="85"/>
      <c r="G76" s="78" t="s">
        <v>12</v>
      </c>
      <c r="H76" s="79"/>
      <c r="I76" s="80">
        <v>0</v>
      </c>
      <c r="J76" s="81"/>
    </row>
    <row r="77" spans="1:10" ht="15" customHeight="1">
      <c r="A77" s="26"/>
      <c r="B77" s="15"/>
      <c r="C77" s="15"/>
      <c r="D77" s="15"/>
      <c r="E77" s="27"/>
      <c r="G77" s="78"/>
      <c r="H77" s="79"/>
      <c r="I77" s="80"/>
      <c r="J77" s="81"/>
    </row>
    <row r="78" spans="1:10" ht="15" customHeight="1">
      <c r="A78" s="26"/>
      <c r="B78" s="15"/>
      <c r="C78" s="15"/>
      <c r="D78" s="15"/>
      <c r="E78" s="27"/>
      <c r="G78" s="78" t="s">
        <v>15</v>
      </c>
      <c r="H78" s="79"/>
      <c r="I78" s="80">
        <f>SUM(J53:J64,J17:J36)+I76</f>
        <v>678.47722786999998</v>
      </c>
      <c r="J78" s="81"/>
    </row>
    <row r="79" spans="1:10" ht="15" customHeight="1">
      <c r="A79" s="26"/>
      <c r="B79" s="15"/>
      <c r="C79" s="15"/>
      <c r="D79" s="15"/>
      <c r="E79" s="27"/>
      <c r="G79" s="78"/>
      <c r="H79" s="79"/>
      <c r="I79" s="80"/>
      <c r="J79" s="81"/>
    </row>
    <row r="80" spans="1:10">
      <c r="A80" s="26"/>
      <c r="B80" s="15"/>
      <c r="C80" s="15"/>
      <c r="D80" s="15"/>
      <c r="E80" s="27"/>
      <c r="G80" s="78" t="s">
        <v>14</v>
      </c>
      <c r="H80" s="79"/>
      <c r="I80" s="80">
        <f>I78*0.2</f>
        <v>135.69544557399999</v>
      </c>
      <c r="J80" s="81"/>
    </row>
    <row r="81" spans="1:10">
      <c r="A81" s="26"/>
      <c r="B81" s="15"/>
      <c r="C81" s="15"/>
      <c r="D81" s="15"/>
      <c r="E81" s="27"/>
      <c r="G81" s="78"/>
      <c r="H81" s="79"/>
      <c r="I81" s="80"/>
      <c r="J81" s="81"/>
    </row>
    <row r="82" spans="1:10">
      <c r="A82" s="26"/>
      <c r="B82" s="15"/>
      <c r="C82" s="15"/>
      <c r="D82" s="15"/>
      <c r="E82" s="27"/>
      <c r="G82" s="78" t="s">
        <v>16</v>
      </c>
      <c r="H82" s="79"/>
      <c r="I82" s="80">
        <f>(SUM(I80,I78))</f>
        <v>814.172673444</v>
      </c>
      <c r="J82" s="81"/>
    </row>
    <row r="83" spans="1:10">
      <c r="A83" s="28"/>
      <c r="B83" s="29"/>
      <c r="C83" s="29"/>
      <c r="D83" s="29"/>
      <c r="E83" s="30"/>
      <c r="G83" s="78"/>
      <c r="H83" s="79"/>
      <c r="I83" s="80"/>
      <c r="J83" s="81"/>
    </row>
    <row r="113" ht="15" customHeight="1"/>
    <row r="116" ht="15" customHeight="1"/>
    <row r="117" ht="51" customHeight="1"/>
    <row r="135" ht="15" customHeight="1"/>
    <row r="137" ht="15" customHeight="1"/>
  </sheetData>
  <sheetProtection formatCells="0" insertColumns="0" insertRows="0" insertHyperlinks="0" deleteColumns="0" deleteRows="0" selectLockedCells="1" sort="0" autoFilter="0" pivotTables="0"/>
  <protectedRanges>
    <protectedRange sqref="C5:D6 C9:D10 C12:D13 H3 A67:D72 I76 G6:G11 A53:H64 A17:H36" name="BDC 2 Pages"/>
  </protectedRanges>
  <sortState ref="D83:H199">
    <sortCondition ref="D83"/>
  </sortState>
  <mergeCells count="136">
    <mergeCell ref="G78:H79"/>
    <mergeCell ref="I78:J79"/>
    <mergeCell ref="A30:E30"/>
    <mergeCell ref="F30:G30"/>
    <mergeCell ref="A35:E35"/>
    <mergeCell ref="F35:G35"/>
    <mergeCell ref="A36:E36"/>
    <mergeCell ref="F36:G36"/>
    <mergeCell ref="A31:E31"/>
    <mergeCell ref="F31:G31"/>
    <mergeCell ref="A51:E52"/>
    <mergeCell ref="F51:G52"/>
    <mergeCell ref="H51:H52"/>
    <mergeCell ref="I51:I52"/>
    <mergeCell ref="A57:E57"/>
    <mergeCell ref="F57:G57"/>
    <mergeCell ref="A59:E59"/>
    <mergeCell ref="F59:G59"/>
    <mergeCell ref="A53:E53"/>
    <mergeCell ref="F53:G53"/>
    <mergeCell ref="A58:E58"/>
    <mergeCell ref="F58:G58"/>
    <mergeCell ref="F32:G32"/>
    <mergeCell ref="A32:E32"/>
    <mergeCell ref="G80:H81"/>
    <mergeCell ref="I80:J81"/>
    <mergeCell ref="G82:H83"/>
    <mergeCell ref="I82:J83"/>
    <mergeCell ref="A29:E29"/>
    <mergeCell ref="F29:G29"/>
    <mergeCell ref="A74:B74"/>
    <mergeCell ref="G76:H77"/>
    <mergeCell ref="I76:J77"/>
    <mergeCell ref="A76:E76"/>
    <mergeCell ref="F63:G63"/>
    <mergeCell ref="A64:E64"/>
    <mergeCell ref="F64:G64"/>
    <mergeCell ref="A60:E60"/>
    <mergeCell ref="F60:G60"/>
    <mergeCell ref="A61:E61"/>
    <mergeCell ref="F61:G61"/>
    <mergeCell ref="A62:E62"/>
    <mergeCell ref="F62:G62"/>
    <mergeCell ref="A48:B48"/>
    <mergeCell ref="C48:D48"/>
    <mergeCell ref="A49:B49"/>
    <mergeCell ref="C49:D49"/>
    <mergeCell ref="A33:E33"/>
    <mergeCell ref="H6:J6"/>
    <mergeCell ref="H8:J8"/>
    <mergeCell ref="H9:J9"/>
    <mergeCell ref="H10:J10"/>
    <mergeCell ref="H47:J47"/>
    <mergeCell ref="H46:J46"/>
    <mergeCell ref="H44:J44"/>
    <mergeCell ref="A54:E54"/>
    <mergeCell ref="F54:G54"/>
    <mergeCell ref="C9:D9"/>
    <mergeCell ref="C10:D10"/>
    <mergeCell ref="C6:D6"/>
    <mergeCell ref="F33:G33"/>
    <mergeCell ref="C41:D41"/>
    <mergeCell ref="A20:E20"/>
    <mergeCell ref="F20:G20"/>
    <mergeCell ref="A12:B12"/>
    <mergeCell ref="A13:B13"/>
    <mergeCell ref="C12:D12"/>
    <mergeCell ref="C13:D13"/>
    <mergeCell ref="A24:E24"/>
    <mergeCell ref="F24:G24"/>
    <mergeCell ref="A25:E25"/>
    <mergeCell ref="F25:G25"/>
    <mergeCell ref="C5:D5"/>
    <mergeCell ref="A56:E56"/>
    <mergeCell ref="F56:G56"/>
    <mergeCell ref="A46:B46"/>
    <mergeCell ref="C46:D46"/>
    <mergeCell ref="A26:E26"/>
    <mergeCell ref="F26:G26"/>
    <mergeCell ref="A27:E27"/>
    <mergeCell ref="F27:G27"/>
    <mergeCell ref="A55:E55"/>
    <mergeCell ref="F55:G55"/>
    <mergeCell ref="A21:E21"/>
    <mergeCell ref="F21:G21"/>
    <mergeCell ref="A22:E22"/>
    <mergeCell ref="A19:E19"/>
    <mergeCell ref="A28:E28"/>
    <mergeCell ref="F28:G28"/>
    <mergeCell ref="H3:I3"/>
    <mergeCell ref="H4:I4"/>
    <mergeCell ref="A8:B8"/>
    <mergeCell ref="A9:B9"/>
    <mergeCell ref="A10:B10"/>
    <mergeCell ref="C8:D8"/>
    <mergeCell ref="A44:B44"/>
    <mergeCell ref="C44:D44"/>
    <mergeCell ref="A45:B45"/>
    <mergeCell ref="C45:D45"/>
    <mergeCell ref="A18:E18"/>
    <mergeCell ref="F18:G18"/>
    <mergeCell ref="A34:E34"/>
    <mergeCell ref="F34:G34"/>
    <mergeCell ref="I15:I16"/>
    <mergeCell ref="H43:J43"/>
    <mergeCell ref="H42:J42"/>
    <mergeCell ref="F22:G22"/>
    <mergeCell ref="A23:E23"/>
    <mergeCell ref="F23:G23"/>
    <mergeCell ref="F19:G19"/>
    <mergeCell ref="A15:E16"/>
    <mergeCell ref="F15:G16"/>
    <mergeCell ref="H15:H16"/>
    <mergeCell ref="H11:J11"/>
    <mergeCell ref="H7:J7"/>
    <mergeCell ref="A71:D71"/>
    <mergeCell ref="A72:D72"/>
    <mergeCell ref="F67:J67"/>
    <mergeCell ref="F68:J68"/>
    <mergeCell ref="F69:J69"/>
    <mergeCell ref="F70:J70"/>
    <mergeCell ref="F71:J71"/>
    <mergeCell ref="F72:J72"/>
    <mergeCell ref="F66:J66"/>
    <mergeCell ref="A66:D66"/>
    <mergeCell ref="A67:D67"/>
    <mergeCell ref="A68:D68"/>
    <mergeCell ref="A69:D69"/>
    <mergeCell ref="A70:D70"/>
    <mergeCell ref="J15:J16"/>
    <mergeCell ref="H39:I39"/>
    <mergeCell ref="C42:D42"/>
    <mergeCell ref="A17:E17"/>
    <mergeCell ref="F17:G17"/>
    <mergeCell ref="J51:J52"/>
    <mergeCell ref="A63:E63"/>
  </mergeCells>
  <pageMargins left="0.25" right="0.25" top="0.75" bottom="0.75" header="0.3" footer="0.3"/>
  <pageSetup paperSize="9" scale="76" orientation="portrait" verticalDpi="300" r:id="rId1"/>
  <headerFooter>
    <oddFooter>&amp;Rpages &amp;P/&amp;N</oddFooter>
  </headerFooter>
  <rowBreaks count="1" manualBreakCount="1">
    <brk id="36" max="10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listes!$D$2:$D$17</xm:f>
          </x14:formula1>
          <xm:sqref>H4:I4</xm:sqref>
        </x14:dataValidation>
        <x14:dataValidation type="list" allowBlank="1" showInputMessage="1" showErrorMessage="1">
          <x14:formula1>
            <xm:f>listes!#REF!</xm:f>
          </x14:formula1>
          <xm:sqref>J86</xm:sqref>
        </x14:dataValidation>
        <x14:dataValidation type="list" allowBlank="1" showInputMessage="1" showErrorMessage="1">
          <x14:formula1>
            <xm:f>listes!$A$2:$A$21</xm:f>
          </x14:formula1>
          <xm:sqref>A36:E36</xm:sqref>
        </x14:dataValidation>
        <x14:dataValidation type="list" allowBlank="1" showInputMessage="1" showErrorMessage="1">
          <x14:formula1>
            <xm:f>listes!$A$2:$A$21</xm:f>
          </x14:formula1>
          <xm:sqref>A17:E25</xm:sqref>
        </x14:dataValidation>
        <x14:dataValidation type="list" allowBlank="1" showInputMessage="1" showErrorMessage="1">
          <x14:formula1>
            <xm:f>listes!$A$2:$A$21</xm:f>
          </x14:formula1>
          <xm:sqref>B59:E64</xm:sqref>
        </x14:dataValidation>
        <x14:dataValidation type="list" allowBlank="1" showInputMessage="1" showErrorMessage="1">
          <x14:formula1>
            <xm:f>listes!$A$2:$A$21</xm:f>
          </x14:formula1>
          <xm:sqref>A28:E28</xm:sqref>
        </x14:dataValidation>
        <x14:dataValidation type="list" allowBlank="1" showInputMessage="1" showErrorMessage="1">
          <x14:formula1>
            <xm:f>listes!$A$2:$A$21</xm:f>
          </x14:formula1>
          <xm:sqref>A34:E34</xm:sqref>
        </x14:dataValidation>
        <x14:dataValidation type="list" allowBlank="1" showInputMessage="1" showErrorMessage="1">
          <x14:formula1>
            <xm:f>listes!$A$2:$A$21</xm:f>
          </x14:formula1>
          <xm:sqref>A54:A64</xm:sqref>
        </x14:dataValidation>
        <x14:dataValidation type="list" allowBlank="1" showInputMessage="1" showErrorMessage="1">
          <x14:formula1>
            <xm:f>listes!$A$2:$A$21</xm:f>
          </x14:formula1>
          <xm:sqref>B54:E57</xm:sqref>
        </x14:dataValidation>
        <x14:dataValidation type="list" allowBlank="1" showInputMessage="1" showErrorMessage="1">
          <x14:formula1>
            <xm:f>listes!$A$2:$A$21</xm:f>
          </x14:formula1>
          <xm:sqref>A31:A32</xm:sqref>
        </x14:dataValidation>
        <x14:dataValidation type="list" allowBlank="1" showInputMessage="1" showErrorMessage="1">
          <x14:formula1>
            <xm:f>listes!$A$2:$A$21</xm:f>
          </x14:formula1>
          <xm:sqref>B31:E31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21"/>
  <sheetViews>
    <sheetView zoomScale="115" zoomScaleNormal="115" workbookViewId="0">
      <selection activeCell="A29" sqref="A29"/>
    </sheetView>
  </sheetViews>
  <sheetFormatPr baseColWidth="10" defaultRowHeight="15"/>
  <cols>
    <col min="1" max="1" width="55.5703125" style="68" bestFit="1" customWidth="1"/>
    <col min="2" max="2" width="10.85546875" style="69" customWidth="1"/>
    <col min="3" max="3" width="9.85546875" style="70" customWidth="1"/>
    <col min="4" max="4" width="14.140625" style="5" customWidth="1"/>
    <col min="5" max="6" width="17" style="5" customWidth="1"/>
    <col min="7" max="9" width="16.85546875" style="5" customWidth="1"/>
    <col min="10" max="10" width="16" style="5" customWidth="1"/>
    <col min="11" max="11" width="13.7109375" style="5" customWidth="1"/>
    <col min="12" max="12" width="11.42578125" style="5"/>
  </cols>
  <sheetData>
    <row r="1" spans="1:12" ht="27">
      <c r="A1" s="51" t="s">
        <v>36</v>
      </c>
      <c r="B1" s="52"/>
      <c r="C1" s="53" t="s">
        <v>69</v>
      </c>
      <c r="D1" s="54" t="s">
        <v>70</v>
      </c>
      <c r="E1" s="55" t="s">
        <v>75</v>
      </c>
      <c r="F1" s="55" t="s">
        <v>77</v>
      </c>
      <c r="G1" s="55" t="s">
        <v>76</v>
      </c>
      <c r="H1" s="55" t="s">
        <v>33</v>
      </c>
      <c r="I1" s="55" t="s">
        <v>23</v>
      </c>
      <c r="J1" s="55" t="s">
        <v>72</v>
      </c>
      <c r="K1" s="55" t="s">
        <v>73</v>
      </c>
      <c r="L1" s="56" t="s">
        <v>74</v>
      </c>
    </row>
    <row r="2" spans="1:12">
      <c r="A2" s="57" t="s">
        <v>37</v>
      </c>
      <c r="B2" s="58">
        <v>115093</v>
      </c>
      <c r="C2" s="59">
        <v>19.914698789999999</v>
      </c>
      <c r="D2" s="44"/>
      <c r="E2" s="45"/>
      <c r="F2" s="45"/>
      <c r="G2" s="46"/>
      <c r="H2" s="46"/>
      <c r="I2" s="46"/>
      <c r="J2" s="47"/>
      <c r="K2" s="47"/>
      <c r="L2" s="48"/>
    </row>
    <row r="3" spans="1:12">
      <c r="A3" s="57" t="s">
        <v>39</v>
      </c>
      <c r="B3" s="58" t="s">
        <v>38</v>
      </c>
      <c r="C3" s="64">
        <v>5.4479615399999988</v>
      </c>
      <c r="D3" s="34"/>
      <c r="E3" s="38"/>
      <c r="F3" s="38"/>
      <c r="G3" s="38"/>
      <c r="H3" s="38"/>
      <c r="I3" s="38"/>
      <c r="J3" s="36"/>
      <c r="K3" s="36"/>
      <c r="L3" s="39"/>
    </row>
    <row r="4" spans="1:12">
      <c r="A4" s="57" t="s">
        <v>40</v>
      </c>
      <c r="B4" s="58">
        <v>117601</v>
      </c>
      <c r="C4" s="64">
        <v>21.707162820000001</v>
      </c>
      <c r="D4" s="34"/>
      <c r="E4" s="33"/>
      <c r="F4" s="33"/>
      <c r="G4" s="38"/>
      <c r="H4" s="38"/>
      <c r="I4" s="38"/>
      <c r="J4" s="36"/>
      <c r="K4" s="36"/>
      <c r="L4" s="39"/>
    </row>
    <row r="5" spans="1:12">
      <c r="A5" s="57" t="s">
        <v>42</v>
      </c>
      <c r="B5" s="58" t="s">
        <v>41</v>
      </c>
      <c r="C5" s="73">
        <v>2.0880000000000001</v>
      </c>
      <c r="D5" s="34"/>
      <c r="E5" s="33"/>
      <c r="F5" s="33"/>
      <c r="G5" s="38"/>
      <c r="H5" s="38"/>
      <c r="I5" s="38"/>
      <c r="J5" s="36"/>
      <c r="K5" s="36"/>
      <c r="L5" s="37"/>
    </row>
    <row r="6" spans="1:12">
      <c r="A6" s="57" t="s">
        <v>44</v>
      </c>
      <c r="B6" s="58" t="s">
        <v>43</v>
      </c>
      <c r="C6" s="74">
        <v>3.64</v>
      </c>
      <c r="D6" s="34"/>
      <c r="E6" s="33"/>
      <c r="F6" s="33"/>
      <c r="G6" s="38"/>
      <c r="H6" s="38"/>
      <c r="I6" s="38"/>
      <c r="J6" s="36"/>
      <c r="K6" s="36"/>
      <c r="L6" s="37"/>
    </row>
    <row r="7" spans="1:12">
      <c r="A7" s="57" t="s">
        <v>46</v>
      </c>
      <c r="B7" s="58" t="s">
        <v>45</v>
      </c>
      <c r="C7" s="72">
        <v>3.2559999999999998</v>
      </c>
      <c r="D7" s="34"/>
      <c r="E7" s="33"/>
      <c r="F7" s="33"/>
      <c r="G7" s="38"/>
      <c r="H7" s="38"/>
      <c r="I7" s="38"/>
      <c r="J7" s="36"/>
      <c r="K7" s="36"/>
      <c r="L7" s="37"/>
    </row>
    <row r="8" spans="1:12">
      <c r="A8" s="57" t="s">
        <v>48</v>
      </c>
      <c r="B8" s="58" t="s">
        <v>47</v>
      </c>
      <c r="C8" s="64">
        <v>24.162979679999999</v>
      </c>
      <c r="D8" s="34"/>
      <c r="E8" s="33"/>
      <c r="F8" s="33"/>
      <c r="G8" s="38"/>
      <c r="H8" s="38"/>
      <c r="I8" s="38"/>
      <c r="J8" s="36"/>
      <c r="K8" s="36"/>
      <c r="L8" s="37"/>
    </row>
    <row r="9" spans="1:12">
      <c r="A9" s="57" t="s">
        <v>50</v>
      </c>
      <c r="B9" s="58" t="s">
        <v>49</v>
      </c>
      <c r="C9" s="64">
        <v>21.834187829999998</v>
      </c>
      <c r="D9" s="34"/>
      <c r="E9" s="33"/>
      <c r="F9" s="33"/>
      <c r="G9" s="38"/>
      <c r="H9" s="38"/>
      <c r="I9" s="38"/>
      <c r="J9" s="36"/>
      <c r="K9" s="36"/>
      <c r="L9" s="37"/>
    </row>
    <row r="10" spans="1:12">
      <c r="A10" s="57" t="s">
        <v>52</v>
      </c>
      <c r="B10" s="58" t="s">
        <v>51</v>
      </c>
      <c r="C10" s="64">
        <v>126.27697382999999</v>
      </c>
      <c r="D10" s="34"/>
      <c r="E10" s="33"/>
      <c r="F10" s="33"/>
      <c r="G10" s="38"/>
      <c r="H10" s="38"/>
      <c r="I10" s="38"/>
      <c r="J10" s="36"/>
      <c r="K10" s="36"/>
      <c r="L10" s="37"/>
    </row>
    <row r="11" spans="1:12" ht="15.75" thickBot="1">
      <c r="A11" s="57" t="s">
        <v>53</v>
      </c>
      <c r="B11" s="58">
        <v>114829</v>
      </c>
      <c r="C11" s="75">
        <v>7.14</v>
      </c>
      <c r="D11" s="34"/>
      <c r="E11" s="38"/>
      <c r="F11" s="35"/>
      <c r="G11" s="40"/>
      <c r="H11" s="40"/>
      <c r="I11" s="40"/>
      <c r="J11" s="41"/>
      <c r="K11" s="41"/>
      <c r="L11" s="76"/>
    </row>
    <row r="12" spans="1:12">
      <c r="A12" s="57" t="s">
        <v>54</v>
      </c>
      <c r="B12" s="58">
        <v>505368</v>
      </c>
      <c r="C12" s="64">
        <v>26.971643789999998</v>
      </c>
      <c r="D12" s="1"/>
      <c r="E12" s="1"/>
      <c r="F12" s="1"/>
      <c r="G12" s="1"/>
      <c r="H12" s="1"/>
      <c r="I12" s="1"/>
      <c r="J12" s="1"/>
      <c r="K12" s="1"/>
      <c r="L12" s="1"/>
    </row>
    <row r="13" spans="1:12">
      <c r="A13" s="57" t="s">
        <v>56</v>
      </c>
      <c r="B13" s="58" t="s">
        <v>55</v>
      </c>
      <c r="C13" s="64">
        <v>15.341798429999997</v>
      </c>
      <c r="D13" s="1"/>
      <c r="E13" s="1"/>
      <c r="F13" s="1"/>
      <c r="G13" s="1"/>
      <c r="H13" s="1"/>
      <c r="I13" s="1"/>
      <c r="J13" s="1"/>
      <c r="K13" s="1"/>
      <c r="L13" s="1"/>
    </row>
    <row r="14" spans="1:12">
      <c r="A14" s="57" t="s">
        <v>58</v>
      </c>
      <c r="B14" s="58" t="s">
        <v>57</v>
      </c>
      <c r="C14" s="64">
        <v>26.421202079999997</v>
      </c>
      <c r="D14" s="1"/>
      <c r="E14" s="1"/>
      <c r="F14" s="1"/>
      <c r="G14" s="1"/>
      <c r="H14" s="1"/>
      <c r="I14" s="1"/>
      <c r="J14" s="1"/>
      <c r="K14" s="1"/>
      <c r="L14" s="1"/>
    </row>
    <row r="15" spans="1:12">
      <c r="A15" s="57" t="s">
        <v>59</v>
      </c>
      <c r="B15" s="58">
        <v>505603</v>
      </c>
      <c r="C15" s="64">
        <v>16.132176269999999</v>
      </c>
      <c r="D15" s="1"/>
      <c r="E15" s="1"/>
      <c r="F15" s="1"/>
      <c r="G15" s="1"/>
      <c r="H15" s="1"/>
      <c r="I15" s="1"/>
      <c r="J15" s="1"/>
      <c r="K15" s="1"/>
      <c r="L15" s="1"/>
    </row>
    <row r="16" spans="1:12">
      <c r="A16" s="57" t="s">
        <v>61</v>
      </c>
      <c r="B16" s="58" t="s">
        <v>60</v>
      </c>
      <c r="C16" s="64">
        <v>55.086512669999998</v>
      </c>
      <c r="D16" s="1"/>
      <c r="E16" s="1"/>
      <c r="F16" s="1"/>
      <c r="G16" s="1"/>
      <c r="H16" s="1"/>
      <c r="I16" s="1"/>
      <c r="J16" s="1"/>
      <c r="K16" s="1"/>
      <c r="L16" s="1"/>
    </row>
    <row r="17" spans="1:12">
      <c r="A17" s="57" t="s">
        <v>63</v>
      </c>
      <c r="B17" s="58" t="s">
        <v>62</v>
      </c>
      <c r="C17" s="64">
        <v>64.768641209999998</v>
      </c>
      <c r="D17" s="1"/>
      <c r="E17" s="1"/>
      <c r="F17" s="1"/>
      <c r="G17" s="1"/>
      <c r="H17" s="1"/>
      <c r="I17" s="1"/>
      <c r="J17" s="1"/>
      <c r="K17" s="1"/>
      <c r="L17" s="1"/>
    </row>
    <row r="18" spans="1:12">
      <c r="A18" s="57" t="s">
        <v>64</v>
      </c>
      <c r="B18" s="58">
        <v>123040</v>
      </c>
      <c r="C18" s="64">
        <v>14.480851139999999</v>
      </c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57" t="s">
        <v>65</v>
      </c>
      <c r="B19" s="58">
        <v>123039</v>
      </c>
      <c r="C19" s="64">
        <v>22.299946200000001</v>
      </c>
      <c r="D19" s="49"/>
      <c r="E19" s="49"/>
      <c r="F19" s="49"/>
      <c r="G19" s="49"/>
      <c r="H19" s="49"/>
      <c r="I19" s="49"/>
      <c r="J19" s="49"/>
      <c r="K19" s="49"/>
      <c r="L19" s="49"/>
    </row>
    <row r="20" spans="1:12">
      <c r="A20" s="57" t="s">
        <v>67</v>
      </c>
      <c r="B20" s="58" t="s">
        <v>66</v>
      </c>
      <c r="C20" s="64">
        <v>15.807556799999999</v>
      </c>
      <c r="I20" s="50"/>
    </row>
    <row r="21" spans="1:12">
      <c r="A21" s="57" t="s">
        <v>68</v>
      </c>
      <c r="B21" s="58">
        <v>114826</v>
      </c>
      <c r="C21" s="64">
        <v>67.11154694999999</v>
      </c>
      <c r="I21" s="5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BDC CCVS 1 Page</vt:lpstr>
      <vt:lpstr>BDC CCVS 2 Pages</vt:lpstr>
      <vt:lpstr>listes</vt:lpstr>
      <vt:lpstr>'BDC CCVS 1 Page'!Zone_d_impression</vt:lpstr>
      <vt:lpstr>'BDC CCVS 2 Pages'!Zone_d_impression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KOJAK</dc:creator>
  <cp:lastModifiedBy>fred</cp:lastModifiedBy>
  <cp:lastPrinted>2015-06-20T18:36:40Z</cp:lastPrinted>
  <dcterms:created xsi:type="dcterms:W3CDTF">2015-03-18T15:40:40Z</dcterms:created>
  <dcterms:modified xsi:type="dcterms:W3CDTF">2015-07-04T08:38:59Z</dcterms:modified>
</cp:coreProperties>
</file>