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3_ncr:1_{B70731EA-05BF-43A2-8784-C50A93293DDE}" xr6:coauthVersionLast="36" xr6:coauthVersionMax="36" xr10:uidLastSave="{00000000-0000-0000-0000-000000000000}"/>
  <bookViews>
    <workbookView xWindow="240" yWindow="345" windowWidth="14805" windowHeight="7770" xr2:uid="{00000000-000D-0000-FFFF-FFFF00000000}"/>
  </bookViews>
  <sheets>
    <sheet name="Devis" sheetId="3" r:id="rId1"/>
    <sheet name="Financeur1" sheetId="4" r:id="rId2"/>
    <sheet name="Financeur2" sheetId="5" r:id="rId3"/>
    <sheet name="Financeur3" sheetId="6" r:id="rId4"/>
    <sheet name="Financeur4" sheetId="7" r:id="rId5"/>
    <sheet name="Facturation" sheetId="11" state="hidden" r:id="rId6"/>
    <sheet name="Calcul Coût Horaire" sheetId="8" r:id="rId7"/>
    <sheet name="Notice" sheetId="9" r:id="rId8"/>
    <sheet name="MAPPING" sheetId="2" state="hidden" r:id="rId9"/>
  </sheets>
  <definedNames>
    <definedName name="_xlnm._FilterDatabase" localSheetId="8" hidden="1">MAPPING!$A$1:$E$26</definedName>
    <definedName name="Z_082C27B6_7C39_46EE_BCE3_190D8C1BDDFC_.wvu.FilterData" localSheetId="8" hidden="1">MAPPING!$A$1:$E$26</definedName>
    <definedName name="Z_1FB76C1E_8642_45C8_B02E_F97B3707C98E_.wvu.FilterData" localSheetId="8" hidden="1">MAPPING!$A$1:$E$26</definedName>
    <definedName name="Z_4B7579D2_7566_4E3C_B42E_7CA39D7ECC3F_.wvu.FilterData" localSheetId="8" hidden="1">MAPPING!$A$1:$E$25</definedName>
    <definedName name="Z_C7456103_E2F2_4562_A4A9_A04023AF6559_.wvu.FilterData" localSheetId="8" hidden="1">MAPPING!$A$1:$E$25</definedName>
    <definedName name="Z_D8CB081B_8118_4C64_B8B1_C097E7581C63_.wvu.FilterData" localSheetId="8" hidden="1">MAPPING!$A$1:$E$26</definedName>
    <definedName name="Z_F5225418_7681_404C_824B_429C0E0D5558_.wvu.FilterData" localSheetId="8" hidden="1">MAPPING!$A$1:$E$25</definedName>
  </definedNames>
  <calcPr calcId="191029"/>
  <customWorkbookViews>
    <customWorkbookView name="Fabienne Aubin - Affichage personnalisé" guid="{082C27B6-7C39-46EE-BCE3-190D8C1BDDFC}" mergeInterval="0" personalView="1" maximized="1" xWindow="-8" yWindow="-8" windowWidth="1936" windowHeight="1056" activeSheetId="1"/>
    <customWorkbookView name="Fabienne Aubin ITGA - Affichage personnalisé" guid="{F5225418-7681-404C-824B-429C0E0D5558}" mergeInterval="0" personalView="1" maximized="1" xWindow="1912" yWindow="-8" windowWidth="1936" windowHeight="1056" activeSheetId="1"/>
    <customWorkbookView name="Alexandra Félin - Affichage personnalisé" guid="{C7456103-E2F2-4562-A4A9-A04023AF6559}" mergeInterval="0" personalView="1" maximized="1" windowWidth="1920" windowHeight="894" activeSheetId="1" showComments="commNone"/>
    <customWorkbookView name="Frédérique Cabedoce IDEAL - Affichage personnalisé" guid="{4B7579D2-7566-4E3C-B42E-7CA39D7ECC3F}" mergeInterval="0" personalView="1" maximized="1" xWindow="-11" yWindow="-11" windowWidth="1942" windowHeight="1042" activeSheetId="1"/>
    <customWorkbookView name="Leslie Arribard - Affichage personnalisé" guid="{1FB76C1E-8642-45C8-B02E-F97B3707C98E}" mergeInterval="0" personalView="1" maximized="1" xWindow="1912" yWindow="-103" windowWidth="1936" windowHeight="1056" activeSheetId="1"/>
    <customWorkbookView name="Amélie Chauvin - Affichage personnalisé" guid="{D8CB081B-8118-4C64-B8B1-C097E7581C63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2" i="11" l="1"/>
  <c r="J21" i="11"/>
  <c r="B21" i="11"/>
  <c r="C19" i="7"/>
  <c r="B19" i="7"/>
  <c r="B22" i="7" s="1"/>
  <c r="C18" i="7"/>
  <c r="B18" i="7"/>
  <c r="D18" i="7" s="1"/>
  <c r="B18" i="6"/>
  <c r="D18" i="6" s="1"/>
  <c r="C19" i="6"/>
  <c r="B19" i="6"/>
  <c r="B22" i="6" s="1"/>
  <c r="C18" i="6"/>
  <c r="C18" i="5"/>
  <c r="B18" i="5"/>
  <c r="D18" i="5" s="1"/>
  <c r="J22" i="11" s="1"/>
  <c r="D18" i="4"/>
  <c r="C18" i="4"/>
  <c r="F21" i="11" s="1"/>
  <c r="B18" i="4"/>
  <c r="B22" i="11" l="1"/>
  <c r="D19" i="7"/>
  <c r="C21" i="7"/>
  <c r="D21" i="7" s="1"/>
  <c r="D20" i="7"/>
  <c r="B23" i="7"/>
  <c r="B20" i="7"/>
  <c r="C20" i="7"/>
  <c r="B23" i="6"/>
  <c r="D19" i="6"/>
  <c r="D20" i="6" s="1"/>
  <c r="C21" i="6"/>
  <c r="D21" i="6" s="1"/>
  <c r="B20" i="6"/>
  <c r="C20" i="6"/>
  <c r="C22" i="7" l="1"/>
  <c r="C22" i="6"/>
  <c r="C23" i="7" l="1"/>
  <c r="D22" i="7"/>
  <c r="D23" i="7" s="1"/>
  <c r="C23" i="6"/>
  <c r="D22" i="6"/>
  <c r="D23" i="6" s="1"/>
  <c r="M13" i="7" l="1"/>
  <c r="K12" i="7"/>
  <c r="K11" i="7"/>
  <c r="K10" i="7"/>
  <c r="K9" i="7"/>
  <c r="K8" i="7"/>
  <c r="K7" i="7"/>
  <c r="K6" i="7"/>
  <c r="K5" i="7"/>
  <c r="K4" i="7"/>
  <c r="K3" i="7"/>
  <c r="K2" i="7"/>
  <c r="M13" i="6"/>
  <c r="K12" i="6"/>
  <c r="K11" i="6"/>
  <c r="K10" i="6"/>
  <c r="K9" i="6"/>
  <c r="K8" i="6"/>
  <c r="K7" i="6"/>
  <c r="K6" i="6"/>
  <c r="K5" i="6"/>
  <c r="K4" i="6"/>
  <c r="K3" i="6"/>
  <c r="K2" i="6"/>
  <c r="M13" i="5"/>
  <c r="K12" i="5"/>
  <c r="K11" i="5"/>
  <c r="K10" i="5"/>
  <c r="K9" i="5"/>
  <c r="K8" i="5"/>
  <c r="K7" i="5"/>
  <c r="K6" i="5"/>
  <c r="C19" i="5" s="1"/>
  <c r="K5" i="5"/>
  <c r="K4" i="5"/>
  <c r="K3" i="5"/>
  <c r="K2" i="5"/>
  <c r="B19" i="5" s="1"/>
  <c r="K12" i="4"/>
  <c r="M12" i="4" s="1"/>
  <c r="K11" i="4"/>
  <c r="M11" i="4" s="1"/>
  <c r="K10" i="4"/>
  <c r="M10" i="4" s="1"/>
  <c r="K9" i="4"/>
  <c r="M9" i="4" s="1"/>
  <c r="K8" i="4"/>
  <c r="M8" i="4" s="1"/>
  <c r="K7" i="4"/>
  <c r="M7" i="4" s="1"/>
  <c r="K6" i="4"/>
  <c r="K5" i="4"/>
  <c r="M5" i="4" s="1"/>
  <c r="K4" i="4"/>
  <c r="M4" i="4" s="1"/>
  <c r="K3" i="4"/>
  <c r="M3" i="4" s="1"/>
  <c r="K2" i="4"/>
  <c r="B23" i="11"/>
  <c r="B24" i="11"/>
  <c r="H22" i="11" l="1"/>
  <c r="C21" i="5"/>
  <c r="D21" i="5" s="1"/>
  <c r="C20" i="5"/>
  <c r="G22" i="11" s="1"/>
  <c r="C22" i="5"/>
  <c r="B19" i="4"/>
  <c r="M2" i="4"/>
  <c r="K13" i="7"/>
  <c r="M6" i="4"/>
  <c r="M13" i="4" s="1"/>
  <c r="C19" i="4"/>
  <c r="B22" i="5"/>
  <c r="D22" i="11"/>
  <c r="B20" i="5"/>
  <c r="C22" i="11" s="1"/>
  <c r="D19" i="5"/>
  <c r="K13" i="6"/>
  <c r="K13" i="5"/>
  <c r="K13" i="4"/>
  <c r="J3" i="3"/>
  <c r="J4" i="3"/>
  <c r="J5" i="3"/>
  <c r="J6" i="3"/>
  <c r="J7" i="3"/>
  <c r="J8" i="3"/>
  <c r="J9" i="3"/>
  <c r="J10" i="3"/>
  <c r="J11" i="3"/>
  <c r="J12" i="3"/>
  <c r="J2" i="3"/>
  <c r="F2" i="3"/>
  <c r="I2" i="3" s="1"/>
  <c r="B22" i="4" l="1"/>
  <c r="D21" i="11"/>
  <c r="B20" i="4"/>
  <c r="C21" i="11" s="1"/>
  <c r="D19" i="4"/>
  <c r="D20" i="5"/>
  <c r="K22" i="11" s="1"/>
  <c r="L22" i="11"/>
  <c r="E22" i="11"/>
  <c r="B23" i="5"/>
  <c r="D22" i="5"/>
  <c r="I22" i="11"/>
  <c r="C23" i="5"/>
  <c r="H21" i="11"/>
  <c r="C21" i="4"/>
  <c r="D21" i="4" s="1"/>
  <c r="C20" i="4"/>
  <c r="G21" i="11" s="1"/>
  <c r="E13" i="8"/>
  <c r="B13" i="8"/>
  <c r="C6" i="8"/>
  <c r="B6" i="8" s="1"/>
  <c r="F4" i="3"/>
  <c r="F6" i="3"/>
  <c r="I6" i="3" s="1"/>
  <c r="K6" i="3" s="1"/>
  <c r="F7" i="3"/>
  <c r="I7" i="3" s="1"/>
  <c r="K7" i="3" s="1"/>
  <c r="F8" i="3"/>
  <c r="I8" i="3" s="1"/>
  <c r="K8" i="3" s="1"/>
  <c r="F9" i="3"/>
  <c r="I9" i="3" s="1"/>
  <c r="K9" i="3" s="1"/>
  <c r="F10" i="3"/>
  <c r="I10" i="3" s="1"/>
  <c r="K10" i="3" s="1"/>
  <c r="F11" i="3"/>
  <c r="I11" i="3" s="1"/>
  <c r="K11" i="3" s="1"/>
  <c r="F12" i="3"/>
  <c r="I12" i="3" s="1"/>
  <c r="K12" i="3" s="1"/>
  <c r="E3" i="3"/>
  <c r="E4" i="3"/>
  <c r="E5" i="3"/>
  <c r="E6" i="3"/>
  <c r="E7" i="3"/>
  <c r="E8" i="3"/>
  <c r="E9" i="3"/>
  <c r="E10" i="3"/>
  <c r="E11" i="3"/>
  <c r="E12" i="3"/>
  <c r="C3" i="3"/>
  <c r="C4" i="3"/>
  <c r="C5" i="3"/>
  <c r="C6" i="3"/>
  <c r="C7" i="3"/>
  <c r="C8" i="3"/>
  <c r="C9" i="3"/>
  <c r="C10" i="3"/>
  <c r="C11" i="3"/>
  <c r="C12" i="3"/>
  <c r="K2" i="3"/>
  <c r="E2" i="3"/>
  <c r="C2" i="3"/>
  <c r="L21" i="11" l="1"/>
  <c r="D20" i="4"/>
  <c r="K21" i="11" s="1"/>
  <c r="C22" i="4"/>
  <c r="D23" i="5"/>
  <c r="M22" i="11"/>
  <c r="E21" i="11"/>
  <c r="B23" i="4"/>
  <c r="D22" i="4"/>
  <c r="I5" i="3"/>
  <c r="K5" i="3" s="1"/>
  <c r="I4" i="3"/>
  <c r="K4" i="3" s="1"/>
  <c r="B15" i="3"/>
  <c r="B20" i="11" s="1"/>
  <c r="I3" i="3"/>
  <c r="K3" i="3" s="1"/>
  <c r="C16" i="3"/>
  <c r="C15" i="3"/>
  <c r="F20" i="11" s="1"/>
  <c r="D23" i="4" l="1"/>
  <c r="M21" i="11"/>
  <c r="I21" i="11"/>
  <c r="C23" i="4"/>
  <c r="B16" i="3"/>
  <c r="B19" i="3" s="1"/>
  <c r="E20" i="11" s="1"/>
  <c r="E25" i="11" s="1"/>
  <c r="C18" i="3"/>
  <c r="D18" i="3" s="1"/>
  <c r="H20" i="11"/>
  <c r="H25" i="11" s="1"/>
  <c r="C17" i="3"/>
  <c r="G20" i="11" s="1"/>
  <c r="D15" i="3"/>
  <c r="C19" i="3" l="1"/>
  <c r="B17" i="3"/>
  <c r="C20" i="11" s="1"/>
  <c r="D20" i="11"/>
  <c r="D25" i="11" s="1"/>
  <c r="D16" i="3"/>
  <c r="L20" i="11" s="1"/>
  <c r="L25" i="11" s="1"/>
  <c r="C20" i="3"/>
  <c r="I20" i="11"/>
  <c r="I25" i="11" s="1"/>
  <c r="J20" i="11"/>
  <c r="B20" i="3"/>
  <c r="D19" i="3"/>
  <c r="D17" i="3" l="1"/>
  <c r="K20" i="11" s="1"/>
  <c r="D20" i="3"/>
  <c r="M20" i="11"/>
  <c r="M25" i="11" s="1"/>
</calcChain>
</file>

<file path=xl/sharedStrings.xml><?xml version="1.0" encoding="utf-8"?>
<sst xmlns="http://schemas.openxmlformats.org/spreadsheetml/2006/main" count="357" uniqueCount="125">
  <si>
    <t>Etat parasitaire et états relatifs à la présence de termites</t>
  </si>
  <si>
    <t>Formation préalable des travailleurs à la prévention du risque amiante - Opérateurs - DIAGNOSTIC - 2 jours</t>
  </si>
  <si>
    <t>PRESENTIEL</t>
  </si>
  <si>
    <t>DISTANCIEL</t>
  </si>
  <si>
    <t>MIXTE</t>
  </si>
  <si>
    <t>PDB</t>
  </si>
  <si>
    <t>BD</t>
  </si>
  <si>
    <t>HSE</t>
  </si>
  <si>
    <t>ITGA</t>
  </si>
  <si>
    <t>APEE</t>
  </si>
  <si>
    <t>IDEAL</t>
  </si>
  <si>
    <t>HANDIBAT</t>
  </si>
  <si>
    <t>A DEFINIR</t>
  </si>
  <si>
    <t>PLOMB</t>
  </si>
  <si>
    <t>GAZ</t>
  </si>
  <si>
    <t>SECURITE ALIMENTAIRE</t>
  </si>
  <si>
    <t>CATALOGUE</t>
  </si>
  <si>
    <t>SUR MESURE</t>
  </si>
  <si>
    <t>EVENEMENT</t>
  </si>
  <si>
    <t>AMIANTE AM</t>
  </si>
  <si>
    <t>AMIANTE SM</t>
  </si>
  <si>
    <t>AMIANTE SS4</t>
  </si>
  <si>
    <t>AMIANTE AUTRES</t>
  </si>
  <si>
    <t>AUDIT ENERGETIQUE</t>
  </si>
  <si>
    <t>CYCLE RNCP DIAG</t>
  </si>
  <si>
    <t>CYCLES ENERGIE</t>
  </si>
  <si>
    <t>DIAG AUTRES</t>
  </si>
  <si>
    <t>DPE AM</t>
  </si>
  <si>
    <t>DPE SM</t>
  </si>
  <si>
    <t>ELECTRICITE</t>
  </si>
  <si>
    <t>ENERGIE AUTRES</t>
  </si>
  <si>
    <t>ENVIRONNEMENT DE MARCHE DIAG</t>
  </si>
  <si>
    <t>GESTION ACTIVITE</t>
  </si>
  <si>
    <t>ETAT PARASITAIRE</t>
  </si>
  <si>
    <t>VAE</t>
  </si>
  <si>
    <t>IMM'PACT</t>
  </si>
  <si>
    <t>PULSSE</t>
  </si>
  <si>
    <t>THERMOGRAPHIE</t>
  </si>
  <si>
    <t>HSE (HORS PULSSE)</t>
  </si>
  <si>
    <t>NIVEAU 1</t>
  </si>
  <si>
    <t>NIVEAU 2</t>
  </si>
  <si>
    <t>NIVEAU 3</t>
  </si>
  <si>
    <t>DIVERSIFICATION</t>
  </si>
  <si>
    <t>Connaissances du bâtiment - A DISTANCE</t>
  </si>
  <si>
    <t>Cycle Métier Technicien en Diagnostic Immobilier </t>
  </si>
  <si>
    <t>MODELISATION</t>
  </si>
  <si>
    <t>Intitulé produit</t>
  </si>
  <si>
    <t>Famille</t>
  </si>
  <si>
    <t>Formation</t>
  </si>
  <si>
    <t>Certification</t>
  </si>
  <si>
    <t>I.Cert : Examen théorique et pratique de certification initiale Pack 5 signé avt 31/07/19</t>
  </si>
  <si>
    <t>I.Cert : Examen théorique et pratique de recertification Termites</t>
  </si>
  <si>
    <t>Durée en heures</t>
  </si>
  <si>
    <t>Trigramme</t>
  </si>
  <si>
    <t>Stagiaire</t>
  </si>
  <si>
    <t>TVA</t>
  </si>
  <si>
    <t>Montant HT</t>
  </si>
  <si>
    <t>Montant TTC</t>
  </si>
  <si>
    <t>Remise</t>
  </si>
  <si>
    <t>Prix unitaire HT</t>
  </si>
  <si>
    <t>Quantité</t>
  </si>
  <si>
    <t>Durée en heure</t>
  </si>
  <si>
    <t>Total HT</t>
  </si>
  <si>
    <t>Total TTC</t>
  </si>
  <si>
    <t>Coût horaire HT</t>
  </si>
  <si>
    <t>Coût horaire TTC</t>
  </si>
  <si>
    <t>Montant Total du Devis</t>
  </si>
  <si>
    <t>Suite à la problématique de facturation des dossiers de prise en charge, nous vous proposons de compléter ce tableau pour vous faciliter la répartition des montants à facturer par formation et/ou certification.</t>
  </si>
  <si>
    <t>Ce tableau est à compléter à partir du moment ou l'inscription est prise en charge au minimum par un OPCO (partiellement ou en totalité).</t>
  </si>
  <si>
    <t>Un salarié ou un employeur peut être un financeur pour facturer le restant dû.</t>
  </si>
  <si>
    <t xml:space="preserve">Le point de départ est de connaître le coût horaire. Si vous ne le connaissez pas, vous avez à votre disposition, des formules pré-établies dans l'onglet </t>
  </si>
  <si>
    <t>Vous avez reçu un accord de prise en charge TTC</t>
  </si>
  <si>
    <r>
      <t xml:space="preserve">Renseignez dans ce tableau la </t>
    </r>
    <r>
      <rPr>
        <b/>
        <sz val="12"/>
        <color theme="1"/>
        <rFont val="Calibri"/>
        <family val="2"/>
        <scheme val="minor"/>
      </rPr>
      <t>durée totale</t>
    </r>
    <r>
      <rPr>
        <sz val="12"/>
        <color theme="1"/>
        <rFont val="Calibri"/>
        <family val="2"/>
        <scheme val="minor"/>
      </rPr>
      <t xml:space="preserve"> prise en charge, la </t>
    </r>
    <r>
      <rPr>
        <b/>
        <sz val="12"/>
        <color theme="1"/>
        <rFont val="Calibri"/>
        <family val="2"/>
        <scheme val="minor"/>
      </rPr>
      <t>TVA</t>
    </r>
    <r>
      <rPr>
        <sz val="12"/>
        <color theme="1"/>
        <rFont val="Calibri"/>
        <family val="2"/>
        <scheme val="minor"/>
      </rPr>
      <t xml:space="preserve"> et le</t>
    </r>
    <r>
      <rPr>
        <b/>
        <sz val="12"/>
        <color theme="1"/>
        <rFont val="Calibri"/>
        <family val="2"/>
        <scheme val="minor"/>
      </rPr>
      <t xml:space="preserve"> montant TTC</t>
    </r>
  </si>
  <si>
    <t>Tarif Horaire HT</t>
  </si>
  <si>
    <t>TVA*</t>
  </si>
  <si>
    <t>Vous avez reçu un accord de prise en charge HT</t>
  </si>
  <si>
    <r>
      <t xml:space="preserve">Renseignez dans ce tableau la </t>
    </r>
    <r>
      <rPr>
        <b/>
        <sz val="12"/>
        <color theme="1"/>
        <rFont val="Calibri"/>
        <family val="2"/>
        <scheme val="minor"/>
      </rPr>
      <t>durée totale</t>
    </r>
    <r>
      <rPr>
        <sz val="12"/>
        <color theme="1"/>
        <rFont val="Calibri"/>
        <family val="2"/>
        <scheme val="minor"/>
      </rPr>
      <t xml:space="preserve"> prise en charge, la </t>
    </r>
    <r>
      <rPr>
        <b/>
        <sz val="12"/>
        <color theme="1"/>
        <rFont val="Calibri"/>
        <family val="2"/>
        <scheme val="minor"/>
      </rPr>
      <t>TVA</t>
    </r>
    <r>
      <rPr>
        <sz val="12"/>
        <color theme="1"/>
        <rFont val="Calibri"/>
        <family val="2"/>
        <scheme val="minor"/>
      </rPr>
      <t xml:space="preserve"> et le </t>
    </r>
    <r>
      <rPr>
        <b/>
        <sz val="12"/>
        <color theme="1"/>
        <rFont val="Calibri"/>
        <family val="2"/>
        <scheme val="minor"/>
      </rPr>
      <t>montant HT</t>
    </r>
  </si>
  <si>
    <t>Coût Horaire HT</t>
  </si>
  <si>
    <t>Code client du financeur</t>
  </si>
  <si>
    <t>Nom du financeur</t>
  </si>
  <si>
    <t>N° de dossier</t>
  </si>
  <si>
    <t>Financement Total/Partiel</t>
  </si>
  <si>
    <t>Nombre de Financeur</t>
  </si>
  <si>
    <t>si B22=1 alors cela ouvre uniquement l'onglet "Financeur1"
si B22=2 alors cela ouvre les onglet "Financeur1" et "Financeur2" etc</t>
  </si>
  <si>
    <t>si B22=1 alors dans l'onglet "Financeur1", la colonne F = "Total" sinon "Partiel" dans tous les onglets financeurs ouvert</t>
  </si>
  <si>
    <t>Devis</t>
  </si>
  <si>
    <t>N° Facture</t>
  </si>
  <si>
    <t>Commentaire règlement</t>
  </si>
  <si>
    <t>Montant Total HT</t>
  </si>
  <si>
    <t>Montant Total TTC</t>
  </si>
  <si>
    <t>Financeur1</t>
  </si>
  <si>
    <t>Commentaire</t>
  </si>
  <si>
    <t>Financeur4</t>
  </si>
  <si>
    <t>Financeur3</t>
  </si>
  <si>
    <t>Financeur2</t>
  </si>
  <si>
    <t>Total Devis</t>
  </si>
  <si>
    <t>Total Financeur1</t>
  </si>
  <si>
    <t>Solde Facturation</t>
  </si>
  <si>
    <t>Total Financeur2</t>
  </si>
  <si>
    <t>Total Financeur3</t>
  </si>
  <si>
    <t>Total Financeur4</t>
  </si>
  <si>
    <t>Si il n'y a pas de données dans les onglets Financeurs alors les colonnes financeurs ne doivent pas apparaitre dans le tableau ci-dessous, ni les lignes "Total Financeur " ci-dessous</t>
  </si>
  <si>
    <t>HT</t>
  </si>
  <si>
    <t>TTC</t>
  </si>
  <si>
    <t>les colonnes L à P se remplissent automatiquement par les données de l'onglet "Financeur1" colonnes I à M</t>
  </si>
  <si>
    <t>les colonnes R à V se remplissent automatiquement par les données de l'onglet "Financeur2" colonnes I à M</t>
  </si>
  <si>
    <t>les colonnes X à AB se remplissent automatiquement par les données de l'onglet "Financeur3" colonnes I à M</t>
  </si>
  <si>
    <t>les colonnes AD à AH se remplissent automatiquement par les données de l'onglet "Financeur4" colonnes I à M</t>
  </si>
  <si>
    <t>Durée en Heure</t>
  </si>
  <si>
    <t>Foramtion</t>
  </si>
  <si>
    <t>Montant TOTAL</t>
  </si>
  <si>
    <t>Une fois complétée, il sera à enregistrer dans SLX, dans les pièces jointes du compte en le renomant par le nom du stagiaire</t>
  </si>
  <si>
    <t xml:space="preserve">1/ Compléter l'onglet "Devis" </t>
  </si>
  <si>
    <t>2/ Préciser dans cet onglet "Devis" le nombre de financeur</t>
  </si>
  <si>
    <t>3/ Compléter dans le(s) onglet(s) financeur(s) qui s'ouvrent le coût horaire HT, la durée en heure prise en charge par produit ainsi que les renseignements de chaque financeur à savoir :</t>
  </si>
  <si>
    <t>Les colonnes A,B,G et H se renseignent automatiquement par les données renseignées dans l'onglet "Devis" (colonnes A,B,C et D)</t>
  </si>
  <si>
    <t>Les colonnes A à C correspondent aux données des colonnes B à D de l'onglet "Devis" et les colonnes D à K se remplissent automatiquement par les données de l'onglet "Devis" colonnes E à L</t>
  </si>
  <si>
    <t>AGC</t>
  </si>
  <si>
    <t>BOUYER Alexandre</t>
  </si>
  <si>
    <t>Pôle Emploi</t>
  </si>
  <si>
    <t>IMAGO</t>
  </si>
  <si>
    <t>Partiel</t>
  </si>
  <si>
    <t>Montant Total Financeur1</t>
  </si>
  <si>
    <t>Montant Total Financeur2</t>
  </si>
  <si>
    <t>Montant Total Financeur3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</si>
</sst>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2" borderId="1" applyNumberFormat="0" applyFont="0" applyAlignment="0" applyProtection="0"/>
  </cellStyleXfs>
  <cellXfs count="79">
    <xf numFmtId="0" fontId="0" fillId="0" borderId="0" xfId="0"/>
    <xf numFmtId="0" fontId="5" fillId="0" borderId="0" xfId="0" applyFont="1" applyAlignment="1">
      <alignment vertical="top" wrapText="1"/>
    </xf>
    <xf numFmtId="0" fontId="6" fillId="0" borderId="0" xfId="0" applyFont="1"/>
    <xf numFmtId="0" fontId="5" fillId="0" borderId="0" xfId="0" applyFont="1"/>
    <xf numFmtId="0" fontId="0" fillId="5" borderId="2" xfId="0" applyFill="1" applyBorder="1" applyAlignment="1">
      <alignment vertical="center" wrapText="1"/>
    </xf>
    <xf numFmtId="9" fontId="0" fillId="5" borderId="2" xfId="0" applyNumberFormat="1" applyFill="1" applyBorder="1" applyAlignment="1">
      <alignment vertical="center" wrapText="1"/>
    </xf>
    <xf numFmtId="0" fontId="0" fillId="4" borderId="2" xfId="0" applyFill="1" applyBorder="1"/>
    <xf numFmtId="0" fontId="0" fillId="0" borderId="2" xfId="0" applyBorder="1"/>
    <xf numFmtId="9" fontId="0" fillId="4" borderId="2" xfId="0" applyNumberFormat="1" applyFill="1" applyBorder="1"/>
    <xf numFmtId="0" fontId="7" fillId="0" borderId="0" xfId="0" applyFont="1" applyAlignment="1">
      <alignment wrapText="1"/>
    </xf>
    <xf numFmtId="0" fontId="7" fillId="4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2" fillId="3" borderId="3" xfId="1" applyNumberFormat="1" applyFont="1" applyFill="1" applyBorder="1" applyAlignment="1"/>
    <xf numFmtId="0" fontId="2" fillId="3" borderId="3" xfId="0" applyNumberFormat="1" applyFont="1" applyFill="1" applyBorder="1" applyAlignment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5" fillId="6" borderId="3" xfId="0" applyFont="1" applyFill="1" applyBorder="1" applyAlignment="1">
      <alignment horizontal="left" indent="1"/>
    </xf>
    <xf numFmtId="0" fontId="3" fillId="6" borderId="3" xfId="0" applyFont="1" applyFill="1" applyBorder="1"/>
    <xf numFmtId="2" fontId="3" fillId="6" borderId="3" xfId="0" applyNumberFormat="1" applyFont="1" applyFill="1" applyBorder="1"/>
    <xf numFmtId="2" fontId="4" fillId="6" borderId="3" xfId="0" applyNumberFormat="1" applyFont="1" applyFill="1" applyBorder="1" applyAlignment="1">
      <alignment horizontal="left" indent="1"/>
    </xf>
    <xf numFmtId="0" fontId="3" fillId="7" borderId="3" xfId="0" applyFont="1" applyFill="1" applyBorder="1"/>
    <xf numFmtId="0" fontId="2" fillId="3" borderId="4" xfId="1" applyNumberFormat="1" applyFont="1" applyFill="1" applyBorder="1" applyAlignment="1"/>
    <xf numFmtId="0" fontId="0" fillId="12" borderId="3" xfId="0" applyFill="1" applyBorder="1"/>
    <xf numFmtId="0" fontId="0" fillId="13" borderId="3" xfId="0" applyFill="1" applyBorder="1"/>
    <xf numFmtId="0" fontId="0" fillId="14" borderId="3" xfId="0" applyFill="1" applyBorder="1"/>
    <xf numFmtId="0" fontId="0" fillId="15" borderId="3" xfId="0" applyFill="1" applyBorder="1"/>
    <xf numFmtId="9" fontId="0" fillId="5" borderId="3" xfId="0" applyNumberFormat="1" applyFill="1" applyBorder="1"/>
    <xf numFmtId="0" fontId="0" fillId="0" borderId="0" xfId="0" applyAlignment="1">
      <alignment horizontal="right"/>
    </xf>
    <xf numFmtId="1" fontId="0" fillId="0" borderId="0" xfId="0" applyNumberFormat="1"/>
    <xf numFmtId="0" fontId="0" fillId="16" borderId="5" xfId="0" applyFill="1" applyBorder="1"/>
    <xf numFmtId="0" fontId="0" fillId="6" borderId="5" xfId="0" applyFill="1" applyBorder="1"/>
    <xf numFmtId="2" fontId="0" fillId="6" borderId="5" xfId="0" applyNumberFormat="1" applyFill="1" applyBorder="1"/>
    <xf numFmtId="1" fontId="0" fillId="6" borderId="5" xfId="0" applyNumberFormat="1" applyFill="1" applyBorder="1"/>
    <xf numFmtId="0" fontId="0" fillId="12" borderId="5" xfId="0" applyFill="1" applyBorder="1"/>
    <xf numFmtId="0" fontId="0" fillId="13" borderId="5" xfId="0" applyFill="1" applyBorder="1"/>
    <xf numFmtId="0" fontId="0" fillId="14" borderId="5" xfId="0" applyFill="1" applyBorder="1"/>
    <xf numFmtId="0" fontId="0" fillId="15" borderId="5" xfId="0" applyFill="1" applyBorder="1"/>
    <xf numFmtId="0" fontId="0" fillId="0" borderId="5" xfId="0" applyBorder="1"/>
    <xf numFmtId="0" fontId="0" fillId="17" borderId="5" xfId="0" applyFill="1" applyBorder="1"/>
    <xf numFmtId="0" fontId="8" fillId="7" borderId="5" xfId="0" applyFont="1" applyFill="1" applyBorder="1"/>
    <xf numFmtId="0" fontId="8" fillId="8" borderId="5" xfId="0" applyFont="1" applyFill="1" applyBorder="1"/>
    <xf numFmtId="0" fontId="8" fillId="9" borderId="5" xfId="0" applyFont="1" applyFill="1" applyBorder="1"/>
    <xf numFmtId="0" fontId="8" fillId="10" borderId="5" xfId="0" applyFont="1" applyFill="1" applyBorder="1"/>
    <xf numFmtId="0" fontId="8" fillId="11" borderId="5" xfId="0" applyFont="1" applyFill="1" applyBorder="1"/>
    <xf numFmtId="0" fontId="0" fillId="0" borderId="0" xfId="0" applyAlignment="1"/>
    <xf numFmtId="0" fontId="5" fillId="0" borderId="0" xfId="0" applyFont="1" applyAlignment="1">
      <alignment vertical="top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3" fillId="8" borderId="3" xfId="0" applyFont="1" applyFill="1" applyBorder="1"/>
    <xf numFmtId="0" fontId="5" fillId="12" borderId="3" xfId="0" applyFont="1" applyFill="1" applyBorder="1" applyAlignment="1">
      <alignment horizontal="left" indent="1"/>
    </xf>
    <xf numFmtId="0" fontId="3" fillId="12" borderId="3" xfId="0" applyFont="1" applyFill="1" applyBorder="1"/>
    <xf numFmtId="2" fontId="3" fillId="12" borderId="3" xfId="0" applyNumberFormat="1" applyFont="1" applyFill="1" applyBorder="1"/>
    <xf numFmtId="2" fontId="4" fillId="12" borderId="3" xfId="0" applyNumberFormat="1" applyFont="1" applyFill="1" applyBorder="1" applyAlignment="1">
      <alignment horizontal="left" indent="1"/>
    </xf>
    <xf numFmtId="0" fontId="3" fillId="9" borderId="3" xfId="0" applyFont="1" applyFill="1" applyBorder="1"/>
    <xf numFmtId="0" fontId="5" fillId="13" borderId="3" xfId="0" applyFont="1" applyFill="1" applyBorder="1" applyAlignment="1">
      <alignment horizontal="left" indent="1"/>
    </xf>
    <xf numFmtId="0" fontId="3" fillId="13" borderId="3" xfId="0" applyFont="1" applyFill="1" applyBorder="1"/>
    <xf numFmtId="2" fontId="3" fillId="13" borderId="3" xfId="0" applyNumberFormat="1" applyFont="1" applyFill="1" applyBorder="1"/>
    <xf numFmtId="2" fontId="4" fillId="13" borderId="3" xfId="0" applyNumberFormat="1" applyFont="1" applyFill="1" applyBorder="1" applyAlignment="1">
      <alignment horizontal="left" indent="1"/>
    </xf>
    <xf numFmtId="0" fontId="3" fillId="10" borderId="3" xfId="0" applyFont="1" applyFill="1" applyBorder="1"/>
    <xf numFmtId="0" fontId="5" fillId="14" borderId="3" xfId="0" applyFont="1" applyFill="1" applyBorder="1" applyAlignment="1">
      <alignment horizontal="left" indent="1"/>
    </xf>
    <xf numFmtId="0" fontId="3" fillId="14" borderId="3" xfId="0" applyFont="1" applyFill="1" applyBorder="1"/>
    <xf numFmtId="2" fontId="3" fillId="14" borderId="3" xfId="0" applyNumberFormat="1" applyFont="1" applyFill="1" applyBorder="1"/>
    <xf numFmtId="2" fontId="4" fillId="14" borderId="3" xfId="0" applyNumberFormat="1" applyFont="1" applyFill="1" applyBorder="1" applyAlignment="1">
      <alignment horizontal="left" indent="1"/>
    </xf>
    <xf numFmtId="0" fontId="3" fillId="11" borderId="3" xfId="0" applyFont="1" applyFill="1" applyBorder="1"/>
    <xf numFmtId="0" fontId="5" fillId="15" borderId="3" xfId="0" applyFont="1" applyFill="1" applyBorder="1" applyAlignment="1">
      <alignment horizontal="left" indent="1"/>
    </xf>
    <xf numFmtId="0" fontId="3" fillId="15" borderId="3" xfId="0" applyFont="1" applyFill="1" applyBorder="1"/>
    <xf numFmtId="2" fontId="3" fillId="15" borderId="3" xfId="0" applyNumberFormat="1" applyFont="1" applyFill="1" applyBorder="1"/>
    <xf numFmtId="2" fontId="4" fillId="15" borderId="3" xfId="0" applyNumberFormat="1" applyFont="1" applyFill="1" applyBorder="1" applyAlignment="1">
      <alignment horizontal="left" indent="1"/>
    </xf>
    <xf numFmtId="2" fontId="0" fillId="12" borderId="5" xfId="0" applyNumberFormat="1" applyFill="1" applyBorder="1"/>
    <xf numFmtId="2" fontId="0" fillId="13" borderId="5" xfId="0" applyNumberFormat="1" applyFill="1" applyBorder="1"/>
    <xf numFmtId="2" fontId="0" fillId="14" borderId="5" xfId="0" applyNumberFormat="1" applyFill="1" applyBorder="1"/>
    <xf numFmtId="0" fontId="2" fillId="9" borderId="3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</cellXfs>
  <cellStyles count="3">
    <cellStyle name="Commentaire" xfId="2" xr:uid="{00000000-0005-0000-0000-000000000000}"/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alcul Co&#251;t Horair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6</xdr:row>
      <xdr:rowOff>180975</xdr:rowOff>
    </xdr:from>
    <xdr:to>
      <xdr:col>12</xdr:col>
      <xdr:colOff>647700</xdr:colOff>
      <xdr:row>8</xdr:row>
      <xdr:rowOff>28575</xdr:rowOff>
    </xdr:to>
    <xdr:sp macro="" textlink="">
      <xdr:nvSpPr>
        <xdr:cNvPr id="2" name="Rectangle : avec coin rogné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282D08-EE5A-4E2B-8134-DD4BEA7CD828}"/>
            </a:ext>
          </a:extLst>
        </xdr:cNvPr>
        <xdr:cNvSpPr/>
      </xdr:nvSpPr>
      <xdr:spPr>
        <a:xfrm>
          <a:off x="9363075" y="1362075"/>
          <a:ext cx="1352550" cy="247650"/>
        </a:xfrm>
        <a:prstGeom prst="snip1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Calcul</a:t>
          </a:r>
          <a:r>
            <a:rPr lang="fr-FR" sz="1100" baseline="0">
              <a:solidFill>
                <a:sysClr val="windowText" lastClr="000000"/>
              </a:solidFill>
            </a:rPr>
            <a:t> Coût Horaire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9"/>
  </sheetPr>
  <dimension ref="A1:L22"/>
  <sheetViews>
    <sheetView showGridLines="0" tabSelected="1" topLeftCell="A13" workbookViewId="0">
      <selection activeCell="B22" sqref="B22"/>
    </sheetView>
  </sheetViews>
  <sheetFormatPr baseColWidth="10" defaultRowHeight="15" x14ac:dyDescent="0.25"/>
  <cols>
    <col min="1" max="1" width="17" bestFit="1" customWidth="1"/>
    <col min="3" max="3" width="16.5703125" customWidth="1"/>
    <col min="4" max="4" width="66" customWidth="1"/>
    <col min="5" max="6" width="15.7109375" bestFit="1" customWidth="1"/>
    <col min="7" max="7" width="11.42578125" customWidth="1"/>
    <col min="8" max="9" width="11.42578125" bestFit="1" customWidth="1"/>
    <col min="10" max="11" width="11.42578125" customWidth="1"/>
    <col min="12" max="12" width="11.42578125" bestFit="1" customWidth="1"/>
  </cols>
  <sheetData>
    <row r="1" spans="1:12" x14ac:dyDescent="0.25">
      <c r="A1" s="12" t="s">
        <v>53</v>
      </c>
      <c r="B1" s="12" t="s">
        <v>54</v>
      </c>
      <c r="C1" s="12" t="s">
        <v>47</v>
      </c>
      <c r="D1" s="12" t="s">
        <v>46</v>
      </c>
      <c r="E1" s="13" t="s">
        <v>52</v>
      </c>
      <c r="F1" s="13" t="s">
        <v>59</v>
      </c>
      <c r="G1" s="13" t="s">
        <v>58</v>
      </c>
      <c r="H1" s="13" t="s">
        <v>60</v>
      </c>
      <c r="I1" s="13" t="s">
        <v>56</v>
      </c>
      <c r="J1" s="13" t="s">
        <v>55</v>
      </c>
      <c r="K1" s="13" t="s">
        <v>57</v>
      </c>
      <c r="L1" s="13" t="s">
        <v>91</v>
      </c>
    </row>
    <row r="2" spans="1:12" x14ac:dyDescent="0.25">
      <c r="A2" s="14" t="s">
        <v>117</v>
      </c>
      <c r="B2" s="14" t="s">
        <v>118</v>
      </c>
      <c r="C2" s="15" t="e">
        <f>VLOOKUP($D2,#REF!,2,FALSE)</f>
        <v>#REF!</v>
      </c>
      <c r="D2" s="15" t="s">
        <v>44</v>
      </c>
      <c r="E2" s="15" t="e">
        <f>VLOOKUP($D2,#REF!,3,FALSE)</f>
        <v>#REF!</v>
      </c>
      <c r="F2" s="15" t="e">
        <f>VLOOKUP($D2,#REF!,4,FALSE)</f>
        <v>#REF!</v>
      </c>
      <c r="G2" s="15">
        <v>0.15</v>
      </c>
      <c r="H2" s="14">
        <v>1</v>
      </c>
      <c r="I2" s="15" t="e">
        <f>(F2*(1-G2))*H2</f>
        <v>#REF!</v>
      </c>
      <c r="J2" s="27" t="e">
        <f>VLOOKUP($D2,#REF!,5,FALSE)</f>
        <v>#REF!</v>
      </c>
      <c r="K2" s="15" t="e">
        <f>I2*(1+J2)</f>
        <v>#REF!</v>
      </c>
      <c r="L2" s="15"/>
    </row>
    <row r="3" spans="1:12" x14ac:dyDescent="0.25">
      <c r="A3" s="14" t="s">
        <v>117</v>
      </c>
      <c r="B3" s="14" t="s">
        <v>118</v>
      </c>
      <c r="C3" s="15" t="e">
        <f>VLOOKUP($D3,#REF!,2,FALSE)</f>
        <v>#REF!</v>
      </c>
      <c r="D3" s="15" t="s">
        <v>43</v>
      </c>
      <c r="E3" s="15" t="e">
        <f>VLOOKUP($D3,#REF!,3,FALSE)</f>
        <v>#REF!</v>
      </c>
      <c r="F3" s="15">
        <v>200</v>
      </c>
      <c r="G3" s="15">
        <v>0</v>
      </c>
      <c r="H3" s="14">
        <v>1</v>
      </c>
      <c r="I3" s="15">
        <f t="shared" ref="I3:I12" si="0">(F3*(1-G3))*H3</f>
        <v>200</v>
      </c>
      <c r="J3" s="27" t="e">
        <f>VLOOKUP($D3,#REF!,5,FALSE)</f>
        <v>#REF!</v>
      </c>
      <c r="K3" s="15" t="e">
        <f t="shared" ref="K3:K12" si="1">I3*(1+J3)</f>
        <v>#REF!</v>
      </c>
      <c r="L3" s="15"/>
    </row>
    <row r="4" spans="1:12" x14ac:dyDescent="0.25">
      <c r="A4" s="14" t="s">
        <v>117</v>
      </c>
      <c r="B4" s="14" t="s">
        <v>118</v>
      </c>
      <c r="C4" s="15" t="e">
        <f>VLOOKUP($D4,#REF!,2,FALSE)</f>
        <v>#REF!</v>
      </c>
      <c r="D4" s="15" t="s">
        <v>1</v>
      </c>
      <c r="E4" s="15" t="e">
        <f>VLOOKUP($D4,#REF!,3,FALSE)</f>
        <v>#REF!</v>
      </c>
      <c r="F4" s="15" t="e">
        <f>VLOOKUP($D4,#REF!,4,FALSE)</f>
        <v>#REF!</v>
      </c>
      <c r="G4" s="15">
        <v>0</v>
      </c>
      <c r="H4" s="14">
        <v>1</v>
      </c>
      <c r="I4" s="15" t="e">
        <f t="shared" si="0"/>
        <v>#REF!</v>
      </c>
      <c r="J4" s="27" t="e">
        <f>VLOOKUP($D4,#REF!,5,FALSE)</f>
        <v>#REF!</v>
      </c>
      <c r="K4" s="15" t="e">
        <f t="shared" si="1"/>
        <v>#REF!</v>
      </c>
      <c r="L4" s="15"/>
    </row>
    <row r="5" spans="1:12" x14ac:dyDescent="0.25">
      <c r="A5" s="14" t="s">
        <v>117</v>
      </c>
      <c r="B5" s="14" t="s">
        <v>118</v>
      </c>
      <c r="C5" s="15" t="e">
        <f>VLOOKUP($D5,#REF!,2,FALSE)</f>
        <v>#REF!</v>
      </c>
      <c r="D5" s="15" t="s">
        <v>0</v>
      </c>
      <c r="E5" s="15" t="e">
        <f>VLOOKUP($D5,#REF!,3,FALSE)</f>
        <v>#REF!</v>
      </c>
      <c r="F5" s="15">
        <v>936</v>
      </c>
      <c r="G5" s="15">
        <v>0</v>
      </c>
      <c r="H5" s="14">
        <v>1</v>
      </c>
      <c r="I5" s="15">
        <f t="shared" si="0"/>
        <v>936</v>
      </c>
      <c r="J5" s="27" t="e">
        <f>VLOOKUP($D5,#REF!,5,FALSE)</f>
        <v>#REF!</v>
      </c>
      <c r="K5" s="15" t="e">
        <f t="shared" si="1"/>
        <v>#REF!</v>
      </c>
      <c r="L5" s="15"/>
    </row>
    <row r="6" spans="1:12" x14ac:dyDescent="0.25">
      <c r="A6" s="14" t="s">
        <v>117</v>
      </c>
      <c r="B6" s="14" t="s">
        <v>118</v>
      </c>
      <c r="C6" s="15" t="e">
        <f>VLOOKUP($D6,#REF!,2,FALSE)</f>
        <v>#REF!</v>
      </c>
      <c r="D6" s="15" t="s">
        <v>50</v>
      </c>
      <c r="E6" s="15" t="e">
        <f>VLOOKUP($D6,#REF!,3,FALSE)</f>
        <v>#REF!</v>
      </c>
      <c r="F6" s="15" t="e">
        <f>VLOOKUP($D6,#REF!,4,FALSE)</f>
        <v>#REF!</v>
      </c>
      <c r="G6" s="15">
        <v>0</v>
      </c>
      <c r="H6" s="14">
        <v>1</v>
      </c>
      <c r="I6" s="15" t="e">
        <f t="shared" si="0"/>
        <v>#REF!</v>
      </c>
      <c r="J6" s="27" t="e">
        <f>VLOOKUP($D6,#REF!,5,FALSE)</f>
        <v>#REF!</v>
      </c>
      <c r="K6" s="15" t="e">
        <f t="shared" si="1"/>
        <v>#REF!</v>
      </c>
      <c r="L6" s="15"/>
    </row>
    <row r="7" spans="1:12" x14ac:dyDescent="0.25">
      <c r="A7" s="14" t="s">
        <v>117</v>
      </c>
      <c r="B7" s="14" t="s">
        <v>118</v>
      </c>
      <c r="C7" s="15" t="e">
        <f>VLOOKUP($D7,#REF!,2,FALSE)</f>
        <v>#REF!</v>
      </c>
      <c r="D7" s="15" t="s">
        <v>51</v>
      </c>
      <c r="E7" s="15" t="e">
        <f>VLOOKUP($D7,#REF!,3,FALSE)</f>
        <v>#REF!</v>
      </c>
      <c r="F7" s="15" t="e">
        <f>VLOOKUP($D7,#REF!,4,FALSE)</f>
        <v>#REF!</v>
      </c>
      <c r="G7" s="15">
        <v>0</v>
      </c>
      <c r="H7" s="14">
        <v>1</v>
      </c>
      <c r="I7" s="15" t="e">
        <f t="shared" si="0"/>
        <v>#REF!</v>
      </c>
      <c r="J7" s="27" t="e">
        <f>VLOOKUP($D7,#REF!,5,FALSE)</f>
        <v>#REF!</v>
      </c>
      <c r="K7" s="15" t="e">
        <f t="shared" si="1"/>
        <v>#REF!</v>
      </c>
      <c r="L7" s="15"/>
    </row>
    <row r="8" spans="1:12" x14ac:dyDescent="0.25">
      <c r="A8" s="14"/>
      <c r="B8" s="14"/>
      <c r="C8" s="15" t="e">
        <f>VLOOKUP($D8,#REF!,2,FALSE)</f>
        <v>#REF!</v>
      </c>
      <c r="D8" s="15"/>
      <c r="E8" s="15" t="e">
        <f>VLOOKUP($D8,#REF!,3,FALSE)</f>
        <v>#REF!</v>
      </c>
      <c r="F8" s="15" t="e">
        <f>VLOOKUP($D8,#REF!,4,FALSE)</f>
        <v>#REF!</v>
      </c>
      <c r="G8" s="15"/>
      <c r="H8" s="14"/>
      <c r="I8" s="15" t="e">
        <f t="shared" si="0"/>
        <v>#REF!</v>
      </c>
      <c r="J8" s="27" t="e">
        <f>VLOOKUP($D8,#REF!,5,FALSE)</f>
        <v>#REF!</v>
      </c>
      <c r="K8" s="15" t="e">
        <f t="shared" si="1"/>
        <v>#REF!</v>
      </c>
      <c r="L8" s="15"/>
    </row>
    <row r="9" spans="1:12" x14ac:dyDescent="0.25">
      <c r="A9" s="14"/>
      <c r="B9" s="14"/>
      <c r="C9" s="15" t="e">
        <f>VLOOKUP($D9,#REF!,2,FALSE)</f>
        <v>#REF!</v>
      </c>
      <c r="D9" s="15"/>
      <c r="E9" s="15" t="e">
        <f>VLOOKUP($D9,#REF!,3,FALSE)</f>
        <v>#REF!</v>
      </c>
      <c r="F9" s="15" t="e">
        <f>VLOOKUP($D9,#REF!,4,FALSE)</f>
        <v>#REF!</v>
      </c>
      <c r="G9" s="15"/>
      <c r="H9" s="14"/>
      <c r="I9" s="15" t="e">
        <f t="shared" si="0"/>
        <v>#REF!</v>
      </c>
      <c r="J9" s="27" t="e">
        <f>VLOOKUP($D9,#REF!,5,FALSE)</f>
        <v>#REF!</v>
      </c>
      <c r="K9" s="15" t="e">
        <f t="shared" si="1"/>
        <v>#REF!</v>
      </c>
      <c r="L9" s="15"/>
    </row>
    <row r="10" spans="1:12" x14ac:dyDescent="0.25">
      <c r="A10" s="14"/>
      <c r="B10" s="14"/>
      <c r="C10" s="15" t="e">
        <f>VLOOKUP($D10,#REF!,2,FALSE)</f>
        <v>#REF!</v>
      </c>
      <c r="D10" s="15"/>
      <c r="E10" s="15" t="e">
        <f>VLOOKUP($D10,#REF!,3,FALSE)</f>
        <v>#REF!</v>
      </c>
      <c r="F10" s="15" t="e">
        <f>VLOOKUP($D10,#REF!,4,FALSE)</f>
        <v>#REF!</v>
      </c>
      <c r="G10" s="15"/>
      <c r="H10" s="14"/>
      <c r="I10" s="15" t="e">
        <f t="shared" si="0"/>
        <v>#REF!</v>
      </c>
      <c r="J10" s="27" t="e">
        <f>VLOOKUP($D10,#REF!,5,FALSE)</f>
        <v>#REF!</v>
      </c>
      <c r="K10" s="15" t="e">
        <f t="shared" si="1"/>
        <v>#REF!</v>
      </c>
      <c r="L10" s="15"/>
    </row>
    <row r="11" spans="1:12" x14ac:dyDescent="0.25">
      <c r="A11" s="14"/>
      <c r="B11" s="14"/>
      <c r="C11" s="15" t="e">
        <f>VLOOKUP($D11,#REF!,2,FALSE)</f>
        <v>#REF!</v>
      </c>
      <c r="D11" s="15"/>
      <c r="E11" s="15" t="e">
        <f>VLOOKUP($D11,#REF!,3,FALSE)</f>
        <v>#REF!</v>
      </c>
      <c r="F11" s="15" t="e">
        <f>VLOOKUP($D11,#REF!,4,FALSE)</f>
        <v>#REF!</v>
      </c>
      <c r="G11" s="15"/>
      <c r="H11" s="14"/>
      <c r="I11" s="15" t="e">
        <f t="shared" si="0"/>
        <v>#REF!</v>
      </c>
      <c r="J11" s="27" t="e">
        <f>VLOOKUP($D11,#REF!,5,FALSE)</f>
        <v>#REF!</v>
      </c>
      <c r="K11" s="15" t="e">
        <f t="shared" si="1"/>
        <v>#REF!</v>
      </c>
      <c r="L11" s="15"/>
    </row>
    <row r="12" spans="1:12" x14ac:dyDescent="0.25">
      <c r="A12" s="14"/>
      <c r="B12" s="14"/>
      <c r="C12" s="15" t="e">
        <f>VLOOKUP($D12,#REF!,2,FALSE)</f>
        <v>#REF!</v>
      </c>
      <c r="D12" s="15"/>
      <c r="E12" s="15" t="e">
        <f>VLOOKUP($D12,#REF!,3,FALSE)</f>
        <v>#REF!</v>
      </c>
      <c r="F12" s="15" t="e">
        <f>VLOOKUP($D12,#REF!,4,FALSE)</f>
        <v>#REF!</v>
      </c>
      <c r="G12" s="15"/>
      <c r="H12" s="14"/>
      <c r="I12" s="15" t="e">
        <f t="shared" si="0"/>
        <v>#REF!</v>
      </c>
      <c r="J12" s="27" t="e">
        <f>VLOOKUP($D12,#REF!,5,FALSE)</f>
        <v>#REF!</v>
      </c>
      <c r="K12" s="15" t="e">
        <f t="shared" si="1"/>
        <v>#REF!</v>
      </c>
      <c r="L12" s="15"/>
    </row>
    <row r="14" spans="1:12" x14ac:dyDescent="0.25">
      <c r="B14" s="21" t="s">
        <v>48</v>
      </c>
      <c r="C14" s="21" t="s">
        <v>49</v>
      </c>
      <c r="D14" s="21" t="s">
        <v>66</v>
      </c>
    </row>
    <row r="15" spans="1:12" ht="15.75" x14ac:dyDescent="0.25">
      <c r="A15" s="16" t="s">
        <v>61</v>
      </c>
      <c r="B15" s="16">
        <f>SUMIF(C2:C12,"Formation",E2:E12)</f>
        <v>0</v>
      </c>
      <c r="C15" s="16">
        <f>SUMIF(C2:C12,"Certification",E2:E12)</f>
        <v>0</v>
      </c>
      <c r="D15" s="17">
        <f>SUM(B15:C15)</f>
        <v>0</v>
      </c>
    </row>
    <row r="16" spans="1:12" ht="15.75" x14ac:dyDescent="0.25">
      <c r="A16" s="16" t="s">
        <v>62</v>
      </c>
      <c r="B16" s="16">
        <f>SUMIF(C2:C12,"Formation",I2:I12)</f>
        <v>0</v>
      </c>
      <c r="C16" s="16">
        <f>SUMIF(C2:C12,"Certification",I2:I12)</f>
        <v>0</v>
      </c>
      <c r="D16" s="17">
        <f>SUM(B16:C16)</f>
        <v>0</v>
      </c>
    </row>
    <row r="17" spans="1:4" ht="15.75" x14ac:dyDescent="0.25">
      <c r="A17" s="18" t="s">
        <v>64</v>
      </c>
      <c r="B17" s="19" t="e">
        <f>B16/B15</f>
        <v>#DIV/0!</v>
      </c>
      <c r="C17" s="19" t="e">
        <f>C16/C15</f>
        <v>#DIV/0!</v>
      </c>
      <c r="D17" s="20" t="e">
        <f>D16/D15</f>
        <v>#DIV/0!</v>
      </c>
    </row>
    <row r="18" spans="1:4" ht="15.75" x14ac:dyDescent="0.25">
      <c r="A18" s="16" t="s">
        <v>55</v>
      </c>
      <c r="B18" s="16">
        <v>0</v>
      </c>
      <c r="C18" s="16">
        <f>+C16*0.2</f>
        <v>0</v>
      </c>
      <c r="D18" s="17">
        <f>SUM(B18:C18)</f>
        <v>0</v>
      </c>
    </row>
    <row r="19" spans="1:4" ht="15.75" x14ac:dyDescent="0.25">
      <c r="A19" s="16" t="s">
        <v>63</v>
      </c>
      <c r="B19" s="16">
        <f>B16+B18</f>
        <v>0</v>
      </c>
      <c r="C19" s="16">
        <f>C16+C18</f>
        <v>0</v>
      </c>
      <c r="D19" s="17">
        <f>SUM(B19:C19)</f>
        <v>0</v>
      </c>
    </row>
    <row r="20" spans="1:4" ht="15.75" x14ac:dyDescent="0.25">
      <c r="A20" s="18" t="s">
        <v>65</v>
      </c>
      <c r="B20" s="19" t="e">
        <f>B19/B15</f>
        <v>#DIV/0!</v>
      </c>
      <c r="C20" s="19" t="e">
        <f>C19/C15</f>
        <v>#DIV/0!</v>
      </c>
      <c r="D20" s="20" t="e">
        <f>D19/D15</f>
        <v>#DIV/0!</v>
      </c>
    </row>
    <row r="22" spans="1:4" ht="151.5" x14ac:dyDescent="0.35">
      <c r="A22" s="9" t="s">
        <v>82</v>
      </c>
      <c r="B22" s="10">
        <v>3</v>
      </c>
      <c r="C22" s="11" t="s">
        <v>83</v>
      </c>
      <c r="D22" s="11" t="s">
        <v>84</v>
      </c>
    </row>
  </sheetData>
  <dataValidations count="2">
    <dataValidation type="list" allowBlank="1" showInputMessage="1" showErrorMessage="1" sqref="D2:D12" xr:uid="{9E724183-934F-4321-956B-1C1A2A237661}">
      <formula1>#REF!</formula1>
    </dataValidation>
    <dataValidation type="list" allowBlank="1" showInputMessage="1" showErrorMessage="1" sqref="G2:G12" xr:uid="{D85BB0C6-A1E8-427A-BC13-3865C5F0801C}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5"/>
  </sheetPr>
  <dimension ref="A1:N23"/>
  <sheetViews>
    <sheetView showGridLines="0" workbookViewId="0">
      <selection activeCell="C31" sqref="C31"/>
    </sheetView>
  </sheetViews>
  <sheetFormatPr baseColWidth="10" defaultRowHeight="15" x14ac:dyDescent="0.25"/>
  <cols>
    <col min="3" max="3" width="22.85546875" bestFit="1" customWidth="1"/>
    <col min="4" max="4" width="17" bestFit="1" customWidth="1"/>
    <col min="5" max="5" width="12.7109375" bestFit="1" customWidth="1"/>
    <col min="6" max="6" width="24.42578125" bestFit="1" customWidth="1"/>
    <col min="8" max="8" width="23.42578125" customWidth="1"/>
    <col min="9" max="9" width="17.7109375" customWidth="1"/>
    <col min="10" max="10" width="16.28515625" bestFit="1" customWidth="1"/>
    <col min="12" max="12" width="17.140625" bestFit="1" customWidth="1"/>
    <col min="13" max="13" width="12.28515625" bestFit="1" customWidth="1"/>
    <col min="14" max="14" width="23.140625" bestFit="1" customWidth="1"/>
  </cols>
  <sheetData>
    <row r="1" spans="1:14" x14ac:dyDescent="0.25">
      <c r="A1" s="12" t="s">
        <v>53</v>
      </c>
      <c r="B1" s="12" t="s">
        <v>54</v>
      </c>
      <c r="C1" s="12" t="s">
        <v>78</v>
      </c>
      <c r="D1" s="12" t="s">
        <v>79</v>
      </c>
      <c r="E1" s="12" t="s">
        <v>80</v>
      </c>
      <c r="F1" s="12" t="s">
        <v>81</v>
      </c>
      <c r="G1" s="12" t="s">
        <v>47</v>
      </c>
      <c r="H1" s="12" t="s">
        <v>46</v>
      </c>
      <c r="I1" s="13" t="s">
        <v>52</v>
      </c>
      <c r="J1" s="13" t="s">
        <v>77</v>
      </c>
      <c r="K1" s="13" t="s">
        <v>56</v>
      </c>
      <c r="L1" s="13" t="s">
        <v>55</v>
      </c>
      <c r="M1" s="13" t="s">
        <v>57</v>
      </c>
      <c r="N1" s="13" t="s">
        <v>87</v>
      </c>
    </row>
    <row r="2" spans="1:14" x14ac:dyDescent="0.25">
      <c r="A2" s="23" t="s">
        <v>117</v>
      </c>
      <c r="B2" s="23" t="s">
        <v>118</v>
      </c>
      <c r="C2" s="14">
        <v>44654</v>
      </c>
      <c r="D2" s="14" t="s">
        <v>119</v>
      </c>
      <c r="E2" s="14"/>
      <c r="F2" s="23" t="s">
        <v>121</v>
      </c>
      <c r="G2" s="23" t="s">
        <v>48</v>
      </c>
      <c r="H2" s="23" t="s">
        <v>44</v>
      </c>
      <c r="I2" s="14">
        <v>207</v>
      </c>
      <c r="J2" s="14">
        <v>18</v>
      </c>
      <c r="K2" s="23">
        <f>I2*J2</f>
        <v>3726</v>
      </c>
      <c r="L2" s="23">
        <v>0</v>
      </c>
      <c r="M2" s="23">
        <f>K2+L2</f>
        <v>3726</v>
      </c>
      <c r="N2" s="23"/>
    </row>
    <row r="3" spans="1:14" x14ac:dyDescent="0.25">
      <c r="A3" s="23" t="s">
        <v>117</v>
      </c>
      <c r="B3" s="23" t="s">
        <v>118</v>
      </c>
      <c r="C3" s="14">
        <v>44654</v>
      </c>
      <c r="D3" s="14" t="s">
        <v>119</v>
      </c>
      <c r="E3" s="14"/>
      <c r="F3" s="23" t="s">
        <v>121</v>
      </c>
      <c r="G3" s="23" t="s">
        <v>48</v>
      </c>
      <c r="H3" s="23" t="s">
        <v>43</v>
      </c>
      <c r="I3" s="14">
        <v>8</v>
      </c>
      <c r="J3" s="14">
        <v>18</v>
      </c>
      <c r="K3" s="23">
        <f t="shared" ref="K3:K12" si="0">I3*J3</f>
        <v>144</v>
      </c>
      <c r="L3" s="23">
        <v>0</v>
      </c>
      <c r="M3" s="23">
        <f t="shared" ref="M3:M12" si="1">K3+L3</f>
        <v>144</v>
      </c>
      <c r="N3" s="23"/>
    </row>
    <row r="4" spans="1:14" x14ac:dyDescent="0.25">
      <c r="A4" s="23" t="s">
        <v>117</v>
      </c>
      <c r="B4" s="23" t="s">
        <v>118</v>
      </c>
      <c r="C4" s="14">
        <v>44654</v>
      </c>
      <c r="D4" s="14" t="s">
        <v>119</v>
      </c>
      <c r="E4" s="14"/>
      <c r="F4" s="23" t="s">
        <v>121</v>
      </c>
      <c r="G4" s="23" t="s">
        <v>48</v>
      </c>
      <c r="H4" s="23" t="s">
        <v>1</v>
      </c>
      <c r="I4" s="14">
        <v>14</v>
      </c>
      <c r="J4" s="14">
        <v>18</v>
      </c>
      <c r="K4" s="23">
        <f t="shared" si="0"/>
        <v>252</v>
      </c>
      <c r="L4" s="23">
        <v>0</v>
      </c>
      <c r="M4" s="23">
        <f t="shared" si="1"/>
        <v>252</v>
      </c>
      <c r="N4" s="23"/>
    </row>
    <row r="5" spans="1:14" x14ac:dyDescent="0.25">
      <c r="A5" s="23" t="s">
        <v>117</v>
      </c>
      <c r="B5" s="23" t="s">
        <v>118</v>
      </c>
      <c r="C5" s="14">
        <v>44654</v>
      </c>
      <c r="D5" s="14" t="s">
        <v>119</v>
      </c>
      <c r="E5" s="14"/>
      <c r="F5" s="23" t="s">
        <v>121</v>
      </c>
      <c r="G5" s="23" t="s">
        <v>48</v>
      </c>
      <c r="H5" s="23" t="s">
        <v>0</v>
      </c>
      <c r="I5" s="14">
        <v>28</v>
      </c>
      <c r="J5" s="14">
        <v>18</v>
      </c>
      <c r="K5" s="23">
        <f t="shared" si="0"/>
        <v>504</v>
      </c>
      <c r="L5" s="23">
        <v>0</v>
      </c>
      <c r="M5" s="23">
        <f t="shared" si="1"/>
        <v>504</v>
      </c>
      <c r="N5" s="23"/>
    </row>
    <row r="6" spans="1:14" x14ac:dyDescent="0.25">
      <c r="A6" s="23" t="s">
        <v>117</v>
      </c>
      <c r="B6" s="23" t="s">
        <v>118</v>
      </c>
      <c r="C6" s="14">
        <v>44654</v>
      </c>
      <c r="D6" s="14" t="s">
        <v>119</v>
      </c>
      <c r="E6" s="14"/>
      <c r="F6" s="23" t="s">
        <v>121</v>
      </c>
      <c r="G6" s="23" t="s">
        <v>49</v>
      </c>
      <c r="H6" s="23" t="s">
        <v>50</v>
      </c>
      <c r="I6" s="14">
        <v>0</v>
      </c>
      <c r="J6" s="14">
        <v>18</v>
      </c>
      <c r="K6" s="23">
        <f t="shared" si="0"/>
        <v>0</v>
      </c>
      <c r="L6" s="23">
        <v>0</v>
      </c>
      <c r="M6" s="23">
        <f t="shared" si="1"/>
        <v>0</v>
      </c>
      <c r="N6" s="23"/>
    </row>
    <row r="7" spans="1:14" x14ac:dyDescent="0.25">
      <c r="A7" s="23" t="s">
        <v>117</v>
      </c>
      <c r="B7" s="23" t="s">
        <v>118</v>
      </c>
      <c r="C7" s="14">
        <v>44654</v>
      </c>
      <c r="D7" s="14" t="s">
        <v>119</v>
      </c>
      <c r="E7" s="14"/>
      <c r="F7" s="23" t="s">
        <v>121</v>
      </c>
      <c r="G7" s="23" t="s">
        <v>49</v>
      </c>
      <c r="H7" s="23" t="s">
        <v>51</v>
      </c>
      <c r="I7" s="14">
        <v>0</v>
      </c>
      <c r="J7" s="14">
        <v>18</v>
      </c>
      <c r="K7" s="23">
        <f t="shared" si="0"/>
        <v>0</v>
      </c>
      <c r="L7" s="23">
        <v>0</v>
      </c>
      <c r="M7" s="23">
        <f t="shared" si="1"/>
        <v>0</v>
      </c>
      <c r="N7" s="23"/>
    </row>
    <row r="8" spans="1:14" x14ac:dyDescent="0.25">
      <c r="A8" s="23"/>
      <c r="B8" s="23"/>
      <c r="C8" s="14"/>
      <c r="D8" s="14"/>
      <c r="E8" s="14"/>
      <c r="F8" s="23"/>
      <c r="G8" s="23"/>
      <c r="H8" s="23"/>
      <c r="I8" s="14"/>
      <c r="J8" s="14"/>
      <c r="K8" s="23">
        <f t="shared" si="0"/>
        <v>0</v>
      </c>
      <c r="L8" s="23">
        <v>0</v>
      </c>
      <c r="M8" s="23">
        <f t="shared" si="1"/>
        <v>0</v>
      </c>
      <c r="N8" s="23"/>
    </row>
    <row r="9" spans="1:14" x14ac:dyDescent="0.25">
      <c r="A9" s="23"/>
      <c r="B9" s="23"/>
      <c r="C9" s="14"/>
      <c r="D9" s="14"/>
      <c r="E9" s="14"/>
      <c r="F9" s="23"/>
      <c r="G9" s="23"/>
      <c r="H9" s="23"/>
      <c r="I9" s="14"/>
      <c r="J9" s="14"/>
      <c r="K9" s="23">
        <f t="shared" si="0"/>
        <v>0</v>
      </c>
      <c r="L9" s="23">
        <v>0</v>
      </c>
      <c r="M9" s="23">
        <f t="shared" si="1"/>
        <v>0</v>
      </c>
      <c r="N9" s="23"/>
    </row>
    <row r="10" spans="1:14" x14ac:dyDescent="0.25">
      <c r="A10" s="23"/>
      <c r="B10" s="23"/>
      <c r="C10" s="14"/>
      <c r="D10" s="14"/>
      <c r="E10" s="14"/>
      <c r="F10" s="23"/>
      <c r="G10" s="23"/>
      <c r="H10" s="23"/>
      <c r="I10" s="14"/>
      <c r="J10" s="14"/>
      <c r="K10" s="23">
        <f t="shared" si="0"/>
        <v>0</v>
      </c>
      <c r="L10" s="23">
        <v>0</v>
      </c>
      <c r="M10" s="23">
        <f t="shared" si="1"/>
        <v>0</v>
      </c>
      <c r="N10" s="23"/>
    </row>
    <row r="11" spans="1:14" x14ac:dyDescent="0.25">
      <c r="A11" s="23"/>
      <c r="B11" s="23"/>
      <c r="C11" s="14"/>
      <c r="D11" s="14"/>
      <c r="E11" s="14"/>
      <c r="F11" s="23"/>
      <c r="G11" s="23"/>
      <c r="H11" s="23"/>
      <c r="I11" s="14"/>
      <c r="J11" s="14"/>
      <c r="K11" s="23">
        <f t="shared" si="0"/>
        <v>0</v>
      </c>
      <c r="L11" s="23">
        <v>0</v>
      </c>
      <c r="M11" s="23">
        <f t="shared" si="1"/>
        <v>0</v>
      </c>
      <c r="N11" s="23"/>
    </row>
    <row r="12" spans="1:14" x14ac:dyDescent="0.25">
      <c r="A12" s="23"/>
      <c r="B12" s="23"/>
      <c r="C12" s="14"/>
      <c r="D12" s="14"/>
      <c r="E12" s="14"/>
      <c r="F12" s="23"/>
      <c r="G12" s="23"/>
      <c r="H12" s="23"/>
      <c r="I12" s="14"/>
      <c r="J12" s="14"/>
      <c r="K12" s="23">
        <f t="shared" si="0"/>
        <v>0</v>
      </c>
      <c r="L12" s="23">
        <v>0</v>
      </c>
      <c r="M12" s="23">
        <f t="shared" si="1"/>
        <v>0</v>
      </c>
      <c r="N12" s="23"/>
    </row>
    <row r="13" spans="1:14" ht="15.75" x14ac:dyDescent="0.25">
      <c r="A13" s="47"/>
      <c r="B13" s="47"/>
      <c r="C13" s="47"/>
      <c r="D13" s="47"/>
      <c r="E13" s="47"/>
      <c r="F13" s="47"/>
      <c r="G13" s="47"/>
      <c r="H13" s="47"/>
      <c r="I13" s="47"/>
      <c r="J13" s="48" t="s">
        <v>88</v>
      </c>
      <c r="K13" s="47">
        <f>SUM(K2:K12)</f>
        <v>4626</v>
      </c>
      <c r="L13" s="48" t="s">
        <v>89</v>
      </c>
      <c r="M13" s="47">
        <f>SUM(M2:M12)</f>
        <v>4626</v>
      </c>
      <c r="N13" s="47"/>
    </row>
    <row r="15" spans="1:14" x14ac:dyDescent="0.25">
      <c r="A15" t="s">
        <v>115</v>
      </c>
    </row>
    <row r="17" spans="1:4" x14ac:dyDescent="0.25">
      <c r="B17" s="49" t="s">
        <v>48</v>
      </c>
      <c r="C17" s="49" t="s">
        <v>49</v>
      </c>
      <c r="D17" s="49" t="s">
        <v>122</v>
      </c>
    </row>
    <row r="18" spans="1:4" ht="15.75" x14ac:dyDescent="0.25">
      <c r="A18" s="23" t="s">
        <v>61</v>
      </c>
      <c r="B18" s="23">
        <f>SUMIF(G2:G12,"Formation",I2:I12)</f>
        <v>257</v>
      </c>
      <c r="C18" s="23">
        <f>SUMIF(G2:G12,"Certification",I2:I12)</f>
        <v>0</v>
      </c>
      <c r="D18" s="50">
        <f>SUM(B18:C18)</f>
        <v>257</v>
      </c>
    </row>
    <row r="19" spans="1:4" ht="15.75" x14ac:dyDescent="0.25">
      <c r="A19" s="23" t="s">
        <v>62</v>
      </c>
      <c r="B19" s="23">
        <f>SUMIF(G2:G12,"Formation",K2:K12)</f>
        <v>4626</v>
      </c>
      <c r="C19" s="23">
        <f>SUMIF(G2:G12,"Certification",K2:K12)</f>
        <v>0</v>
      </c>
      <c r="D19" s="50">
        <f>SUM(B19:C19)</f>
        <v>4626</v>
      </c>
    </row>
    <row r="20" spans="1:4" ht="15.75" x14ac:dyDescent="0.25">
      <c r="A20" s="51" t="s">
        <v>64</v>
      </c>
      <c r="B20" s="52">
        <f>B19/B18</f>
        <v>18</v>
      </c>
      <c r="C20" s="52" t="e">
        <f>C19/C18</f>
        <v>#DIV/0!</v>
      </c>
      <c r="D20" s="53">
        <f>D19/D18</f>
        <v>18</v>
      </c>
    </row>
    <row r="21" spans="1:4" ht="15.75" x14ac:dyDescent="0.25">
      <c r="A21" s="23" t="s">
        <v>55</v>
      </c>
      <c r="B21" s="23">
        <v>0</v>
      </c>
      <c r="C21" s="23">
        <f>+C19*0.2</f>
        <v>0</v>
      </c>
      <c r="D21" s="50">
        <f>SUM(B21:C21)</f>
        <v>0</v>
      </c>
    </row>
    <row r="22" spans="1:4" ht="15.75" x14ac:dyDescent="0.25">
      <c r="A22" s="23" t="s">
        <v>63</v>
      </c>
      <c r="B22" s="23">
        <f>B19+B21</f>
        <v>4626</v>
      </c>
      <c r="C22" s="23">
        <f>C19+C21</f>
        <v>0</v>
      </c>
      <c r="D22" s="50">
        <f>SUM(B22:C22)</f>
        <v>4626</v>
      </c>
    </row>
    <row r="23" spans="1:4" ht="15.75" x14ac:dyDescent="0.25">
      <c r="A23" s="51" t="s">
        <v>65</v>
      </c>
      <c r="B23" s="52">
        <f>B22/B18</f>
        <v>18</v>
      </c>
      <c r="C23" s="52" t="e">
        <f>C22/C18</f>
        <v>#DIV/0!</v>
      </c>
      <c r="D23" s="53">
        <f>D22/D18</f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6"/>
  </sheetPr>
  <dimension ref="A1:N23"/>
  <sheetViews>
    <sheetView showGridLines="0" workbookViewId="0">
      <selection activeCell="A17" sqref="A17:D23"/>
    </sheetView>
  </sheetViews>
  <sheetFormatPr baseColWidth="10" defaultRowHeight="15" x14ac:dyDescent="0.25"/>
  <cols>
    <col min="3" max="3" width="22.85546875" bestFit="1" customWidth="1"/>
    <col min="4" max="4" width="17" bestFit="1" customWidth="1"/>
    <col min="5" max="5" width="12.7109375" bestFit="1" customWidth="1"/>
    <col min="6" max="6" width="24.42578125" bestFit="1" customWidth="1"/>
    <col min="8" max="8" width="23.42578125" customWidth="1"/>
    <col min="9" max="9" width="17.7109375" customWidth="1"/>
    <col min="10" max="10" width="16.28515625" bestFit="1" customWidth="1"/>
    <col min="12" max="12" width="17.140625" bestFit="1" customWidth="1"/>
    <col min="13" max="13" width="12.28515625" bestFit="1" customWidth="1"/>
    <col min="14" max="14" width="23.140625" bestFit="1" customWidth="1"/>
  </cols>
  <sheetData>
    <row r="1" spans="1:14" x14ac:dyDescent="0.25">
      <c r="A1" s="12" t="s">
        <v>53</v>
      </c>
      <c r="B1" s="12" t="s">
        <v>54</v>
      </c>
      <c r="C1" s="12" t="s">
        <v>78</v>
      </c>
      <c r="D1" s="12" t="s">
        <v>79</v>
      </c>
      <c r="E1" s="12" t="s">
        <v>80</v>
      </c>
      <c r="F1" s="12" t="s">
        <v>81</v>
      </c>
      <c r="G1" s="12" t="s">
        <v>47</v>
      </c>
      <c r="H1" s="12" t="s">
        <v>46</v>
      </c>
      <c r="I1" s="13" t="s">
        <v>52</v>
      </c>
      <c r="J1" s="13" t="s">
        <v>77</v>
      </c>
      <c r="K1" s="13" t="s">
        <v>56</v>
      </c>
      <c r="L1" s="13" t="s">
        <v>55</v>
      </c>
      <c r="M1" s="13" t="s">
        <v>57</v>
      </c>
      <c r="N1" s="13" t="s">
        <v>87</v>
      </c>
    </row>
    <row r="2" spans="1:14" x14ac:dyDescent="0.25">
      <c r="A2" s="24" t="s">
        <v>117</v>
      </c>
      <c r="B2" s="24" t="s">
        <v>118</v>
      </c>
      <c r="C2" s="14">
        <v>85335</v>
      </c>
      <c r="D2" s="14" t="s">
        <v>120</v>
      </c>
      <c r="E2" s="14"/>
      <c r="F2" s="24" t="s">
        <v>121</v>
      </c>
      <c r="G2" s="24" t="s">
        <v>48</v>
      </c>
      <c r="H2" s="24" t="s">
        <v>44</v>
      </c>
      <c r="I2" s="14">
        <v>207</v>
      </c>
      <c r="J2" s="14">
        <v>4.8499999999999996</v>
      </c>
      <c r="K2" s="24">
        <f>I2*J2</f>
        <v>1003.9499999999999</v>
      </c>
      <c r="L2" s="24"/>
      <c r="M2" s="24"/>
      <c r="N2" s="24"/>
    </row>
    <row r="3" spans="1:14" x14ac:dyDescent="0.25">
      <c r="A3" s="24" t="s">
        <v>117</v>
      </c>
      <c r="B3" s="24" t="s">
        <v>118</v>
      </c>
      <c r="C3" s="14">
        <v>85335</v>
      </c>
      <c r="D3" s="14" t="s">
        <v>120</v>
      </c>
      <c r="E3" s="14"/>
      <c r="F3" s="24" t="s">
        <v>121</v>
      </c>
      <c r="G3" s="24" t="s">
        <v>48</v>
      </c>
      <c r="H3" s="24" t="s">
        <v>43</v>
      </c>
      <c r="I3" s="14">
        <v>8</v>
      </c>
      <c r="J3" s="14">
        <v>7</v>
      </c>
      <c r="K3" s="24">
        <f t="shared" ref="K3:K12" si="0">I3*J3</f>
        <v>56</v>
      </c>
      <c r="L3" s="24"/>
      <c r="M3" s="24"/>
      <c r="N3" s="24"/>
    </row>
    <row r="4" spans="1:14" x14ac:dyDescent="0.25">
      <c r="A4" s="24" t="s">
        <v>117</v>
      </c>
      <c r="B4" s="24" t="s">
        <v>118</v>
      </c>
      <c r="C4" s="14">
        <v>85335</v>
      </c>
      <c r="D4" s="14" t="s">
        <v>120</v>
      </c>
      <c r="E4" s="14"/>
      <c r="F4" s="24" t="s">
        <v>121</v>
      </c>
      <c r="G4" s="24" t="s">
        <v>48</v>
      </c>
      <c r="H4" s="24" t="s">
        <v>1</v>
      </c>
      <c r="I4" s="14">
        <v>14</v>
      </c>
      <c r="J4" s="14">
        <v>19.14</v>
      </c>
      <c r="K4" s="24">
        <f t="shared" si="0"/>
        <v>267.96000000000004</v>
      </c>
      <c r="L4" s="24"/>
      <c r="M4" s="24"/>
      <c r="N4" s="24"/>
    </row>
    <row r="5" spans="1:14" x14ac:dyDescent="0.25">
      <c r="A5" s="24" t="s">
        <v>117</v>
      </c>
      <c r="B5" s="24" t="s">
        <v>118</v>
      </c>
      <c r="C5" s="14">
        <v>85335</v>
      </c>
      <c r="D5" s="14" t="s">
        <v>120</v>
      </c>
      <c r="E5" s="14"/>
      <c r="F5" s="24" t="s">
        <v>121</v>
      </c>
      <c r="G5" s="24" t="s">
        <v>48</v>
      </c>
      <c r="H5" s="24" t="s">
        <v>0</v>
      </c>
      <c r="I5" s="14">
        <v>28</v>
      </c>
      <c r="J5" s="14">
        <v>15.43</v>
      </c>
      <c r="K5" s="24">
        <f t="shared" si="0"/>
        <v>432.03999999999996</v>
      </c>
      <c r="L5" s="24"/>
      <c r="M5" s="24"/>
      <c r="N5" s="24"/>
    </row>
    <row r="6" spans="1:14" x14ac:dyDescent="0.25">
      <c r="A6" s="24" t="s">
        <v>117</v>
      </c>
      <c r="B6" s="24" t="s">
        <v>118</v>
      </c>
      <c r="C6" s="14">
        <v>85335</v>
      </c>
      <c r="D6" s="14" t="s">
        <v>120</v>
      </c>
      <c r="E6" s="14"/>
      <c r="F6" s="24" t="s">
        <v>121</v>
      </c>
      <c r="G6" s="24" t="s">
        <v>49</v>
      </c>
      <c r="H6" s="24" t="s">
        <v>50</v>
      </c>
      <c r="I6" s="14">
        <v>17.5</v>
      </c>
      <c r="J6" s="14">
        <v>85.71</v>
      </c>
      <c r="K6" s="24">
        <f t="shared" si="0"/>
        <v>1499.925</v>
      </c>
      <c r="L6" s="24"/>
      <c r="M6" s="24"/>
      <c r="N6" s="24"/>
    </row>
    <row r="7" spans="1:14" x14ac:dyDescent="0.25">
      <c r="A7" s="24" t="s">
        <v>117</v>
      </c>
      <c r="B7" s="24" t="s">
        <v>118</v>
      </c>
      <c r="C7" s="14">
        <v>85335</v>
      </c>
      <c r="D7" s="14" t="s">
        <v>120</v>
      </c>
      <c r="E7" s="14"/>
      <c r="F7" s="24" t="s">
        <v>121</v>
      </c>
      <c r="G7" s="24" t="s">
        <v>49</v>
      </c>
      <c r="H7" s="24" t="s">
        <v>51</v>
      </c>
      <c r="I7" s="14">
        <v>3.5</v>
      </c>
      <c r="J7" s="14">
        <v>111.43</v>
      </c>
      <c r="K7" s="24">
        <f t="shared" si="0"/>
        <v>390.005</v>
      </c>
      <c r="L7" s="24"/>
      <c r="M7" s="24"/>
      <c r="N7" s="24"/>
    </row>
    <row r="8" spans="1:14" x14ac:dyDescent="0.25">
      <c r="A8" s="24"/>
      <c r="B8" s="24"/>
      <c r="C8" s="14"/>
      <c r="D8" s="14"/>
      <c r="E8" s="14"/>
      <c r="F8" s="24"/>
      <c r="G8" s="24"/>
      <c r="H8" s="24"/>
      <c r="I8" s="14"/>
      <c r="J8" s="14"/>
      <c r="K8" s="24">
        <f t="shared" si="0"/>
        <v>0</v>
      </c>
      <c r="L8" s="24"/>
      <c r="M8" s="24"/>
      <c r="N8" s="24"/>
    </row>
    <row r="9" spans="1:14" x14ac:dyDescent="0.25">
      <c r="A9" s="24"/>
      <c r="B9" s="24"/>
      <c r="C9" s="14"/>
      <c r="D9" s="14"/>
      <c r="E9" s="14"/>
      <c r="F9" s="24"/>
      <c r="G9" s="24"/>
      <c r="H9" s="24"/>
      <c r="I9" s="14"/>
      <c r="J9" s="14"/>
      <c r="K9" s="24">
        <f t="shared" si="0"/>
        <v>0</v>
      </c>
      <c r="L9" s="24"/>
      <c r="M9" s="24"/>
      <c r="N9" s="24"/>
    </row>
    <row r="10" spans="1:14" x14ac:dyDescent="0.25">
      <c r="A10" s="24"/>
      <c r="B10" s="24"/>
      <c r="C10" s="14"/>
      <c r="D10" s="14"/>
      <c r="E10" s="14"/>
      <c r="F10" s="24"/>
      <c r="G10" s="24"/>
      <c r="H10" s="24"/>
      <c r="I10" s="14"/>
      <c r="J10" s="14"/>
      <c r="K10" s="24">
        <f t="shared" si="0"/>
        <v>0</v>
      </c>
      <c r="L10" s="24"/>
      <c r="M10" s="24"/>
      <c r="N10" s="24"/>
    </row>
    <row r="11" spans="1:14" x14ac:dyDescent="0.25">
      <c r="A11" s="24"/>
      <c r="B11" s="24"/>
      <c r="C11" s="14"/>
      <c r="D11" s="14"/>
      <c r="E11" s="14"/>
      <c r="F11" s="24"/>
      <c r="G11" s="24"/>
      <c r="H11" s="24"/>
      <c r="I11" s="14"/>
      <c r="J11" s="14"/>
      <c r="K11" s="24">
        <f t="shared" si="0"/>
        <v>0</v>
      </c>
      <c r="L11" s="24"/>
      <c r="M11" s="24"/>
      <c r="N11" s="24"/>
    </row>
    <row r="12" spans="1:14" x14ac:dyDescent="0.25">
      <c r="A12" s="24"/>
      <c r="B12" s="24"/>
      <c r="C12" s="14"/>
      <c r="D12" s="14"/>
      <c r="E12" s="14"/>
      <c r="F12" s="24"/>
      <c r="G12" s="24"/>
      <c r="H12" s="24"/>
      <c r="I12" s="14"/>
      <c r="J12" s="14"/>
      <c r="K12" s="24">
        <f t="shared" si="0"/>
        <v>0</v>
      </c>
      <c r="L12" s="24"/>
      <c r="M12" s="24"/>
      <c r="N12" s="24"/>
    </row>
    <row r="13" spans="1:14" ht="15.75" x14ac:dyDescent="0.25">
      <c r="A13" s="47"/>
      <c r="B13" s="47"/>
      <c r="C13" s="47"/>
      <c r="D13" s="47"/>
      <c r="E13" s="47"/>
      <c r="F13" s="47"/>
      <c r="G13" s="47"/>
      <c r="H13" s="47"/>
      <c r="I13" s="47"/>
      <c r="J13" s="48" t="s">
        <v>88</v>
      </c>
      <c r="K13" s="47">
        <f>SUM(K2:K12)</f>
        <v>3649.88</v>
      </c>
      <c r="L13" s="48" t="s">
        <v>89</v>
      </c>
      <c r="M13" s="47">
        <f>SUM(M2:M12)</f>
        <v>0</v>
      </c>
      <c r="N13" s="47"/>
    </row>
    <row r="15" spans="1:14" x14ac:dyDescent="0.25">
      <c r="A15" t="s">
        <v>115</v>
      </c>
    </row>
    <row r="17" spans="1:4" x14ac:dyDescent="0.25">
      <c r="B17" s="54" t="s">
        <v>48</v>
      </c>
      <c r="C17" s="54" t="s">
        <v>49</v>
      </c>
      <c r="D17" s="54" t="s">
        <v>123</v>
      </c>
    </row>
    <row r="18" spans="1:4" ht="15.75" x14ac:dyDescent="0.25">
      <c r="A18" s="24" t="s">
        <v>61</v>
      </c>
      <c r="B18" s="24">
        <f>SUMIF(G2:G12,"Formation",I2:I12)</f>
        <v>257</v>
      </c>
      <c r="C18" s="24">
        <f>SUMIF(G2:G12,"Certification",I2:I12)</f>
        <v>21</v>
      </c>
      <c r="D18" s="55">
        <f>SUM(B18:C18)</f>
        <v>278</v>
      </c>
    </row>
    <row r="19" spans="1:4" ht="15.75" x14ac:dyDescent="0.25">
      <c r="A19" s="24" t="s">
        <v>62</v>
      </c>
      <c r="B19" s="24">
        <f>SUMIF(G2:G12,"Formation",K2:K12)</f>
        <v>1759.9499999999998</v>
      </c>
      <c r="C19" s="24">
        <f>SUMIF(G2:G12,"Certification",K2:K12)</f>
        <v>1889.9299999999998</v>
      </c>
      <c r="D19" s="55">
        <f>SUM(B19:C19)</f>
        <v>3649.8799999999997</v>
      </c>
    </row>
    <row r="20" spans="1:4" ht="15.75" x14ac:dyDescent="0.25">
      <c r="A20" s="56" t="s">
        <v>64</v>
      </c>
      <c r="B20" s="57">
        <f>B19/B18</f>
        <v>6.8480544747081709</v>
      </c>
      <c r="C20" s="57">
        <f>C19/C18</f>
        <v>89.996666666666655</v>
      </c>
      <c r="D20" s="58">
        <f>D19/D18</f>
        <v>13.129064748201438</v>
      </c>
    </row>
    <row r="21" spans="1:4" ht="15.75" x14ac:dyDescent="0.25">
      <c r="A21" s="24" t="s">
        <v>55</v>
      </c>
      <c r="B21" s="24">
        <v>0</v>
      </c>
      <c r="C21" s="24">
        <f>+C19*0.2</f>
        <v>377.98599999999999</v>
      </c>
      <c r="D21" s="55">
        <f>SUM(B21:C21)</f>
        <v>377.98599999999999</v>
      </c>
    </row>
    <row r="22" spans="1:4" ht="15.75" x14ac:dyDescent="0.25">
      <c r="A22" s="24" t="s">
        <v>63</v>
      </c>
      <c r="B22" s="24">
        <f>B19+B21</f>
        <v>1759.9499999999998</v>
      </c>
      <c r="C22" s="24">
        <f>C19+C21</f>
        <v>2267.9159999999997</v>
      </c>
      <c r="D22" s="55">
        <f>SUM(B22:C22)</f>
        <v>4027.8659999999995</v>
      </c>
    </row>
    <row r="23" spans="1:4" ht="15.75" x14ac:dyDescent="0.25">
      <c r="A23" s="56" t="s">
        <v>65</v>
      </c>
      <c r="B23" s="57">
        <f>B22/B18</f>
        <v>6.8480544747081709</v>
      </c>
      <c r="C23" s="57">
        <f>C22/C18</f>
        <v>107.99599999999998</v>
      </c>
      <c r="D23" s="58">
        <f>D22/D18</f>
        <v>14.488726618705034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7"/>
  </sheetPr>
  <dimension ref="A1:N23"/>
  <sheetViews>
    <sheetView showGridLines="0" workbookViewId="0">
      <selection activeCell="A17" sqref="A17:D23"/>
    </sheetView>
  </sheetViews>
  <sheetFormatPr baseColWidth="10" defaultRowHeight="15" x14ac:dyDescent="0.25"/>
  <cols>
    <col min="3" max="3" width="22.85546875" bestFit="1" customWidth="1"/>
    <col min="4" max="4" width="17" bestFit="1" customWidth="1"/>
    <col min="5" max="5" width="12.7109375" bestFit="1" customWidth="1"/>
    <col min="6" max="6" width="24.42578125" bestFit="1" customWidth="1"/>
    <col min="8" max="8" width="23.42578125" customWidth="1"/>
    <col min="9" max="9" width="17.7109375" customWidth="1"/>
    <col min="10" max="10" width="16.28515625" bestFit="1" customWidth="1"/>
    <col min="12" max="12" width="17.140625" bestFit="1" customWidth="1"/>
    <col min="13" max="13" width="12.28515625" bestFit="1" customWidth="1"/>
    <col min="14" max="14" width="23.140625" bestFit="1" customWidth="1"/>
  </cols>
  <sheetData>
    <row r="1" spans="1:14" x14ac:dyDescent="0.25">
      <c r="A1" s="12" t="s">
        <v>53</v>
      </c>
      <c r="B1" s="12" t="s">
        <v>54</v>
      </c>
      <c r="C1" s="12" t="s">
        <v>78</v>
      </c>
      <c r="D1" s="12" t="s">
        <v>79</v>
      </c>
      <c r="E1" s="12" t="s">
        <v>80</v>
      </c>
      <c r="F1" s="12" t="s">
        <v>81</v>
      </c>
      <c r="G1" s="12" t="s">
        <v>47</v>
      </c>
      <c r="H1" s="12" t="s">
        <v>46</v>
      </c>
      <c r="I1" s="13" t="s">
        <v>52</v>
      </c>
      <c r="J1" s="13" t="s">
        <v>77</v>
      </c>
      <c r="K1" s="13" t="s">
        <v>56</v>
      </c>
      <c r="L1" s="13" t="s">
        <v>55</v>
      </c>
      <c r="M1" s="13" t="s">
        <v>57</v>
      </c>
      <c r="N1" s="13" t="s">
        <v>87</v>
      </c>
    </row>
    <row r="2" spans="1:14" x14ac:dyDescent="0.25">
      <c r="A2" s="25"/>
      <c r="B2" s="25"/>
      <c r="C2" s="14"/>
      <c r="D2" s="14"/>
      <c r="E2" s="14"/>
      <c r="F2" s="25"/>
      <c r="G2" s="25"/>
      <c r="H2" s="25"/>
      <c r="I2" s="14"/>
      <c r="J2" s="14"/>
      <c r="K2" s="25">
        <f>I2*J2</f>
        <v>0</v>
      </c>
      <c r="L2" s="25"/>
      <c r="M2" s="25"/>
      <c r="N2" s="25"/>
    </row>
    <row r="3" spans="1:14" x14ac:dyDescent="0.25">
      <c r="A3" s="25"/>
      <c r="B3" s="25"/>
      <c r="C3" s="14"/>
      <c r="D3" s="14"/>
      <c r="E3" s="14"/>
      <c r="F3" s="25"/>
      <c r="G3" s="25"/>
      <c r="H3" s="25"/>
      <c r="I3" s="14"/>
      <c r="J3" s="14"/>
      <c r="K3" s="25">
        <f t="shared" ref="K3:K12" si="0">I3*J3</f>
        <v>0</v>
      </c>
      <c r="L3" s="25"/>
      <c r="M3" s="25"/>
      <c r="N3" s="25"/>
    </row>
    <row r="4" spans="1:14" x14ac:dyDescent="0.25">
      <c r="A4" s="25"/>
      <c r="B4" s="25"/>
      <c r="C4" s="14"/>
      <c r="D4" s="14"/>
      <c r="E4" s="14"/>
      <c r="F4" s="25"/>
      <c r="G4" s="25"/>
      <c r="H4" s="25"/>
      <c r="I4" s="14"/>
      <c r="J4" s="14"/>
      <c r="K4" s="25">
        <f t="shared" si="0"/>
        <v>0</v>
      </c>
      <c r="L4" s="25"/>
      <c r="M4" s="25"/>
      <c r="N4" s="25"/>
    </row>
    <row r="5" spans="1:14" x14ac:dyDescent="0.25">
      <c r="A5" s="25"/>
      <c r="B5" s="25"/>
      <c r="C5" s="14"/>
      <c r="D5" s="14"/>
      <c r="E5" s="14"/>
      <c r="F5" s="25"/>
      <c r="G5" s="25"/>
      <c r="H5" s="25"/>
      <c r="I5" s="14"/>
      <c r="J5" s="14"/>
      <c r="K5" s="25">
        <f t="shared" si="0"/>
        <v>0</v>
      </c>
      <c r="L5" s="25"/>
      <c r="M5" s="25"/>
      <c r="N5" s="25"/>
    </row>
    <row r="6" spans="1:14" x14ac:dyDescent="0.25">
      <c r="A6" s="25"/>
      <c r="B6" s="25"/>
      <c r="C6" s="14"/>
      <c r="D6" s="14"/>
      <c r="E6" s="14"/>
      <c r="F6" s="25"/>
      <c r="G6" s="25"/>
      <c r="H6" s="25"/>
      <c r="I6" s="14"/>
      <c r="J6" s="14"/>
      <c r="K6" s="25">
        <f t="shared" si="0"/>
        <v>0</v>
      </c>
      <c r="L6" s="25"/>
      <c r="M6" s="25"/>
      <c r="N6" s="25"/>
    </row>
    <row r="7" spans="1:14" x14ac:dyDescent="0.25">
      <c r="A7" s="25"/>
      <c r="B7" s="25"/>
      <c r="C7" s="14"/>
      <c r="D7" s="14"/>
      <c r="E7" s="14"/>
      <c r="F7" s="25"/>
      <c r="G7" s="25"/>
      <c r="H7" s="25"/>
      <c r="I7" s="14"/>
      <c r="J7" s="14"/>
      <c r="K7" s="25">
        <f t="shared" si="0"/>
        <v>0</v>
      </c>
      <c r="L7" s="25"/>
      <c r="M7" s="25"/>
      <c r="N7" s="25"/>
    </row>
    <row r="8" spans="1:14" x14ac:dyDescent="0.25">
      <c r="A8" s="25"/>
      <c r="B8" s="25"/>
      <c r="C8" s="14"/>
      <c r="D8" s="14"/>
      <c r="E8" s="14"/>
      <c r="F8" s="25"/>
      <c r="G8" s="25"/>
      <c r="H8" s="25"/>
      <c r="I8" s="14"/>
      <c r="J8" s="14"/>
      <c r="K8" s="25">
        <f t="shared" si="0"/>
        <v>0</v>
      </c>
      <c r="L8" s="25"/>
      <c r="M8" s="25"/>
      <c r="N8" s="25"/>
    </row>
    <row r="9" spans="1:14" x14ac:dyDescent="0.25">
      <c r="A9" s="25"/>
      <c r="B9" s="25"/>
      <c r="C9" s="14"/>
      <c r="D9" s="14"/>
      <c r="E9" s="14"/>
      <c r="F9" s="25"/>
      <c r="G9" s="25"/>
      <c r="H9" s="25"/>
      <c r="I9" s="14"/>
      <c r="J9" s="14"/>
      <c r="K9" s="25">
        <f t="shared" si="0"/>
        <v>0</v>
      </c>
      <c r="L9" s="25"/>
      <c r="M9" s="25"/>
      <c r="N9" s="25"/>
    </row>
    <row r="10" spans="1:14" x14ac:dyDescent="0.25">
      <c r="A10" s="25"/>
      <c r="B10" s="25"/>
      <c r="C10" s="14"/>
      <c r="D10" s="14"/>
      <c r="E10" s="14"/>
      <c r="F10" s="25"/>
      <c r="G10" s="25"/>
      <c r="H10" s="25"/>
      <c r="I10" s="14"/>
      <c r="J10" s="14"/>
      <c r="K10" s="25">
        <f t="shared" si="0"/>
        <v>0</v>
      </c>
      <c r="L10" s="25"/>
      <c r="M10" s="25"/>
      <c r="N10" s="25"/>
    </row>
    <row r="11" spans="1:14" x14ac:dyDescent="0.25">
      <c r="A11" s="25"/>
      <c r="B11" s="25"/>
      <c r="C11" s="14"/>
      <c r="D11" s="14"/>
      <c r="E11" s="14"/>
      <c r="F11" s="25"/>
      <c r="G11" s="25"/>
      <c r="H11" s="25"/>
      <c r="I11" s="14"/>
      <c r="J11" s="14"/>
      <c r="K11" s="25">
        <f t="shared" si="0"/>
        <v>0</v>
      </c>
      <c r="L11" s="25"/>
      <c r="M11" s="25"/>
      <c r="N11" s="25"/>
    </row>
    <row r="12" spans="1:14" x14ac:dyDescent="0.25">
      <c r="A12" s="25"/>
      <c r="B12" s="25"/>
      <c r="C12" s="14"/>
      <c r="D12" s="14"/>
      <c r="E12" s="14"/>
      <c r="F12" s="25"/>
      <c r="G12" s="25"/>
      <c r="H12" s="25"/>
      <c r="I12" s="14"/>
      <c r="J12" s="14"/>
      <c r="K12" s="25">
        <f t="shared" si="0"/>
        <v>0</v>
      </c>
      <c r="L12" s="25"/>
      <c r="M12" s="25"/>
      <c r="N12" s="25"/>
    </row>
    <row r="13" spans="1:14" ht="15.75" x14ac:dyDescent="0.25">
      <c r="A13" s="47"/>
      <c r="B13" s="47"/>
      <c r="C13" s="47"/>
      <c r="D13" s="47"/>
      <c r="E13" s="47"/>
      <c r="F13" s="47"/>
      <c r="G13" s="47"/>
      <c r="H13" s="47"/>
      <c r="I13" s="47"/>
      <c r="J13" s="48" t="s">
        <v>88</v>
      </c>
      <c r="K13" s="47">
        <f>SUM(K2:K12)</f>
        <v>0</v>
      </c>
      <c r="L13" s="48" t="s">
        <v>89</v>
      </c>
      <c r="M13" s="47">
        <f>SUM(M2:M12)</f>
        <v>0</v>
      </c>
      <c r="N13" s="47"/>
    </row>
    <row r="15" spans="1:14" x14ac:dyDescent="0.25">
      <c r="A15" t="s">
        <v>115</v>
      </c>
    </row>
    <row r="17" spans="1:4" x14ac:dyDescent="0.25">
      <c r="B17" s="59" t="s">
        <v>48</v>
      </c>
      <c r="C17" s="59" t="s">
        <v>49</v>
      </c>
      <c r="D17" s="59" t="s">
        <v>124</v>
      </c>
    </row>
    <row r="18" spans="1:4" ht="15.75" x14ac:dyDescent="0.25">
      <c r="A18" s="25" t="s">
        <v>61</v>
      </c>
      <c r="B18" s="25">
        <f>SUMIF(G2:G12,"Formation",I2:I12)</f>
        <v>0</v>
      </c>
      <c r="C18" s="25">
        <f>SUMIF(G2:G12,"Certification",I2:I12)</f>
        <v>0</v>
      </c>
      <c r="D18" s="60">
        <f>SUM(B18:C18)</f>
        <v>0</v>
      </c>
    </row>
    <row r="19" spans="1:4" ht="15.75" x14ac:dyDescent="0.25">
      <c r="A19" s="25" t="s">
        <v>62</v>
      </c>
      <c r="B19" s="25">
        <f>SUMIF(G2:G12,"Formation",K2:K12)</f>
        <v>0</v>
      </c>
      <c r="C19" s="25">
        <f>SUMIF(G2:G12,"Certification",K2:K12)</f>
        <v>0</v>
      </c>
      <c r="D19" s="60">
        <f>SUM(B19:C19)</f>
        <v>0</v>
      </c>
    </row>
    <row r="20" spans="1:4" ht="15.75" x14ac:dyDescent="0.25">
      <c r="A20" s="61" t="s">
        <v>64</v>
      </c>
      <c r="B20" s="62" t="e">
        <f>B19/B18</f>
        <v>#DIV/0!</v>
      </c>
      <c r="C20" s="62" t="e">
        <f>C19/C18</f>
        <v>#DIV/0!</v>
      </c>
      <c r="D20" s="63" t="e">
        <f>D19/D18</f>
        <v>#DIV/0!</v>
      </c>
    </row>
    <row r="21" spans="1:4" ht="15.75" x14ac:dyDescent="0.25">
      <c r="A21" s="25" t="s">
        <v>55</v>
      </c>
      <c r="B21" s="25">
        <v>0</v>
      </c>
      <c r="C21" s="25">
        <f>+C19*0.2</f>
        <v>0</v>
      </c>
      <c r="D21" s="60">
        <f>SUM(B21:C21)</f>
        <v>0</v>
      </c>
    </row>
    <row r="22" spans="1:4" ht="15.75" x14ac:dyDescent="0.25">
      <c r="A22" s="25" t="s">
        <v>63</v>
      </c>
      <c r="B22" s="25">
        <f>B19+B21</f>
        <v>0</v>
      </c>
      <c r="C22" s="25">
        <f>C19+C21</f>
        <v>0</v>
      </c>
      <c r="D22" s="60">
        <f>SUM(B22:C22)</f>
        <v>0</v>
      </c>
    </row>
    <row r="23" spans="1:4" ht="15.75" x14ac:dyDescent="0.25">
      <c r="A23" s="61" t="s">
        <v>65</v>
      </c>
      <c r="B23" s="62" t="e">
        <f>B22/B18</f>
        <v>#DIV/0!</v>
      </c>
      <c r="C23" s="62" t="e">
        <f>C22/C18</f>
        <v>#DIV/0!</v>
      </c>
      <c r="D23" s="63" t="e">
        <f>D22/D18</f>
        <v>#DIV/0!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theme="8"/>
  </sheetPr>
  <dimension ref="A1:N23"/>
  <sheetViews>
    <sheetView showGridLines="0" workbookViewId="0">
      <selection activeCell="D26" sqref="D26"/>
    </sheetView>
  </sheetViews>
  <sheetFormatPr baseColWidth="10" defaultRowHeight="15" x14ac:dyDescent="0.25"/>
  <cols>
    <col min="3" max="3" width="22.85546875" bestFit="1" customWidth="1"/>
    <col min="4" max="4" width="17" bestFit="1" customWidth="1"/>
    <col min="5" max="5" width="12.7109375" bestFit="1" customWidth="1"/>
    <col min="6" max="6" width="24.42578125" bestFit="1" customWidth="1"/>
    <col min="8" max="8" width="23.42578125" customWidth="1"/>
    <col min="9" max="9" width="17.7109375" customWidth="1"/>
    <col min="10" max="10" width="16.28515625" bestFit="1" customWidth="1"/>
    <col min="12" max="12" width="17.140625" bestFit="1" customWidth="1"/>
    <col min="13" max="13" width="12.28515625" bestFit="1" customWidth="1"/>
    <col min="14" max="14" width="23.140625" bestFit="1" customWidth="1"/>
  </cols>
  <sheetData>
    <row r="1" spans="1:14" x14ac:dyDescent="0.25">
      <c r="A1" s="12" t="s">
        <v>53</v>
      </c>
      <c r="B1" s="12" t="s">
        <v>54</v>
      </c>
      <c r="C1" s="12" t="s">
        <v>78</v>
      </c>
      <c r="D1" s="12" t="s">
        <v>79</v>
      </c>
      <c r="E1" s="12" t="s">
        <v>80</v>
      </c>
      <c r="F1" s="12" t="s">
        <v>81</v>
      </c>
      <c r="G1" s="12" t="s">
        <v>47</v>
      </c>
      <c r="H1" s="12" t="s">
        <v>46</v>
      </c>
      <c r="I1" s="13" t="s">
        <v>52</v>
      </c>
      <c r="J1" s="13" t="s">
        <v>77</v>
      </c>
      <c r="K1" s="13" t="s">
        <v>56</v>
      </c>
      <c r="L1" s="13" t="s">
        <v>55</v>
      </c>
      <c r="M1" s="13" t="s">
        <v>57</v>
      </c>
      <c r="N1" s="13" t="s">
        <v>87</v>
      </c>
    </row>
    <row r="2" spans="1:14" x14ac:dyDescent="0.25">
      <c r="A2" s="26"/>
      <c r="B2" s="26"/>
      <c r="C2" s="14"/>
      <c r="D2" s="14"/>
      <c r="E2" s="14"/>
      <c r="F2" s="26"/>
      <c r="G2" s="26"/>
      <c r="H2" s="26"/>
      <c r="I2" s="14"/>
      <c r="J2" s="14"/>
      <c r="K2" s="26">
        <f>I2*J2</f>
        <v>0</v>
      </c>
      <c r="L2" s="26"/>
      <c r="M2" s="26"/>
      <c r="N2" s="26"/>
    </row>
    <row r="3" spans="1:14" x14ac:dyDescent="0.25">
      <c r="A3" s="26"/>
      <c r="B3" s="26"/>
      <c r="C3" s="14"/>
      <c r="D3" s="14"/>
      <c r="E3" s="14"/>
      <c r="F3" s="26"/>
      <c r="G3" s="26"/>
      <c r="H3" s="26"/>
      <c r="I3" s="14"/>
      <c r="J3" s="14"/>
      <c r="K3" s="26">
        <f t="shared" ref="K3:K12" si="0">I3*J3</f>
        <v>0</v>
      </c>
      <c r="L3" s="26"/>
      <c r="M3" s="26"/>
      <c r="N3" s="26"/>
    </row>
    <row r="4" spans="1:14" x14ac:dyDescent="0.25">
      <c r="A4" s="26"/>
      <c r="B4" s="26"/>
      <c r="C4" s="14"/>
      <c r="D4" s="14"/>
      <c r="E4" s="14"/>
      <c r="F4" s="26"/>
      <c r="G4" s="26"/>
      <c r="H4" s="26"/>
      <c r="I4" s="14"/>
      <c r="J4" s="14"/>
      <c r="K4" s="26">
        <f t="shared" si="0"/>
        <v>0</v>
      </c>
      <c r="L4" s="26"/>
      <c r="M4" s="26"/>
      <c r="N4" s="26"/>
    </row>
    <row r="5" spans="1:14" x14ac:dyDescent="0.25">
      <c r="A5" s="26"/>
      <c r="B5" s="26"/>
      <c r="C5" s="14"/>
      <c r="D5" s="14"/>
      <c r="E5" s="14"/>
      <c r="F5" s="26"/>
      <c r="G5" s="26"/>
      <c r="H5" s="26"/>
      <c r="I5" s="14"/>
      <c r="J5" s="14"/>
      <c r="K5" s="26">
        <f t="shared" si="0"/>
        <v>0</v>
      </c>
      <c r="L5" s="26"/>
      <c r="M5" s="26"/>
      <c r="N5" s="26"/>
    </row>
    <row r="6" spans="1:14" x14ac:dyDescent="0.25">
      <c r="A6" s="26"/>
      <c r="B6" s="26"/>
      <c r="C6" s="14"/>
      <c r="D6" s="14"/>
      <c r="E6" s="14"/>
      <c r="F6" s="26"/>
      <c r="G6" s="26"/>
      <c r="H6" s="26"/>
      <c r="I6" s="14"/>
      <c r="J6" s="14"/>
      <c r="K6" s="26">
        <f t="shared" si="0"/>
        <v>0</v>
      </c>
      <c r="L6" s="26"/>
      <c r="M6" s="26"/>
      <c r="N6" s="26"/>
    </row>
    <row r="7" spans="1:14" x14ac:dyDescent="0.25">
      <c r="A7" s="26"/>
      <c r="B7" s="26"/>
      <c r="C7" s="14"/>
      <c r="D7" s="14"/>
      <c r="E7" s="14"/>
      <c r="F7" s="26"/>
      <c r="G7" s="26"/>
      <c r="H7" s="26"/>
      <c r="I7" s="14"/>
      <c r="J7" s="14"/>
      <c r="K7" s="26">
        <f t="shared" si="0"/>
        <v>0</v>
      </c>
      <c r="L7" s="26"/>
      <c r="M7" s="26"/>
      <c r="N7" s="26"/>
    </row>
    <row r="8" spans="1:14" x14ac:dyDescent="0.25">
      <c r="A8" s="26"/>
      <c r="B8" s="26"/>
      <c r="C8" s="14"/>
      <c r="D8" s="14"/>
      <c r="E8" s="14"/>
      <c r="F8" s="26"/>
      <c r="G8" s="26"/>
      <c r="H8" s="26"/>
      <c r="I8" s="14"/>
      <c r="J8" s="14"/>
      <c r="K8" s="26">
        <f t="shared" si="0"/>
        <v>0</v>
      </c>
      <c r="L8" s="26"/>
      <c r="M8" s="26"/>
      <c r="N8" s="26"/>
    </row>
    <row r="9" spans="1:14" x14ac:dyDescent="0.25">
      <c r="A9" s="26"/>
      <c r="B9" s="26"/>
      <c r="C9" s="14"/>
      <c r="D9" s="14"/>
      <c r="E9" s="14"/>
      <c r="F9" s="26"/>
      <c r="G9" s="26"/>
      <c r="H9" s="26"/>
      <c r="I9" s="14"/>
      <c r="J9" s="14"/>
      <c r="K9" s="26">
        <f t="shared" si="0"/>
        <v>0</v>
      </c>
      <c r="L9" s="26"/>
      <c r="M9" s="26"/>
      <c r="N9" s="26"/>
    </row>
    <row r="10" spans="1:14" x14ac:dyDescent="0.25">
      <c r="A10" s="26"/>
      <c r="B10" s="26"/>
      <c r="C10" s="14"/>
      <c r="D10" s="14"/>
      <c r="E10" s="14"/>
      <c r="F10" s="26"/>
      <c r="G10" s="26"/>
      <c r="H10" s="26"/>
      <c r="I10" s="14"/>
      <c r="J10" s="14"/>
      <c r="K10" s="26">
        <f t="shared" si="0"/>
        <v>0</v>
      </c>
      <c r="L10" s="26"/>
      <c r="M10" s="26"/>
      <c r="N10" s="26"/>
    </row>
    <row r="11" spans="1:14" x14ac:dyDescent="0.25">
      <c r="A11" s="26"/>
      <c r="B11" s="26"/>
      <c r="C11" s="14"/>
      <c r="D11" s="14"/>
      <c r="E11" s="14"/>
      <c r="F11" s="26"/>
      <c r="G11" s="26"/>
      <c r="H11" s="26"/>
      <c r="I11" s="14"/>
      <c r="J11" s="14"/>
      <c r="K11" s="26">
        <f t="shared" si="0"/>
        <v>0</v>
      </c>
      <c r="L11" s="26"/>
      <c r="M11" s="26"/>
      <c r="N11" s="26"/>
    </row>
    <row r="12" spans="1:14" x14ac:dyDescent="0.25">
      <c r="A12" s="26"/>
      <c r="B12" s="26"/>
      <c r="C12" s="14"/>
      <c r="D12" s="14"/>
      <c r="E12" s="14"/>
      <c r="F12" s="26"/>
      <c r="G12" s="26"/>
      <c r="H12" s="26"/>
      <c r="I12" s="14"/>
      <c r="J12" s="14"/>
      <c r="K12" s="26">
        <f t="shared" si="0"/>
        <v>0</v>
      </c>
      <c r="L12" s="26"/>
      <c r="M12" s="26"/>
      <c r="N12" s="26"/>
    </row>
    <row r="13" spans="1:14" ht="15.75" x14ac:dyDescent="0.25">
      <c r="A13" s="47"/>
      <c r="B13" s="47"/>
      <c r="C13" s="47"/>
      <c r="D13" s="47"/>
      <c r="E13" s="47"/>
      <c r="F13" s="47"/>
      <c r="G13" s="47"/>
      <c r="H13" s="47"/>
      <c r="I13" s="47"/>
      <c r="J13" s="48" t="s">
        <v>88</v>
      </c>
      <c r="K13" s="47">
        <f>SUM(K2:K12)</f>
        <v>0</v>
      </c>
      <c r="L13" s="48" t="s">
        <v>89</v>
      </c>
      <c r="M13" s="47">
        <f>SUM(M2:M12)</f>
        <v>0</v>
      </c>
      <c r="N13" s="47"/>
    </row>
    <row r="15" spans="1:14" x14ac:dyDescent="0.25">
      <c r="A15" t="s">
        <v>115</v>
      </c>
    </row>
    <row r="17" spans="1:4" x14ac:dyDescent="0.25">
      <c r="B17" s="64" t="s">
        <v>48</v>
      </c>
      <c r="C17" s="64" t="s">
        <v>49</v>
      </c>
      <c r="D17" s="64" t="s">
        <v>124</v>
      </c>
    </row>
    <row r="18" spans="1:4" ht="15.75" x14ac:dyDescent="0.25">
      <c r="A18" s="26" t="s">
        <v>61</v>
      </c>
      <c r="B18" s="26">
        <f>SUMIF(G2:G12,"Formation",I2:I12)</f>
        <v>0</v>
      </c>
      <c r="C18" s="26">
        <f>SUMIF(G2:G12,"Certification",I2:I12)</f>
        <v>0</v>
      </c>
      <c r="D18" s="65">
        <f>SUM(B18:C18)</f>
        <v>0</v>
      </c>
    </row>
    <row r="19" spans="1:4" ht="15.75" x14ac:dyDescent="0.25">
      <c r="A19" s="26" t="s">
        <v>62</v>
      </c>
      <c r="B19" s="26">
        <f>SUMIF(G2:G12,"Formation",K2:K12)</f>
        <v>0</v>
      </c>
      <c r="C19" s="26">
        <f>SUMIF(G2:G12,"Certification",K2:K12)</f>
        <v>0</v>
      </c>
      <c r="D19" s="65">
        <f>SUM(B19:C19)</f>
        <v>0</v>
      </c>
    </row>
    <row r="20" spans="1:4" ht="15.75" x14ac:dyDescent="0.25">
      <c r="A20" s="66" t="s">
        <v>64</v>
      </c>
      <c r="B20" s="67" t="e">
        <f>B19/B18</f>
        <v>#DIV/0!</v>
      </c>
      <c r="C20" s="67" t="e">
        <f>C19/C18</f>
        <v>#DIV/0!</v>
      </c>
      <c r="D20" s="68" t="e">
        <f>D19/D18</f>
        <v>#DIV/0!</v>
      </c>
    </row>
    <row r="21" spans="1:4" ht="15.75" x14ac:dyDescent="0.25">
      <c r="A21" s="26" t="s">
        <v>55</v>
      </c>
      <c r="B21" s="26">
        <v>0</v>
      </c>
      <c r="C21" s="26">
        <f>+C19*0.2</f>
        <v>0</v>
      </c>
      <c r="D21" s="65">
        <f>SUM(B21:C21)</f>
        <v>0</v>
      </c>
    </row>
    <row r="22" spans="1:4" ht="15.75" x14ac:dyDescent="0.25">
      <c r="A22" s="26" t="s">
        <v>63</v>
      </c>
      <c r="B22" s="26">
        <f>B19+B21</f>
        <v>0</v>
      </c>
      <c r="C22" s="26">
        <f>C19+C21</f>
        <v>0</v>
      </c>
      <c r="D22" s="65">
        <f>SUM(B22:C22)</f>
        <v>0</v>
      </c>
    </row>
    <row r="23" spans="1:4" ht="15.75" x14ac:dyDescent="0.25">
      <c r="A23" s="66" t="s">
        <v>65</v>
      </c>
      <c r="B23" s="67" t="e">
        <f>B22/B18</f>
        <v>#DIV/0!</v>
      </c>
      <c r="C23" s="67" t="e">
        <f>C22/C18</f>
        <v>#DIV/0!</v>
      </c>
      <c r="D23" s="68" t="e">
        <f>D22/D18</f>
        <v>#DIV/0!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theme="3"/>
  </sheetPr>
  <dimension ref="A1:AI25"/>
  <sheetViews>
    <sheetView showGridLines="0" workbookViewId="0">
      <selection activeCell="E28" sqref="E28"/>
    </sheetView>
  </sheetViews>
  <sheetFormatPr baseColWidth="10" defaultRowHeight="15" x14ac:dyDescent="0.25"/>
  <cols>
    <col min="1" max="1" width="17.42578125" customWidth="1"/>
    <col min="2" max="2" width="15" bestFit="1" customWidth="1"/>
    <col min="3" max="3" width="14.5703125" bestFit="1" customWidth="1"/>
    <col min="4" max="4" width="16.7109375" customWidth="1"/>
    <col min="5" max="5" width="14.5703125" bestFit="1" customWidth="1"/>
    <col min="6" max="6" width="7.5703125" bestFit="1" customWidth="1"/>
    <col min="7" max="7" width="14.7109375" bestFit="1" customWidth="1"/>
    <col min="9" max="9" width="9.5703125" bestFit="1" customWidth="1"/>
    <col min="10" max="10" width="12.28515625" bestFit="1" customWidth="1"/>
    <col min="11" max="11" width="13.140625" bestFit="1" customWidth="1"/>
    <col min="12" max="12" width="19.42578125" customWidth="1"/>
    <col min="13" max="13" width="14.85546875" bestFit="1" customWidth="1"/>
    <col min="15" max="15" width="4.5703125" bestFit="1" customWidth="1"/>
    <col min="16" max="16" width="12.28515625" bestFit="1" customWidth="1"/>
    <col min="17" max="17" width="10.140625" bestFit="1" customWidth="1"/>
    <col min="18" max="18" width="16.42578125" customWidth="1"/>
    <col min="19" max="19" width="14.85546875" bestFit="1" customWidth="1"/>
    <col min="21" max="21" width="4.5703125" bestFit="1" customWidth="1"/>
    <col min="22" max="22" width="12.28515625" bestFit="1" customWidth="1"/>
    <col min="23" max="23" width="10.140625" bestFit="1" customWidth="1"/>
    <col min="24" max="24" width="18.85546875" customWidth="1"/>
    <col min="25" max="25" width="14.85546875" bestFit="1" customWidth="1"/>
    <col min="27" max="27" width="4.5703125" bestFit="1" customWidth="1"/>
    <col min="28" max="28" width="12.28515625" bestFit="1" customWidth="1"/>
    <col min="29" max="29" width="10.140625" bestFit="1" customWidth="1"/>
    <col min="30" max="30" width="16.85546875" hidden="1" customWidth="1"/>
    <col min="31" max="31" width="14.85546875" hidden="1" customWidth="1"/>
    <col min="32" max="32" width="0" hidden="1" customWidth="1"/>
    <col min="33" max="33" width="4.5703125" hidden="1" customWidth="1"/>
    <col min="34" max="34" width="12.28515625" hidden="1" customWidth="1"/>
    <col min="35" max="35" width="10.140625" hidden="1" customWidth="1"/>
  </cols>
  <sheetData>
    <row r="1" spans="1:35" x14ac:dyDescent="0.25">
      <c r="D1" s="78" t="s">
        <v>85</v>
      </c>
      <c r="E1" s="78"/>
      <c r="F1" s="78"/>
      <c r="G1" s="78"/>
      <c r="H1" s="78"/>
      <c r="I1" s="78"/>
      <c r="J1" s="78"/>
      <c r="K1" s="78"/>
      <c r="L1" s="77" t="s">
        <v>90</v>
      </c>
      <c r="M1" s="77"/>
      <c r="N1" s="77"/>
      <c r="O1" s="77"/>
      <c r="P1" s="77"/>
      <c r="Q1" s="77"/>
      <c r="R1" s="72" t="s">
        <v>94</v>
      </c>
      <c r="S1" s="72"/>
      <c r="T1" s="72"/>
      <c r="U1" s="72"/>
      <c r="V1" s="72"/>
      <c r="W1" s="72"/>
      <c r="X1" s="73" t="s">
        <v>93</v>
      </c>
      <c r="Y1" s="73"/>
      <c r="Z1" s="73"/>
      <c r="AA1" s="73"/>
      <c r="AB1" s="73"/>
      <c r="AC1" s="73"/>
      <c r="AD1" s="74" t="s">
        <v>92</v>
      </c>
      <c r="AE1" s="74"/>
      <c r="AF1" s="74"/>
      <c r="AG1" s="74"/>
      <c r="AH1" s="74"/>
      <c r="AI1" s="74"/>
    </row>
    <row r="2" spans="1:35" x14ac:dyDescent="0.25">
      <c r="A2" s="12" t="s">
        <v>54</v>
      </c>
      <c r="B2" s="12" t="s">
        <v>47</v>
      </c>
      <c r="C2" s="22" t="s">
        <v>46</v>
      </c>
      <c r="D2" s="13" t="s">
        <v>52</v>
      </c>
      <c r="E2" s="13" t="s">
        <v>59</v>
      </c>
      <c r="F2" s="13" t="s">
        <v>58</v>
      </c>
      <c r="G2" s="13" t="s">
        <v>60</v>
      </c>
      <c r="H2" s="13" t="s">
        <v>56</v>
      </c>
      <c r="I2" s="13" t="s">
        <v>55</v>
      </c>
      <c r="J2" s="13" t="s">
        <v>57</v>
      </c>
      <c r="K2" s="13" t="s">
        <v>91</v>
      </c>
      <c r="L2" s="13" t="s">
        <v>52</v>
      </c>
      <c r="M2" s="13" t="s">
        <v>77</v>
      </c>
      <c r="N2" s="13" t="s">
        <v>56</v>
      </c>
      <c r="O2" s="13" t="s">
        <v>55</v>
      </c>
      <c r="P2" s="13" t="s">
        <v>57</v>
      </c>
      <c r="Q2" s="13" t="s">
        <v>86</v>
      </c>
      <c r="R2" s="13" t="s">
        <v>52</v>
      </c>
      <c r="S2" s="13" t="s">
        <v>77</v>
      </c>
      <c r="T2" s="13" t="s">
        <v>56</v>
      </c>
      <c r="U2" s="13" t="s">
        <v>55</v>
      </c>
      <c r="V2" s="13" t="s">
        <v>57</v>
      </c>
      <c r="W2" s="13" t="s">
        <v>86</v>
      </c>
      <c r="X2" s="13" t="s">
        <v>52</v>
      </c>
      <c r="Y2" s="13" t="s">
        <v>77</v>
      </c>
      <c r="Z2" s="13" t="s">
        <v>56</v>
      </c>
      <c r="AA2" s="13" t="s">
        <v>55</v>
      </c>
      <c r="AB2" s="13" t="s">
        <v>57</v>
      </c>
      <c r="AC2" s="13" t="s">
        <v>86</v>
      </c>
      <c r="AD2" s="13" t="s">
        <v>52</v>
      </c>
      <c r="AE2" s="13" t="s">
        <v>77</v>
      </c>
      <c r="AF2" s="13" t="s">
        <v>56</v>
      </c>
      <c r="AG2" s="13" t="s">
        <v>55</v>
      </c>
      <c r="AH2" s="13" t="s">
        <v>57</v>
      </c>
      <c r="AI2" s="13" t="s">
        <v>86</v>
      </c>
    </row>
    <row r="3" spans="1:35" x14ac:dyDescent="0.25">
      <c r="A3" s="14"/>
      <c r="B3" s="15"/>
      <c r="C3" s="15"/>
      <c r="D3" s="16" t="s">
        <v>116</v>
      </c>
      <c r="E3" s="16"/>
      <c r="F3" s="16"/>
      <c r="G3" s="16"/>
      <c r="H3" s="16"/>
      <c r="I3" s="16"/>
      <c r="J3" s="16"/>
      <c r="K3" s="16"/>
      <c r="L3" s="23" t="s">
        <v>104</v>
      </c>
      <c r="M3" s="23"/>
      <c r="N3" s="23"/>
      <c r="O3" s="23"/>
      <c r="P3" s="23"/>
      <c r="Q3" s="23"/>
      <c r="R3" s="24" t="s">
        <v>105</v>
      </c>
      <c r="S3" s="24"/>
      <c r="T3" s="24"/>
      <c r="U3" s="24"/>
      <c r="V3" s="24"/>
      <c r="W3" s="24"/>
      <c r="X3" s="25" t="s">
        <v>106</v>
      </c>
      <c r="Y3" s="25"/>
      <c r="Z3" s="25"/>
      <c r="AA3" s="25"/>
      <c r="AB3" s="25"/>
      <c r="AC3" s="25"/>
      <c r="AD3" s="26" t="s">
        <v>107</v>
      </c>
      <c r="AE3" s="26"/>
      <c r="AF3" s="26"/>
      <c r="AG3" s="26"/>
      <c r="AH3" s="26"/>
      <c r="AI3" s="26"/>
    </row>
    <row r="4" spans="1:35" x14ac:dyDescent="0.25">
      <c r="A4" s="14"/>
      <c r="B4" s="15"/>
      <c r="C4" s="15"/>
      <c r="D4" s="16"/>
      <c r="E4" s="16"/>
      <c r="F4" s="16"/>
      <c r="G4" s="16"/>
      <c r="H4" s="16"/>
      <c r="I4" s="16"/>
      <c r="J4" s="16"/>
      <c r="K4" s="16"/>
      <c r="L4" s="23"/>
      <c r="M4" s="23"/>
      <c r="N4" s="23"/>
      <c r="O4" s="23"/>
      <c r="P4" s="23"/>
      <c r="Q4" s="23"/>
      <c r="R4" s="24"/>
      <c r="S4" s="24"/>
      <c r="T4" s="24"/>
      <c r="U4" s="24"/>
      <c r="V4" s="24"/>
      <c r="W4" s="24"/>
      <c r="X4" s="25"/>
      <c r="Y4" s="25"/>
      <c r="Z4" s="25"/>
      <c r="AA4" s="25"/>
      <c r="AB4" s="25"/>
      <c r="AC4" s="25"/>
      <c r="AD4" s="26"/>
      <c r="AE4" s="26"/>
      <c r="AF4" s="26"/>
      <c r="AG4" s="26"/>
      <c r="AH4" s="26"/>
      <c r="AI4" s="26"/>
    </row>
    <row r="5" spans="1:35" x14ac:dyDescent="0.25">
      <c r="A5" s="14"/>
      <c r="B5" s="15"/>
      <c r="C5" s="15"/>
      <c r="D5" s="16"/>
      <c r="E5" s="16"/>
      <c r="F5" s="16"/>
      <c r="G5" s="16"/>
      <c r="H5" s="16"/>
      <c r="I5" s="16"/>
      <c r="J5" s="16"/>
      <c r="K5" s="16"/>
      <c r="L5" s="23"/>
      <c r="M5" s="23"/>
      <c r="N5" s="23"/>
      <c r="O5" s="23"/>
      <c r="P5" s="23"/>
      <c r="Q5" s="23"/>
      <c r="R5" s="24"/>
      <c r="S5" s="24"/>
      <c r="T5" s="24"/>
      <c r="U5" s="24"/>
      <c r="V5" s="24"/>
      <c r="W5" s="24"/>
      <c r="X5" s="25"/>
      <c r="Y5" s="25"/>
      <c r="Z5" s="25"/>
      <c r="AA5" s="25"/>
      <c r="AB5" s="25"/>
      <c r="AC5" s="25"/>
      <c r="AD5" s="26"/>
      <c r="AE5" s="26"/>
      <c r="AF5" s="26"/>
      <c r="AG5" s="26"/>
      <c r="AH5" s="26"/>
      <c r="AI5" s="26"/>
    </row>
    <row r="6" spans="1:35" x14ac:dyDescent="0.25">
      <c r="A6" s="14"/>
      <c r="B6" s="15"/>
      <c r="C6" s="15"/>
      <c r="D6" s="16"/>
      <c r="E6" s="16"/>
      <c r="F6" s="16"/>
      <c r="G6" s="16"/>
      <c r="H6" s="16"/>
      <c r="I6" s="16"/>
      <c r="J6" s="16"/>
      <c r="K6" s="16"/>
      <c r="L6" s="23"/>
      <c r="M6" s="23"/>
      <c r="N6" s="23"/>
      <c r="O6" s="23"/>
      <c r="P6" s="23"/>
      <c r="Q6" s="23"/>
      <c r="R6" s="24"/>
      <c r="S6" s="24"/>
      <c r="T6" s="24"/>
      <c r="U6" s="24"/>
      <c r="V6" s="24"/>
      <c r="W6" s="24"/>
      <c r="X6" s="25"/>
      <c r="Y6" s="25"/>
      <c r="Z6" s="25"/>
      <c r="AA6" s="25"/>
      <c r="AB6" s="25"/>
      <c r="AC6" s="25"/>
      <c r="AD6" s="26"/>
      <c r="AE6" s="26"/>
      <c r="AF6" s="26"/>
      <c r="AG6" s="26"/>
      <c r="AH6" s="26"/>
      <c r="AI6" s="26"/>
    </row>
    <row r="7" spans="1:35" x14ac:dyDescent="0.25">
      <c r="A7" s="14"/>
      <c r="B7" s="15"/>
      <c r="C7" s="15"/>
      <c r="D7" s="16"/>
      <c r="E7" s="16"/>
      <c r="F7" s="16"/>
      <c r="G7" s="16"/>
      <c r="H7" s="16"/>
      <c r="I7" s="16"/>
      <c r="J7" s="16"/>
      <c r="K7" s="16"/>
      <c r="L7" s="23"/>
      <c r="M7" s="23"/>
      <c r="N7" s="23"/>
      <c r="O7" s="23"/>
      <c r="P7" s="23"/>
      <c r="Q7" s="23"/>
      <c r="R7" s="24"/>
      <c r="S7" s="24"/>
      <c r="T7" s="24"/>
      <c r="U7" s="24"/>
      <c r="V7" s="24"/>
      <c r="W7" s="24"/>
      <c r="X7" s="25"/>
      <c r="Y7" s="25"/>
      <c r="Z7" s="25"/>
      <c r="AA7" s="25"/>
      <c r="AB7" s="25"/>
      <c r="AC7" s="25"/>
      <c r="AD7" s="26"/>
      <c r="AE7" s="26"/>
      <c r="AF7" s="26"/>
      <c r="AG7" s="26"/>
      <c r="AH7" s="26"/>
      <c r="AI7" s="26"/>
    </row>
    <row r="8" spans="1:35" x14ac:dyDescent="0.25">
      <c r="A8" s="14"/>
      <c r="B8" s="15"/>
      <c r="C8" s="15"/>
      <c r="D8" s="16"/>
      <c r="E8" s="16"/>
      <c r="F8" s="16"/>
      <c r="G8" s="16"/>
      <c r="H8" s="16"/>
      <c r="I8" s="16"/>
      <c r="J8" s="16"/>
      <c r="K8" s="16"/>
      <c r="L8" s="23"/>
      <c r="M8" s="23"/>
      <c r="N8" s="23"/>
      <c r="O8" s="23"/>
      <c r="P8" s="23"/>
      <c r="Q8" s="23"/>
      <c r="R8" s="24"/>
      <c r="S8" s="24"/>
      <c r="T8" s="24"/>
      <c r="U8" s="24"/>
      <c r="V8" s="24"/>
      <c r="W8" s="24"/>
      <c r="X8" s="25"/>
      <c r="Y8" s="25"/>
      <c r="Z8" s="25"/>
      <c r="AA8" s="25"/>
      <c r="AB8" s="25"/>
      <c r="AC8" s="25"/>
      <c r="AD8" s="26"/>
      <c r="AE8" s="26"/>
      <c r="AF8" s="26"/>
      <c r="AG8" s="26"/>
      <c r="AH8" s="26"/>
      <c r="AI8" s="26"/>
    </row>
    <row r="9" spans="1:35" x14ac:dyDescent="0.25">
      <c r="A9" s="14"/>
      <c r="B9" s="15"/>
      <c r="C9" s="15"/>
      <c r="D9" s="16"/>
      <c r="E9" s="16"/>
      <c r="F9" s="16"/>
      <c r="G9" s="16"/>
      <c r="H9" s="16"/>
      <c r="I9" s="16"/>
      <c r="J9" s="16"/>
      <c r="K9" s="16"/>
      <c r="L9" s="23"/>
      <c r="M9" s="23"/>
      <c r="N9" s="23"/>
      <c r="O9" s="23"/>
      <c r="P9" s="23"/>
      <c r="Q9" s="23"/>
      <c r="R9" s="24"/>
      <c r="S9" s="24"/>
      <c r="T9" s="24"/>
      <c r="U9" s="24"/>
      <c r="V9" s="24"/>
      <c r="W9" s="24"/>
      <c r="X9" s="25"/>
      <c r="Y9" s="25"/>
      <c r="Z9" s="25"/>
      <c r="AA9" s="25"/>
      <c r="AB9" s="25"/>
      <c r="AC9" s="25"/>
      <c r="AD9" s="26"/>
      <c r="AE9" s="26"/>
      <c r="AF9" s="26"/>
      <c r="AG9" s="26"/>
      <c r="AH9" s="26"/>
      <c r="AI9" s="26"/>
    </row>
    <row r="10" spans="1:35" x14ac:dyDescent="0.25">
      <c r="A10" s="14"/>
      <c r="B10" s="15"/>
      <c r="C10" s="15"/>
      <c r="D10" s="16"/>
      <c r="E10" s="16"/>
      <c r="F10" s="16"/>
      <c r="G10" s="16"/>
      <c r="H10" s="16"/>
      <c r="I10" s="16"/>
      <c r="J10" s="16"/>
      <c r="K10" s="16"/>
      <c r="L10" s="23"/>
      <c r="M10" s="23"/>
      <c r="N10" s="23"/>
      <c r="O10" s="23"/>
      <c r="P10" s="23"/>
      <c r="Q10" s="23"/>
      <c r="R10" s="24"/>
      <c r="S10" s="24"/>
      <c r="T10" s="24"/>
      <c r="U10" s="24"/>
      <c r="V10" s="24"/>
      <c r="W10" s="24"/>
      <c r="X10" s="25"/>
      <c r="Y10" s="25"/>
      <c r="Z10" s="25"/>
      <c r="AA10" s="25"/>
      <c r="AB10" s="25"/>
      <c r="AC10" s="25"/>
      <c r="AD10" s="26"/>
      <c r="AE10" s="26"/>
      <c r="AF10" s="26"/>
      <c r="AG10" s="26"/>
      <c r="AH10" s="26"/>
      <c r="AI10" s="26"/>
    </row>
    <row r="11" spans="1:35" x14ac:dyDescent="0.25">
      <c r="A11" s="14"/>
      <c r="B11" s="15"/>
      <c r="C11" s="15"/>
      <c r="D11" s="16"/>
      <c r="E11" s="16"/>
      <c r="F11" s="16"/>
      <c r="G11" s="16"/>
      <c r="H11" s="16"/>
      <c r="I11" s="16"/>
      <c r="J11" s="16"/>
      <c r="K11" s="16"/>
      <c r="L11" s="23"/>
      <c r="M11" s="23"/>
      <c r="N11" s="23"/>
      <c r="O11" s="23"/>
      <c r="P11" s="23"/>
      <c r="Q11" s="23"/>
      <c r="R11" s="24"/>
      <c r="S11" s="24"/>
      <c r="T11" s="24"/>
      <c r="U11" s="24"/>
      <c r="V11" s="24"/>
      <c r="W11" s="24"/>
      <c r="X11" s="25"/>
      <c r="Y11" s="25"/>
      <c r="Z11" s="25"/>
      <c r="AA11" s="25"/>
      <c r="AB11" s="25"/>
      <c r="AC11" s="25"/>
      <c r="AD11" s="26"/>
      <c r="AE11" s="26"/>
      <c r="AF11" s="26"/>
      <c r="AG11" s="26"/>
      <c r="AH11" s="26"/>
      <c r="AI11" s="26"/>
    </row>
    <row r="12" spans="1:35" x14ac:dyDescent="0.25">
      <c r="A12" s="14"/>
      <c r="B12" s="15"/>
      <c r="C12" s="15"/>
      <c r="D12" s="16"/>
      <c r="E12" s="16"/>
      <c r="F12" s="16"/>
      <c r="G12" s="16"/>
      <c r="H12" s="16"/>
      <c r="I12" s="16"/>
      <c r="J12" s="16"/>
      <c r="K12" s="16"/>
      <c r="L12" s="23"/>
      <c r="M12" s="23"/>
      <c r="N12" s="23"/>
      <c r="O12" s="23"/>
      <c r="P12" s="23"/>
      <c r="Q12" s="23"/>
      <c r="R12" s="24"/>
      <c r="S12" s="24"/>
      <c r="T12" s="24"/>
      <c r="U12" s="24"/>
      <c r="V12" s="24"/>
      <c r="W12" s="24"/>
      <c r="X12" s="25"/>
      <c r="Y12" s="25"/>
      <c r="Z12" s="25"/>
      <c r="AA12" s="25"/>
      <c r="AB12" s="25"/>
      <c r="AC12" s="25"/>
      <c r="AD12" s="26"/>
      <c r="AE12" s="26"/>
      <c r="AF12" s="26"/>
      <c r="AG12" s="26"/>
      <c r="AH12" s="26"/>
      <c r="AI12" s="26"/>
    </row>
    <row r="13" spans="1:35" x14ac:dyDescent="0.25">
      <c r="A13" s="14"/>
      <c r="B13" s="15"/>
      <c r="C13" s="15"/>
      <c r="D13" s="16"/>
      <c r="E13" s="16"/>
      <c r="F13" s="16"/>
      <c r="G13" s="16"/>
      <c r="H13" s="16"/>
      <c r="I13" s="16"/>
      <c r="J13" s="16"/>
      <c r="K13" s="16"/>
      <c r="L13" s="23"/>
      <c r="M13" s="23"/>
      <c r="N13" s="23"/>
      <c r="O13" s="23"/>
      <c r="P13" s="23"/>
      <c r="Q13" s="23"/>
      <c r="R13" s="24"/>
      <c r="S13" s="24"/>
      <c r="T13" s="24"/>
      <c r="U13" s="24"/>
      <c r="V13" s="24"/>
      <c r="W13" s="24"/>
      <c r="X13" s="25"/>
      <c r="Y13" s="25"/>
      <c r="Z13" s="25"/>
      <c r="AA13" s="25"/>
      <c r="AB13" s="25"/>
      <c r="AC13" s="25"/>
      <c r="AD13" s="26"/>
      <c r="AE13" s="26"/>
      <c r="AF13" s="26"/>
      <c r="AG13" s="26"/>
      <c r="AH13" s="26"/>
      <c r="AI13" s="26"/>
    </row>
    <row r="15" spans="1:35" x14ac:dyDescent="0.25">
      <c r="A15" t="s">
        <v>101</v>
      </c>
    </row>
    <row r="17" spans="1:13" ht="15.75" thickBot="1" x14ac:dyDescent="0.3"/>
    <row r="18" spans="1:13" ht="15.75" thickBot="1" x14ac:dyDescent="0.3">
      <c r="A18" s="38"/>
      <c r="B18" s="75" t="s">
        <v>109</v>
      </c>
      <c r="C18" s="75"/>
      <c r="D18" s="75"/>
      <c r="E18" s="75"/>
      <c r="F18" s="75" t="s">
        <v>49</v>
      </c>
      <c r="G18" s="75"/>
      <c r="H18" s="75"/>
      <c r="I18" s="75"/>
      <c r="J18" s="76" t="s">
        <v>110</v>
      </c>
      <c r="K18" s="76"/>
      <c r="L18" s="76"/>
      <c r="M18" s="76"/>
    </row>
    <row r="19" spans="1:13" ht="15.75" thickBot="1" x14ac:dyDescent="0.3">
      <c r="A19" s="38"/>
      <c r="B19" s="30" t="s">
        <v>108</v>
      </c>
      <c r="C19" s="30" t="s">
        <v>64</v>
      </c>
      <c r="D19" s="30" t="s">
        <v>102</v>
      </c>
      <c r="E19" s="30" t="s">
        <v>103</v>
      </c>
      <c r="F19" s="30" t="s">
        <v>108</v>
      </c>
      <c r="G19" s="30" t="s">
        <v>64</v>
      </c>
      <c r="H19" s="30" t="s">
        <v>102</v>
      </c>
      <c r="I19" s="30" t="s">
        <v>103</v>
      </c>
      <c r="J19" s="39" t="s">
        <v>108</v>
      </c>
      <c r="K19" s="39" t="s">
        <v>64</v>
      </c>
      <c r="L19" s="39" t="s">
        <v>102</v>
      </c>
      <c r="M19" s="39" t="s">
        <v>103</v>
      </c>
    </row>
    <row r="20" spans="1:13" ht="15.75" thickBot="1" x14ac:dyDescent="0.3">
      <c r="A20" s="40" t="s">
        <v>95</v>
      </c>
      <c r="B20" s="31">
        <f>Devis!B15</f>
        <v>0</v>
      </c>
      <c r="C20" s="32" t="e">
        <f>Devis!B17</f>
        <v>#DIV/0!</v>
      </c>
      <c r="D20" s="33">
        <f>Devis!B16</f>
        <v>0</v>
      </c>
      <c r="E20" s="31">
        <f>Devis!B19</f>
        <v>0</v>
      </c>
      <c r="F20" s="31">
        <f>Devis!C15</f>
        <v>0</v>
      </c>
      <c r="G20" s="32" t="e">
        <f>Devis!C17</f>
        <v>#DIV/0!</v>
      </c>
      <c r="H20" s="31">
        <f>Devis!C16</f>
        <v>0</v>
      </c>
      <c r="I20" s="31">
        <f>Devis!C19</f>
        <v>0</v>
      </c>
      <c r="J20" s="31">
        <f>Devis!D15</f>
        <v>0</v>
      </c>
      <c r="K20" s="32" t="e">
        <f>Devis!D17</f>
        <v>#DIV/0!</v>
      </c>
      <c r="L20" s="31">
        <f>Devis!D16</f>
        <v>0</v>
      </c>
      <c r="M20" s="31">
        <f>Devis!D19</f>
        <v>0</v>
      </c>
    </row>
    <row r="21" spans="1:13" ht="15.75" thickBot="1" x14ac:dyDescent="0.3">
      <c r="A21" s="41" t="s">
        <v>96</v>
      </c>
      <c r="B21" s="34">
        <f>Financeur1!B18</f>
        <v>257</v>
      </c>
      <c r="C21" s="69">
        <f>Financeur1!B20</f>
        <v>18</v>
      </c>
      <c r="D21" s="34">
        <f>Financeur1!B19</f>
        <v>4626</v>
      </c>
      <c r="E21" s="34">
        <f>Financeur1!B22</f>
        <v>4626</v>
      </c>
      <c r="F21" s="34">
        <f>Financeur1!C18</f>
        <v>0</v>
      </c>
      <c r="G21" s="69" t="e">
        <f>Financeur1!C20</f>
        <v>#DIV/0!</v>
      </c>
      <c r="H21" s="34">
        <f>Financeur1!C19</f>
        <v>0</v>
      </c>
      <c r="I21" s="34">
        <f>Financeur1!C22</f>
        <v>0</v>
      </c>
      <c r="J21" s="34">
        <f>Financeur1!D18</f>
        <v>257</v>
      </c>
      <c r="K21" s="69">
        <f>Financeur1!D20</f>
        <v>18</v>
      </c>
      <c r="L21" s="34">
        <f>Financeur1!D19</f>
        <v>4626</v>
      </c>
      <c r="M21" s="34">
        <f>Financeur1!D22</f>
        <v>4626</v>
      </c>
    </row>
    <row r="22" spans="1:13" ht="15.75" thickBot="1" x14ac:dyDescent="0.3">
      <c r="A22" s="42" t="s">
        <v>98</v>
      </c>
      <c r="B22" s="35">
        <f>Financeur2!B18</f>
        <v>257</v>
      </c>
      <c r="C22" s="70">
        <f>Financeur2!B20</f>
        <v>6.8480544747081709</v>
      </c>
      <c r="D22" s="35">
        <f>Financeur2!B19</f>
        <v>1759.9499999999998</v>
      </c>
      <c r="E22" s="35">
        <f>Financeur2!B22</f>
        <v>1759.9499999999998</v>
      </c>
      <c r="F22" s="35">
        <f>Financeur2!C18</f>
        <v>21</v>
      </c>
      <c r="G22" s="70">
        <f>Financeur2!C20</f>
        <v>89.996666666666655</v>
      </c>
      <c r="H22" s="35">
        <f>Financeur2!C19</f>
        <v>1889.9299999999998</v>
      </c>
      <c r="I22" s="35">
        <f>Financeur2!C22</f>
        <v>2267.9159999999997</v>
      </c>
      <c r="J22" s="35">
        <f>+Financeur2!D18</f>
        <v>278</v>
      </c>
      <c r="K22" s="70">
        <f>Financeur2!D20</f>
        <v>13.129064748201438</v>
      </c>
      <c r="L22" s="35">
        <f>Financeur2!D19</f>
        <v>3649.8799999999997</v>
      </c>
      <c r="M22" s="35">
        <f>Financeur2!D22</f>
        <v>4027.8659999999995</v>
      </c>
    </row>
    <row r="23" spans="1:13" ht="15.75" thickBot="1" x14ac:dyDescent="0.3">
      <c r="A23" s="43" t="s">
        <v>99</v>
      </c>
      <c r="B23" s="36">
        <f t="shared" ref="B23:B24" si="0">SUMIF(B6:B16,"Formation",D6:D16)</f>
        <v>0</v>
      </c>
      <c r="C23" s="36"/>
      <c r="D23" s="36"/>
      <c r="E23" s="36"/>
      <c r="F23" s="36"/>
      <c r="G23" s="36"/>
      <c r="H23" s="36"/>
      <c r="I23" s="36"/>
      <c r="J23" s="36"/>
      <c r="K23" s="71"/>
      <c r="L23" s="36"/>
      <c r="M23" s="36"/>
    </row>
    <row r="24" spans="1:13" ht="15.75" thickBot="1" x14ac:dyDescent="0.3">
      <c r="A24" s="44" t="s">
        <v>100</v>
      </c>
      <c r="B24" s="37">
        <f t="shared" si="0"/>
        <v>0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</row>
    <row r="25" spans="1:13" x14ac:dyDescent="0.25">
      <c r="C25" s="28" t="s">
        <v>97</v>
      </c>
      <c r="D25" s="29">
        <f>D20-SUM(D21:D24)</f>
        <v>-6385.95</v>
      </c>
      <c r="E25" s="29">
        <f>E20-SUM(E21:E24)</f>
        <v>-6385.95</v>
      </c>
      <c r="H25">
        <f>H20-SUM(H21:H24)</f>
        <v>-1889.9299999999998</v>
      </c>
      <c r="I25">
        <f>I20-SUM(I21:I24)</f>
        <v>-2267.9159999999997</v>
      </c>
      <c r="L25">
        <f>L20-SUM(L21:L24)</f>
        <v>-8275.8799999999992</v>
      </c>
      <c r="M25">
        <f>M20-SUM(M21:M24)</f>
        <v>-8653.866</v>
      </c>
    </row>
  </sheetData>
  <mergeCells count="8">
    <mergeCell ref="R1:W1"/>
    <mergeCell ref="X1:AC1"/>
    <mergeCell ref="AD1:AI1"/>
    <mergeCell ref="B18:E18"/>
    <mergeCell ref="F18:I18"/>
    <mergeCell ref="J18:M18"/>
    <mergeCell ref="L1:Q1"/>
    <mergeCell ref="D1:K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2:E13"/>
  <sheetViews>
    <sheetView showGridLines="0" workbookViewId="0">
      <selection activeCell="A14" sqref="A14"/>
    </sheetView>
  </sheetViews>
  <sheetFormatPr baseColWidth="10" defaultRowHeight="15" x14ac:dyDescent="0.25"/>
  <cols>
    <col min="18" max="35" width="0" hidden="1" customWidth="1"/>
  </cols>
  <sheetData>
    <row r="2" spans="1:5" ht="18.75" x14ac:dyDescent="0.3">
      <c r="A2" s="2" t="s">
        <v>71</v>
      </c>
    </row>
    <row r="3" spans="1:5" ht="15.75" x14ac:dyDescent="0.25">
      <c r="A3" s="3" t="s">
        <v>72</v>
      </c>
    </row>
    <row r="5" spans="1:5" ht="30" x14ac:dyDescent="0.25">
      <c r="A5" s="4" t="s">
        <v>61</v>
      </c>
      <c r="B5" s="4" t="s">
        <v>73</v>
      </c>
      <c r="C5" s="4" t="s">
        <v>56</v>
      </c>
      <c r="D5" s="5" t="s">
        <v>74</v>
      </c>
      <c r="E5" s="4" t="s">
        <v>57</v>
      </c>
    </row>
    <row r="6" spans="1:5" x14ac:dyDescent="0.25">
      <c r="A6" s="6"/>
      <c r="B6" s="7" t="e">
        <f>C6/A6</f>
        <v>#DIV/0!</v>
      </c>
      <c r="C6" s="7">
        <f>E6*(1-D6)</f>
        <v>0</v>
      </c>
      <c r="D6" s="8"/>
      <c r="E6" s="6"/>
    </row>
    <row r="9" spans="1:5" s="3" customFormat="1" ht="18.75" x14ac:dyDescent="0.3">
      <c r="A9" s="2" t="s">
        <v>75</v>
      </c>
    </row>
    <row r="10" spans="1:5" s="3" customFormat="1" ht="15.75" x14ac:dyDescent="0.25">
      <c r="A10" s="3" t="s">
        <v>76</v>
      </c>
    </row>
    <row r="12" spans="1:5" ht="30" x14ac:dyDescent="0.25">
      <c r="A12" s="4" t="s">
        <v>61</v>
      </c>
      <c r="B12" s="4" t="s">
        <v>73</v>
      </c>
      <c r="C12" s="4" t="s">
        <v>56</v>
      </c>
      <c r="D12" s="5" t="s">
        <v>74</v>
      </c>
      <c r="E12" s="4" t="s">
        <v>57</v>
      </c>
    </row>
    <row r="13" spans="1:5" x14ac:dyDescent="0.25">
      <c r="A13" s="6">
        <v>28</v>
      </c>
      <c r="B13" s="7">
        <f>C13/A13</f>
        <v>15.428571428571429</v>
      </c>
      <c r="C13" s="6">
        <v>432</v>
      </c>
      <c r="D13" s="8">
        <v>0.2</v>
      </c>
      <c r="E13" s="7">
        <f>C13*(1+D13)</f>
        <v>518.4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A16"/>
  <sheetViews>
    <sheetView showGridLines="0" topLeftCell="A4" workbookViewId="0">
      <selection activeCell="H17" sqref="H17"/>
    </sheetView>
  </sheetViews>
  <sheetFormatPr baseColWidth="10" defaultRowHeight="15" x14ac:dyDescent="0.25"/>
  <cols>
    <col min="1" max="1" width="25.28515625" customWidth="1"/>
  </cols>
  <sheetData>
    <row r="1" spans="1:1" x14ac:dyDescent="0.25">
      <c r="A1" s="45"/>
    </row>
    <row r="2" spans="1:1" x14ac:dyDescent="0.25">
      <c r="A2" s="45" t="s">
        <v>67</v>
      </c>
    </row>
    <row r="3" spans="1:1" ht="15.75" x14ac:dyDescent="0.25">
      <c r="A3" s="46" t="s">
        <v>111</v>
      </c>
    </row>
    <row r="4" spans="1:1" ht="15.75" x14ac:dyDescent="0.25">
      <c r="A4" s="46"/>
    </row>
    <row r="5" spans="1:1" ht="15.75" x14ac:dyDescent="0.25">
      <c r="A5" s="46" t="s">
        <v>68</v>
      </c>
    </row>
    <row r="6" spans="1:1" ht="15.75" x14ac:dyDescent="0.25">
      <c r="A6" s="46" t="s">
        <v>69</v>
      </c>
    </row>
    <row r="7" spans="1:1" ht="15.75" x14ac:dyDescent="0.25">
      <c r="A7" s="46"/>
    </row>
    <row r="8" spans="1:1" ht="15.75" customHeight="1" x14ac:dyDescent="0.25">
      <c r="A8" s="46" t="s">
        <v>70</v>
      </c>
    </row>
    <row r="9" spans="1:1" x14ac:dyDescent="0.25">
      <c r="A9" s="45"/>
    </row>
    <row r="10" spans="1:1" ht="15.75" x14ac:dyDescent="0.25">
      <c r="A10" s="46" t="s">
        <v>112</v>
      </c>
    </row>
    <row r="11" spans="1:1" ht="15.75" x14ac:dyDescent="0.25">
      <c r="A11" s="46" t="s">
        <v>113</v>
      </c>
    </row>
    <row r="12" spans="1:1" ht="15.75" x14ac:dyDescent="0.25">
      <c r="A12" s="46" t="s">
        <v>114</v>
      </c>
    </row>
    <row r="13" spans="1:1" ht="15.75" x14ac:dyDescent="0.25">
      <c r="A13" s="1"/>
    </row>
    <row r="14" spans="1:1" x14ac:dyDescent="0.25">
      <c r="A14" s="12" t="s">
        <v>78</v>
      </c>
    </row>
    <row r="15" spans="1:1" x14ac:dyDescent="0.25">
      <c r="A15" s="12" t="s">
        <v>79</v>
      </c>
    </row>
    <row r="16" spans="1:1" x14ac:dyDescent="0.25">
      <c r="A16" s="12" t="s">
        <v>80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"/>
  <dimension ref="A1:G26"/>
  <sheetViews>
    <sheetView workbookViewId="0">
      <selection activeCell="E22" sqref="E22"/>
    </sheetView>
  </sheetViews>
  <sheetFormatPr baseColWidth="10" defaultColWidth="9.140625" defaultRowHeight="15" x14ac:dyDescent="0.25"/>
  <cols>
    <col min="1" max="5" width="32.28515625" customWidth="1"/>
  </cols>
  <sheetData>
    <row r="1" spans="1:7" x14ac:dyDescent="0.25">
      <c r="A1" t="s">
        <v>12</v>
      </c>
      <c r="B1" t="s">
        <v>12</v>
      </c>
      <c r="C1" t="s">
        <v>12</v>
      </c>
      <c r="D1" t="s">
        <v>12</v>
      </c>
      <c r="E1" t="s">
        <v>12</v>
      </c>
      <c r="G1" t="s">
        <v>12</v>
      </c>
    </row>
    <row r="2" spans="1:7" x14ac:dyDescent="0.25">
      <c r="A2" t="s">
        <v>2</v>
      </c>
      <c r="B2" t="s">
        <v>5</v>
      </c>
      <c r="C2" t="s">
        <v>8</v>
      </c>
      <c r="D2" t="s">
        <v>16</v>
      </c>
      <c r="E2" t="s">
        <v>19</v>
      </c>
      <c r="G2" t="s">
        <v>39</v>
      </c>
    </row>
    <row r="3" spans="1:7" x14ac:dyDescent="0.25">
      <c r="B3" t="s">
        <v>15</v>
      </c>
      <c r="E3" t="s">
        <v>22</v>
      </c>
      <c r="G3" t="s">
        <v>40</v>
      </c>
    </row>
    <row r="4" spans="1:7" x14ac:dyDescent="0.25">
      <c r="A4" t="s">
        <v>3</v>
      </c>
      <c r="B4" t="s">
        <v>6</v>
      </c>
      <c r="C4" t="s">
        <v>9</v>
      </c>
      <c r="D4" t="s">
        <v>17</v>
      </c>
      <c r="E4" t="s">
        <v>20</v>
      </c>
      <c r="G4" t="s">
        <v>41</v>
      </c>
    </row>
    <row r="5" spans="1:7" x14ac:dyDescent="0.25">
      <c r="A5" t="s">
        <v>4</v>
      </c>
      <c r="B5" t="s">
        <v>7</v>
      </c>
      <c r="C5" t="s">
        <v>10</v>
      </c>
      <c r="D5" t="s">
        <v>18</v>
      </c>
      <c r="E5" t="s">
        <v>21</v>
      </c>
    </row>
    <row r="6" spans="1:7" x14ac:dyDescent="0.25">
      <c r="E6" t="s">
        <v>23</v>
      </c>
    </row>
    <row r="7" spans="1:7" x14ac:dyDescent="0.25">
      <c r="E7" t="s">
        <v>24</v>
      </c>
    </row>
    <row r="8" spans="1:7" x14ac:dyDescent="0.25">
      <c r="E8" t="s">
        <v>25</v>
      </c>
    </row>
    <row r="9" spans="1:7" x14ac:dyDescent="0.25">
      <c r="E9" t="s">
        <v>26</v>
      </c>
    </row>
    <row r="10" spans="1:7" x14ac:dyDescent="0.25">
      <c r="E10" t="s">
        <v>42</v>
      </c>
    </row>
    <row r="11" spans="1:7" x14ac:dyDescent="0.25">
      <c r="E11" t="s">
        <v>27</v>
      </c>
    </row>
    <row r="12" spans="1:7" x14ac:dyDescent="0.25">
      <c r="E12" t="s">
        <v>28</v>
      </c>
    </row>
    <row r="13" spans="1:7" x14ac:dyDescent="0.25">
      <c r="E13" t="s">
        <v>29</v>
      </c>
    </row>
    <row r="14" spans="1:7" x14ac:dyDescent="0.25">
      <c r="E14" t="s">
        <v>30</v>
      </c>
    </row>
    <row r="15" spans="1:7" x14ac:dyDescent="0.25">
      <c r="E15" t="s">
        <v>31</v>
      </c>
    </row>
    <row r="16" spans="1:7" x14ac:dyDescent="0.25">
      <c r="E16" t="s">
        <v>33</v>
      </c>
    </row>
    <row r="17" spans="5:5" x14ac:dyDescent="0.25">
      <c r="E17" t="s">
        <v>14</v>
      </c>
    </row>
    <row r="18" spans="5:5" x14ac:dyDescent="0.25">
      <c r="E18" t="s">
        <v>32</v>
      </c>
    </row>
    <row r="19" spans="5:5" x14ac:dyDescent="0.25">
      <c r="E19" t="s">
        <v>11</v>
      </c>
    </row>
    <row r="20" spans="5:5" x14ac:dyDescent="0.25">
      <c r="E20" t="s">
        <v>38</v>
      </c>
    </row>
    <row r="21" spans="5:5" x14ac:dyDescent="0.25">
      <c r="E21" t="s">
        <v>35</v>
      </c>
    </row>
    <row r="22" spans="5:5" x14ac:dyDescent="0.25">
      <c r="E22" t="s">
        <v>13</v>
      </c>
    </row>
    <row r="23" spans="5:5" x14ac:dyDescent="0.25">
      <c r="E23" t="s">
        <v>36</v>
      </c>
    </row>
    <row r="24" spans="5:5" x14ac:dyDescent="0.25">
      <c r="E24" t="s">
        <v>37</v>
      </c>
    </row>
    <row r="25" spans="5:5" x14ac:dyDescent="0.25">
      <c r="E25" t="s">
        <v>34</v>
      </c>
    </row>
    <row r="26" spans="5:5" x14ac:dyDescent="0.25">
      <c r="E26" t="s">
        <v>45</v>
      </c>
    </row>
  </sheetData>
  <autoFilter ref="A1:E26" xr:uid="{00000000-0009-0000-0000-000008000000}"/>
  <sortState ref="E1:E221">
    <sortCondition ref="E1:E221"/>
  </sortState>
  <customSheetViews>
    <customSheetView guid="{082C27B6-7C39-46EE-BCE3-190D8C1BDDFC}" showAutoFilter="1">
      <selection activeCell="E15" sqref="E15"/>
      <pageMargins left="0.7" right="0.7" top="0.75" bottom="0.75" header="0.3" footer="0.3"/>
      <autoFilter ref="A1:E26" xr:uid="{00000000-0000-0000-0000-000000000000}"/>
    </customSheetView>
    <customSheetView guid="{F5225418-7681-404C-824B-429C0E0D5558}" showAutoFilter="1">
      <selection activeCell="E15" sqref="E15"/>
      <pageMargins left="0.7" right="0.7" top="0.75" bottom="0.75" header="0.3" footer="0.3"/>
      <autoFilter ref="A1:E25" xr:uid="{00000000-0000-0000-0000-000000000000}">
        <sortState ref="A2:E25">
          <sortCondition ref="E1:E25"/>
        </sortState>
      </autoFilter>
    </customSheetView>
    <customSheetView guid="{C7456103-E2F2-4562-A4A9-A04023AF6559}" showAutoFilter="1">
      <selection activeCell="E15" sqref="E15"/>
      <pageMargins left="0.7" right="0.7" top="0.75" bottom="0.75" header="0.3" footer="0.3"/>
      <autoFilter ref="A1:E25" xr:uid="{00000000-0000-0000-0000-000000000000}">
        <sortState ref="A2:E25">
          <sortCondition ref="E1:E25"/>
        </sortState>
      </autoFilter>
    </customSheetView>
    <customSheetView guid="{4B7579D2-7566-4E3C-B42E-7CA39D7ECC3F}" showAutoFilter="1">
      <selection activeCell="E15" sqref="E15"/>
      <pageMargins left="0.7" right="0.7" top="0.75" bottom="0.75" header="0.3" footer="0.3"/>
      <autoFilter ref="A1:E25" xr:uid="{00000000-0000-0000-0000-000000000000}">
        <sortState ref="A2:E25">
          <sortCondition ref="E1:E25"/>
        </sortState>
      </autoFilter>
    </customSheetView>
    <customSheetView guid="{1FB76C1E-8642-45C8-B02E-F97B3707C98E}" showAutoFilter="1">
      <selection activeCell="E27" sqref="E27"/>
      <pageMargins left="0.7" right="0.7" top="0.75" bottom="0.75" header="0.3" footer="0.3"/>
      <autoFilter ref="A1:E26" xr:uid="{00000000-0000-0000-0000-000000000000}"/>
    </customSheetView>
    <customSheetView guid="{D8CB081B-8118-4C64-B8B1-C097E7581C63}" showAutoFilter="1">
      <selection activeCell="E27" sqref="E27"/>
      <pageMargins left="0.7" right="0.7" top="0.75" bottom="0.75" header="0.3" footer="0.3"/>
      <autoFilter ref="A1:E26" xr:uid="{00000000-0000-0000-0000-000000000000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Devis</vt:lpstr>
      <vt:lpstr>Financeur1</vt:lpstr>
      <vt:lpstr>Financeur2</vt:lpstr>
      <vt:lpstr>Financeur3</vt:lpstr>
      <vt:lpstr>Financeur4</vt:lpstr>
      <vt:lpstr>Facturation</vt:lpstr>
      <vt:lpstr>Calcul Coût Horaire</vt:lpstr>
      <vt:lpstr>Notice</vt:lpstr>
      <vt:lpstr>MAPPING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Chauvin</dc:creator>
  <cp:lastModifiedBy>Fred</cp:lastModifiedBy>
  <cp:lastPrinted>2017-11-08T09:55:36Z</cp:lastPrinted>
  <dcterms:created xsi:type="dcterms:W3CDTF">2006-09-16T00:00:00Z</dcterms:created>
  <dcterms:modified xsi:type="dcterms:W3CDTF">2019-04-03T08:24:25Z</dcterms:modified>
</cp:coreProperties>
</file>