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B5439208-52C2-48DB-AD01-F46644BD9103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  <workbookView xWindow="-28920" yWindow="-120" windowWidth="29040" windowHeight="15840" xr2:uid="{6BCC2C7E-794C-4FD1-9D5F-A1D31DD2B40D}"/>
  </bookViews>
  <sheets>
    <sheet name="SOURCE 1ER SEMESTRE" sheetId="25" r:id="rId1"/>
    <sheet name="Source" sheetId="26" r:id="rId2"/>
    <sheet name="x" sheetId="27" r:id="rId3"/>
    <sheet name="y" sheetId="28" r:id="rId4"/>
    <sheet name="z" sheetId="29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2" i="29" l="1"/>
  <c r="A21" i="29"/>
  <c r="A20" i="29"/>
  <c r="A19" i="29"/>
  <c r="A18" i="29"/>
  <c r="A17" i="29"/>
  <c r="A16" i="29"/>
  <c r="A15" i="29"/>
  <c r="A14" i="29"/>
  <c r="A13" i="29"/>
  <c r="A12" i="29"/>
  <c r="A11" i="29"/>
  <c r="A22" i="28"/>
  <c r="A21" i="28"/>
  <c r="A20" i="28"/>
  <c r="A19" i="28"/>
  <c r="A18" i="28"/>
  <c r="A17" i="28"/>
  <c r="A16" i="28"/>
  <c r="A15" i="28"/>
  <c r="A14" i="28"/>
  <c r="A13" i="28"/>
  <c r="A12" i="28"/>
  <c r="A11" i="28"/>
  <c r="A22" i="27"/>
  <c r="A21" i="27"/>
  <c r="A20" i="27"/>
  <c r="A19" i="27"/>
  <c r="A18" i="27"/>
  <c r="A17" i="27"/>
  <c r="A16" i="27"/>
  <c r="A15" i="27"/>
  <c r="A14" i="27"/>
  <c r="A13" i="27"/>
  <c r="A12" i="27"/>
  <c r="A11" i="27"/>
  <c r="A22" i="26"/>
  <c r="A21" i="26"/>
  <c r="A20" i="26"/>
  <c r="A19" i="26"/>
  <c r="A18" i="26"/>
  <c r="A17" i="26"/>
  <c r="A16" i="26"/>
  <c r="A15" i="26"/>
  <c r="A14" i="26"/>
  <c r="A13" i="26"/>
  <c r="A12" i="26"/>
  <c r="A11" i="26"/>
</calcChain>
</file>

<file path=xl/sharedStrings.xml><?xml version="1.0" encoding="utf-8"?>
<sst xmlns="http://schemas.openxmlformats.org/spreadsheetml/2006/main" count="300" uniqueCount="72">
  <si>
    <t>EXAMEN :</t>
  </si>
  <si>
    <t>Année de l’examen</t>
  </si>
  <si>
    <r>
      <t xml:space="preserve">NOM </t>
    </r>
    <r>
      <rPr>
        <i/>
        <sz val="10"/>
        <color theme="1"/>
        <rFont val="Times New Roman"/>
        <family val="1"/>
      </rPr>
      <t>(lettres capitales)</t>
    </r>
  </si>
  <si>
    <t>PRÉNOM</t>
  </si>
  <si>
    <r>
      <t xml:space="preserve">ÉTABLISSEMENT </t>
    </r>
    <r>
      <rPr>
        <i/>
        <sz val="10"/>
        <color theme="1"/>
        <rFont val="Times New Roman"/>
        <family val="1"/>
      </rPr>
      <t>(cachet)</t>
    </r>
  </si>
  <si>
    <t>SPÉCIALITÉ :</t>
  </si>
  <si>
    <t>Date de NAISSANCE</t>
  </si>
  <si>
    <r>
      <t>n</t>
    </r>
    <r>
      <rPr>
        <b/>
        <i/>
        <vertAlign val="superscript"/>
        <sz val="10"/>
        <color theme="1"/>
        <rFont val="Times New Roman"/>
        <family val="1"/>
      </rPr>
      <t>O</t>
    </r>
    <r>
      <rPr>
        <b/>
        <i/>
        <sz val="10"/>
        <color theme="1"/>
        <rFont val="Times New Roman"/>
        <family val="1"/>
      </rPr>
      <t xml:space="preserve"> i.N.S.E.E.</t>
    </r>
  </si>
  <si>
    <t>Langue vivante étrangère</t>
  </si>
  <si>
    <t>CLASSE DE (1)</t>
  </si>
  <si>
    <t>MatiÈres enseignÉes</t>
  </si>
  <si>
    <t>CLASSE DE (2)</t>
  </si>
  <si>
    <t>APPRÉCIATIONS</t>
  </si>
  <si>
    <r>
      <t>1</t>
    </r>
    <r>
      <rPr>
        <b/>
        <vertAlign val="superscript"/>
        <sz val="10"/>
        <color theme="1"/>
        <rFont val="Times New Roman"/>
        <family val="1"/>
      </rPr>
      <t>er</t>
    </r>
  </si>
  <si>
    <t>TRIM. ou SEM.</t>
  </si>
  <si>
    <r>
      <t>2</t>
    </r>
    <r>
      <rPr>
        <b/>
        <vertAlign val="superscript"/>
        <sz val="10"/>
        <color theme="1"/>
        <rFont val="Times New Roman"/>
        <family val="1"/>
      </rPr>
      <t>éme</t>
    </r>
    <r>
      <rPr>
        <b/>
        <sz val="10"/>
        <color theme="1"/>
        <rFont val="Times New Roman"/>
        <family val="1"/>
      </rPr>
      <t xml:space="preserve"> TRIM ou SEM.</t>
    </r>
  </si>
  <si>
    <r>
      <t>3</t>
    </r>
    <r>
      <rPr>
        <b/>
        <vertAlign val="superscript"/>
        <sz val="10"/>
        <color theme="1"/>
        <rFont val="Times New Roman"/>
        <family val="1"/>
      </rPr>
      <t>éme</t>
    </r>
    <r>
      <rPr>
        <b/>
        <sz val="10"/>
        <color theme="1"/>
        <rFont val="Times New Roman"/>
        <family val="1"/>
      </rPr>
      <t xml:space="preserve"> TRIM</t>
    </r>
  </si>
  <si>
    <t>Moyenne de l’étudiant</t>
  </si>
  <si>
    <t>Moyenne de la classe</t>
  </si>
  <si>
    <t>CULTURE GÉNÉRALE ET EXPRESSION</t>
  </si>
  <si>
    <t>CONSTRUCTION MÉCANIQUE</t>
  </si>
  <si>
    <t>AVIS (3) DU CONSEIL DE CLASSE  OBSERVATIONS ÉVENTUELLES</t>
  </si>
  <si>
    <t>COTATION DE LA CLASSE</t>
  </si>
  <si>
    <t>RÉSULTATS DE LA SECTION LES 5 DERNIÈRES ANNÉES</t>
  </si>
  <si>
    <t>Date et signature du candidat, remarques éventuelles</t>
  </si>
  <si>
    <t>%</t>
  </si>
  <si>
    <t>AVIS</t>
  </si>
  <si>
    <t>Années</t>
  </si>
  <si>
    <t>Présentés</t>
  </si>
  <si>
    <t>Reçus</t>
  </si>
  <si>
    <t>Très favorable</t>
  </si>
  <si>
    <t>Favorable</t>
  </si>
  <si>
    <t>Doit faire ses preuves</t>
  </si>
  <si>
    <t>(1) Année antérieure à celle de l’examen</t>
  </si>
  <si>
    <t>(2) Année de l’examen</t>
  </si>
  <si>
    <t>(3) Très favorable ou Favorable ou Doit faire ses preuves</t>
  </si>
  <si>
    <t>Répartition en % (en points entiers)</t>
  </si>
  <si>
    <t>Effectif de la classe</t>
  </si>
  <si>
    <t>LANGUE VIVANTE ÉTRANGÈRE</t>
  </si>
  <si>
    <t>MATHÉMATIQUES</t>
  </si>
  <si>
    <t>PHYS. ET PHYS. APPLIQUÉE</t>
  </si>
  <si>
    <t>BUR. ET OUTILS DE COMM.</t>
  </si>
  <si>
    <t>ÉCO ET GESTION DE L'ENTR.</t>
  </si>
  <si>
    <t>CONSTRUCTION ÉLECTRIQUE</t>
  </si>
  <si>
    <t>AUTOMATISMES, INFO. INDUS</t>
  </si>
  <si>
    <t>ÉTUDE DES SYSTÈMES TECHNIQUES</t>
  </si>
  <si>
    <t>ORGANISATION INDUSTRIELLE</t>
  </si>
  <si>
    <t>LANGUE VIVANTE FACULTATIVE</t>
  </si>
  <si>
    <t>Profil du candidat en rouge représentant l'écart par rapport à la moyenne de la classe des notes de la deuxième année.</t>
  </si>
  <si>
    <t>Date et visa du président de jury</t>
  </si>
  <si>
    <t>MOYENNE GENERALE</t>
  </si>
  <si>
    <t>PRENOM APPRENANT</t>
  </si>
  <si>
    <t>NOM APPRENANT</t>
  </si>
  <si>
    <t>XX</t>
  </si>
  <si>
    <t>x</t>
  </si>
  <si>
    <t>z</t>
  </si>
  <si>
    <t>xx</t>
  </si>
  <si>
    <t>y</t>
  </si>
  <si>
    <t>yy</t>
  </si>
  <si>
    <t>zz</t>
  </si>
  <si>
    <t>A1</t>
  </si>
  <si>
    <t>B2</t>
  </si>
  <si>
    <t>C3</t>
  </si>
  <si>
    <t>E5</t>
  </si>
  <si>
    <t>D4</t>
  </si>
  <si>
    <t>F6</t>
  </si>
  <si>
    <t>G7</t>
  </si>
  <si>
    <t>H8</t>
  </si>
  <si>
    <t>I9</t>
  </si>
  <si>
    <t>J10</t>
  </si>
  <si>
    <t>K11</t>
  </si>
  <si>
    <t>L12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</si>
</sst>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i/>
      <sz val="12"/>
      <color theme="1"/>
      <name val="Times New Roman"/>
      <family val="1"/>
    </font>
    <font>
      <b/>
      <i/>
      <sz val="10"/>
      <color theme="1"/>
      <name val="Times New Roman"/>
      <family val="1"/>
    </font>
    <font>
      <b/>
      <sz val="18"/>
      <color theme="1"/>
      <name val="Times New Roman"/>
      <family val="1"/>
    </font>
    <font>
      <i/>
      <sz val="10"/>
      <color theme="1"/>
      <name val="Times New Roman"/>
      <family val="1"/>
    </font>
    <font>
      <b/>
      <sz val="9"/>
      <color theme="1"/>
      <name val="Times New Roman"/>
      <family val="1"/>
    </font>
    <font>
      <b/>
      <i/>
      <sz val="9"/>
      <color theme="1"/>
      <name val="Times New Roman"/>
      <family val="1"/>
    </font>
    <font>
      <b/>
      <i/>
      <vertAlign val="superscript"/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vertAlign val="superscript"/>
      <sz val="10"/>
      <color theme="1"/>
      <name val="Times New Roman"/>
      <family val="1"/>
    </font>
    <font>
      <b/>
      <sz val="8"/>
      <color theme="1"/>
      <name val="Times New Roman"/>
      <family val="1"/>
    </font>
    <font>
      <sz val="8"/>
      <color theme="1"/>
      <name val="Times New Roman"/>
      <family val="1"/>
    </font>
    <font>
      <sz val="9"/>
      <color theme="1"/>
      <name val="Times New Roman"/>
      <family val="1"/>
    </font>
    <font>
      <sz val="16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8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57">
    <xf numFmtId="0" fontId="0" fillId="0" borderId="0" xfId="0"/>
    <xf numFmtId="0" fontId="3" fillId="0" borderId="0" xfId="0" applyFont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vertical="top" wrapText="1"/>
    </xf>
    <xf numFmtId="0" fontId="0" fillId="0" borderId="11" xfId="0" applyBorder="1" applyAlignment="1">
      <alignment vertical="top" wrapText="1"/>
    </xf>
    <xf numFmtId="0" fontId="5" fillId="0" borderId="9" xfId="0" applyFont="1" applyBorder="1" applyAlignment="1">
      <alignment horizontal="left" vertical="center" wrapText="1"/>
    </xf>
    <xf numFmtId="0" fontId="9" fillId="0" borderId="10" xfId="0" applyFont="1" applyBorder="1" applyAlignment="1">
      <alignment horizontal="center" vertical="center" wrapText="1"/>
    </xf>
    <xf numFmtId="14" fontId="3" fillId="0" borderId="10" xfId="0" applyNumberFormat="1" applyFont="1" applyBorder="1" applyAlignment="1">
      <alignment vertical="center" wrapText="1"/>
    </xf>
    <xf numFmtId="0" fontId="5" fillId="0" borderId="10" xfId="0" applyFont="1" applyBorder="1" applyAlignment="1">
      <alignment horizontal="left" vertical="center" wrapText="1"/>
    </xf>
    <xf numFmtId="0" fontId="0" fillId="0" borderId="16" xfId="0" applyBorder="1" applyAlignment="1">
      <alignment vertical="top" wrapText="1"/>
    </xf>
    <xf numFmtId="0" fontId="11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vertical="center" wrapText="1"/>
    </xf>
    <xf numFmtId="0" fontId="2" fillId="0" borderId="13" xfId="0" applyFont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0" fontId="2" fillId="0" borderId="16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7" xfId="0" applyFont="1" applyBorder="1" applyAlignment="1">
      <alignment vertical="center" wrapText="1"/>
    </xf>
    <xf numFmtId="0" fontId="16" fillId="0" borderId="10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5" fillId="0" borderId="0" xfId="0" applyFont="1" applyBorder="1" applyAlignment="1">
      <alignment vertical="center" wrapText="1"/>
    </xf>
    <xf numFmtId="0" fontId="15" fillId="0" borderId="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textRotation="90" wrapText="1"/>
    </xf>
    <xf numFmtId="0" fontId="2" fillId="0" borderId="12" xfId="0" applyFont="1" applyBorder="1" applyAlignment="1">
      <alignment vertical="top" wrapText="1"/>
    </xf>
    <xf numFmtId="0" fontId="11" fillId="0" borderId="0" xfId="0" applyFont="1" applyBorder="1" applyAlignment="1">
      <alignment horizontal="center" vertical="center" textRotation="90" wrapText="1"/>
    </xf>
    <xf numFmtId="0" fontId="2" fillId="0" borderId="0" xfId="0" applyFont="1" applyBorder="1" applyAlignment="1">
      <alignment vertical="center" wrapText="1"/>
    </xf>
    <xf numFmtId="0" fontId="2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vertical="top" wrapText="1"/>
    </xf>
    <xf numFmtId="0" fontId="2" fillId="2" borderId="7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5" fillId="0" borderId="4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13" fillId="0" borderId="36" xfId="0" applyFont="1" applyBorder="1" applyAlignment="1">
      <alignment horizontal="center" vertical="center" wrapText="1"/>
    </xf>
    <xf numFmtId="0" fontId="13" fillId="0" borderId="37" xfId="0" applyFont="1" applyBorder="1" applyAlignment="1">
      <alignment horizontal="center" vertical="center" wrapText="1"/>
    </xf>
    <xf numFmtId="0" fontId="11" fillId="0" borderId="33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35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left" vertical="top" wrapText="1"/>
    </xf>
    <xf numFmtId="0" fontId="5" fillId="0" borderId="21" xfId="0" applyFont="1" applyBorder="1" applyAlignment="1">
      <alignment horizontal="left" vertical="top" wrapText="1"/>
    </xf>
    <xf numFmtId="0" fontId="5" fillId="0" borderId="22" xfId="0" applyFont="1" applyBorder="1" applyAlignment="1">
      <alignment horizontal="left" vertical="top" wrapText="1"/>
    </xf>
    <xf numFmtId="0" fontId="5" fillId="0" borderId="1" xfId="0" applyFont="1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left" vertical="center" wrapText="1"/>
    </xf>
    <xf numFmtId="0" fontId="5" fillId="0" borderId="24" xfId="0" applyFont="1" applyBorder="1" applyAlignment="1">
      <alignment horizontal="left" vertical="center" wrapText="1"/>
    </xf>
    <xf numFmtId="0" fontId="5" fillId="0" borderId="25" xfId="0" applyFont="1" applyBorder="1" applyAlignment="1">
      <alignment horizontal="left" vertical="center" wrapText="1"/>
    </xf>
    <xf numFmtId="0" fontId="5" fillId="0" borderId="18" xfId="0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19" xfId="0" applyFont="1" applyBorder="1" applyAlignment="1">
      <alignment horizontal="left" vertical="center" wrapText="1"/>
    </xf>
    <xf numFmtId="0" fontId="5" fillId="0" borderId="12" xfId="0" applyFont="1" applyBorder="1" applyAlignment="1">
      <alignment horizontal="left" vertical="center" wrapText="1"/>
    </xf>
    <xf numFmtId="0" fontId="5" fillId="0" borderId="13" xfId="0" applyFont="1" applyBorder="1" applyAlignment="1">
      <alignment horizontal="left" vertical="center" wrapText="1"/>
    </xf>
    <xf numFmtId="0" fontId="5" fillId="0" borderId="26" xfId="0" applyFont="1" applyBorder="1" applyAlignment="1">
      <alignment vertical="center" wrapText="1"/>
    </xf>
    <xf numFmtId="0" fontId="5" fillId="0" borderId="27" xfId="0" applyFont="1" applyBorder="1" applyAlignment="1">
      <alignment vertical="center" wrapText="1"/>
    </xf>
    <xf numFmtId="0" fontId="5" fillId="0" borderId="14" xfId="0" applyFont="1" applyBorder="1" applyAlignment="1">
      <alignment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30" xfId="0" applyFont="1" applyBorder="1" applyAlignment="1">
      <alignment vertical="center" wrapText="1"/>
    </xf>
    <xf numFmtId="0" fontId="5" fillId="0" borderId="31" xfId="0" applyFont="1" applyBorder="1" applyAlignment="1">
      <alignment vertical="center" wrapText="1"/>
    </xf>
    <xf numFmtId="0" fontId="5" fillId="0" borderId="32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3" fillId="0" borderId="18" xfId="0" applyFont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0" fillId="0" borderId="19" xfId="0" applyBorder="1" applyAlignment="1">
      <alignment vertical="top" wrapText="1"/>
    </xf>
    <xf numFmtId="0" fontId="0" fillId="0" borderId="12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13" fillId="0" borderId="38" xfId="0" applyFont="1" applyBorder="1" applyAlignment="1">
      <alignment horizontal="center" vertical="center" wrapText="1"/>
    </xf>
    <xf numFmtId="0" fontId="13" fillId="0" borderId="39" xfId="0" applyFont="1" applyBorder="1" applyAlignment="1">
      <alignment horizontal="center" vertical="center" wrapText="1"/>
    </xf>
    <xf numFmtId="0" fontId="2" fillId="0" borderId="38" xfId="0" applyFont="1" applyBorder="1" applyAlignment="1">
      <alignment vertical="center" wrapText="1"/>
    </xf>
    <xf numFmtId="0" fontId="2" fillId="0" borderId="39" xfId="0" applyFont="1" applyBorder="1" applyAlignment="1">
      <alignment vertical="center" wrapText="1"/>
    </xf>
    <xf numFmtId="0" fontId="13" fillId="0" borderId="30" xfId="0" applyFont="1" applyBorder="1" applyAlignment="1">
      <alignment horizontal="center" vertical="center" wrapText="1"/>
    </xf>
    <xf numFmtId="0" fontId="13" fillId="0" borderId="32" xfId="0" applyFont="1" applyBorder="1" applyAlignment="1">
      <alignment horizontal="center" vertical="center" wrapText="1"/>
    </xf>
    <xf numFmtId="0" fontId="2" fillId="0" borderId="30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14" fillId="0" borderId="44" xfId="0" applyFont="1" applyBorder="1" applyAlignment="1">
      <alignment horizontal="center" vertical="center" wrapText="1"/>
    </xf>
    <xf numFmtId="0" fontId="14" fillId="0" borderId="34" xfId="0" applyFont="1" applyBorder="1" applyAlignment="1">
      <alignment horizontal="center" vertical="center" wrapText="1"/>
    </xf>
    <xf numFmtId="0" fontId="2" fillId="0" borderId="44" xfId="0" applyFont="1" applyBorder="1" applyAlignment="1">
      <alignment vertical="center" wrapText="1"/>
    </xf>
    <xf numFmtId="0" fontId="2" fillId="0" borderId="42" xfId="0" applyFont="1" applyBorder="1" applyAlignment="1">
      <alignment vertical="center" wrapText="1"/>
    </xf>
    <xf numFmtId="0" fontId="2" fillId="0" borderId="34" xfId="0" applyFont="1" applyBorder="1" applyAlignment="1">
      <alignment vertical="center" wrapText="1"/>
    </xf>
    <xf numFmtId="0" fontId="15" fillId="0" borderId="44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 wrapText="1"/>
    </xf>
    <xf numFmtId="0" fontId="15" fillId="0" borderId="44" xfId="0" applyFont="1" applyBorder="1" applyAlignment="1">
      <alignment vertical="center" wrapText="1"/>
    </xf>
    <xf numFmtId="0" fontId="15" fillId="0" borderId="34" xfId="0" applyFont="1" applyBorder="1" applyAlignment="1">
      <alignment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45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43" xfId="0" applyFont="1" applyBorder="1" applyAlignment="1">
      <alignment horizontal="center" vertical="center" wrapText="1"/>
    </xf>
    <xf numFmtId="0" fontId="5" fillId="0" borderId="41" xfId="0" applyFont="1" applyBorder="1" applyAlignment="1">
      <alignment horizontal="center" vertical="center" wrapText="1"/>
    </xf>
    <xf numFmtId="0" fontId="5" fillId="0" borderId="40" xfId="0" applyFont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15" fillId="0" borderId="42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top" wrapText="1"/>
    </xf>
    <xf numFmtId="0" fontId="3" fillId="0" borderId="45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 vertical="top" wrapText="1"/>
    </xf>
    <xf numFmtId="0" fontId="3" fillId="0" borderId="10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 vertical="top" wrapText="1"/>
    </xf>
    <xf numFmtId="0" fontId="3" fillId="0" borderId="11" xfId="0" applyFont="1" applyBorder="1" applyAlignment="1">
      <alignment horizontal="center" vertical="top" wrapText="1"/>
    </xf>
    <xf numFmtId="0" fontId="11" fillId="0" borderId="44" xfId="0" applyFont="1" applyBorder="1" applyAlignment="1">
      <alignment horizontal="center" vertical="center" textRotation="90" wrapText="1"/>
    </xf>
    <xf numFmtId="0" fontId="11" fillId="0" borderId="42" xfId="0" applyFont="1" applyBorder="1" applyAlignment="1">
      <alignment horizontal="center" vertical="center" textRotation="90" wrapText="1"/>
    </xf>
    <xf numFmtId="0" fontId="11" fillId="0" borderId="34" xfId="0" applyFont="1" applyBorder="1" applyAlignment="1">
      <alignment horizontal="center" vertical="center" textRotation="90" wrapText="1"/>
    </xf>
    <xf numFmtId="0" fontId="3" fillId="0" borderId="47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 wrapText="1"/>
    </xf>
    <xf numFmtId="0" fontId="13" fillId="2" borderId="47" xfId="0" applyFont="1" applyFill="1" applyBorder="1" applyAlignment="1">
      <alignment vertical="center" wrapText="1"/>
    </xf>
    <xf numFmtId="0" fontId="13" fillId="2" borderId="37" xfId="0" applyFont="1" applyFill="1" applyBorder="1" applyAlignment="1">
      <alignment vertical="center" wrapText="1"/>
    </xf>
    <xf numFmtId="0" fontId="2" fillId="0" borderId="39" xfId="0" applyFont="1" applyBorder="1" applyAlignment="1">
      <alignment horizontal="center" vertical="center" wrapText="1"/>
    </xf>
  </cellXfs>
  <cellStyles count="1">
    <cellStyle name="Normal" xfId="0" builtinId="0"/>
  </cellStyles>
  <dxfs count="1">
    <dxf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700BA3-ED8B-46BF-8D8A-92EDF9C8A064}" name="Tableau1" displayName="Tableau1" ref="A2:O5" totalsRowShown="0" headerRowDxfId="0">
  <tableColumns count="15">
    <tableColumn id="1" xr3:uid="{BF80C9B8-B408-4A6B-9F33-BCC4C2C21E05}" name="NOM APPRENANT"/>
    <tableColumn id="2" xr3:uid="{E16041AC-A58B-4976-BCB6-ED8D9CC9F04A}" name="PRENOM APPRENANT"/>
    <tableColumn id="3" xr3:uid="{D31F6C44-6037-45AD-9724-A262697FC02A}" name="A1"/>
    <tableColumn id="4" xr3:uid="{10FD4013-820D-486A-9B58-7F3957F0ABC2}" name="B2"/>
    <tableColumn id="5" xr3:uid="{A2515A61-1E86-4A02-9DA8-2F8DF6CCD5ED}" name="C3"/>
    <tableColumn id="6" xr3:uid="{72280740-8014-4186-873B-F822A7F911DD}" name="D4"/>
    <tableColumn id="7" xr3:uid="{203A6EB9-007C-42BF-855D-7350A822D74A}" name="E5"/>
    <tableColumn id="8" xr3:uid="{FA6AF682-D3E3-4819-8972-C7D889A8BF47}" name="F6"/>
    <tableColumn id="9" xr3:uid="{659055CD-713B-4D9E-A579-242701C72666}" name="G7"/>
    <tableColumn id="10" xr3:uid="{4C2A26F8-7D88-4D68-84AA-D02916B7CF16}" name="H8"/>
    <tableColumn id="11" xr3:uid="{E9C6CA99-3728-4BC6-BF65-C150471EF856}" name="I9"/>
    <tableColumn id="12" xr3:uid="{3B7386D6-ED77-4870-BEE3-05220DDB4EF4}" name="J10"/>
    <tableColumn id="13" xr3:uid="{BC263662-5F25-496D-9BBE-CA9E89BCF020}" name="K11"/>
    <tableColumn id="14" xr3:uid="{8FCB705F-2BD8-4045-9D46-4B157FB25DBE}" name="L12"/>
    <tableColumn id="15" xr3:uid="{1F2D795C-7381-4C4E-8D6A-13A0F8A7EF79}" name="MOYENNE GENERA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P5"/>
  <sheetViews>
    <sheetView view="pageBreakPreview" zoomScale="160" zoomScaleNormal="55" zoomScaleSheetLayoutView="160" workbookViewId="0">
      <selection activeCell="A2" sqref="A2:O2"/>
    </sheetView>
    <sheetView tabSelected="1" workbookViewId="1"/>
  </sheetViews>
  <sheetFormatPr baseColWidth="10" defaultRowHeight="15" x14ac:dyDescent="0.25"/>
  <cols>
    <col min="1" max="1" width="18" customWidth="1"/>
    <col min="2" max="2" width="21.42578125" customWidth="1"/>
    <col min="3" max="3" width="6.28515625" bestFit="1" customWidth="1"/>
    <col min="4" max="4" width="5.140625" bestFit="1" customWidth="1"/>
    <col min="5" max="5" width="4.140625" bestFit="1" customWidth="1"/>
    <col min="6" max="9" width="6.28515625" bestFit="1" customWidth="1"/>
    <col min="10" max="10" width="4.140625" bestFit="1" customWidth="1"/>
    <col min="11" max="14" width="6.28515625" bestFit="1" customWidth="1"/>
    <col min="15" max="15" width="21" customWidth="1"/>
  </cols>
  <sheetData>
    <row r="2" spans="1:16" ht="15" customHeight="1" x14ac:dyDescent="0.25">
      <c r="A2" s="32" t="s">
        <v>52</v>
      </c>
      <c r="B2" s="32" t="s">
        <v>51</v>
      </c>
      <c r="C2" s="32" t="s">
        <v>60</v>
      </c>
      <c r="D2" s="32" t="s">
        <v>61</v>
      </c>
      <c r="E2" s="32" t="s">
        <v>62</v>
      </c>
      <c r="F2" s="32" t="s">
        <v>64</v>
      </c>
      <c r="G2" s="32" t="s">
        <v>63</v>
      </c>
      <c r="H2" s="32" t="s">
        <v>65</v>
      </c>
      <c r="I2" s="32" t="s">
        <v>66</v>
      </c>
      <c r="J2" s="32" t="s">
        <v>67</v>
      </c>
      <c r="K2" s="32" t="s">
        <v>68</v>
      </c>
      <c r="L2" s="32" t="s">
        <v>69</v>
      </c>
      <c r="M2" s="32" t="s">
        <v>70</v>
      </c>
      <c r="N2" s="32" t="s">
        <v>71</v>
      </c>
      <c r="O2" s="32" t="s">
        <v>50</v>
      </c>
      <c r="P2" s="32"/>
    </row>
    <row r="3" spans="1:16" x14ac:dyDescent="0.25">
      <c r="A3" t="s">
        <v>54</v>
      </c>
      <c r="B3" t="s">
        <v>56</v>
      </c>
      <c r="C3">
        <v>10.08</v>
      </c>
      <c r="D3">
        <v>10</v>
      </c>
      <c r="E3">
        <v>11</v>
      </c>
      <c r="F3">
        <v>8</v>
      </c>
      <c r="G3">
        <v>11.32</v>
      </c>
      <c r="H3">
        <v>12.92</v>
      </c>
      <c r="I3">
        <v>7.17</v>
      </c>
      <c r="J3">
        <v>18</v>
      </c>
      <c r="K3">
        <v>15.71</v>
      </c>
      <c r="L3">
        <v>14</v>
      </c>
      <c r="M3">
        <v>11.5</v>
      </c>
      <c r="N3">
        <v>12.63</v>
      </c>
      <c r="O3">
        <v>11.72</v>
      </c>
    </row>
    <row r="4" spans="1:16" x14ac:dyDescent="0.25">
      <c r="A4" t="s">
        <v>57</v>
      </c>
      <c r="B4" t="s">
        <v>58</v>
      </c>
      <c r="C4">
        <v>12.53</v>
      </c>
      <c r="D4">
        <v>12</v>
      </c>
      <c r="E4">
        <v>9.5</v>
      </c>
      <c r="F4">
        <v>15.25</v>
      </c>
      <c r="G4">
        <v>13.35</v>
      </c>
      <c r="H4">
        <v>12.15</v>
      </c>
      <c r="I4">
        <v>12.67</v>
      </c>
      <c r="J4">
        <v>18</v>
      </c>
      <c r="K4">
        <v>13.86</v>
      </c>
      <c r="L4">
        <v>12.5</v>
      </c>
      <c r="M4">
        <v>8</v>
      </c>
      <c r="N4">
        <v>12.04</v>
      </c>
      <c r="O4">
        <v>12.31</v>
      </c>
    </row>
    <row r="5" spans="1:16" x14ac:dyDescent="0.25">
      <c r="A5" t="s">
        <v>55</v>
      </c>
      <c r="B5" t="s">
        <v>59</v>
      </c>
      <c r="C5">
        <v>15.77</v>
      </c>
      <c r="D5">
        <v>13.5</v>
      </c>
      <c r="E5">
        <v>17</v>
      </c>
      <c r="F5">
        <v>15.17</v>
      </c>
      <c r="G5">
        <v>17.420000000000002</v>
      </c>
      <c r="H5">
        <v>13.44</v>
      </c>
      <c r="I5">
        <v>15.33</v>
      </c>
      <c r="J5">
        <v>7.5</v>
      </c>
      <c r="K5">
        <v>16</v>
      </c>
      <c r="L5">
        <v>12.63</v>
      </c>
      <c r="M5">
        <v>12.75</v>
      </c>
      <c r="N5">
        <v>16.21</v>
      </c>
      <c r="O5">
        <v>14.42</v>
      </c>
    </row>
  </sheetData>
  <sortState xmlns:xlrd2="http://schemas.microsoft.com/office/spreadsheetml/2017/richdata2" ref="A3:P26">
    <sortCondition ref="A3"/>
  </sortState>
  <pageMargins left="0.70866141732283472" right="0.70866141732283472" top="0.74803149606299213" bottom="0.74803149606299213" header="0.31496062992125984" footer="0.31496062992125984"/>
  <pageSetup paperSize="9" scale="60" orientation="landscape" r:id="rId1"/>
  <colBreaks count="1" manualBreakCount="1">
    <brk id="18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06E75-19D3-4C37-A08F-A02320EF4A94}">
  <dimension ref="A1:AT31"/>
  <sheetViews>
    <sheetView tabSelected="1" view="pageBreakPreview" zoomScale="145" zoomScaleNormal="55" zoomScaleSheetLayoutView="145" workbookViewId="0">
      <selection activeCell="K3" sqref="K3:P3"/>
    </sheetView>
    <sheetView workbookViewId="1"/>
  </sheetViews>
  <sheetFormatPr baseColWidth="10" defaultRowHeight="15" x14ac:dyDescent="0.25"/>
  <cols>
    <col min="1" max="6" width="5" customWidth="1"/>
    <col min="7" max="7" width="6.7109375" customWidth="1"/>
    <col min="8" max="8" width="7.28515625" customWidth="1"/>
    <col min="9" max="9" width="9" customWidth="1"/>
    <col min="10" max="11" width="16.5703125" customWidth="1"/>
    <col min="12" max="16" width="9" customWidth="1"/>
    <col min="17" max="17" width="13.5703125" customWidth="1"/>
    <col min="18" max="18" width="27.5703125" customWidth="1"/>
    <col min="19" max="19" width="2.28515625" customWidth="1"/>
    <col min="20" max="20" width="9.710937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28515625" customWidth="1"/>
    <col min="46" max="46" width="9.28515625" customWidth="1"/>
  </cols>
  <sheetData>
    <row r="1" spans="1:46" ht="15.75" thickBot="1" x14ac:dyDescent="0.3"/>
    <row r="2" spans="1:46" ht="15.75" thickTop="1" x14ac:dyDescent="0.25">
      <c r="A2" s="52" t="s">
        <v>0</v>
      </c>
      <c r="B2" s="53"/>
      <c r="C2" s="53"/>
      <c r="D2" s="53"/>
      <c r="E2" s="53"/>
      <c r="F2" s="53"/>
      <c r="G2" s="53"/>
      <c r="H2" s="53"/>
      <c r="I2" s="54"/>
      <c r="J2" s="2" t="s">
        <v>1</v>
      </c>
      <c r="K2" s="94" t="s">
        <v>2</v>
      </c>
      <c r="L2" s="95"/>
      <c r="M2" s="95"/>
      <c r="N2" s="95"/>
      <c r="O2" s="95"/>
      <c r="P2" s="96"/>
      <c r="Q2" s="7" t="s">
        <v>3</v>
      </c>
      <c r="R2" s="49" t="s">
        <v>4</v>
      </c>
      <c r="U2" s="147" t="s">
        <v>19</v>
      </c>
      <c r="W2" s="147" t="s">
        <v>38</v>
      </c>
      <c r="Y2" s="147" t="s">
        <v>39</v>
      </c>
      <c r="AA2" s="147" t="s">
        <v>40</v>
      </c>
      <c r="AC2" s="147" t="s">
        <v>41</v>
      </c>
      <c r="AE2" s="147" t="s">
        <v>42</v>
      </c>
      <c r="AG2" s="147" t="s">
        <v>20</v>
      </c>
      <c r="AI2" s="147" t="s">
        <v>43</v>
      </c>
      <c r="AK2" s="147" t="s">
        <v>44</v>
      </c>
      <c r="AM2" s="147" t="s">
        <v>45</v>
      </c>
      <c r="AO2" s="147" t="s">
        <v>46</v>
      </c>
      <c r="AQ2" s="147" t="s">
        <v>47</v>
      </c>
    </row>
    <row r="3" spans="1:46" ht="15.6" customHeight="1" x14ac:dyDescent="0.25">
      <c r="A3" s="88"/>
      <c r="B3" s="89"/>
      <c r="C3" s="89"/>
      <c r="D3" s="89"/>
      <c r="E3" s="89"/>
      <c r="F3" s="89"/>
      <c r="G3" s="89"/>
      <c r="H3" s="89"/>
      <c r="I3" s="90"/>
      <c r="J3" s="3"/>
      <c r="K3" s="97"/>
      <c r="L3" s="98"/>
      <c r="M3" s="98"/>
      <c r="N3" s="98"/>
      <c r="O3" s="98"/>
      <c r="P3" s="99"/>
      <c r="Q3" t="s">
        <v>53</v>
      </c>
      <c r="R3" s="50"/>
      <c r="U3" s="148"/>
      <c r="W3" s="148"/>
      <c r="Y3" s="148"/>
      <c r="AA3" s="148"/>
      <c r="AC3" s="148"/>
      <c r="AE3" s="148"/>
      <c r="AG3" s="148"/>
      <c r="AI3" s="148"/>
      <c r="AK3" s="148"/>
      <c r="AM3" s="148"/>
      <c r="AO3" s="148"/>
      <c r="AQ3" s="148"/>
    </row>
    <row r="4" spans="1:46" ht="23.25" thickBot="1" x14ac:dyDescent="0.3">
      <c r="A4" s="91"/>
      <c r="B4" s="92"/>
      <c r="C4" s="92"/>
      <c r="D4" s="92"/>
      <c r="E4" s="92"/>
      <c r="F4" s="92"/>
      <c r="G4" s="92"/>
      <c r="H4" s="92"/>
      <c r="I4" s="93"/>
      <c r="J4" s="4">
        <v>2021</v>
      </c>
      <c r="K4" s="100"/>
      <c r="L4" s="101"/>
      <c r="M4" s="101"/>
      <c r="N4" s="101"/>
      <c r="O4" s="101"/>
      <c r="P4" s="102"/>
      <c r="Q4" s="6"/>
      <c r="R4" s="50"/>
      <c r="U4" s="148"/>
      <c r="W4" s="148"/>
      <c r="Y4" s="148"/>
      <c r="AA4" s="148"/>
      <c r="AC4" s="148"/>
      <c r="AE4" s="148"/>
      <c r="AG4" s="148"/>
      <c r="AI4" s="148"/>
      <c r="AK4" s="148"/>
      <c r="AM4" s="148"/>
      <c r="AO4" s="148"/>
      <c r="AQ4" s="148"/>
    </row>
    <row r="5" spans="1:46" ht="28.5" thickTop="1" thickBot="1" x14ac:dyDescent="0.3">
      <c r="A5" s="52" t="s">
        <v>5</v>
      </c>
      <c r="B5" s="53"/>
      <c r="C5" s="53"/>
      <c r="D5" s="53"/>
      <c r="E5" s="53"/>
      <c r="F5" s="53"/>
      <c r="G5" s="53"/>
      <c r="H5" s="53"/>
      <c r="I5" s="54"/>
      <c r="J5" s="5"/>
      <c r="K5" s="8" t="s">
        <v>6</v>
      </c>
      <c r="L5" s="61" t="s">
        <v>7</v>
      </c>
      <c r="M5" s="62"/>
      <c r="N5" s="62"/>
      <c r="O5" s="62"/>
      <c r="P5" s="63"/>
      <c r="Q5" s="10" t="s">
        <v>8</v>
      </c>
      <c r="R5" s="50"/>
      <c r="T5" s="18"/>
      <c r="U5" s="149"/>
      <c r="V5" s="25"/>
      <c r="W5" s="149"/>
      <c r="X5" s="25"/>
      <c r="Y5" s="149"/>
      <c r="Z5" s="25"/>
      <c r="AA5" s="149"/>
      <c r="AB5" s="25"/>
      <c r="AC5" s="149"/>
      <c r="AD5" s="25"/>
      <c r="AE5" s="149"/>
      <c r="AF5" s="25"/>
      <c r="AG5" s="149"/>
      <c r="AH5" s="25"/>
      <c r="AI5" s="149"/>
      <c r="AJ5" s="25"/>
      <c r="AK5" s="149"/>
      <c r="AL5" s="25"/>
      <c r="AM5" s="149"/>
      <c r="AN5" s="25"/>
      <c r="AO5" s="149"/>
      <c r="AP5" s="25"/>
      <c r="AQ5" s="149"/>
      <c r="AR5" s="23"/>
      <c r="AS5" s="37"/>
    </row>
    <row r="6" spans="1:46" ht="17.25" thickTop="1" thickBot="1" x14ac:dyDescent="0.3">
      <c r="A6" s="55"/>
      <c r="B6" s="56"/>
      <c r="C6" s="56"/>
      <c r="D6" s="56"/>
      <c r="E6" s="56"/>
      <c r="F6" s="56"/>
      <c r="G6" s="56"/>
      <c r="H6" s="56"/>
      <c r="I6" s="57"/>
      <c r="J6" s="5"/>
      <c r="K6" s="9"/>
      <c r="L6" s="64"/>
      <c r="M6" s="65"/>
      <c r="N6" s="65"/>
      <c r="O6" s="65"/>
      <c r="P6" s="66"/>
      <c r="Q6" s="3"/>
      <c r="R6" s="50"/>
      <c r="T6" s="153">
        <v>10</v>
      </c>
      <c r="U6" s="36">
        <v>1</v>
      </c>
      <c r="V6" s="38"/>
      <c r="W6" s="36">
        <v>2</v>
      </c>
      <c r="X6" s="35"/>
      <c r="Y6" s="36">
        <v>3</v>
      </c>
      <c r="Z6" s="35"/>
      <c r="AA6" s="36">
        <v>4</v>
      </c>
      <c r="AB6" s="35"/>
      <c r="AC6" s="36">
        <v>5</v>
      </c>
      <c r="AD6" s="35"/>
      <c r="AE6" s="36">
        <v>6</v>
      </c>
      <c r="AF6" s="35"/>
      <c r="AG6" s="36">
        <v>7</v>
      </c>
      <c r="AH6" s="35"/>
      <c r="AI6" s="36">
        <v>8</v>
      </c>
      <c r="AJ6" s="35"/>
      <c r="AK6" s="36">
        <v>9</v>
      </c>
      <c r="AL6" s="35"/>
      <c r="AM6" s="36">
        <v>10</v>
      </c>
      <c r="AN6" s="35"/>
      <c r="AO6" s="36">
        <v>11</v>
      </c>
      <c r="AP6" s="35"/>
      <c r="AQ6" s="36">
        <v>12</v>
      </c>
      <c r="AR6" s="1"/>
      <c r="AS6" s="37"/>
    </row>
    <row r="7" spans="1:46" ht="17.25" thickTop="1" thickBot="1" x14ac:dyDescent="0.3">
      <c r="A7" s="58"/>
      <c r="B7" s="59"/>
      <c r="C7" s="59"/>
      <c r="D7" s="59"/>
      <c r="E7" s="59"/>
      <c r="F7" s="59"/>
      <c r="G7" s="59"/>
      <c r="H7" s="59"/>
      <c r="I7" s="60"/>
      <c r="J7" s="6"/>
      <c r="K7" s="6"/>
      <c r="L7" s="67"/>
      <c r="M7" s="68"/>
      <c r="N7" s="68"/>
      <c r="O7" s="68"/>
      <c r="P7" s="69"/>
      <c r="Q7" s="11"/>
      <c r="R7" s="51"/>
      <c r="T7" s="151"/>
      <c r="U7" s="15"/>
      <c r="V7" s="14"/>
      <c r="W7" s="15"/>
      <c r="X7" s="14"/>
      <c r="Y7" s="15"/>
      <c r="Z7" s="14"/>
      <c r="AA7" s="15"/>
      <c r="AB7" s="14"/>
      <c r="AC7" s="15"/>
      <c r="AD7" s="14"/>
      <c r="AE7" s="15"/>
      <c r="AF7" s="14"/>
      <c r="AG7" s="15"/>
      <c r="AH7" s="14"/>
      <c r="AI7" s="15"/>
      <c r="AJ7" s="14"/>
      <c r="AK7" s="15"/>
      <c r="AL7" s="14"/>
      <c r="AM7" s="15"/>
      <c r="AN7" s="14"/>
      <c r="AO7" s="15"/>
      <c r="AP7" s="14"/>
      <c r="AQ7" s="15"/>
      <c r="AR7" s="15"/>
      <c r="AS7" s="26"/>
    </row>
    <row r="8" spans="1:46" ht="17.25" thickTop="1" thickBot="1" x14ac:dyDescent="0.3">
      <c r="A8" s="70" t="s">
        <v>9</v>
      </c>
      <c r="B8" s="71"/>
      <c r="C8" s="71"/>
      <c r="D8" s="71"/>
      <c r="E8" s="71"/>
      <c r="F8" s="71"/>
      <c r="G8" s="71"/>
      <c r="H8" s="71"/>
      <c r="I8" s="72"/>
      <c r="J8" s="73" t="s">
        <v>10</v>
      </c>
      <c r="K8" s="74"/>
      <c r="L8" s="79" t="s">
        <v>11</v>
      </c>
      <c r="M8" s="80"/>
      <c r="N8" s="80"/>
      <c r="O8" s="80"/>
      <c r="P8" s="81"/>
      <c r="Q8" s="82" t="s">
        <v>12</v>
      </c>
      <c r="R8" s="83"/>
      <c r="T8" s="150">
        <v>8</v>
      </c>
      <c r="U8" s="15"/>
      <c r="V8" s="14"/>
      <c r="W8" s="15"/>
      <c r="X8" s="14"/>
      <c r="Y8" s="15"/>
      <c r="Z8" s="14"/>
      <c r="AA8" s="15"/>
      <c r="AB8" s="14"/>
      <c r="AC8" s="15"/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5"/>
      <c r="AS8" s="141" t="s">
        <v>49</v>
      </c>
      <c r="AT8" s="142"/>
    </row>
    <row r="9" spans="1:46" ht="16.149999999999999" customHeight="1" thickTop="1" thickBot="1" x14ac:dyDescent="0.3">
      <c r="A9" s="45" t="s">
        <v>13</v>
      </c>
      <c r="B9" s="46"/>
      <c r="C9" s="45" t="s">
        <v>15</v>
      </c>
      <c r="D9" s="46"/>
      <c r="E9" s="45" t="s">
        <v>16</v>
      </c>
      <c r="F9" s="46"/>
      <c r="G9" s="45" t="s">
        <v>17</v>
      </c>
      <c r="H9" s="46"/>
      <c r="I9" s="39" t="s">
        <v>18</v>
      </c>
      <c r="J9" s="75"/>
      <c r="K9" s="76"/>
      <c r="L9" s="12" t="s">
        <v>13</v>
      </c>
      <c r="M9" s="41" t="s">
        <v>15</v>
      </c>
      <c r="N9" s="41" t="s">
        <v>16</v>
      </c>
      <c r="O9" s="43" t="s">
        <v>17</v>
      </c>
      <c r="P9" s="39" t="s">
        <v>18</v>
      </c>
      <c r="Q9" s="84"/>
      <c r="R9" s="85"/>
      <c r="T9" s="151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4"/>
      <c r="AG9" s="15"/>
      <c r="AH9" s="14"/>
      <c r="AI9" s="15"/>
      <c r="AJ9" s="14"/>
      <c r="AK9" s="15"/>
      <c r="AL9" s="14"/>
      <c r="AM9" s="15"/>
      <c r="AN9" s="14"/>
      <c r="AO9" s="15"/>
      <c r="AP9" s="14"/>
      <c r="AQ9" s="15"/>
      <c r="AR9" s="15"/>
      <c r="AS9" s="143"/>
      <c r="AT9" s="144"/>
    </row>
    <row r="10" spans="1:46" ht="26.25" thickBot="1" x14ac:dyDescent="0.3">
      <c r="A10" s="47"/>
      <c r="B10" s="48"/>
      <c r="C10" s="47"/>
      <c r="D10" s="48"/>
      <c r="E10" s="47"/>
      <c r="F10" s="48"/>
      <c r="G10" s="47"/>
      <c r="H10" s="48"/>
      <c r="I10" s="40"/>
      <c r="J10" s="77"/>
      <c r="K10" s="78"/>
      <c r="L10" s="34" t="s">
        <v>14</v>
      </c>
      <c r="M10" s="42"/>
      <c r="N10" s="42"/>
      <c r="O10" s="44"/>
      <c r="P10" s="40"/>
      <c r="Q10" s="86"/>
      <c r="R10" s="87"/>
      <c r="T10" s="150">
        <v>6</v>
      </c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5"/>
      <c r="AS10" s="143"/>
      <c r="AT10" s="144"/>
    </row>
    <row r="11" spans="1:46" ht="16.5" thickBot="1" x14ac:dyDescent="0.3">
      <c r="A11" s="127" t="e">
        <f>VLOOKUP(K3,'SOURCE 1ER SEMESTRE'!A2:O5,3,FALSE)</f>
        <v>#N/A</v>
      </c>
      <c r="B11" s="128"/>
      <c r="C11" s="127"/>
      <c r="D11" s="128"/>
      <c r="E11" s="127"/>
      <c r="F11" s="128"/>
      <c r="G11" s="127"/>
      <c r="H11" s="128"/>
      <c r="I11" s="14"/>
      <c r="J11" s="103" t="s">
        <v>60</v>
      </c>
      <c r="K11" s="104"/>
      <c r="L11" s="13"/>
      <c r="M11" s="13"/>
      <c r="N11" s="13"/>
      <c r="O11" s="14"/>
      <c r="P11" s="14"/>
      <c r="Q11" s="105"/>
      <c r="R11" s="106"/>
      <c r="T11" s="151"/>
      <c r="U11" s="15"/>
      <c r="V11" s="14"/>
      <c r="W11" s="15"/>
      <c r="X11" s="14"/>
      <c r="Y11" s="15"/>
      <c r="Z11" s="14"/>
      <c r="AA11" s="15"/>
      <c r="AB11" s="14"/>
      <c r="AC11" s="15"/>
      <c r="AD11" s="14"/>
      <c r="AE11" s="15"/>
      <c r="AF11" s="14"/>
      <c r="AG11" s="15"/>
      <c r="AH11" s="14"/>
      <c r="AI11" s="15"/>
      <c r="AJ11" s="14"/>
      <c r="AK11" s="15"/>
      <c r="AL11" s="14"/>
      <c r="AM11" s="15"/>
      <c r="AN11" s="14"/>
      <c r="AO11" s="15"/>
      <c r="AP11" s="14"/>
      <c r="AQ11" s="15"/>
      <c r="AR11" s="15"/>
      <c r="AS11" s="143"/>
      <c r="AT11" s="144"/>
    </row>
    <row r="12" spans="1:46" ht="16.5" thickBot="1" x14ac:dyDescent="0.3">
      <c r="A12" s="127" t="e">
        <f>VLOOKUP(K3,'SOURCE 1ER SEMESTRE'!A2:O5,4,FALSE)</f>
        <v>#N/A</v>
      </c>
      <c r="B12" s="128"/>
      <c r="C12" s="127"/>
      <c r="D12" s="128"/>
      <c r="E12" s="127"/>
      <c r="F12" s="128"/>
      <c r="G12" s="127"/>
      <c r="H12" s="128"/>
      <c r="I12" s="14"/>
      <c r="J12" s="103" t="s">
        <v>61</v>
      </c>
      <c r="K12" s="104"/>
      <c r="L12" s="13"/>
      <c r="M12" s="13"/>
      <c r="N12" s="13"/>
      <c r="O12" s="14"/>
      <c r="P12" s="14"/>
      <c r="Q12" s="105"/>
      <c r="R12" s="106"/>
      <c r="T12" s="150">
        <v>4</v>
      </c>
      <c r="U12" s="15"/>
      <c r="V12" s="14"/>
      <c r="W12" s="15"/>
      <c r="X12" s="14"/>
      <c r="Y12" s="15"/>
      <c r="Z12" s="14"/>
      <c r="AA12" s="24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5"/>
      <c r="AS12" s="143"/>
      <c r="AT12" s="144"/>
    </row>
    <row r="13" spans="1:46" ht="16.5" thickBot="1" x14ac:dyDescent="0.3">
      <c r="A13" s="127" t="e">
        <f>VLOOKUP(K3,'SOURCE 1ER SEMESTRE'!A2:O5,5,FALSE)</f>
        <v>#N/A</v>
      </c>
      <c r="B13" s="156"/>
      <c r="C13" s="127"/>
      <c r="D13" s="128"/>
      <c r="E13" s="127"/>
      <c r="F13" s="128"/>
      <c r="G13" s="127"/>
      <c r="H13" s="128"/>
      <c r="I13" s="14"/>
      <c r="J13" s="103" t="s">
        <v>62</v>
      </c>
      <c r="K13" s="104"/>
      <c r="L13" s="13"/>
      <c r="M13" s="13"/>
      <c r="N13" s="13"/>
      <c r="O13" s="14"/>
      <c r="P13" s="14"/>
      <c r="Q13" s="105"/>
      <c r="R13" s="106"/>
      <c r="T13" s="151"/>
      <c r="U13" s="15"/>
      <c r="V13" s="14"/>
      <c r="W13" s="15"/>
      <c r="X13" s="14"/>
      <c r="Y13" s="15"/>
      <c r="Z13" s="14"/>
      <c r="AA13" s="15"/>
      <c r="AB13" s="14"/>
      <c r="AC13" s="15"/>
      <c r="AD13" s="14"/>
      <c r="AE13" s="15"/>
      <c r="AF13" s="14"/>
      <c r="AG13" s="15"/>
      <c r="AH13" s="14"/>
      <c r="AI13" s="15"/>
      <c r="AJ13" s="14"/>
      <c r="AK13" s="15"/>
      <c r="AL13" s="14"/>
      <c r="AM13" s="15"/>
      <c r="AN13" s="14"/>
      <c r="AO13" s="15"/>
      <c r="AP13" s="14"/>
      <c r="AQ13" s="15"/>
      <c r="AR13" s="15"/>
      <c r="AS13" s="143"/>
      <c r="AT13" s="144"/>
    </row>
    <row r="14" spans="1:46" ht="16.5" thickBot="1" x14ac:dyDescent="0.3">
      <c r="A14" s="127" t="e">
        <f>VLOOKUP(K3,'SOURCE 1ER SEMESTRE'!A2:O5,6,FALSE)</f>
        <v>#N/A</v>
      </c>
      <c r="B14" s="156"/>
      <c r="C14" s="127"/>
      <c r="D14" s="128"/>
      <c r="E14" s="127"/>
      <c r="F14" s="128"/>
      <c r="G14" s="127"/>
      <c r="H14" s="128"/>
      <c r="I14" s="14"/>
      <c r="J14" s="103" t="s">
        <v>64</v>
      </c>
      <c r="K14" s="104"/>
      <c r="L14" s="13"/>
      <c r="M14" s="13"/>
      <c r="N14" s="13"/>
      <c r="O14" s="14"/>
      <c r="P14" s="14"/>
      <c r="Q14" s="105"/>
      <c r="R14" s="106"/>
      <c r="T14" s="150">
        <v>2</v>
      </c>
      <c r="U14" s="24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5"/>
      <c r="AS14" s="143"/>
      <c r="AT14" s="144"/>
    </row>
    <row r="15" spans="1:46" ht="20.45" customHeight="1" thickBot="1" x14ac:dyDescent="0.3">
      <c r="A15" s="127" t="e">
        <f>VLOOKUP(K3,'SOURCE 1ER SEMESTRE'!A2:O5,7,FALSE)</f>
        <v>#N/A</v>
      </c>
      <c r="B15" s="156"/>
      <c r="C15" s="127"/>
      <c r="D15" s="128"/>
      <c r="E15" s="127"/>
      <c r="F15" s="128"/>
      <c r="G15" s="127"/>
      <c r="H15" s="128"/>
      <c r="I15" s="14"/>
      <c r="J15" s="103" t="s">
        <v>63</v>
      </c>
      <c r="K15" s="104"/>
      <c r="L15" s="13"/>
      <c r="M15" s="13"/>
      <c r="N15" s="13"/>
      <c r="O15" s="14"/>
      <c r="P15" s="14"/>
      <c r="Q15" s="105"/>
      <c r="R15" s="106"/>
      <c r="T15" s="151"/>
      <c r="U15" s="15"/>
      <c r="V15" s="14"/>
      <c r="W15" s="15"/>
      <c r="X15" s="14"/>
      <c r="Y15" s="15"/>
      <c r="Z15" s="14"/>
      <c r="AA15" s="15"/>
      <c r="AB15" s="14"/>
      <c r="AC15" s="15"/>
      <c r="AD15" s="14"/>
      <c r="AE15" s="15"/>
      <c r="AF15" s="14"/>
      <c r="AG15" s="15"/>
      <c r="AH15" s="14"/>
      <c r="AI15" s="15"/>
      <c r="AJ15" s="14"/>
      <c r="AK15" s="15"/>
      <c r="AL15" s="14"/>
      <c r="AM15" s="15"/>
      <c r="AN15" s="14"/>
      <c r="AO15" s="15"/>
      <c r="AP15" s="14"/>
      <c r="AQ15" s="15"/>
      <c r="AR15" s="15"/>
      <c r="AS15" s="143"/>
      <c r="AT15" s="144"/>
    </row>
    <row r="16" spans="1:46" ht="16.5" thickBot="1" x14ac:dyDescent="0.3">
      <c r="A16" s="127" t="e">
        <f>VLOOKUP(K3,'SOURCE 1ER SEMESTRE'!A2:O5,8,FALSE)</f>
        <v>#N/A</v>
      </c>
      <c r="B16" s="156"/>
      <c r="C16" s="127"/>
      <c r="D16" s="128"/>
      <c r="E16" s="127"/>
      <c r="F16" s="128"/>
      <c r="G16" s="127"/>
      <c r="H16" s="128"/>
      <c r="I16" s="14"/>
      <c r="J16" s="103" t="s">
        <v>65</v>
      </c>
      <c r="K16" s="104"/>
      <c r="L16" s="13"/>
      <c r="M16" s="13"/>
      <c r="N16" s="13"/>
      <c r="O16" s="14"/>
      <c r="P16" s="14"/>
      <c r="Q16" s="105"/>
      <c r="R16" s="106"/>
      <c r="T16" s="154" t="s">
        <v>18</v>
      </c>
      <c r="U16" s="27"/>
      <c r="V16" s="28"/>
      <c r="W16" s="27"/>
      <c r="X16" s="28"/>
      <c r="Y16" s="27"/>
      <c r="Z16" s="28"/>
      <c r="AA16" s="27"/>
      <c r="AB16" s="28"/>
      <c r="AC16" s="27"/>
      <c r="AD16" s="28"/>
      <c r="AE16" s="27"/>
      <c r="AF16" s="28"/>
      <c r="AG16" s="27"/>
      <c r="AH16" s="28"/>
      <c r="AI16" s="29"/>
      <c r="AJ16" s="28"/>
      <c r="AK16" s="27"/>
      <c r="AL16" s="28"/>
      <c r="AM16" s="27"/>
      <c r="AN16" s="28"/>
      <c r="AO16" s="27"/>
      <c r="AP16" s="28"/>
      <c r="AQ16" s="27"/>
      <c r="AR16" s="27"/>
      <c r="AS16" s="143"/>
      <c r="AT16" s="144"/>
    </row>
    <row r="17" spans="1:46" ht="16.5" thickBot="1" x14ac:dyDescent="0.3">
      <c r="A17" s="127" t="e">
        <f>VLOOKUP(K3,'SOURCE 1ER SEMESTRE'!A2:O5,9,FALSE)</f>
        <v>#N/A</v>
      </c>
      <c r="B17" s="156"/>
      <c r="C17" s="127"/>
      <c r="D17" s="128"/>
      <c r="E17" s="127"/>
      <c r="F17" s="128"/>
      <c r="G17" s="127"/>
      <c r="H17" s="128"/>
      <c r="I17" s="14"/>
      <c r="J17" s="103" t="s">
        <v>66</v>
      </c>
      <c r="K17" s="104"/>
      <c r="L17" s="13"/>
      <c r="M17" s="13"/>
      <c r="N17" s="13"/>
      <c r="O17" s="14"/>
      <c r="P17" s="14"/>
      <c r="Q17" s="105"/>
      <c r="R17" s="106"/>
      <c r="T17" s="155"/>
      <c r="U17" s="30"/>
      <c r="V17" s="31"/>
      <c r="W17" s="30"/>
      <c r="X17" s="31"/>
      <c r="Y17" s="30"/>
      <c r="Z17" s="31"/>
      <c r="AA17" s="30"/>
      <c r="AB17" s="31"/>
      <c r="AC17" s="30"/>
      <c r="AD17" s="31"/>
      <c r="AE17" s="30"/>
      <c r="AF17" s="31"/>
      <c r="AG17" s="30"/>
      <c r="AH17" s="31"/>
      <c r="AI17" s="30"/>
      <c r="AJ17" s="31"/>
      <c r="AK17" s="30"/>
      <c r="AL17" s="31"/>
      <c r="AM17" s="30"/>
      <c r="AN17" s="31"/>
      <c r="AO17" s="30"/>
      <c r="AP17" s="31"/>
      <c r="AQ17" s="30"/>
      <c r="AR17" s="30"/>
      <c r="AS17" s="143"/>
      <c r="AT17" s="144"/>
    </row>
    <row r="18" spans="1:46" ht="16.5" thickBot="1" x14ac:dyDescent="0.3">
      <c r="A18" s="127" t="e">
        <f>VLOOKUP(K3,'SOURCE 1ER SEMESTRE'!A2:O5,10,FALSE)</f>
        <v>#N/A</v>
      </c>
      <c r="B18" s="156"/>
      <c r="C18" s="127"/>
      <c r="D18" s="128"/>
      <c r="E18" s="127"/>
      <c r="F18" s="128"/>
      <c r="G18" s="127"/>
      <c r="H18" s="128"/>
      <c r="I18" s="14"/>
      <c r="J18" s="103" t="s">
        <v>67</v>
      </c>
      <c r="K18" s="104"/>
      <c r="L18" s="13"/>
      <c r="M18" s="13"/>
      <c r="N18" s="13"/>
      <c r="O18" s="14"/>
      <c r="P18" s="14"/>
      <c r="Q18" s="105"/>
      <c r="R18" s="106"/>
      <c r="T18" s="150">
        <v>-2</v>
      </c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5"/>
      <c r="AS18" s="143"/>
      <c r="AT18" s="144"/>
    </row>
    <row r="19" spans="1:46" ht="16.5" thickBot="1" x14ac:dyDescent="0.3">
      <c r="A19" s="127" t="e">
        <f>VLOOKUP(K3,'SOURCE 1ER SEMESTRE'!A2:O5,11,FALSE)</f>
        <v>#N/A</v>
      </c>
      <c r="B19" s="156"/>
      <c r="C19" s="127"/>
      <c r="D19" s="128"/>
      <c r="E19" s="127"/>
      <c r="F19" s="128"/>
      <c r="G19" s="127"/>
      <c r="H19" s="128"/>
      <c r="I19" s="14"/>
      <c r="J19" s="103" t="s">
        <v>68</v>
      </c>
      <c r="K19" s="104"/>
      <c r="L19" s="13"/>
      <c r="M19" s="13"/>
      <c r="N19" s="13"/>
      <c r="O19" s="14"/>
      <c r="P19" s="14"/>
      <c r="Q19" s="105"/>
      <c r="R19" s="106"/>
      <c r="T19" s="151"/>
      <c r="U19" s="15"/>
      <c r="V19" s="14"/>
      <c r="W19" s="15"/>
      <c r="X19" s="14"/>
      <c r="Y19" s="15"/>
      <c r="Z19" s="14"/>
      <c r="AA19" s="15"/>
      <c r="AB19" s="14"/>
      <c r="AC19" s="15"/>
      <c r="AD19" s="14"/>
      <c r="AE19" s="15"/>
      <c r="AF19" s="14"/>
      <c r="AG19" s="15"/>
      <c r="AH19" s="14"/>
      <c r="AI19" s="15"/>
      <c r="AJ19" s="14"/>
      <c r="AK19" s="15"/>
      <c r="AL19" s="14"/>
      <c r="AM19" s="15"/>
      <c r="AN19" s="14"/>
      <c r="AO19" s="15"/>
      <c r="AP19" s="14"/>
      <c r="AQ19" s="15"/>
      <c r="AR19" s="15"/>
      <c r="AS19" s="143"/>
      <c r="AT19" s="144"/>
    </row>
    <row r="20" spans="1:46" ht="16.5" thickBot="1" x14ac:dyDescent="0.3">
      <c r="A20" s="127" t="e">
        <f>VLOOKUP(K3,'SOURCE 1ER SEMESTRE'!A2:O5,12,FALSE)</f>
        <v>#N/A</v>
      </c>
      <c r="B20" s="156"/>
      <c r="C20" s="127"/>
      <c r="D20" s="128"/>
      <c r="E20" s="127"/>
      <c r="F20" s="128"/>
      <c r="G20" s="127"/>
      <c r="H20" s="128"/>
      <c r="I20" s="14"/>
      <c r="J20" s="103" t="s">
        <v>69</v>
      </c>
      <c r="K20" s="104"/>
      <c r="L20" s="13"/>
      <c r="M20" s="13"/>
      <c r="N20" s="13"/>
      <c r="O20" s="14"/>
      <c r="P20" s="14"/>
      <c r="Q20" s="105"/>
      <c r="R20" s="106"/>
      <c r="T20" s="150">
        <v>-4</v>
      </c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5"/>
      <c r="AS20" s="143"/>
      <c r="AT20" s="144"/>
    </row>
    <row r="21" spans="1:46" ht="16.5" thickBot="1" x14ac:dyDescent="0.3">
      <c r="A21" s="127" t="e">
        <f>VLOOKUP(K3,'SOURCE 1ER SEMESTRE'!A2:O5,13,FALSE)</f>
        <v>#N/A</v>
      </c>
      <c r="B21" s="156"/>
      <c r="C21" s="127"/>
      <c r="D21" s="128"/>
      <c r="E21" s="127"/>
      <c r="F21" s="128"/>
      <c r="G21" s="127"/>
      <c r="H21" s="128"/>
      <c r="I21" s="14"/>
      <c r="J21" s="103" t="s">
        <v>70</v>
      </c>
      <c r="K21" s="104"/>
      <c r="L21" s="13"/>
      <c r="M21" s="13"/>
      <c r="N21" s="13"/>
      <c r="O21" s="14"/>
      <c r="P21" s="14"/>
      <c r="Q21" s="105"/>
      <c r="R21" s="106"/>
      <c r="T21" s="151"/>
      <c r="U21" s="15"/>
      <c r="V21" s="14"/>
      <c r="W21" s="15"/>
      <c r="X21" s="14"/>
      <c r="Y21" s="15"/>
      <c r="Z21" s="14"/>
      <c r="AA21" s="15"/>
      <c r="AB21" s="14"/>
      <c r="AC21" s="15"/>
      <c r="AD21" s="14"/>
      <c r="AE21" s="15"/>
      <c r="AF21" s="14"/>
      <c r="AG21" s="15"/>
      <c r="AH21" s="14"/>
      <c r="AI21" s="15"/>
      <c r="AJ21" s="14"/>
      <c r="AK21" s="15"/>
      <c r="AL21" s="14"/>
      <c r="AM21" s="15"/>
      <c r="AN21" s="14"/>
      <c r="AO21" s="15"/>
      <c r="AP21" s="14"/>
      <c r="AQ21" s="15"/>
      <c r="AR21" s="15"/>
      <c r="AS21" s="143"/>
      <c r="AT21" s="144"/>
    </row>
    <row r="22" spans="1:46" ht="16.5" thickBot="1" x14ac:dyDescent="0.3">
      <c r="A22" s="139" t="e">
        <f>VLOOKUP(K3,'SOURCE 1ER SEMESTRE'!A2:O5,14,FALSE)</f>
        <v>#N/A</v>
      </c>
      <c r="B22" s="140"/>
      <c r="C22" s="139"/>
      <c r="D22" s="140"/>
      <c r="E22" s="139"/>
      <c r="F22" s="140"/>
      <c r="G22" s="139"/>
      <c r="H22" s="140"/>
      <c r="I22" s="17"/>
      <c r="J22" s="107" t="s">
        <v>71</v>
      </c>
      <c r="K22" s="108"/>
      <c r="L22" s="16"/>
      <c r="M22" s="16"/>
      <c r="N22" s="16"/>
      <c r="O22" s="17"/>
      <c r="P22" s="17"/>
      <c r="Q22" s="109"/>
      <c r="R22" s="110"/>
      <c r="T22" s="150">
        <v>-6</v>
      </c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5"/>
      <c r="AS22" s="143"/>
      <c r="AT22" s="144"/>
    </row>
    <row r="23" spans="1:46" ht="17.25" thickTop="1" thickBot="1" x14ac:dyDescent="0.3">
      <c r="A23" s="20" t="s">
        <v>33</v>
      </c>
      <c r="B23" s="20"/>
      <c r="J23" s="20" t="s">
        <v>34</v>
      </c>
      <c r="N23" s="20" t="s">
        <v>35</v>
      </c>
      <c r="T23" s="151"/>
      <c r="U23" s="15"/>
      <c r="V23" s="14"/>
      <c r="W23" s="15"/>
      <c r="X23" s="14"/>
      <c r="Y23" s="15"/>
      <c r="Z23" s="14"/>
      <c r="AA23" s="15"/>
      <c r="AB23" s="14"/>
      <c r="AC23" s="15"/>
      <c r="AD23" s="14"/>
      <c r="AE23" s="15"/>
      <c r="AF23" s="14"/>
      <c r="AG23" s="15"/>
      <c r="AH23" s="14"/>
      <c r="AI23" s="15"/>
      <c r="AJ23" s="14"/>
      <c r="AK23" s="15"/>
      <c r="AL23" s="14"/>
      <c r="AM23" s="15"/>
      <c r="AN23" s="14"/>
      <c r="AO23" s="15"/>
      <c r="AP23" s="14"/>
      <c r="AQ23" s="15"/>
      <c r="AR23" s="15"/>
      <c r="AS23" s="143"/>
      <c r="AT23" s="144"/>
    </row>
    <row r="24" spans="1:46" ht="16.5" thickBot="1" x14ac:dyDescent="0.3">
      <c r="T24" s="150">
        <v>-8</v>
      </c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5"/>
      <c r="AS24" s="143"/>
      <c r="AT24" s="144"/>
    </row>
    <row r="25" spans="1:46" ht="43.9" customHeight="1" thickBot="1" x14ac:dyDescent="0.3">
      <c r="A25" s="124" t="s">
        <v>21</v>
      </c>
      <c r="B25" s="125"/>
      <c r="C25" s="125"/>
      <c r="D25" s="125"/>
      <c r="E25" s="126"/>
      <c r="F25" s="21"/>
      <c r="G25" s="124" t="s">
        <v>22</v>
      </c>
      <c r="H25" s="125"/>
      <c r="I25" s="125"/>
      <c r="J25" s="125"/>
      <c r="K25" s="126"/>
      <c r="L25" s="114"/>
      <c r="M25" s="124" t="s">
        <v>23</v>
      </c>
      <c r="N25" s="125"/>
      <c r="O25" s="125"/>
      <c r="P25" s="126"/>
      <c r="Q25" s="114"/>
      <c r="R25" s="33" t="s">
        <v>24</v>
      </c>
      <c r="T25" s="151"/>
      <c r="U25" s="15"/>
      <c r="V25" s="14"/>
      <c r="W25" s="15"/>
      <c r="X25" s="14"/>
      <c r="Y25" s="15"/>
      <c r="Z25" s="14"/>
      <c r="AA25" s="15"/>
      <c r="AB25" s="14"/>
      <c r="AC25" s="15"/>
      <c r="AD25" s="14"/>
      <c r="AE25" s="15"/>
      <c r="AF25" s="14"/>
      <c r="AG25" s="15"/>
      <c r="AH25" s="14"/>
      <c r="AI25" s="15"/>
      <c r="AJ25" s="14"/>
      <c r="AK25" s="15"/>
      <c r="AL25" s="14"/>
      <c r="AM25" s="15"/>
      <c r="AN25" s="14"/>
      <c r="AO25" s="15"/>
      <c r="AP25" s="14"/>
      <c r="AQ25" s="15"/>
      <c r="AR25" s="15"/>
      <c r="AS25" s="143"/>
      <c r="AT25" s="144"/>
    </row>
    <row r="26" spans="1:46" ht="24" customHeight="1" thickBot="1" x14ac:dyDescent="0.3">
      <c r="A26" s="129"/>
      <c r="B26" s="130"/>
      <c r="C26" s="130"/>
      <c r="D26" s="130"/>
      <c r="E26" s="131"/>
      <c r="F26" s="22"/>
      <c r="G26" s="116" t="s">
        <v>36</v>
      </c>
      <c r="H26" s="120" t="s">
        <v>26</v>
      </c>
      <c r="I26" s="120"/>
      <c r="J26" s="121"/>
      <c r="K26" s="116" t="s">
        <v>37</v>
      </c>
      <c r="L26" s="114"/>
      <c r="M26" s="111" t="s">
        <v>27</v>
      </c>
      <c r="N26" s="111" t="s">
        <v>28</v>
      </c>
      <c r="O26" s="111" t="s">
        <v>29</v>
      </c>
      <c r="P26" s="111" t="s">
        <v>25</v>
      </c>
      <c r="Q26" s="114"/>
      <c r="R26" s="113"/>
      <c r="T26" s="150">
        <v>-10</v>
      </c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5"/>
      <c r="AS26" s="143"/>
      <c r="AT26" s="144"/>
    </row>
    <row r="27" spans="1:46" ht="16.5" thickBot="1" x14ac:dyDescent="0.3">
      <c r="A27" s="132"/>
      <c r="B27" s="133"/>
      <c r="C27" s="133"/>
      <c r="D27" s="133"/>
      <c r="E27" s="134"/>
      <c r="F27" s="22"/>
      <c r="G27" s="138"/>
      <c r="H27" s="122"/>
      <c r="I27" s="122"/>
      <c r="J27" s="123"/>
      <c r="K27" s="138"/>
      <c r="L27" s="114"/>
      <c r="M27" s="112"/>
      <c r="N27" s="112"/>
      <c r="O27" s="112"/>
      <c r="P27" s="112"/>
      <c r="Q27" s="114"/>
      <c r="R27" s="114"/>
      <c r="T27" s="152"/>
      <c r="U27" s="18"/>
      <c r="V27" s="17"/>
      <c r="W27" s="18"/>
      <c r="X27" s="17"/>
      <c r="Y27" s="18"/>
      <c r="Z27" s="17"/>
      <c r="AA27" s="18"/>
      <c r="AB27" s="17"/>
      <c r="AC27" s="18"/>
      <c r="AD27" s="17"/>
      <c r="AE27" s="18"/>
      <c r="AF27" s="17"/>
      <c r="AG27" s="18"/>
      <c r="AH27" s="17"/>
      <c r="AI27" s="18"/>
      <c r="AJ27" s="17"/>
      <c r="AK27" s="18"/>
      <c r="AL27" s="17"/>
      <c r="AM27" s="18"/>
      <c r="AN27" s="17"/>
      <c r="AO27" s="18"/>
      <c r="AP27" s="17"/>
      <c r="AQ27" s="18"/>
      <c r="AR27" s="18"/>
      <c r="AS27" s="145"/>
      <c r="AT27" s="146"/>
    </row>
    <row r="28" spans="1:46" ht="16.5" thickBot="1" x14ac:dyDescent="0.3">
      <c r="A28" s="132"/>
      <c r="B28" s="133"/>
      <c r="C28" s="133"/>
      <c r="D28" s="133"/>
      <c r="E28" s="134"/>
      <c r="F28" s="22"/>
      <c r="G28" s="138"/>
      <c r="H28" s="116" t="s">
        <v>30</v>
      </c>
      <c r="I28" s="118" t="s">
        <v>31</v>
      </c>
      <c r="J28" s="111" t="s">
        <v>32</v>
      </c>
      <c r="K28" s="138"/>
      <c r="L28" s="114"/>
      <c r="M28" s="13"/>
      <c r="N28" s="13"/>
      <c r="O28" s="13"/>
      <c r="P28" s="13"/>
      <c r="Q28" s="114"/>
      <c r="R28" s="114"/>
    </row>
    <row r="29" spans="1:46" ht="16.5" thickBot="1" x14ac:dyDescent="0.3">
      <c r="A29" s="132"/>
      <c r="B29" s="133"/>
      <c r="C29" s="133"/>
      <c r="D29" s="133"/>
      <c r="E29" s="134"/>
      <c r="F29" s="22"/>
      <c r="G29" s="138"/>
      <c r="H29" s="117"/>
      <c r="I29" s="119"/>
      <c r="J29" s="112"/>
      <c r="K29" s="138"/>
      <c r="L29" s="114"/>
      <c r="M29" s="13"/>
      <c r="N29" s="13"/>
      <c r="O29" s="13"/>
      <c r="P29" s="13"/>
      <c r="Q29" s="114"/>
      <c r="R29" s="114"/>
    </row>
    <row r="30" spans="1:46" ht="21" thickBot="1" x14ac:dyDescent="0.3">
      <c r="A30" s="132"/>
      <c r="B30" s="133"/>
      <c r="C30" s="133"/>
      <c r="D30" s="133"/>
      <c r="E30" s="134"/>
      <c r="F30" s="22"/>
      <c r="G30" s="138"/>
      <c r="H30" s="113"/>
      <c r="I30" s="113"/>
      <c r="J30" s="113"/>
      <c r="K30" s="19"/>
      <c r="L30" s="114"/>
      <c r="M30" s="13"/>
      <c r="N30" s="13"/>
      <c r="O30" s="13"/>
      <c r="P30" s="13"/>
      <c r="Q30" s="114"/>
      <c r="R30" s="114"/>
      <c r="T30" s="20" t="s">
        <v>48</v>
      </c>
    </row>
    <row r="31" spans="1:46" ht="16.5" thickBot="1" x14ac:dyDescent="0.3">
      <c r="A31" s="135"/>
      <c r="B31" s="136"/>
      <c r="C31" s="136"/>
      <c r="D31" s="136"/>
      <c r="E31" s="137"/>
      <c r="F31" s="22"/>
      <c r="G31" s="117"/>
      <c r="H31" s="115"/>
      <c r="I31" s="115"/>
      <c r="J31" s="115"/>
      <c r="K31" s="6"/>
      <c r="L31" s="114"/>
      <c r="M31" s="13"/>
      <c r="N31" s="13"/>
      <c r="O31" s="13"/>
      <c r="P31" s="13"/>
      <c r="Q31" s="114"/>
      <c r="R31" s="115"/>
    </row>
  </sheetData>
  <mergeCells count="140">
    <mergeCell ref="T26:T27"/>
    <mergeCell ref="H28:H29"/>
    <mergeCell ref="I28:I29"/>
    <mergeCell ref="J28:J29"/>
    <mergeCell ref="H30:H31"/>
    <mergeCell ref="I30:I31"/>
    <mergeCell ref="J30:J31"/>
    <mergeCell ref="K26:K29"/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T12:T13"/>
    <mergeCell ref="A13:B13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99F7E2-0967-4A1B-ACB6-8E373A8BA12D}">
  <dimension ref="A1:AT31"/>
  <sheetViews>
    <sheetView view="pageBreakPreview" zoomScale="145" zoomScaleNormal="55" zoomScaleSheetLayoutView="145" workbookViewId="0">
      <selection activeCell="G11" sqref="G11:H11"/>
    </sheetView>
    <sheetView workbookViewId="1"/>
  </sheetViews>
  <sheetFormatPr baseColWidth="10" defaultRowHeight="15" x14ac:dyDescent="0.25"/>
  <cols>
    <col min="1" max="6" width="5" customWidth="1"/>
    <col min="7" max="7" width="6.7109375" customWidth="1"/>
    <col min="8" max="8" width="7.28515625" customWidth="1"/>
    <col min="9" max="9" width="9" customWidth="1"/>
    <col min="10" max="11" width="16.5703125" customWidth="1"/>
    <col min="12" max="16" width="9" customWidth="1"/>
    <col min="17" max="17" width="13.5703125" customWidth="1"/>
    <col min="18" max="18" width="27.5703125" customWidth="1"/>
    <col min="19" max="19" width="2.28515625" customWidth="1"/>
    <col min="20" max="20" width="9.710937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28515625" customWidth="1"/>
    <col min="46" max="46" width="9.28515625" customWidth="1"/>
  </cols>
  <sheetData>
    <row r="1" spans="1:46" ht="15.75" thickBot="1" x14ac:dyDescent="0.3"/>
    <row r="2" spans="1:46" ht="15.75" thickTop="1" x14ac:dyDescent="0.25">
      <c r="A2" s="52" t="s">
        <v>0</v>
      </c>
      <c r="B2" s="53"/>
      <c r="C2" s="53"/>
      <c r="D2" s="53"/>
      <c r="E2" s="53"/>
      <c r="F2" s="53"/>
      <c r="G2" s="53"/>
      <c r="H2" s="53"/>
      <c r="I2" s="54"/>
      <c r="J2" s="2" t="s">
        <v>1</v>
      </c>
      <c r="K2" s="94" t="s">
        <v>2</v>
      </c>
      <c r="L2" s="95"/>
      <c r="M2" s="95"/>
      <c r="N2" s="95"/>
      <c r="O2" s="95"/>
      <c r="P2" s="96"/>
      <c r="Q2" s="7" t="s">
        <v>3</v>
      </c>
      <c r="R2" s="49" t="s">
        <v>4</v>
      </c>
      <c r="U2" s="147" t="s">
        <v>19</v>
      </c>
      <c r="W2" s="147" t="s">
        <v>38</v>
      </c>
      <c r="Y2" s="147" t="s">
        <v>39</v>
      </c>
      <c r="AA2" s="147" t="s">
        <v>40</v>
      </c>
      <c r="AC2" s="147" t="s">
        <v>41</v>
      </c>
      <c r="AE2" s="147" t="s">
        <v>42</v>
      </c>
      <c r="AG2" s="147" t="s">
        <v>20</v>
      </c>
      <c r="AI2" s="147" t="s">
        <v>43</v>
      </c>
      <c r="AK2" s="147" t="s">
        <v>44</v>
      </c>
      <c r="AM2" s="147" t="s">
        <v>45</v>
      </c>
      <c r="AO2" s="147" t="s">
        <v>46</v>
      </c>
      <c r="AQ2" s="147" t="s">
        <v>47</v>
      </c>
    </row>
    <row r="3" spans="1:46" ht="15.6" customHeight="1" x14ac:dyDescent="0.25">
      <c r="A3" s="88"/>
      <c r="B3" s="89"/>
      <c r="C3" s="89"/>
      <c r="D3" s="89"/>
      <c r="E3" s="89"/>
      <c r="F3" s="89"/>
      <c r="G3" s="89"/>
      <c r="H3" s="89"/>
      <c r="I3" s="90"/>
      <c r="J3" s="3"/>
      <c r="K3" s="97" t="s">
        <v>54</v>
      </c>
      <c r="L3" s="98"/>
      <c r="M3" s="98"/>
      <c r="N3" s="98"/>
      <c r="O3" s="98"/>
      <c r="P3" s="99"/>
      <c r="Q3" t="s">
        <v>53</v>
      </c>
      <c r="R3" s="50"/>
      <c r="U3" s="148"/>
      <c r="W3" s="148"/>
      <c r="Y3" s="148"/>
      <c r="AA3" s="148"/>
      <c r="AC3" s="148"/>
      <c r="AE3" s="148"/>
      <c r="AG3" s="148"/>
      <c r="AI3" s="148"/>
      <c r="AK3" s="148"/>
      <c r="AM3" s="148"/>
      <c r="AO3" s="148"/>
      <c r="AQ3" s="148"/>
    </row>
    <row r="4" spans="1:46" ht="23.25" thickBot="1" x14ac:dyDescent="0.3">
      <c r="A4" s="91"/>
      <c r="B4" s="92"/>
      <c r="C4" s="92"/>
      <c r="D4" s="92"/>
      <c r="E4" s="92"/>
      <c r="F4" s="92"/>
      <c r="G4" s="92"/>
      <c r="H4" s="92"/>
      <c r="I4" s="93"/>
      <c r="J4" s="4">
        <v>2021</v>
      </c>
      <c r="K4" s="100"/>
      <c r="L4" s="101"/>
      <c r="M4" s="101"/>
      <c r="N4" s="101"/>
      <c r="O4" s="101"/>
      <c r="P4" s="102"/>
      <c r="Q4" s="6"/>
      <c r="R4" s="50"/>
      <c r="U4" s="148"/>
      <c r="W4" s="148"/>
      <c r="Y4" s="148"/>
      <c r="AA4" s="148"/>
      <c r="AC4" s="148"/>
      <c r="AE4" s="148"/>
      <c r="AG4" s="148"/>
      <c r="AI4" s="148"/>
      <c r="AK4" s="148"/>
      <c r="AM4" s="148"/>
      <c r="AO4" s="148"/>
      <c r="AQ4" s="148"/>
    </row>
    <row r="5" spans="1:46" ht="28.5" thickTop="1" thickBot="1" x14ac:dyDescent="0.3">
      <c r="A5" s="52" t="s">
        <v>5</v>
      </c>
      <c r="B5" s="53"/>
      <c r="C5" s="53"/>
      <c r="D5" s="53"/>
      <c r="E5" s="53"/>
      <c r="F5" s="53"/>
      <c r="G5" s="53"/>
      <c r="H5" s="53"/>
      <c r="I5" s="54"/>
      <c r="J5" s="5"/>
      <c r="K5" s="8" t="s">
        <v>6</v>
      </c>
      <c r="L5" s="61" t="s">
        <v>7</v>
      </c>
      <c r="M5" s="62"/>
      <c r="N5" s="62"/>
      <c r="O5" s="62"/>
      <c r="P5" s="63"/>
      <c r="Q5" s="10" t="s">
        <v>8</v>
      </c>
      <c r="R5" s="50"/>
      <c r="T5" s="18"/>
      <c r="U5" s="149"/>
      <c r="V5" s="25"/>
      <c r="W5" s="149"/>
      <c r="X5" s="25"/>
      <c r="Y5" s="149"/>
      <c r="Z5" s="25"/>
      <c r="AA5" s="149"/>
      <c r="AB5" s="25"/>
      <c r="AC5" s="149"/>
      <c r="AD5" s="25"/>
      <c r="AE5" s="149"/>
      <c r="AF5" s="25"/>
      <c r="AG5" s="149"/>
      <c r="AH5" s="25"/>
      <c r="AI5" s="149"/>
      <c r="AJ5" s="25"/>
      <c r="AK5" s="149"/>
      <c r="AL5" s="25"/>
      <c r="AM5" s="149"/>
      <c r="AN5" s="25"/>
      <c r="AO5" s="149"/>
      <c r="AP5" s="25"/>
      <c r="AQ5" s="149"/>
      <c r="AR5" s="23"/>
      <c r="AS5" s="37"/>
    </row>
    <row r="6" spans="1:46" ht="17.25" thickTop="1" thickBot="1" x14ac:dyDescent="0.3">
      <c r="A6" s="55"/>
      <c r="B6" s="56"/>
      <c r="C6" s="56"/>
      <c r="D6" s="56"/>
      <c r="E6" s="56"/>
      <c r="F6" s="56"/>
      <c r="G6" s="56"/>
      <c r="H6" s="56"/>
      <c r="I6" s="57"/>
      <c r="J6" s="5"/>
      <c r="K6" s="9"/>
      <c r="L6" s="64"/>
      <c r="M6" s="65"/>
      <c r="N6" s="65"/>
      <c r="O6" s="65"/>
      <c r="P6" s="66"/>
      <c r="Q6" s="3"/>
      <c r="R6" s="50"/>
      <c r="T6" s="153">
        <v>10</v>
      </c>
      <c r="U6" s="36">
        <v>1</v>
      </c>
      <c r="V6" s="38"/>
      <c r="W6" s="36">
        <v>2</v>
      </c>
      <c r="X6" s="35"/>
      <c r="Y6" s="36">
        <v>3</v>
      </c>
      <c r="Z6" s="35"/>
      <c r="AA6" s="36">
        <v>4</v>
      </c>
      <c r="AB6" s="35"/>
      <c r="AC6" s="36">
        <v>5</v>
      </c>
      <c r="AD6" s="35"/>
      <c r="AE6" s="36">
        <v>6</v>
      </c>
      <c r="AF6" s="35"/>
      <c r="AG6" s="36">
        <v>7</v>
      </c>
      <c r="AH6" s="35"/>
      <c r="AI6" s="36">
        <v>8</v>
      </c>
      <c r="AJ6" s="35"/>
      <c r="AK6" s="36">
        <v>9</v>
      </c>
      <c r="AL6" s="35"/>
      <c r="AM6" s="36">
        <v>10</v>
      </c>
      <c r="AN6" s="35"/>
      <c r="AO6" s="36">
        <v>11</v>
      </c>
      <c r="AP6" s="35"/>
      <c r="AQ6" s="36">
        <v>12</v>
      </c>
      <c r="AR6" s="1"/>
      <c r="AS6" s="37"/>
    </row>
    <row r="7" spans="1:46" ht="17.25" thickTop="1" thickBot="1" x14ac:dyDescent="0.3">
      <c r="A7" s="58"/>
      <c r="B7" s="59"/>
      <c r="C7" s="59"/>
      <c r="D7" s="59"/>
      <c r="E7" s="59"/>
      <c r="F7" s="59"/>
      <c r="G7" s="59"/>
      <c r="H7" s="59"/>
      <c r="I7" s="60"/>
      <c r="J7" s="6"/>
      <c r="K7" s="6"/>
      <c r="L7" s="67"/>
      <c r="M7" s="68"/>
      <c r="N7" s="68"/>
      <c r="O7" s="68"/>
      <c r="P7" s="69"/>
      <c r="Q7" s="11"/>
      <c r="R7" s="51"/>
      <c r="T7" s="151"/>
      <c r="U7" s="15"/>
      <c r="V7" s="14"/>
      <c r="W7" s="15"/>
      <c r="X7" s="14"/>
      <c r="Y7" s="15"/>
      <c r="Z7" s="14"/>
      <c r="AA7" s="15"/>
      <c r="AB7" s="14"/>
      <c r="AC7" s="15"/>
      <c r="AD7" s="14"/>
      <c r="AE7" s="15"/>
      <c r="AF7" s="14"/>
      <c r="AG7" s="15"/>
      <c r="AH7" s="14"/>
      <c r="AI7" s="15"/>
      <c r="AJ7" s="14"/>
      <c r="AK7" s="15"/>
      <c r="AL7" s="14"/>
      <c r="AM7" s="15"/>
      <c r="AN7" s="14"/>
      <c r="AO7" s="15"/>
      <c r="AP7" s="14"/>
      <c r="AQ7" s="15"/>
      <c r="AR7" s="15"/>
      <c r="AS7" s="26"/>
    </row>
    <row r="8" spans="1:46" ht="17.25" thickTop="1" thickBot="1" x14ac:dyDescent="0.3">
      <c r="A8" s="70" t="s">
        <v>9</v>
      </c>
      <c r="B8" s="71"/>
      <c r="C8" s="71"/>
      <c r="D8" s="71"/>
      <c r="E8" s="71"/>
      <c r="F8" s="71"/>
      <c r="G8" s="71"/>
      <c r="H8" s="71"/>
      <c r="I8" s="72"/>
      <c r="J8" s="73" t="s">
        <v>10</v>
      </c>
      <c r="K8" s="74"/>
      <c r="L8" s="79" t="s">
        <v>11</v>
      </c>
      <c r="M8" s="80"/>
      <c r="N8" s="80"/>
      <c r="O8" s="80"/>
      <c r="P8" s="81"/>
      <c r="Q8" s="82" t="s">
        <v>12</v>
      </c>
      <c r="R8" s="83"/>
      <c r="T8" s="150">
        <v>8</v>
      </c>
      <c r="U8" s="15"/>
      <c r="V8" s="14"/>
      <c r="W8" s="15"/>
      <c r="X8" s="14"/>
      <c r="Y8" s="15"/>
      <c r="Z8" s="14"/>
      <c r="AA8" s="15"/>
      <c r="AB8" s="14"/>
      <c r="AC8" s="15"/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5"/>
      <c r="AS8" s="141" t="s">
        <v>49</v>
      </c>
      <c r="AT8" s="142"/>
    </row>
    <row r="9" spans="1:46" ht="16.149999999999999" customHeight="1" thickTop="1" thickBot="1" x14ac:dyDescent="0.3">
      <c r="A9" s="45" t="s">
        <v>13</v>
      </c>
      <c r="B9" s="46"/>
      <c r="C9" s="45" t="s">
        <v>15</v>
      </c>
      <c r="D9" s="46"/>
      <c r="E9" s="45" t="s">
        <v>16</v>
      </c>
      <c r="F9" s="46"/>
      <c r="G9" s="45" t="s">
        <v>17</v>
      </c>
      <c r="H9" s="46"/>
      <c r="I9" s="39" t="s">
        <v>18</v>
      </c>
      <c r="J9" s="75"/>
      <c r="K9" s="76"/>
      <c r="L9" s="12" t="s">
        <v>13</v>
      </c>
      <c r="M9" s="41" t="s">
        <v>15</v>
      </c>
      <c r="N9" s="41" t="s">
        <v>16</v>
      </c>
      <c r="O9" s="43" t="s">
        <v>17</v>
      </c>
      <c r="P9" s="39" t="s">
        <v>18</v>
      </c>
      <c r="Q9" s="84"/>
      <c r="R9" s="85"/>
      <c r="T9" s="151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4"/>
      <c r="AG9" s="15"/>
      <c r="AH9" s="14"/>
      <c r="AI9" s="15"/>
      <c r="AJ9" s="14"/>
      <c r="AK9" s="15"/>
      <c r="AL9" s="14"/>
      <c r="AM9" s="15"/>
      <c r="AN9" s="14"/>
      <c r="AO9" s="15"/>
      <c r="AP9" s="14"/>
      <c r="AQ9" s="15"/>
      <c r="AR9" s="15"/>
      <c r="AS9" s="143"/>
      <c r="AT9" s="144"/>
    </row>
    <row r="10" spans="1:46" ht="26.25" thickBot="1" x14ac:dyDescent="0.3">
      <c r="A10" s="47"/>
      <c r="B10" s="48"/>
      <c r="C10" s="47"/>
      <c r="D10" s="48"/>
      <c r="E10" s="47"/>
      <c r="F10" s="48"/>
      <c r="G10" s="47"/>
      <c r="H10" s="48"/>
      <c r="I10" s="40"/>
      <c r="J10" s="77"/>
      <c r="K10" s="78"/>
      <c r="L10" s="34" t="s">
        <v>14</v>
      </c>
      <c r="M10" s="42"/>
      <c r="N10" s="42"/>
      <c r="O10" s="44"/>
      <c r="P10" s="40"/>
      <c r="Q10" s="86"/>
      <c r="R10" s="87"/>
      <c r="T10" s="150">
        <v>6</v>
      </c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5"/>
      <c r="AS10" s="143"/>
      <c r="AT10" s="144"/>
    </row>
    <row r="11" spans="1:46" ht="16.5" thickBot="1" x14ac:dyDescent="0.3">
      <c r="A11" s="127">
        <f>VLOOKUP(K3,'SOURCE 1ER SEMESTRE'!A2:O5,3,FALSE)</f>
        <v>10.08</v>
      </c>
      <c r="B11" s="128"/>
      <c r="C11" s="127"/>
      <c r="D11" s="128"/>
      <c r="E11" s="127"/>
      <c r="F11" s="128"/>
      <c r="G11" s="127"/>
      <c r="H11" s="128"/>
      <c r="I11" s="14"/>
      <c r="J11" s="103" t="s">
        <v>60</v>
      </c>
      <c r="K11" s="104"/>
      <c r="L11" s="13"/>
      <c r="M11" s="13"/>
      <c r="N11" s="13"/>
      <c r="O11" s="14"/>
      <c r="P11" s="14"/>
      <c r="Q11" s="105"/>
      <c r="R11" s="106"/>
      <c r="T11" s="151"/>
      <c r="U11" s="15"/>
      <c r="V11" s="14"/>
      <c r="W11" s="15"/>
      <c r="X11" s="14"/>
      <c r="Y11" s="15"/>
      <c r="Z11" s="14"/>
      <c r="AA11" s="15"/>
      <c r="AB11" s="14"/>
      <c r="AC11" s="15"/>
      <c r="AD11" s="14"/>
      <c r="AE11" s="15"/>
      <c r="AF11" s="14"/>
      <c r="AG11" s="15"/>
      <c r="AH11" s="14"/>
      <c r="AI11" s="15"/>
      <c r="AJ11" s="14"/>
      <c r="AK11" s="15"/>
      <c r="AL11" s="14"/>
      <c r="AM11" s="15"/>
      <c r="AN11" s="14"/>
      <c r="AO11" s="15"/>
      <c r="AP11" s="14"/>
      <c r="AQ11" s="15"/>
      <c r="AR11" s="15"/>
      <c r="AS11" s="143"/>
      <c r="AT11" s="144"/>
    </row>
    <row r="12" spans="1:46" ht="16.5" thickBot="1" x14ac:dyDescent="0.3">
      <c r="A12" s="127">
        <f>VLOOKUP(K3,'SOURCE 1ER SEMESTRE'!A2:O5,4,FALSE)</f>
        <v>10</v>
      </c>
      <c r="B12" s="128"/>
      <c r="C12" s="127"/>
      <c r="D12" s="128"/>
      <c r="E12" s="127"/>
      <c r="F12" s="128"/>
      <c r="G12" s="127"/>
      <c r="H12" s="128"/>
      <c r="I12" s="14"/>
      <c r="J12" s="103" t="s">
        <v>61</v>
      </c>
      <c r="K12" s="104"/>
      <c r="L12" s="13"/>
      <c r="M12" s="13"/>
      <c r="N12" s="13"/>
      <c r="O12" s="14"/>
      <c r="P12" s="14"/>
      <c r="Q12" s="105"/>
      <c r="R12" s="106"/>
      <c r="T12" s="150">
        <v>4</v>
      </c>
      <c r="U12" s="15"/>
      <c r="V12" s="14"/>
      <c r="W12" s="15"/>
      <c r="X12" s="14"/>
      <c r="Y12" s="15"/>
      <c r="Z12" s="14"/>
      <c r="AA12" s="24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5"/>
      <c r="AS12" s="143"/>
      <c r="AT12" s="144"/>
    </row>
    <row r="13" spans="1:46" ht="16.5" thickBot="1" x14ac:dyDescent="0.3">
      <c r="A13" s="127">
        <f>VLOOKUP(K3,'SOURCE 1ER SEMESTRE'!A2:O5,5,FALSE)</f>
        <v>11</v>
      </c>
      <c r="B13" s="156"/>
      <c r="C13" s="127"/>
      <c r="D13" s="128"/>
      <c r="E13" s="127"/>
      <c r="F13" s="128"/>
      <c r="G13" s="127"/>
      <c r="H13" s="128"/>
      <c r="I13" s="14"/>
      <c r="J13" s="103" t="s">
        <v>62</v>
      </c>
      <c r="K13" s="104"/>
      <c r="L13" s="13"/>
      <c r="M13" s="13"/>
      <c r="N13" s="13"/>
      <c r="O13" s="14"/>
      <c r="P13" s="14"/>
      <c r="Q13" s="105"/>
      <c r="R13" s="106"/>
      <c r="T13" s="151"/>
      <c r="U13" s="15"/>
      <c r="V13" s="14"/>
      <c r="W13" s="15"/>
      <c r="X13" s="14"/>
      <c r="Y13" s="15"/>
      <c r="Z13" s="14"/>
      <c r="AA13" s="15"/>
      <c r="AB13" s="14"/>
      <c r="AC13" s="15"/>
      <c r="AD13" s="14"/>
      <c r="AE13" s="15"/>
      <c r="AF13" s="14"/>
      <c r="AG13" s="15"/>
      <c r="AH13" s="14"/>
      <c r="AI13" s="15"/>
      <c r="AJ13" s="14"/>
      <c r="AK13" s="15"/>
      <c r="AL13" s="14"/>
      <c r="AM13" s="15"/>
      <c r="AN13" s="14"/>
      <c r="AO13" s="15"/>
      <c r="AP13" s="14"/>
      <c r="AQ13" s="15"/>
      <c r="AR13" s="15"/>
      <c r="AS13" s="143"/>
      <c r="AT13" s="144"/>
    </row>
    <row r="14" spans="1:46" ht="16.5" thickBot="1" x14ac:dyDescent="0.3">
      <c r="A14" s="127">
        <f>VLOOKUP(K3,'SOURCE 1ER SEMESTRE'!A2:O5,6,FALSE)</f>
        <v>8</v>
      </c>
      <c r="B14" s="156"/>
      <c r="C14" s="127"/>
      <c r="D14" s="128"/>
      <c r="E14" s="127"/>
      <c r="F14" s="128"/>
      <c r="G14" s="127"/>
      <c r="H14" s="128"/>
      <c r="I14" s="14"/>
      <c r="J14" s="103" t="s">
        <v>64</v>
      </c>
      <c r="K14" s="104"/>
      <c r="L14" s="13"/>
      <c r="M14" s="13"/>
      <c r="N14" s="13"/>
      <c r="O14" s="14"/>
      <c r="P14" s="14"/>
      <c r="Q14" s="105"/>
      <c r="R14" s="106"/>
      <c r="T14" s="150">
        <v>2</v>
      </c>
      <c r="U14" s="24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5"/>
      <c r="AS14" s="143"/>
      <c r="AT14" s="144"/>
    </row>
    <row r="15" spans="1:46" ht="20.45" customHeight="1" thickBot="1" x14ac:dyDescent="0.3">
      <c r="A15" s="127">
        <f>VLOOKUP(K3,'SOURCE 1ER SEMESTRE'!A2:O5,7,FALSE)</f>
        <v>11.32</v>
      </c>
      <c r="B15" s="156"/>
      <c r="C15" s="127"/>
      <c r="D15" s="128"/>
      <c r="E15" s="127"/>
      <c r="F15" s="128"/>
      <c r="G15" s="127"/>
      <c r="H15" s="128"/>
      <c r="I15" s="14"/>
      <c r="J15" s="103" t="s">
        <v>63</v>
      </c>
      <c r="K15" s="104"/>
      <c r="L15" s="13"/>
      <c r="M15" s="13"/>
      <c r="N15" s="13"/>
      <c r="O15" s="14"/>
      <c r="P15" s="14"/>
      <c r="Q15" s="105"/>
      <c r="R15" s="106"/>
      <c r="T15" s="151"/>
      <c r="U15" s="15"/>
      <c r="V15" s="14"/>
      <c r="W15" s="15"/>
      <c r="X15" s="14"/>
      <c r="Y15" s="15"/>
      <c r="Z15" s="14"/>
      <c r="AA15" s="15"/>
      <c r="AB15" s="14"/>
      <c r="AC15" s="15"/>
      <c r="AD15" s="14"/>
      <c r="AE15" s="15"/>
      <c r="AF15" s="14"/>
      <c r="AG15" s="15"/>
      <c r="AH15" s="14"/>
      <c r="AI15" s="15"/>
      <c r="AJ15" s="14"/>
      <c r="AK15" s="15"/>
      <c r="AL15" s="14"/>
      <c r="AM15" s="15"/>
      <c r="AN15" s="14"/>
      <c r="AO15" s="15"/>
      <c r="AP15" s="14"/>
      <c r="AQ15" s="15"/>
      <c r="AR15" s="15"/>
      <c r="AS15" s="143"/>
      <c r="AT15" s="144"/>
    </row>
    <row r="16" spans="1:46" ht="16.5" thickBot="1" x14ac:dyDescent="0.3">
      <c r="A16" s="127">
        <f>VLOOKUP(K3,'SOURCE 1ER SEMESTRE'!A2:O5,8,FALSE)</f>
        <v>12.92</v>
      </c>
      <c r="B16" s="156"/>
      <c r="C16" s="127"/>
      <c r="D16" s="128"/>
      <c r="E16" s="127"/>
      <c r="F16" s="128"/>
      <c r="G16" s="127"/>
      <c r="H16" s="128"/>
      <c r="I16" s="14"/>
      <c r="J16" s="103" t="s">
        <v>65</v>
      </c>
      <c r="K16" s="104"/>
      <c r="L16" s="13"/>
      <c r="M16" s="13"/>
      <c r="N16" s="13"/>
      <c r="O16" s="14"/>
      <c r="P16" s="14"/>
      <c r="Q16" s="105"/>
      <c r="R16" s="106"/>
      <c r="T16" s="154" t="s">
        <v>18</v>
      </c>
      <c r="U16" s="27"/>
      <c r="V16" s="28"/>
      <c r="W16" s="27"/>
      <c r="X16" s="28"/>
      <c r="Y16" s="27"/>
      <c r="Z16" s="28"/>
      <c r="AA16" s="27"/>
      <c r="AB16" s="28"/>
      <c r="AC16" s="27"/>
      <c r="AD16" s="28"/>
      <c r="AE16" s="27"/>
      <c r="AF16" s="28"/>
      <c r="AG16" s="27"/>
      <c r="AH16" s="28"/>
      <c r="AI16" s="29"/>
      <c r="AJ16" s="28"/>
      <c r="AK16" s="27"/>
      <c r="AL16" s="28"/>
      <c r="AM16" s="27"/>
      <c r="AN16" s="28"/>
      <c r="AO16" s="27"/>
      <c r="AP16" s="28"/>
      <c r="AQ16" s="27"/>
      <c r="AR16" s="27"/>
      <c r="AS16" s="143"/>
      <c r="AT16" s="144"/>
    </row>
    <row r="17" spans="1:46" ht="16.5" thickBot="1" x14ac:dyDescent="0.3">
      <c r="A17" s="127">
        <f>VLOOKUP(K3,'SOURCE 1ER SEMESTRE'!A2:O5,9,FALSE)</f>
        <v>7.17</v>
      </c>
      <c r="B17" s="156"/>
      <c r="C17" s="127"/>
      <c r="D17" s="128"/>
      <c r="E17" s="127"/>
      <c r="F17" s="128"/>
      <c r="G17" s="127"/>
      <c r="H17" s="128"/>
      <c r="I17" s="14"/>
      <c r="J17" s="103" t="s">
        <v>66</v>
      </c>
      <c r="K17" s="104"/>
      <c r="L17" s="13"/>
      <c r="M17" s="13"/>
      <c r="N17" s="13"/>
      <c r="O17" s="14"/>
      <c r="P17" s="14"/>
      <c r="Q17" s="105"/>
      <c r="R17" s="106"/>
      <c r="T17" s="155"/>
      <c r="U17" s="30"/>
      <c r="V17" s="31"/>
      <c r="W17" s="30"/>
      <c r="X17" s="31"/>
      <c r="Y17" s="30"/>
      <c r="Z17" s="31"/>
      <c r="AA17" s="30"/>
      <c r="AB17" s="31"/>
      <c r="AC17" s="30"/>
      <c r="AD17" s="31"/>
      <c r="AE17" s="30"/>
      <c r="AF17" s="31"/>
      <c r="AG17" s="30"/>
      <c r="AH17" s="31"/>
      <c r="AI17" s="30"/>
      <c r="AJ17" s="31"/>
      <c r="AK17" s="30"/>
      <c r="AL17" s="31"/>
      <c r="AM17" s="30"/>
      <c r="AN17" s="31"/>
      <c r="AO17" s="30"/>
      <c r="AP17" s="31"/>
      <c r="AQ17" s="30"/>
      <c r="AR17" s="30"/>
      <c r="AS17" s="143"/>
      <c r="AT17" s="144"/>
    </row>
    <row r="18" spans="1:46" ht="16.5" thickBot="1" x14ac:dyDescent="0.3">
      <c r="A18" s="127">
        <f>VLOOKUP(K3,'SOURCE 1ER SEMESTRE'!A2:O5,10,FALSE)</f>
        <v>18</v>
      </c>
      <c r="B18" s="156"/>
      <c r="C18" s="127"/>
      <c r="D18" s="128"/>
      <c r="E18" s="127"/>
      <c r="F18" s="128"/>
      <c r="G18" s="127"/>
      <c r="H18" s="128"/>
      <c r="I18" s="14"/>
      <c r="J18" s="103" t="s">
        <v>67</v>
      </c>
      <c r="K18" s="104"/>
      <c r="L18" s="13"/>
      <c r="M18" s="13"/>
      <c r="N18" s="13"/>
      <c r="O18" s="14"/>
      <c r="P18" s="14"/>
      <c r="Q18" s="105"/>
      <c r="R18" s="106"/>
      <c r="T18" s="150">
        <v>-2</v>
      </c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5"/>
      <c r="AS18" s="143"/>
      <c r="AT18" s="144"/>
    </row>
    <row r="19" spans="1:46" ht="16.5" thickBot="1" x14ac:dyDescent="0.3">
      <c r="A19" s="127">
        <f>VLOOKUP(K3,'SOURCE 1ER SEMESTRE'!A2:O5,11,FALSE)</f>
        <v>15.71</v>
      </c>
      <c r="B19" s="156"/>
      <c r="C19" s="127"/>
      <c r="D19" s="128"/>
      <c r="E19" s="127"/>
      <c r="F19" s="128"/>
      <c r="G19" s="127"/>
      <c r="H19" s="128"/>
      <c r="I19" s="14"/>
      <c r="J19" s="103" t="s">
        <v>68</v>
      </c>
      <c r="K19" s="104"/>
      <c r="L19" s="13"/>
      <c r="M19" s="13"/>
      <c r="N19" s="13"/>
      <c r="O19" s="14"/>
      <c r="P19" s="14"/>
      <c r="Q19" s="105"/>
      <c r="R19" s="106"/>
      <c r="T19" s="151"/>
      <c r="U19" s="15"/>
      <c r="V19" s="14"/>
      <c r="W19" s="15"/>
      <c r="X19" s="14"/>
      <c r="Y19" s="15"/>
      <c r="Z19" s="14"/>
      <c r="AA19" s="15"/>
      <c r="AB19" s="14"/>
      <c r="AC19" s="15"/>
      <c r="AD19" s="14"/>
      <c r="AE19" s="15"/>
      <c r="AF19" s="14"/>
      <c r="AG19" s="15"/>
      <c r="AH19" s="14"/>
      <c r="AI19" s="15"/>
      <c r="AJ19" s="14"/>
      <c r="AK19" s="15"/>
      <c r="AL19" s="14"/>
      <c r="AM19" s="15"/>
      <c r="AN19" s="14"/>
      <c r="AO19" s="15"/>
      <c r="AP19" s="14"/>
      <c r="AQ19" s="15"/>
      <c r="AR19" s="15"/>
      <c r="AS19" s="143"/>
      <c r="AT19" s="144"/>
    </row>
    <row r="20" spans="1:46" ht="16.5" thickBot="1" x14ac:dyDescent="0.3">
      <c r="A20" s="127">
        <f>VLOOKUP(K3,'SOURCE 1ER SEMESTRE'!A2:O5,12,FALSE)</f>
        <v>14</v>
      </c>
      <c r="B20" s="156"/>
      <c r="C20" s="127"/>
      <c r="D20" s="128"/>
      <c r="E20" s="127"/>
      <c r="F20" s="128"/>
      <c r="G20" s="127"/>
      <c r="H20" s="128"/>
      <c r="I20" s="14"/>
      <c r="J20" s="103" t="s">
        <v>69</v>
      </c>
      <c r="K20" s="104"/>
      <c r="L20" s="13"/>
      <c r="M20" s="13"/>
      <c r="N20" s="13"/>
      <c r="O20" s="14"/>
      <c r="P20" s="14"/>
      <c r="Q20" s="105"/>
      <c r="R20" s="106"/>
      <c r="T20" s="150">
        <v>-4</v>
      </c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5"/>
      <c r="AS20" s="143"/>
      <c r="AT20" s="144"/>
    </row>
    <row r="21" spans="1:46" ht="16.5" thickBot="1" x14ac:dyDescent="0.3">
      <c r="A21" s="127">
        <f>VLOOKUP(K3,'SOURCE 1ER SEMESTRE'!A2:O5,13,FALSE)</f>
        <v>11.5</v>
      </c>
      <c r="B21" s="156"/>
      <c r="C21" s="127"/>
      <c r="D21" s="128"/>
      <c r="E21" s="127"/>
      <c r="F21" s="128"/>
      <c r="G21" s="127"/>
      <c r="H21" s="128"/>
      <c r="I21" s="14"/>
      <c r="J21" s="103" t="s">
        <v>70</v>
      </c>
      <c r="K21" s="104"/>
      <c r="L21" s="13"/>
      <c r="M21" s="13"/>
      <c r="N21" s="13"/>
      <c r="O21" s="14"/>
      <c r="P21" s="14"/>
      <c r="Q21" s="105"/>
      <c r="R21" s="106"/>
      <c r="T21" s="151"/>
      <c r="U21" s="15"/>
      <c r="V21" s="14"/>
      <c r="W21" s="15"/>
      <c r="X21" s="14"/>
      <c r="Y21" s="15"/>
      <c r="Z21" s="14"/>
      <c r="AA21" s="15"/>
      <c r="AB21" s="14"/>
      <c r="AC21" s="15"/>
      <c r="AD21" s="14"/>
      <c r="AE21" s="15"/>
      <c r="AF21" s="14"/>
      <c r="AG21" s="15"/>
      <c r="AH21" s="14"/>
      <c r="AI21" s="15"/>
      <c r="AJ21" s="14"/>
      <c r="AK21" s="15"/>
      <c r="AL21" s="14"/>
      <c r="AM21" s="15"/>
      <c r="AN21" s="14"/>
      <c r="AO21" s="15"/>
      <c r="AP21" s="14"/>
      <c r="AQ21" s="15"/>
      <c r="AR21" s="15"/>
      <c r="AS21" s="143"/>
      <c r="AT21" s="144"/>
    </row>
    <row r="22" spans="1:46" ht="16.5" thickBot="1" x14ac:dyDescent="0.3">
      <c r="A22" s="139">
        <f>VLOOKUP(K3,'SOURCE 1ER SEMESTRE'!A2:O5,14,FALSE)</f>
        <v>12.63</v>
      </c>
      <c r="B22" s="140"/>
      <c r="C22" s="139"/>
      <c r="D22" s="140"/>
      <c r="E22" s="139"/>
      <c r="F22" s="140"/>
      <c r="G22" s="139"/>
      <c r="H22" s="140"/>
      <c r="I22" s="17"/>
      <c r="J22" s="107" t="s">
        <v>71</v>
      </c>
      <c r="K22" s="108"/>
      <c r="L22" s="16"/>
      <c r="M22" s="16"/>
      <c r="N22" s="16"/>
      <c r="O22" s="17"/>
      <c r="P22" s="17"/>
      <c r="Q22" s="109"/>
      <c r="R22" s="110"/>
      <c r="T22" s="150">
        <v>-6</v>
      </c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5"/>
      <c r="AS22" s="143"/>
      <c r="AT22" s="144"/>
    </row>
    <row r="23" spans="1:46" ht="17.25" thickTop="1" thickBot="1" x14ac:dyDescent="0.3">
      <c r="A23" s="20" t="s">
        <v>33</v>
      </c>
      <c r="B23" s="20"/>
      <c r="J23" s="20" t="s">
        <v>34</v>
      </c>
      <c r="N23" s="20" t="s">
        <v>35</v>
      </c>
      <c r="T23" s="151"/>
      <c r="U23" s="15"/>
      <c r="V23" s="14"/>
      <c r="W23" s="15"/>
      <c r="X23" s="14"/>
      <c r="Y23" s="15"/>
      <c r="Z23" s="14"/>
      <c r="AA23" s="15"/>
      <c r="AB23" s="14"/>
      <c r="AC23" s="15"/>
      <c r="AD23" s="14"/>
      <c r="AE23" s="15"/>
      <c r="AF23" s="14"/>
      <c r="AG23" s="15"/>
      <c r="AH23" s="14"/>
      <c r="AI23" s="15"/>
      <c r="AJ23" s="14"/>
      <c r="AK23" s="15"/>
      <c r="AL23" s="14"/>
      <c r="AM23" s="15"/>
      <c r="AN23" s="14"/>
      <c r="AO23" s="15"/>
      <c r="AP23" s="14"/>
      <c r="AQ23" s="15"/>
      <c r="AR23" s="15"/>
      <c r="AS23" s="143"/>
      <c r="AT23" s="144"/>
    </row>
    <row r="24" spans="1:46" ht="16.5" thickBot="1" x14ac:dyDescent="0.3">
      <c r="T24" s="150">
        <v>-8</v>
      </c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5"/>
      <c r="AS24" s="143"/>
      <c r="AT24" s="144"/>
    </row>
    <row r="25" spans="1:46" ht="43.9" customHeight="1" thickBot="1" x14ac:dyDescent="0.3">
      <c r="A25" s="124" t="s">
        <v>21</v>
      </c>
      <c r="B25" s="125"/>
      <c r="C25" s="125"/>
      <c r="D25" s="125"/>
      <c r="E25" s="126"/>
      <c r="F25" s="21"/>
      <c r="G25" s="124" t="s">
        <v>22</v>
      </c>
      <c r="H25" s="125"/>
      <c r="I25" s="125"/>
      <c r="J25" s="125"/>
      <c r="K25" s="126"/>
      <c r="L25" s="114"/>
      <c r="M25" s="124" t="s">
        <v>23</v>
      </c>
      <c r="N25" s="125"/>
      <c r="O25" s="125"/>
      <c r="P25" s="126"/>
      <c r="Q25" s="114"/>
      <c r="R25" s="33" t="s">
        <v>24</v>
      </c>
      <c r="T25" s="151"/>
      <c r="U25" s="15"/>
      <c r="V25" s="14"/>
      <c r="W25" s="15"/>
      <c r="X25" s="14"/>
      <c r="Y25" s="15"/>
      <c r="Z25" s="14"/>
      <c r="AA25" s="15"/>
      <c r="AB25" s="14"/>
      <c r="AC25" s="15"/>
      <c r="AD25" s="14"/>
      <c r="AE25" s="15"/>
      <c r="AF25" s="14"/>
      <c r="AG25" s="15"/>
      <c r="AH25" s="14"/>
      <c r="AI25" s="15"/>
      <c r="AJ25" s="14"/>
      <c r="AK25" s="15"/>
      <c r="AL25" s="14"/>
      <c r="AM25" s="15"/>
      <c r="AN25" s="14"/>
      <c r="AO25" s="15"/>
      <c r="AP25" s="14"/>
      <c r="AQ25" s="15"/>
      <c r="AR25" s="15"/>
      <c r="AS25" s="143"/>
      <c r="AT25" s="144"/>
    </row>
    <row r="26" spans="1:46" ht="24" customHeight="1" thickBot="1" x14ac:dyDescent="0.3">
      <c r="A26" s="129"/>
      <c r="B26" s="130"/>
      <c r="C26" s="130"/>
      <c r="D26" s="130"/>
      <c r="E26" s="131"/>
      <c r="F26" s="22"/>
      <c r="G26" s="116" t="s">
        <v>36</v>
      </c>
      <c r="H26" s="120" t="s">
        <v>26</v>
      </c>
      <c r="I26" s="120"/>
      <c r="J26" s="121"/>
      <c r="K26" s="116" t="s">
        <v>37</v>
      </c>
      <c r="L26" s="114"/>
      <c r="M26" s="111" t="s">
        <v>27</v>
      </c>
      <c r="N26" s="111" t="s">
        <v>28</v>
      </c>
      <c r="O26" s="111" t="s">
        <v>29</v>
      </c>
      <c r="P26" s="111" t="s">
        <v>25</v>
      </c>
      <c r="Q26" s="114"/>
      <c r="R26" s="113"/>
      <c r="T26" s="150">
        <v>-10</v>
      </c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5"/>
      <c r="AS26" s="143"/>
      <c r="AT26" s="144"/>
    </row>
    <row r="27" spans="1:46" ht="16.5" thickBot="1" x14ac:dyDescent="0.3">
      <c r="A27" s="132"/>
      <c r="B27" s="133"/>
      <c r="C27" s="133"/>
      <c r="D27" s="133"/>
      <c r="E27" s="134"/>
      <c r="F27" s="22"/>
      <c r="G27" s="138"/>
      <c r="H27" s="122"/>
      <c r="I27" s="122"/>
      <c r="J27" s="123"/>
      <c r="K27" s="138"/>
      <c r="L27" s="114"/>
      <c r="M27" s="112"/>
      <c r="N27" s="112"/>
      <c r="O27" s="112"/>
      <c r="P27" s="112"/>
      <c r="Q27" s="114"/>
      <c r="R27" s="114"/>
      <c r="T27" s="152"/>
      <c r="U27" s="18"/>
      <c r="V27" s="17"/>
      <c r="W27" s="18"/>
      <c r="X27" s="17"/>
      <c r="Y27" s="18"/>
      <c r="Z27" s="17"/>
      <c r="AA27" s="18"/>
      <c r="AB27" s="17"/>
      <c r="AC27" s="18"/>
      <c r="AD27" s="17"/>
      <c r="AE27" s="18"/>
      <c r="AF27" s="17"/>
      <c r="AG27" s="18"/>
      <c r="AH27" s="17"/>
      <c r="AI27" s="18"/>
      <c r="AJ27" s="17"/>
      <c r="AK27" s="18"/>
      <c r="AL27" s="17"/>
      <c r="AM27" s="18"/>
      <c r="AN27" s="17"/>
      <c r="AO27" s="18"/>
      <c r="AP27" s="17"/>
      <c r="AQ27" s="18"/>
      <c r="AR27" s="18"/>
      <c r="AS27" s="145"/>
      <c r="AT27" s="146"/>
    </row>
    <row r="28" spans="1:46" ht="16.5" thickBot="1" x14ac:dyDescent="0.3">
      <c r="A28" s="132"/>
      <c r="B28" s="133"/>
      <c r="C28" s="133"/>
      <c r="D28" s="133"/>
      <c r="E28" s="134"/>
      <c r="F28" s="22"/>
      <c r="G28" s="138"/>
      <c r="H28" s="116" t="s">
        <v>30</v>
      </c>
      <c r="I28" s="118" t="s">
        <v>31</v>
      </c>
      <c r="J28" s="111" t="s">
        <v>32</v>
      </c>
      <c r="K28" s="138"/>
      <c r="L28" s="114"/>
      <c r="M28" s="13"/>
      <c r="N28" s="13"/>
      <c r="O28" s="13"/>
      <c r="P28" s="13"/>
      <c r="Q28" s="114"/>
      <c r="R28" s="114"/>
    </row>
    <row r="29" spans="1:46" ht="16.5" thickBot="1" x14ac:dyDescent="0.3">
      <c r="A29" s="132"/>
      <c r="B29" s="133"/>
      <c r="C29" s="133"/>
      <c r="D29" s="133"/>
      <c r="E29" s="134"/>
      <c r="F29" s="22"/>
      <c r="G29" s="138"/>
      <c r="H29" s="117"/>
      <c r="I29" s="119"/>
      <c r="J29" s="112"/>
      <c r="K29" s="138"/>
      <c r="L29" s="114"/>
      <c r="M29" s="13"/>
      <c r="N29" s="13"/>
      <c r="O29" s="13"/>
      <c r="P29" s="13"/>
      <c r="Q29" s="114"/>
      <c r="R29" s="114"/>
    </row>
    <row r="30" spans="1:46" ht="21" thickBot="1" x14ac:dyDescent="0.3">
      <c r="A30" s="132"/>
      <c r="B30" s="133"/>
      <c r="C30" s="133"/>
      <c r="D30" s="133"/>
      <c r="E30" s="134"/>
      <c r="F30" s="22"/>
      <c r="G30" s="138"/>
      <c r="H30" s="113"/>
      <c r="I30" s="113"/>
      <c r="J30" s="113"/>
      <c r="K30" s="19"/>
      <c r="L30" s="114"/>
      <c r="M30" s="13"/>
      <c r="N30" s="13"/>
      <c r="O30" s="13"/>
      <c r="P30" s="13"/>
      <c r="Q30" s="114"/>
      <c r="R30" s="114"/>
      <c r="T30" s="20" t="s">
        <v>48</v>
      </c>
    </row>
    <row r="31" spans="1:46" ht="16.5" thickBot="1" x14ac:dyDescent="0.3">
      <c r="A31" s="135"/>
      <c r="B31" s="136"/>
      <c r="C31" s="136"/>
      <c r="D31" s="136"/>
      <c r="E31" s="137"/>
      <c r="F31" s="22"/>
      <c r="G31" s="117"/>
      <c r="H31" s="115"/>
      <c r="I31" s="115"/>
      <c r="J31" s="115"/>
      <c r="K31" s="6"/>
      <c r="L31" s="114"/>
      <c r="M31" s="13"/>
      <c r="N31" s="13"/>
      <c r="O31" s="13"/>
      <c r="P31" s="13"/>
      <c r="Q31" s="114"/>
      <c r="R31" s="115"/>
    </row>
  </sheetData>
  <mergeCells count="140">
    <mergeCell ref="T26:T27"/>
    <mergeCell ref="H28:H29"/>
    <mergeCell ref="I28:I29"/>
    <mergeCell ref="J28:J29"/>
    <mergeCell ref="H30:H31"/>
    <mergeCell ref="I30:I31"/>
    <mergeCell ref="J30:J31"/>
    <mergeCell ref="K26:K29"/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T12:T13"/>
    <mergeCell ref="A13:B13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426240-11D5-4506-9BFA-41E09B8BB00B}">
  <dimension ref="A1:AT31"/>
  <sheetViews>
    <sheetView view="pageBreakPreview" zoomScale="145" zoomScaleNormal="55" zoomScaleSheetLayoutView="145" workbookViewId="0">
      <selection activeCell="J11" sqref="J11:K11"/>
    </sheetView>
    <sheetView workbookViewId="1"/>
  </sheetViews>
  <sheetFormatPr baseColWidth="10" defaultRowHeight="15" x14ac:dyDescent="0.25"/>
  <cols>
    <col min="1" max="6" width="5" customWidth="1"/>
    <col min="7" max="7" width="6.7109375" customWidth="1"/>
    <col min="8" max="8" width="7.28515625" customWidth="1"/>
    <col min="9" max="9" width="9" customWidth="1"/>
    <col min="10" max="11" width="16.5703125" customWidth="1"/>
    <col min="12" max="16" width="9" customWidth="1"/>
    <col min="17" max="17" width="13.5703125" customWidth="1"/>
    <col min="18" max="18" width="27.5703125" customWidth="1"/>
    <col min="19" max="19" width="2.28515625" customWidth="1"/>
    <col min="20" max="20" width="9.710937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28515625" customWidth="1"/>
    <col min="46" max="46" width="9.28515625" customWidth="1"/>
  </cols>
  <sheetData>
    <row r="1" spans="1:46" ht="15.75" thickBot="1" x14ac:dyDescent="0.3"/>
    <row r="2" spans="1:46" ht="15.75" thickTop="1" x14ac:dyDescent="0.25">
      <c r="A2" s="52" t="s">
        <v>0</v>
      </c>
      <c r="B2" s="53"/>
      <c r="C2" s="53"/>
      <c r="D2" s="53"/>
      <c r="E2" s="53"/>
      <c r="F2" s="53"/>
      <c r="G2" s="53"/>
      <c r="H2" s="53"/>
      <c r="I2" s="54"/>
      <c r="J2" s="2" t="s">
        <v>1</v>
      </c>
      <c r="K2" s="94" t="s">
        <v>2</v>
      </c>
      <c r="L2" s="95"/>
      <c r="M2" s="95"/>
      <c r="N2" s="95"/>
      <c r="O2" s="95"/>
      <c r="P2" s="96"/>
      <c r="Q2" s="7" t="s">
        <v>3</v>
      </c>
      <c r="R2" s="49" t="s">
        <v>4</v>
      </c>
      <c r="U2" s="147" t="s">
        <v>19</v>
      </c>
      <c r="W2" s="147" t="s">
        <v>38</v>
      </c>
      <c r="Y2" s="147" t="s">
        <v>39</v>
      </c>
      <c r="AA2" s="147" t="s">
        <v>40</v>
      </c>
      <c r="AC2" s="147" t="s">
        <v>41</v>
      </c>
      <c r="AE2" s="147" t="s">
        <v>42</v>
      </c>
      <c r="AG2" s="147" t="s">
        <v>20</v>
      </c>
      <c r="AI2" s="147" t="s">
        <v>43</v>
      </c>
      <c r="AK2" s="147" t="s">
        <v>44</v>
      </c>
      <c r="AM2" s="147" t="s">
        <v>45</v>
      </c>
      <c r="AO2" s="147" t="s">
        <v>46</v>
      </c>
      <c r="AQ2" s="147" t="s">
        <v>47</v>
      </c>
    </row>
    <row r="3" spans="1:46" ht="15.6" customHeight="1" x14ac:dyDescent="0.25">
      <c r="A3" s="88"/>
      <c r="B3" s="89"/>
      <c r="C3" s="89"/>
      <c r="D3" s="89"/>
      <c r="E3" s="89"/>
      <c r="F3" s="89"/>
      <c r="G3" s="89"/>
      <c r="H3" s="89"/>
      <c r="I3" s="90"/>
      <c r="J3" s="3"/>
      <c r="K3" s="97" t="s">
        <v>57</v>
      </c>
      <c r="L3" s="98"/>
      <c r="M3" s="98"/>
      <c r="N3" s="98"/>
      <c r="O3" s="98"/>
      <c r="P3" s="99"/>
      <c r="Q3" t="s">
        <v>53</v>
      </c>
      <c r="R3" s="50"/>
      <c r="U3" s="148"/>
      <c r="W3" s="148"/>
      <c r="Y3" s="148"/>
      <c r="AA3" s="148"/>
      <c r="AC3" s="148"/>
      <c r="AE3" s="148"/>
      <c r="AG3" s="148"/>
      <c r="AI3" s="148"/>
      <c r="AK3" s="148"/>
      <c r="AM3" s="148"/>
      <c r="AO3" s="148"/>
      <c r="AQ3" s="148"/>
    </row>
    <row r="4" spans="1:46" ht="23.25" thickBot="1" x14ac:dyDescent="0.3">
      <c r="A4" s="91"/>
      <c r="B4" s="92"/>
      <c r="C4" s="92"/>
      <c r="D4" s="92"/>
      <c r="E4" s="92"/>
      <c r="F4" s="92"/>
      <c r="G4" s="92"/>
      <c r="H4" s="92"/>
      <c r="I4" s="93"/>
      <c r="J4" s="4">
        <v>2021</v>
      </c>
      <c r="K4" s="100"/>
      <c r="L4" s="101"/>
      <c r="M4" s="101"/>
      <c r="N4" s="101"/>
      <c r="O4" s="101"/>
      <c r="P4" s="102"/>
      <c r="Q4" s="6"/>
      <c r="R4" s="50"/>
      <c r="U4" s="148"/>
      <c r="W4" s="148"/>
      <c r="Y4" s="148"/>
      <c r="AA4" s="148"/>
      <c r="AC4" s="148"/>
      <c r="AE4" s="148"/>
      <c r="AG4" s="148"/>
      <c r="AI4" s="148"/>
      <c r="AK4" s="148"/>
      <c r="AM4" s="148"/>
      <c r="AO4" s="148"/>
      <c r="AQ4" s="148"/>
    </row>
    <row r="5" spans="1:46" ht="28.5" thickTop="1" thickBot="1" x14ac:dyDescent="0.3">
      <c r="A5" s="52" t="s">
        <v>5</v>
      </c>
      <c r="B5" s="53"/>
      <c r="C5" s="53"/>
      <c r="D5" s="53"/>
      <c r="E5" s="53"/>
      <c r="F5" s="53"/>
      <c r="G5" s="53"/>
      <c r="H5" s="53"/>
      <c r="I5" s="54"/>
      <c r="J5" s="5"/>
      <c r="K5" s="8" t="s">
        <v>6</v>
      </c>
      <c r="L5" s="61" t="s">
        <v>7</v>
      </c>
      <c r="M5" s="62"/>
      <c r="N5" s="62"/>
      <c r="O5" s="62"/>
      <c r="P5" s="63"/>
      <c r="Q5" s="10" t="s">
        <v>8</v>
      </c>
      <c r="R5" s="50"/>
      <c r="T5" s="18"/>
      <c r="U5" s="149"/>
      <c r="V5" s="25"/>
      <c r="W5" s="149"/>
      <c r="X5" s="25"/>
      <c r="Y5" s="149"/>
      <c r="Z5" s="25"/>
      <c r="AA5" s="149"/>
      <c r="AB5" s="25"/>
      <c r="AC5" s="149"/>
      <c r="AD5" s="25"/>
      <c r="AE5" s="149"/>
      <c r="AF5" s="25"/>
      <c r="AG5" s="149"/>
      <c r="AH5" s="25"/>
      <c r="AI5" s="149"/>
      <c r="AJ5" s="25"/>
      <c r="AK5" s="149"/>
      <c r="AL5" s="25"/>
      <c r="AM5" s="149"/>
      <c r="AN5" s="25"/>
      <c r="AO5" s="149"/>
      <c r="AP5" s="25"/>
      <c r="AQ5" s="149"/>
      <c r="AR5" s="23"/>
      <c r="AS5" s="37"/>
    </row>
    <row r="6" spans="1:46" ht="17.25" thickTop="1" thickBot="1" x14ac:dyDescent="0.3">
      <c r="A6" s="55"/>
      <c r="B6" s="56"/>
      <c r="C6" s="56"/>
      <c r="D6" s="56"/>
      <c r="E6" s="56"/>
      <c r="F6" s="56"/>
      <c r="G6" s="56"/>
      <c r="H6" s="56"/>
      <c r="I6" s="57"/>
      <c r="J6" s="5"/>
      <c r="K6" s="9"/>
      <c r="L6" s="64"/>
      <c r="M6" s="65"/>
      <c r="N6" s="65"/>
      <c r="O6" s="65"/>
      <c r="P6" s="66"/>
      <c r="Q6" s="3"/>
      <c r="R6" s="50"/>
      <c r="T6" s="153">
        <v>10</v>
      </c>
      <c r="U6" s="36">
        <v>1</v>
      </c>
      <c r="V6" s="38"/>
      <c r="W6" s="36">
        <v>2</v>
      </c>
      <c r="X6" s="35"/>
      <c r="Y6" s="36">
        <v>3</v>
      </c>
      <c r="Z6" s="35"/>
      <c r="AA6" s="36">
        <v>4</v>
      </c>
      <c r="AB6" s="35"/>
      <c r="AC6" s="36">
        <v>5</v>
      </c>
      <c r="AD6" s="35"/>
      <c r="AE6" s="36">
        <v>6</v>
      </c>
      <c r="AF6" s="35"/>
      <c r="AG6" s="36">
        <v>7</v>
      </c>
      <c r="AH6" s="35"/>
      <c r="AI6" s="36">
        <v>8</v>
      </c>
      <c r="AJ6" s="35"/>
      <c r="AK6" s="36">
        <v>9</v>
      </c>
      <c r="AL6" s="35"/>
      <c r="AM6" s="36">
        <v>10</v>
      </c>
      <c r="AN6" s="35"/>
      <c r="AO6" s="36">
        <v>11</v>
      </c>
      <c r="AP6" s="35"/>
      <c r="AQ6" s="36">
        <v>12</v>
      </c>
      <c r="AR6" s="1"/>
      <c r="AS6" s="37"/>
    </row>
    <row r="7" spans="1:46" ht="17.25" thickTop="1" thickBot="1" x14ac:dyDescent="0.3">
      <c r="A7" s="58"/>
      <c r="B7" s="59"/>
      <c r="C7" s="59"/>
      <c r="D7" s="59"/>
      <c r="E7" s="59"/>
      <c r="F7" s="59"/>
      <c r="G7" s="59"/>
      <c r="H7" s="59"/>
      <c r="I7" s="60"/>
      <c r="J7" s="6"/>
      <c r="K7" s="6"/>
      <c r="L7" s="67"/>
      <c r="M7" s="68"/>
      <c r="N7" s="68"/>
      <c r="O7" s="68"/>
      <c r="P7" s="69"/>
      <c r="Q7" s="11"/>
      <c r="R7" s="51"/>
      <c r="T7" s="151"/>
      <c r="U7" s="15"/>
      <c r="V7" s="14"/>
      <c r="W7" s="15"/>
      <c r="X7" s="14"/>
      <c r="Y7" s="15"/>
      <c r="Z7" s="14"/>
      <c r="AA7" s="15"/>
      <c r="AB7" s="14"/>
      <c r="AC7" s="15"/>
      <c r="AD7" s="14"/>
      <c r="AE7" s="15"/>
      <c r="AF7" s="14"/>
      <c r="AG7" s="15"/>
      <c r="AH7" s="14"/>
      <c r="AI7" s="15"/>
      <c r="AJ7" s="14"/>
      <c r="AK7" s="15"/>
      <c r="AL7" s="14"/>
      <c r="AM7" s="15"/>
      <c r="AN7" s="14"/>
      <c r="AO7" s="15"/>
      <c r="AP7" s="14"/>
      <c r="AQ7" s="15"/>
      <c r="AR7" s="15"/>
      <c r="AS7" s="26"/>
    </row>
    <row r="8" spans="1:46" ht="17.25" thickTop="1" thickBot="1" x14ac:dyDescent="0.3">
      <c r="A8" s="70" t="s">
        <v>9</v>
      </c>
      <c r="B8" s="71"/>
      <c r="C8" s="71"/>
      <c r="D8" s="71"/>
      <c r="E8" s="71"/>
      <c r="F8" s="71"/>
      <c r="G8" s="71"/>
      <c r="H8" s="71"/>
      <c r="I8" s="72"/>
      <c r="J8" s="73" t="s">
        <v>10</v>
      </c>
      <c r="K8" s="74"/>
      <c r="L8" s="79" t="s">
        <v>11</v>
      </c>
      <c r="M8" s="80"/>
      <c r="N8" s="80"/>
      <c r="O8" s="80"/>
      <c r="P8" s="81"/>
      <c r="Q8" s="82" t="s">
        <v>12</v>
      </c>
      <c r="R8" s="83"/>
      <c r="T8" s="150">
        <v>8</v>
      </c>
      <c r="U8" s="15"/>
      <c r="V8" s="14"/>
      <c r="W8" s="15"/>
      <c r="X8" s="14"/>
      <c r="Y8" s="15"/>
      <c r="Z8" s="14"/>
      <c r="AA8" s="15"/>
      <c r="AB8" s="14"/>
      <c r="AC8" s="15"/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5"/>
      <c r="AS8" s="141" t="s">
        <v>49</v>
      </c>
      <c r="AT8" s="142"/>
    </row>
    <row r="9" spans="1:46" ht="16.149999999999999" customHeight="1" thickTop="1" thickBot="1" x14ac:dyDescent="0.3">
      <c r="A9" s="45" t="s">
        <v>13</v>
      </c>
      <c r="B9" s="46"/>
      <c r="C9" s="45" t="s">
        <v>15</v>
      </c>
      <c r="D9" s="46"/>
      <c r="E9" s="45" t="s">
        <v>16</v>
      </c>
      <c r="F9" s="46"/>
      <c r="G9" s="45" t="s">
        <v>17</v>
      </c>
      <c r="H9" s="46"/>
      <c r="I9" s="39" t="s">
        <v>18</v>
      </c>
      <c r="J9" s="75"/>
      <c r="K9" s="76"/>
      <c r="L9" s="12" t="s">
        <v>13</v>
      </c>
      <c r="M9" s="41" t="s">
        <v>15</v>
      </c>
      <c r="N9" s="41" t="s">
        <v>16</v>
      </c>
      <c r="O9" s="43" t="s">
        <v>17</v>
      </c>
      <c r="P9" s="39" t="s">
        <v>18</v>
      </c>
      <c r="Q9" s="84"/>
      <c r="R9" s="85"/>
      <c r="T9" s="151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4"/>
      <c r="AG9" s="15"/>
      <c r="AH9" s="14"/>
      <c r="AI9" s="15"/>
      <c r="AJ9" s="14"/>
      <c r="AK9" s="15"/>
      <c r="AL9" s="14"/>
      <c r="AM9" s="15"/>
      <c r="AN9" s="14"/>
      <c r="AO9" s="15"/>
      <c r="AP9" s="14"/>
      <c r="AQ9" s="15"/>
      <c r="AR9" s="15"/>
      <c r="AS9" s="143"/>
      <c r="AT9" s="144"/>
    </row>
    <row r="10" spans="1:46" ht="26.25" thickBot="1" x14ac:dyDescent="0.3">
      <c r="A10" s="47"/>
      <c r="B10" s="48"/>
      <c r="C10" s="47"/>
      <c r="D10" s="48"/>
      <c r="E10" s="47"/>
      <c r="F10" s="48"/>
      <c r="G10" s="47"/>
      <c r="H10" s="48"/>
      <c r="I10" s="40"/>
      <c r="J10" s="77"/>
      <c r="K10" s="78"/>
      <c r="L10" s="34" t="s">
        <v>14</v>
      </c>
      <c r="M10" s="42"/>
      <c r="N10" s="42"/>
      <c r="O10" s="44"/>
      <c r="P10" s="40"/>
      <c r="Q10" s="86"/>
      <c r="R10" s="87"/>
      <c r="T10" s="150">
        <v>6</v>
      </c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5"/>
      <c r="AS10" s="143"/>
      <c r="AT10" s="144"/>
    </row>
    <row r="11" spans="1:46" ht="16.5" thickBot="1" x14ac:dyDescent="0.3">
      <c r="A11" s="127">
        <f>VLOOKUP(K3,'SOURCE 1ER SEMESTRE'!A2:O5,3,FALSE)</f>
        <v>12.53</v>
      </c>
      <c r="B11" s="128"/>
      <c r="C11" s="127"/>
      <c r="D11" s="128"/>
      <c r="E11" s="127"/>
      <c r="F11" s="128"/>
      <c r="G11" s="127"/>
      <c r="H11" s="128"/>
      <c r="I11" s="14"/>
      <c r="J11" s="103" t="s">
        <v>60</v>
      </c>
      <c r="K11" s="104"/>
      <c r="L11" s="13"/>
      <c r="M11" s="13"/>
      <c r="N11" s="13"/>
      <c r="O11" s="14"/>
      <c r="P11" s="14"/>
      <c r="Q11" s="105"/>
      <c r="R11" s="106"/>
      <c r="T11" s="151"/>
      <c r="U11" s="15"/>
      <c r="V11" s="14"/>
      <c r="W11" s="15"/>
      <c r="X11" s="14"/>
      <c r="Y11" s="15"/>
      <c r="Z11" s="14"/>
      <c r="AA11" s="15"/>
      <c r="AB11" s="14"/>
      <c r="AC11" s="15"/>
      <c r="AD11" s="14"/>
      <c r="AE11" s="15"/>
      <c r="AF11" s="14"/>
      <c r="AG11" s="15"/>
      <c r="AH11" s="14"/>
      <c r="AI11" s="15"/>
      <c r="AJ11" s="14"/>
      <c r="AK11" s="15"/>
      <c r="AL11" s="14"/>
      <c r="AM11" s="15"/>
      <c r="AN11" s="14"/>
      <c r="AO11" s="15"/>
      <c r="AP11" s="14"/>
      <c r="AQ11" s="15"/>
      <c r="AR11" s="15"/>
      <c r="AS11" s="143"/>
      <c r="AT11" s="144"/>
    </row>
    <row r="12" spans="1:46" ht="16.5" thickBot="1" x14ac:dyDescent="0.3">
      <c r="A12" s="127">
        <f>VLOOKUP(K3,'SOURCE 1ER SEMESTRE'!A2:O5,4,FALSE)</f>
        <v>12</v>
      </c>
      <c r="B12" s="128"/>
      <c r="C12" s="127"/>
      <c r="D12" s="128"/>
      <c r="E12" s="127"/>
      <c r="F12" s="128"/>
      <c r="G12" s="127"/>
      <c r="H12" s="128"/>
      <c r="I12" s="14"/>
      <c r="J12" s="103" t="s">
        <v>61</v>
      </c>
      <c r="K12" s="104"/>
      <c r="L12" s="13"/>
      <c r="M12" s="13"/>
      <c r="N12" s="13"/>
      <c r="O12" s="14"/>
      <c r="P12" s="14"/>
      <c r="Q12" s="105"/>
      <c r="R12" s="106"/>
      <c r="T12" s="150">
        <v>4</v>
      </c>
      <c r="U12" s="15"/>
      <c r="V12" s="14"/>
      <c r="W12" s="15"/>
      <c r="X12" s="14"/>
      <c r="Y12" s="15"/>
      <c r="Z12" s="14"/>
      <c r="AA12" s="24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5"/>
      <c r="AS12" s="143"/>
      <c r="AT12" s="144"/>
    </row>
    <row r="13" spans="1:46" ht="16.5" thickBot="1" x14ac:dyDescent="0.3">
      <c r="A13" s="127">
        <f>VLOOKUP(K3,'SOURCE 1ER SEMESTRE'!A2:O5,5,FALSE)</f>
        <v>9.5</v>
      </c>
      <c r="B13" s="156"/>
      <c r="C13" s="127"/>
      <c r="D13" s="128"/>
      <c r="E13" s="127"/>
      <c r="F13" s="128"/>
      <c r="G13" s="127"/>
      <c r="H13" s="128"/>
      <c r="I13" s="14"/>
      <c r="J13" s="103" t="s">
        <v>62</v>
      </c>
      <c r="K13" s="104"/>
      <c r="L13" s="13"/>
      <c r="M13" s="13"/>
      <c r="N13" s="13"/>
      <c r="O13" s="14"/>
      <c r="P13" s="14"/>
      <c r="Q13" s="105"/>
      <c r="R13" s="106"/>
      <c r="T13" s="151"/>
      <c r="U13" s="15"/>
      <c r="V13" s="14"/>
      <c r="W13" s="15"/>
      <c r="X13" s="14"/>
      <c r="Y13" s="15"/>
      <c r="Z13" s="14"/>
      <c r="AA13" s="15"/>
      <c r="AB13" s="14"/>
      <c r="AC13" s="15"/>
      <c r="AD13" s="14"/>
      <c r="AE13" s="15"/>
      <c r="AF13" s="14"/>
      <c r="AG13" s="15"/>
      <c r="AH13" s="14"/>
      <c r="AI13" s="15"/>
      <c r="AJ13" s="14"/>
      <c r="AK13" s="15"/>
      <c r="AL13" s="14"/>
      <c r="AM13" s="15"/>
      <c r="AN13" s="14"/>
      <c r="AO13" s="15"/>
      <c r="AP13" s="14"/>
      <c r="AQ13" s="15"/>
      <c r="AR13" s="15"/>
      <c r="AS13" s="143"/>
      <c r="AT13" s="144"/>
    </row>
    <row r="14" spans="1:46" ht="16.5" thickBot="1" x14ac:dyDescent="0.3">
      <c r="A14" s="127">
        <f>VLOOKUP(K3,'SOURCE 1ER SEMESTRE'!A2:O5,6,FALSE)</f>
        <v>15.25</v>
      </c>
      <c r="B14" s="156"/>
      <c r="C14" s="127"/>
      <c r="D14" s="128"/>
      <c r="E14" s="127"/>
      <c r="F14" s="128"/>
      <c r="G14" s="127"/>
      <c r="H14" s="128"/>
      <c r="I14" s="14"/>
      <c r="J14" s="103" t="s">
        <v>64</v>
      </c>
      <c r="K14" s="104"/>
      <c r="L14" s="13"/>
      <c r="M14" s="13"/>
      <c r="N14" s="13"/>
      <c r="O14" s="14"/>
      <c r="P14" s="14"/>
      <c r="Q14" s="105"/>
      <c r="R14" s="106"/>
      <c r="T14" s="150">
        <v>2</v>
      </c>
      <c r="U14" s="24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5"/>
      <c r="AS14" s="143"/>
      <c r="AT14" s="144"/>
    </row>
    <row r="15" spans="1:46" ht="20.45" customHeight="1" thickBot="1" x14ac:dyDescent="0.3">
      <c r="A15" s="127">
        <f>VLOOKUP(K3,'SOURCE 1ER SEMESTRE'!A2:O5,7,FALSE)</f>
        <v>13.35</v>
      </c>
      <c r="B15" s="156"/>
      <c r="C15" s="127"/>
      <c r="D15" s="128"/>
      <c r="E15" s="127"/>
      <c r="F15" s="128"/>
      <c r="G15" s="127"/>
      <c r="H15" s="128"/>
      <c r="I15" s="14"/>
      <c r="J15" s="103" t="s">
        <v>63</v>
      </c>
      <c r="K15" s="104"/>
      <c r="L15" s="13"/>
      <c r="M15" s="13"/>
      <c r="N15" s="13"/>
      <c r="O15" s="14"/>
      <c r="P15" s="14"/>
      <c r="Q15" s="105"/>
      <c r="R15" s="106"/>
      <c r="T15" s="151"/>
      <c r="U15" s="15"/>
      <c r="V15" s="14"/>
      <c r="W15" s="15"/>
      <c r="X15" s="14"/>
      <c r="Y15" s="15"/>
      <c r="Z15" s="14"/>
      <c r="AA15" s="15"/>
      <c r="AB15" s="14"/>
      <c r="AC15" s="15"/>
      <c r="AD15" s="14"/>
      <c r="AE15" s="15"/>
      <c r="AF15" s="14"/>
      <c r="AG15" s="15"/>
      <c r="AH15" s="14"/>
      <c r="AI15" s="15"/>
      <c r="AJ15" s="14"/>
      <c r="AK15" s="15"/>
      <c r="AL15" s="14"/>
      <c r="AM15" s="15"/>
      <c r="AN15" s="14"/>
      <c r="AO15" s="15"/>
      <c r="AP15" s="14"/>
      <c r="AQ15" s="15"/>
      <c r="AR15" s="15"/>
      <c r="AS15" s="143"/>
      <c r="AT15" s="144"/>
    </row>
    <row r="16" spans="1:46" ht="16.5" thickBot="1" x14ac:dyDescent="0.3">
      <c r="A16" s="127">
        <f>VLOOKUP(K3,'SOURCE 1ER SEMESTRE'!A2:O5,8,FALSE)</f>
        <v>12.15</v>
      </c>
      <c r="B16" s="156"/>
      <c r="C16" s="127"/>
      <c r="D16" s="128"/>
      <c r="E16" s="127"/>
      <c r="F16" s="128"/>
      <c r="G16" s="127"/>
      <c r="H16" s="128"/>
      <c r="I16" s="14"/>
      <c r="J16" s="103" t="s">
        <v>65</v>
      </c>
      <c r="K16" s="104"/>
      <c r="L16" s="13"/>
      <c r="M16" s="13"/>
      <c r="N16" s="13"/>
      <c r="O16" s="14"/>
      <c r="P16" s="14"/>
      <c r="Q16" s="105"/>
      <c r="R16" s="106"/>
      <c r="T16" s="154" t="s">
        <v>18</v>
      </c>
      <c r="U16" s="27"/>
      <c r="V16" s="28"/>
      <c r="W16" s="27"/>
      <c r="X16" s="28"/>
      <c r="Y16" s="27"/>
      <c r="Z16" s="28"/>
      <c r="AA16" s="27"/>
      <c r="AB16" s="28"/>
      <c r="AC16" s="27"/>
      <c r="AD16" s="28"/>
      <c r="AE16" s="27"/>
      <c r="AF16" s="28"/>
      <c r="AG16" s="27"/>
      <c r="AH16" s="28"/>
      <c r="AI16" s="29"/>
      <c r="AJ16" s="28"/>
      <c r="AK16" s="27"/>
      <c r="AL16" s="28"/>
      <c r="AM16" s="27"/>
      <c r="AN16" s="28"/>
      <c r="AO16" s="27"/>
      <c r="AP16" s="28"/>
      <c r="AQ16" s="27"/>
      <c r="AR16" s="27"/>
      <c r="AS16" s="143"/>
      <c r="AT16" s="144"/>
    </row>
    <row r="17" spans="1:46" ht="16.5" thickBot="1" x14ac:dyDescent="0.3">
      <c r="A17" s="127">
        <f>VLOOKUP(K3,'SOURCE 1ER SEMESTRE'!A2:O5,9,FALSE)</f>
        <v>12.67</v>
      </c>
      <c r="B17" s="156"/>
      <c r="C17" s="127"/>
      <c r="D17" s="128"/>
      <c r="E17" s="127"/>
      <c r="F17" s="128"/>
      <c r="G17" s="127"/>
      <c r="H17" s="128"/>
      <c r="I17" s="14"/>
      <c r="J17" s="103" t="s">
        <v>66</v>
      </c>
      <c r="K17" s="104"/>
      <c r="L17" s="13"/>
      <c r="M17" s="13"/>
      <c r="N17" s="13"/>
      <c r="O17" s="14"/>
      <c r="P17" s="14"/>
      <c r="Q17" s="105"/>
      <c r="R17" s="106"/>
      <c r="T17" s="155"/>
      <c r="U17" s="30"/>
      <c r="V17" s="31"/>
      <c r="W17" s="30"/>
      <c r="X17" s="31"/>
      <c r="Y17" s="30"/>
      <c r="Z17" s="31"/>
      <c r="AA17" s="30"/>
      <c r="AB17" s="31"/>
      <c r="AC17" s="30"/>
      <c r="AD17" s="31"/>
      <c r="AE17" s="30"/>
      <c r="AF17" s="31"/>
      <c r="AG17" s="30"/>
      <c r="AH17" s="31"/>
      <c r="AI17" s="30"/>
      <c r="AJ17" s="31"/>
      <c r="AK17" s="30"/>
      <c r="AL17" s="31"/>
      <c r="AM17" s="30"/>
      <c r="AN17" s="31"/>
      <c r="AO17" s="30"/>
      <c r="AP17" s="31"/>
      <c r="AQ17" s="30"/>
      <c r="AR17" s="30"/>
      <c r="AS17" s="143"/>
      <c r="AT17" s="144"/>
    </row>
    <row r="18" spans="1:46" ht="16.5" thickBot="1" x14ac:dyDescent="0.3">
      <c r="A18" s="127">
        <f>VLOOKUP(K3,'SOURCE 1ER SEMESTRE'!A2:O5,10,FALSE)</f>
        <v>18</v>
      </c>
      <c r="B18" s="156"/>
      <c r="C18" s="127"/>
      <c r="D18" s="128"/>
      <c r="E18" s="127"/>
      <c r="F18" s="128"/>
      <c r="G18" s="127"/>
      <c r="H18" s="128"/>
      <c r="I18" s="14"/>
      <c r="J18" s="103" t="s">
        <v>67</v>
      </c>
      <c r="K18" s="104"/>
      <c r="L18" s="13"/>
      <c r="M18" s="13"/>
      <c r="N18" s="13"/>
      <c r="O18" s="14"/>
      <c r="P18" s="14"/>
      <c r="Q18" s="105"/>
      <c r="R18" s="106"/>
      <c r="T18" s="150">
        <v>-2</v>
      </c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5"/>
      <c r="AS18" s="143"/>
      <c r="AT18" s="144"/>
    </row>
    <row r="19" spans="1:46" ht="16.5" thickBot="1" x14ac:dyDescent="0.3">
      <c r="A19" s="127">
        <f>VLOOKUP(K3,'SOURCE 1ER SEMESTRE'!A2:O5,11,FALSE)</f>
        <v>13.86</v>
      </c>
      <c r="B19" s="156"/>
      <c r="C19" s="127"/>
      <c r="D19" s="128"/>
      <c r="E19" s="127"/>
      <c r="F19" s="128"/>
      <c r="G19" s="127"/>
      <c r="H19" s="128"/>
      <c r="I19" s="14"/>
      <c r="J19" s="103" t="s">
        <v>68</v>
      </c>
      <c r="K19" s="104"/>
      <c r="L19" s="13"/>
      <c r="M19" s="13"/>
      <c r="N19" s="13"/>
      <c r="O19" s="14"/>
      <c r="P19" s="14"/>
      <c r="Q19" s="105"/>
      <c r="R19" s="106"/>
      <c r="T19" s="151"/>
      <c r="U19" s="15"/>
      <c r="V19" s="14"/>
      <c r="W19" s="15"/>
      <c r="X19" s="14"/>
      <c r="Y19" s="15"/>
      <c r="Z19" s="14"/>
      <c r="AA19" s="15"/>
      <c r="AB19" s="14"/>
      <c r="AC19" s="15"/>
      <c r="AD19" s="14"/>
      <c r="AE19" s="15"/>
      <c r="AF19" s="14"/>
      <c r="AG19" s="15"/>
      <c r="AH19" s="14"/>
      <c r="AI19" s="15"/>
      <c r="AJ19" s="14"/>
      <c r="AK19" s="15"/>
      <c r="AL19" s="14"/>
      <c r="AM19" s="15"/>
      <c r="AN19" s="14"/>
      <c r="AO19" s="15"/>
      <c r="AP19" s="14"/>
      <c r="AQ19" s="15"/>
      <c r="AR19" s="15"/>
      <c r="AS19" s="143"/>
      <c r="AT19" s="144"/>
    </row>
    <row r="20" spans="1:46" ht="16.5" thickBot="1" x14ac:dyDescent="0.3">
      <c r="A20" s="127">
        <f>VLOOKUP(K3,'SOURCE 1ER SEMESTRE'!A2:O5,12,FALSE)</f>
        <v>12.5</v>
      </c>
      <c r="B20" s="156"/>
      <c r="C20" s="127"/>
      <c r="D20" s="128"/>
      <c r="E20" s="127"/>
      <c r="F20" s="128"/>
      <c r="G20" s="127"/>
      <c r="H20" s="128"/>
      <c r="I20" s="14"/>
      <c r="J20" s="103" t="s">
        <v>69</v>
      </c>
      <c r="K20" s="104"/>
      <c r="L20" s="13"/>
      <c r="M20" s="13"/>
      <c r="N20" s="13"/>
      <c r="O20" s="14"/>
      <c r="P20" s="14"/>
      <c r="Q20" s="105"/>
      <c r="R20" s="106"/>
      <c r="T20" s="150">
        <v>-4</v>
      </c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5"/>
      <c r="AS20" s="143"/>
      <c r="AT20" s="144"/>
    </row>
    <row r="21" spans="1:46" ht="16.5" thickBot="1" x14ac:dyDescent="0.3">
      <c r="A21" s="127">
        <f>VLOOKUP(K3,'SOURCE 1ER SEMESTRE'!A2:O5,13,FALSE)</f>
        <v>8</v>
      </c>
      <c r="B21" s="156"/>
      <c r="C21" s="127"/>
      <c r="D21" s="128"/>
      <c r="E21" s="127"/>
      <c r="F21" s="128"/>
      <c r="G21" s="127"/>
      <c r="H21" s="128"/>
      <c r="I21" s="14"/>
      <c r="J21" s="103" t="s">
        <v>70</v>
      </c>
      <c r="K21" s="104"/>
      <c r="L21" s="13"/>
      <c r="M21" s="13"/>
      <c r="N21" s="13"/>
      <c r="O21" s="14"/>
      <c r="P21" s="14"/>
      <c r="Q21" s="105"/>
      <c r="R21" s="106"/>
      <c r="T21" s="151"/>
      <c r="U21" s="15"/>
      <c r="V21" s="14"/>
      <c r="W21" s="15"/>
      <c r="X21" s="14"/>
      <c r="Y21" s="15"/>
      <c r="Z21" s="14"/>
      <c r="AA21" s="15"/>
      <c r="AB21" s="14"/>
      <c r="AC21" s="15"/>
      <c r="AD21" s="14"/>
      <c r="AE21" s="15"/>
      <c r="AF21" s="14"/>
      <c r="AG21" s="15"/>
      <c r="AH21" s="14"/>
      <c r="AI21" s="15"/>
      <c r="AJ21" s="14"/>
      <c r="AK21" s="15"/>
      <c r="AL21" s="14"/>
      <c r="AM21" s="15"/>
      <c r="AN21" s="14"/>
      <c r="AO21" s="15"/>
      <c r="AP21" s="14"/>
      <c r="AQ21" s="15"/>
      <c r="AR21" s="15"/>
      <c r="AS21" s="143"/>
      <c r="AT21" s="144"/>
    </row>
    <row r="22" spans="1:46" ht="16.5" thickBot="1" x14ac:dyDescent="0.3">
      <c r="A22" s="139">
        <f>VLOOKUP(K3,'SOURCE 1ER SEMESTRE'!A2:O5,14,FALSE)</f>
        <v>12.04</v>
      </c>
      <c r="B22" s="140"/>
      <c r="C22" s="139"/>
      <c r="D22" s="140"/>
      <c r="E22" s="139"/>
      <c r="F22" s="140"/>
      <c r="G22" s="139"/>
      <c r="H22" s="140"/>
      <c r="I22" s="17"/>
      <c r="J22" s="107" t="s">
        <v>71</v>
      </c>
      <c r="K22" s="108"/>
      <c r="L22" s="16"/>
      <c r="M22" s="16"/>
      <c r="N22" s="16"/>
      <c r="O22" s="17"/>
      <c r="P22" s="17"/>
      <c r="Q22" s="109"/>
      <c r="R22" s="110"/>
      <c r="T22" s="150">
        <v>-6</v>
      </c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5"/>
      <c r="AS22" s="143"/>
      <c r="AT22" s="144"/>
    </row>
    <row r="23" spans="1:46" ht="17.25" thickTop="1" thickBot="1" x14ac:dyDescent="0.3">
      <c r="A23" s="20" t="s">
        <v>33</v>
      </c>
      <c r="B23" s="20"/>
      <c r="J23" s="20" t="s">
        <v>34</v>
      </c>
      <c r="N23" s="20" t="s">
        <v>35</v>
      </c>
      <c r="T23" s="151"/>
      <c r="U23" s="15"/>
      <c r="V23" s="14"/>
      <c r="W23" s="15"/>
      <c r="X23" s="14"/>
      <c r="Y23" s="15"/>
      <c r="Z23" s="14"/>
      <c r="AA23" s="15"/>
      <c r="AB23" s="14"/>
      <c r="AC23" s="15"/>
      <c r="AD23" s="14"/>
      <c r="AE23" s="15"/>
      <c r="AF23" s="14"/>
      <c r="AG23" s="15"/>
      <c r="AH23" s="14"/>
      <c r="AI23" s="15"/>
      <c r="AJ23" s="14"/>
      <c r="AK23" s="15"/>
      <c r="AL23" s="14"/>
      <c r="AM23" s="15"/>
      <c r="AN23" s="14"/>
      <c r="AO23" s="15"/>
      <c r="AP23" s="14"/>
      <c r="AQ23" s="15"/>
      <c r="AR23" s="15"/>
      <c r="AS23" s="143"/>
      <c r="AT23" s="144"/>
    </row>
    <row r="24" spans="1:46" ht="16.5" thickBot="1" x14ac:dyDescent="0.3">
      <c r="T24" s="150">
        <v>-8</v>
      </c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5"/>
      <c r="AS24" s="143"/>
      <c r="AT24" s="144"/>
    </row>
    <row r="25" spans="1:46" ht="43.9" customHeight="1" thickBot="1" x14ac:dyDescent="0.3">
      <c r="A25" s="124" t="s">
        <v>21</v>
      </c>
      <c r="B25" s="125"/>
      <c r="C25" s="125"/>
      <c r="D25" s="125"/>
      <c r="E25" s="126"/>
      <c r="F25" s="21"/>
      <c r="G25" s="124" t="s">
        <v>22</v>
      </c>
      <c r="H25" s="125"/>
      <c r="I25" s="125"/>
      <c r="J25" s="125"/>
      <c r="K25" s="126"/>
      <c r="L25" s="114"/>
      <c r="M25" s="124" t="s">
        <v>23</v>
      </c>
      <c r="N25" s="125"/>
      <c r="O25" s="125"/>
      <c r="P25" s="126"/>
      <c r="Q25" s="114"/>
      <c r="R25" s="33" t="s">
        <v>24</v>
      </c>
      <c r="T25" s="151"/>
      <c r="U25" s="15"/>
      <c r="V25" s="14"/>
      <c r="W25" s="15"/>
      <c r="X25" s="14"/>
      <c r="Y25" s="15"/>
      <c r="Z25" s="14"/>
      <c r="AA25" s="15"/>
      <c r="AB25" s="14"/>
      <c r="AC25" s="15"/>
      <c r="AD25" s="14"/>
      <c r="AE25" s="15"/>
      <c r="AF25" s="14"/>
      <c r="AG25" s="15"/>
      <c r="AH25" s="14"/>
      <c r="AI25" s="15"/>
      <c r="AJ25" s="14"/>
      <c r="AK25" s="15"/>
      <c r="AL25" s="14"/>
      <c r="AM25" s="15"/>
      <c r="AN25" s="14"/>
      <c r="AO25" s="15"/>
      <c r="AP25" s="14"/>
      <c r="AQ25" s="15"/>
      <c r="AR25" s="15"/>
      <c r="AS25" s="143"/>
      <c r="AT25" s="144"/>
    </row>
    <row r="26" spans="1:46" ht="24" customHeight="1" thickBot="1" x14ac:dyDescent="0.3">
      <c r="A26" s="129"/>
      <c r="B26" s="130"/>
      <c r="C26" s="130"/>
      <c r="D26" s="130"/>
      <c r="E26" s="131"/>
      <c r="F26" s="22"/>
      <c r="G26" s="116" t="s">
        <v>36</v>
      </c>
      <c r="H26" s="120" t="s">
        <v>26</v>
      </c>
      <c r="I26" s="120"/>
      <c r="J26" s="121"/>
      <c r="K26" s="116" t="s">
        <v>37</v>
      </c>
      <c r="L26" s="114"/>
      <c r="M26" s="111" t="s">
        <v>27</v>
      </c>
      <c r="N26" s="111" t="s">
        <v>28</v>
      </c>
      <c r="O26" s="111" t="s">
        <v>29</v>
      </c>
      <c r="P26" s="111" t="s">
        <v>25</v>
      </c>
      <c r="Q26" s="114"/>
      <c r="R26" s="113"/>
      <c r="T26" s="150">
        <v>-10</v>
      </c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5"/>
      <c r="AS26" s="143"/>
      <c r="AT26" s="144"/>
    </row>
    <row r="27" spans="1:46" ht="16.5" thickBot="1" x14ac:dyDescent="0.3">
      <c r="A27" s="132"/>
      <c r="B27" s="133"/>
      <c r="C27" s="133"/>
      <c r="D27" s="133"/>
      <c r="E27" s="134"/>
      <c r="F27" s="22"/>
      <c r="G27" s="138"/>
      <c r="H27" s="122"/>
      <c r="I27" s="122"/>
      <c r="J27" s="123"/>
      <c r="K27" s="138"/>
      <c r="L27" s="114"/>
      <c r="M27" s="112"/>
      <c r="N27" s="112"/>
      <c r="O27" s="112"/>
      <c r="P27" s="112"/>
      <c r="Q27" s="114"/>
      <c r="R27" s="114"/>
      <c r="T27" s="152"/>
      <c r="U27" s="18"/>
      <c r="V27" s="17"/>
      <c r="W27" s="18"/>
      <c r="X27" s="17"/>
      <c r="Y27" s="18"/>
      <c r="Z27" s="17"/>
      <c r="AA27" s="18"/>
      <c r="AB27" s="17"/>
      <c r="AC27" s="18"/>
      <c r="AD27" s="17"/>
      <c r="AE27" s="18"/>
      <c r="AF27" s="17"/>
      <c r="AG27" s="18"/>
      <c r="AH27" s="17"/>
      <c r="AI27" s="18"/>
      <c r="AJ27" s="17"/>
      <c r="AK27" s="18"/>
      <c r="AL27" s="17"/>
      <c r="AM27" s="18"/>
      <c r="AN27" s="17"/>
      <c r="AO27" s="18"/>
      <c r="AP27" s="17"/>
      <c r="AQ27" s="18"/>
      <c r="AR27" s="18"/>
      <c r="AS27" s="145"/>
      <c r="AT27" s="146"/>
    </row>
    <row r="28" spans="1:46" ht="16.5" thickBot="1" x14ac:dyDescent="0.3">
      <c r="A28" s="132"/>
      <c r="B28" s="133"/>
      <c r="C28" s="133"/>
      <c r="D28" s="133"/>
      <c r="E28" s="134"/>
      <c r="F28" s="22"/>
      <c r="G28" s="138"/>
      <c r="H28" s="116" t="s">
        <v>30</v>
      </c>
      <c r="I28" s="118" t="s">
        <v>31</v>
      </c>
      <c r="J28" s="111" t="s">
        <v>32</v>
      </c>
      <c r="K28" s="138"/>
      <c r="L28" s="114"/>
      <c r="M28" s="13"/>
      <c r="N28" s="13"/>
      <c r="O28" s="13"/>
      <c r="P28" s="13"/>
      <c r="Q28" s="114"/>
      <c r="R28" s="114"/>
    </row>
    <row r="29" spans="1:46" ht="16.5" thickBot="1" x14ac:dyDescent="0.3">
      <c r="A29" s="132"/>
      <c r="B29" s="133"/>
      <c r="C29" s="133"/>
      <c r="D29" s="133"/>
      <c r="E29" s="134"/>
      <c r="F29" s="22"/>
      <c r="G29" s="138"/>
      <c r="H29" s="117"/>
      <c r="I29" s="119"/>
      <c r="J29" s="112"/>
      <c r="K29" s="138"/>
      <c r="L29" s="114"/>
      <c r="M29" s="13"/>
      <c r="N29" s="13"/>
      <c r="O29" s="13"/>
      <c r="P29" s="13"/>
      <c r="Q29" s="114"/>
      <c r="R29" s="114"/>
    </row>
    <row r="30" spans="1:46" ht="21" thickBot="1" x14ac:dyDescent="0.3">
      <c r="A30" s="132"/>
      <c r="B30" s="133"/>
      <c r="C30" s="133"/>
      <c r="D30" s="133"/>
      <c r="E30" s="134"/>
      <c r="F30" s="22"/>
      <c r="G30" s="138"/>
      <c r="H30" s="113"/>
      <c r="I30" s="113"/>
      <c r="J30" s="113"/>
      <c r="K30" s="19"/>
      <c r="L30" s="114"/>
      <c r="M30" s="13"/>
      <c r="N30" s="13"/>
      <c r="O30" s="13"/>
      <c r="P30" s="13"/>
      <c r="Q30" s="114"/>
      <c r="R30" s="114"/>
      <c r="T30" s="20" t="s">
        <v>48</v>
      </c>
    </row>
    <row r="31" spans="1:46" ht="16.5" thickBot="1" x14ac:dyDescent="0.3">
      <c r="A31" s="135"/>
      <c r="B31" s="136"/>
      <c r="C31" s="136"/>
      <c r="D31" s="136"/>
      <c r="E31" s="137"/>
      <c r="F31" s="22"/>
      <c r="G31" s="117"/>
      <c r="H31" s="115"/>
      <c r="I31" s="115"/>
      <c r="J31" s="115"/>
      <c r="K31" s="6"/>
      <c r="L31" s="114"/>
      <c r="M31" s="13"/>
      <c r="N31" s="13"/>
      <c r="O31" s="13"/>
      <c r="P31" s="13"/>
      <c r="Q31" s="114"/>
      <c r="R31" s="115"/>
    </row>
  </sheetData>
  <mergeCells count="140">
    <mergeCell ref="T26:T27"/>
    <mergeCell ref="H28:H29"/>
    <mergeCell ref="I28:I29"/>
    <mergeCell ref="J28:J29"/>
    <mergeCell ref="H30:H31"/>
    <mergeCell ref="I30:I31"/>
    <mergeCell ref="J30:J31"/>
    <mergeCell ref="K26:K29"/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T12:T13"/>
    <mergeCell ref="A13:B13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D41F1-6B61-4E7E-AC3B-8861784CAB38}">
  <dimension ref="A1:AT31"/>
  <sheetViews>
    <sheetView view="pageBreakPreview" zoomScale="145" zoomScaleNormal="55" zoomScaleSheetLayoutView="145" workbookViewId="0">
      <selection activeCell="L5" sqref="L5:P7"/>
    </sheetView>
    <sheetView workbookViewId="1"/>
  </sheetViews>
  <sheetFormatPr baseColWidth="10" defaultRowHeight="15" x14ac:dyDescent="0.25"/>
  <cols>
    <col min="1" max="6" width="5" customWidth="1"/>
    <col min="7" max="7" width="6.7109375" customWidth="1"/>
    <col min="8" max="8" width="7.28515625" customWidth="1"/>
    <col min="9" max="9" width="9" customWidth="1"/>
    <col min="10" max="11" width="16.5703125" customWidth="1"/>
    <col min="12" max="16" width="9" customWidth="1"/>
    <col min="17" max="17" width="13.5703125" customWidth="1"/>
    <col min="18" max="18" width="27.5703125" customWidth="1"/>
    <col min="19" max="19" width="2.28515625" customWidth="1"/>
    <col min="20" max="20" width="9.710937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28515625" customWidth="1"/>
    <col min="46" max="46" width="9.28515625" customWidth="1"/>
  </cols>
  <sheetData>
    <row r="1" spans="1:46" ht="15.75" thickBot="1" x14ac:dyDescent="0.3"/>
    <row r="2" spans="1:46" ht="15.75" thickTop="1" x14ac:dyDescent="0.25">
      <c r="A2" s="52" t="s">
        <v>0</v>
      </c>
      <c r="B2" s="53"/>
      <c r="C2" s="53"/>
      <c r="D2" s="53"/>
      <c r="E2" s="53"/>
      <c r="F2" s="53"/>
      <c r="G2" s="53"/>
      <c r="H2" s="53"/>
      <c r="I2" s="54"/>
      <c r="J2" s="2" t="s">
        <v>1</v>
      </c>
      <c r="K2" s="94" t="s">
        <v>2</v>
      </c>
      <c r="L2" s="95"/>
      <c r="M2" s="95"/>
      <c r="N2" s="95"/>
      <c r="O2" s="95"/>
      <c r="P2" s="96"/>
      <c r="Q2" s="7" t="s">
        <v>3</v>
      </c>
      <c r="R2" s="49" t="s">
        <v>4</v>
      </c>
      <c r="U2" s="147" t="s">
        <v>19</v>
      </c>
      <c r="W2" s="147" t="s">
        <v>38</v>
      </c>
      <c r="Y2" s="147" t="s">
        <v>39</v>
      </c>
      <c r="AA2" s="147" t="s">
        <v>40</v>
      </c>
      <c r="AC2" s="147" t="s">
        <v>41</v>
      </c>
      <c r="AE2" s="147" t="s">
        <v>42</v>
      </c>
      <c r="AG2" s="147" t="s">
        <v>20</v>
      </c>
      <c r="AI2" s="147" t="s">
        <v>43</v>
      </c>
      <c r="AK2" s="147" t="s">
        <v>44</v>
      </c>
      <c r="AM2" s="147" t="s">
        <v>45</v>
      </c>
      <c r="AO2" s="147" t="s">
        <v>46</v>
      </c>
      <c r="AQ2" s="147" t="s">
        <v>47</v>
      </c>
    </row>
    <row r="3" spans="1:46" ht="15.6" customHeight="1" x14ac:dyDescent="0.25">
      <c r="A3" s="88"/>
      <c r="B3" s="89"/>
      <c r="C3" s="89"/>
      <c r="D3" s="89"/>
      <c r="E3" s="89"/>
      <c r="F3" s="89"/>
      <c r="G3" s="89"/>
      <c r="H3" s="89"/>
      <c r="I3" s="90"/>
      <c r="J3" s="3"/>
      <c r="K3" s="97" t="s">
        <v>55</v>
      </c>
      <c r="L3" s="98"/>
      <c r="M3" s="98"/>
      <c r="N3" s="98"/>
      <c r="O3" s="98"/>
      <c r="P3" s="99"/>
      <c r="Q3" t="s">
        <v>53</v>
      </c>
      <c r="R3" s="50"/>
      <c r="U3" s="148"/>
      <c r="W3" s="148"/>
      <c r="Y3" s="148"/>
      <c r="AA3" s="148"/>
      <c r="AC3" s="148"/>
      <c r="AE3" s="148"/>
      <c r="AG3" s="148"/>
      <c r="AI3" s="148"/>
      <c r="AK3" s="148"/>
      <c r="AM3" s="148"/>
      <c r="AO3" s="148"/>
      <c r="AQ3" s="148"/>
    </row>
    <row r="4" spans="1:46" ht="23.25" thickBot="1" x14ac:dyDescent="0.3">
      <c r="A4" s="91"/>
      <c r="B4" s="92"/>
      <c r="C4" s="92"/>
      <c r="D4" s="92"/>
      <c r="E4" s="92"/>
      <c r="F4" s="92"/>
      <c r="G4" s="92"/>
      <c r="H4" s="92"/>
      <c r="I4" s="93"/>
      <c r="J4" s="4">
        <v>2021</v>
      </c>
      <c r="K4" s="100"/>
      <c r="L4" s="101"/>
      <c r="M4" s="101"/>
      <c r="N4" s="101"/>
      <c r="O4" s="101"/>
      <c r="P4" s="102"/>
      <c r="Q4" s="6"/>
      <c r="R4" s="50"/>
      <c r="U4" s="148"/>
      <c r="W4" s="148"/>
      <c r="Y4" s="148"/>
      <c r="AA4" s="148"/>
      <c r="AC4" s="148"/>
      <c r="AE4" s="148"/>
      <c r="AG4" s="148"/>
      <c r="AI4" s="148"/>
      <c r="AK4" s="148"/>
      <c r="AM4" s="148"/>
      <c r="AO4" s="148"/>
      <c r="AQ4" s="148"/>
    </row>
    <row r="5" spans="1:46" ht="28.5" thickTop="1" thickBot="1" x14ac:dyDescent="0.3">
      <c r="A5" s="52" t="s">
        <v>5</v>
      </c>
      <c r="B5" s="53"/>
      <c r="C5" s="53"/>
      <c r="D5" s="53"/>
      <c r="E5" s="53"/>
      <c r="F5" s="53"/>
      <c r="G5" s="53"/>
      <c r="H5" s="53"/>
      <c r="I5" s="54"/>
      <c r="J5" s="5"/>
      <c r="K5" s="8" t="s">
        <v>6</v>
      </c>
      <c r="L5" s="61" t="s">
        <v>7</v>
      </c>
      <c r="M5" s="62"/>
      <c r="N5" s="62"/>
      <c r="O5" s="62"/>
      <c r="P5" s="63"/>
      <c r="Q5" s="10" t="s">
        <v>8</v>
      </c>
      <c r="R5" s="50"/>
      <c r="T5" s="18"/>
      <c r="U5" s="149"/>
      <c r="V5" s="25"/>
      <c r="W5" s="149"/>
      <c r="X5" s="25"/>
      <c r="Y5" s="149"/>
      <c r="Z5" s="25"/>
      <c r="AA5" s="149"/>
      <c r="AB5" s="25"/>
      <c r="AC5" s="149"/>
      <c r="AD5" s="25"/>
      <c r="AE5" s="149"/>
      <c r="AF5" s="25"/>
      <c r="AG5" s="149"/>
      <c r="AH5" s="25"/>
      <c r="AI5" s="149"/>
      <c r="AJ5" s="25"/>
      <c r="AK5" s="149"/>
      <c r="AL5" s="25"/>
      <c r="AM5" s="149"/>
      <c r="AN5" s="25"/>
      <c r="AO5" s="149"/>
      <c r="AP5" s="25"/>
      <c r="AQ5" s="149"/>
      <c r="AR5" s="23"/>
      <c r="AS5" s="37"/>
    </row>
    <row r="6" spans="1:46" ht="17.25" thickTop="1" thickBot="1" x14ac:dyDescent="0.3">
      <c r="A6" s="55"/>
      <c r="B6" s="56"/>
      <c r="C6" s="56"/>
      <c r="D6" s="56"/>
      <c r="E6" s="56"/>
      <c r="F6" s="56"/>
      <c r="G6" s="56"/>
      <c r="H6" s="56"/>
      <c r="I6" s="57"/>
      <c r="J6" s="5"/>
      <c r="K6" s="9"/>
      <c r="L6" s="64"/>
      <c r="M6" s="65"/>
      <c r="N6" s="65"/>
      <c r="O6" s="65"/>
      <c r="P6" s="66"/>
      <c r="Q6" s="3"/>
      <c r="R6" s="50"/>
      <c r="T6" s="153">
        <v>10</v>
      </c>
      <c r="U6" s="36">
        <v>1</v>
      </c>
      <c r="V6" s="38"/>
      <c r="W6" s="36">
        <v>2</v>
      </c>
      <c r="X6" s="35"/>
      <c r="Y6" s="36">
        <v>3</v>
      </c>
      <c r="Z6" s="35"/>
      <c r="AA6" s="36">
        <v>4</v>
      </c>
      <c r="AB6" s="35"/>
      <c r="AC6" s="36">
        <v>5</v>
      </c>
      <c r="AD6" s="35"/>
      <c r="AE6" s="36">
        <v>6</v>
      </c>
      <c r="AF6" s="35"/>
      <c r="AG6" s="36">
        <v>7</v>
      </c>
      <c r="AH6" s="35"/>
      <c r="AI6" s="36">
        <v>8</v>
      </c>
      <c r="AJ6" s="35"/>
      <c r="AK6" s="36">
        <v>9</v>
      </c>
      <c r="AL6" s="35"/>
      <c r="AM6" s="36">
        <v>10</v>
      </c>
      <c r="AN6" s="35"/>
      <c r="AO6" s="36">
        <v>11</v>
      </c>
      <c r="AP6" s="35"/>
      <c r="AQ6" s="36">
        <v>12</v>
      </c>
      <c r="AR6" s="1"/>
      <c r="AS6" s="37"/>
    </row>
    <row r="7" spans="1:46" ht="17.25" thickTop="1" thickBot="1" x14ac:dyDescent="0.3">
      <c r="A7" s="58"/>
      <c r="B7" s="59"/>
      <c r="C7" s="59"/>
      <c r="D7" s="59"/>
      <c r="E7" s="59"/>
      <c r="F7" s="59"/>
      <c r="G7" s="59"/>
      <c r="H7" s="59"/>
      <c r="I7" s="60"/>
      <c r="J7" s="6"/>
      <c r="K7" s="6"/>
      <c r="L7" s="67"/>
      <c r="M7" s="68"/>
      <c r="N7" s="68"/>
      <c r="O7" s="68"/>
      <c r="P7" s="69"/>
      <c r="Q7" s="11"/>
      <c r="R7" s="51"/>
      <c r="T7" s="151"/>
      <c r="U7" s="15"/>
      <c r="V7" s="14"/>
      <c r="W7" s="15"/>
      <c r="X7" s="14"/>
      <c r="Y7" s="15"/>
      <c r="Z7" s="14"/>
      <c r="AA7" s="15"/>
      <c r="AB7" s="14"/>
      <c r="AC7" s="15"/>
      <c r="AD7" s="14"/>
      <c r="AE7" s="15"/>
      <c r="AF7" s="14"/>
      <c r="AG7" s="15"/>
      <c r="AH7" s="14"/>
      <c r="AI7" s="15"/>
      <c r="AJ7" s="14"/>
      <c r="AK7" s="15"/>
      <c r="AL7" s="14"/>
      <c r="AM7" s="15"/>
      <c r="AN7" s="14"/>
      <c r="AO7" s="15"/>
      <c r="AP7" s="14"/>
      <c r="AQ7" s="15"/>
      <c r="AR7" s="15"/>
      <c r="AS7" s="26"/>
    </row>
    <row r="8" spans="1:46" ht="17.25" thickTop="1" thickBot="1" x14ac:dyDescent="0.3">
      <c r="A8" s="70" t="s">
        <v>9</v>
      </c>
      <c r="B8" s="71"/>
      <c r="C8" s="71"/>
      <c r="D8" s="71"/>
      <c r="E8" s="71"/>
      <c r="F8" s="71"/>
      <c r="G8" s="71"/>
      <c r="H8" s="71"/>
      <c r="I8" s="72"/>
      <c r="J8" s="73" t="s">
        <v>10</v>
      </c>
      <c r="K8" s="74"/>
      <c r="L8" s="79" t="s">
        <v>11</v>
      </c>
      <c r="M8" s="80"/>
      <c r="N8" s="80"/>
      <c r="O8" s="80"/>
      <c r="P8" s="81"/>
      <c r="Q8" s="82" t="s">
        <v>12</v>
      </c>
      <c r="R8" s="83"/>
      <c r="T8" s="150">
        <v>8</v>
      </c>
      <c r="U8" s="15"/>
      <c r="V8" s="14"/>
      <c r="W8" s="15"/>
      <c r="X8" s="14"/>
      <c r="Y8" s="15"/>
      <c r="Z8" s="14"/>
      <c r="AA8" s="15"/>
      <c r="AB8" s="14"/>
      <c r="AC8" s="15"/>
      <c r="AD8" s="14"/>
      <c r="AE8" s="15"/>
      <c r="AF8" s="14"/>
      <c r="AG8" s="15"/>
      <c r="AH8" s="14"/>
      <c r="AI8" s="15"/>
      <c r="AJ8" s="14"/>
      <c r="AK8" s="15"/>
      <c r="AL8" s="14"/>
      <c r="AM8" s="15"/>
      <c r="AN8" s="14"/>
      <c r="AO8" s="15"/>
      <c r="AP8" s="14"/>
      <c r="AQ8" s="15"/>
      <c r="AR8" s="15"/>
      <c r="AS8" s="141" t="s">
        <v>49</v>
      </c>
      <c r="AT8" s="142"/>
    </row>
    <row r="9" spans="1:46" ht="16.149999999999999" customHeight="1" thickTop="1" thickBot="1" x14ac:dyDescent="0.3">
      <c r="A9" s="45" t="s">
        <v>13</v>
      </c>
      <c r="B9" s="46"/>
      <c r="C9" s="45" t="s">
        <v>15</v>
      </c>
      <c r="D9" s="46"/>
      <c r="E9" s="45" t="s">
        <v>16</v>
      </c>
      <c r="F9" s="46"/>
      <c r="G9" s="45" t="s">
        <v>17</v>
      </c>
      <c r="H9" s="46"/>
      <c r="I9" s="39" t="s">
        <v>18</v>
      </c>
      <c r="J9" s="75"/>
      <c r="K9" s="76"/>
      <c r="L9" s="12" t="s">
        <v>13</v>
      </c>
      <c r="M9" s="41" t="s">
        <v>15</v>
      </c>
      <c r="N9" s="41" t="s">
        <v>16</v>
      </c>
      <c r="O9" s="43" t="s">
        <v>17</v>
      </c>
      <c r="P9" s="39" t="s">
        <v>18</v>
      </c>
      <c r="Q9" s="84"/>
      <c r="R9" s="85"/>
      <c r="T9" s="151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4"/>
      <c r="AG9" s="15"/>
      <c r="AH9" s="14"/>
      <c r="AI9" s="15"/>
      <c r="AJ9" s="14"/>
      <c r="AK9" s="15"/>
      <c r="AL9" s="14"/>
      <c r="AM9" s="15"/>
      <c r="AN9" s="14"/>
      <c r="AO9" s="15"/>
      <c r="AP9" s="14"/>
      <c r="AQ9" s="15"/>
      <c r="AR9" s="15"/>
      <c r="AS9" s="143"/>
      <c r="AT9" s="144"/>
    </row>
    <row r="10" spans="1:46" ht="26.25" thickBot="1" x14ac:dyDescent="0.3">
      <c r="A10" s="47"/>
      <c r="B10" s="48"/>
      <c r="C10" s="47"/>
      <c r="D10" s="48"/>
      <c r="E10" s="47"/>
      <c r="F10" s="48"/>
      <c r="G10" s="47"/>
      <c r="H10" s="48"/>
      <c r="I10" s="40"/>
      <c r="J10" s="77"/>
      <c r="K10" s="78"/>
      <c r="L10" s="34" t="s">
        <v>14</v>
      </c>
      <c r="M10" s="42"/>
      <c r="N10" s="42"/>
      <c r="O10" s="44"/>
      <c r="P10" s="40"/>
      <c r="Q10" s="86"/>
      <c r="R10" s="87"/>
      <c r="T10" s="150">
        <v>6</v>
      </c>
      <c r="U10" s="15"/>
      <c r="V10" s="14"/>
      <c r="W10" s="15"/>
      <c r="X10" s="14"/>
      <c r="Y10" s="15"/>
      <c r="Z10" s="14"/>
      <c r="AA10" s="15"/>
      <c r="AB10" s="14"/>
      <c r="AC10" s="15"/>
      <c r="AD10" s="14"/>
      <c r="AE10" s="15"/>
      <c r="AF10" s="14"/>
      <c r="AG10" s="15"/>
      <c r="AH10" s="14"/>
      <c r="AI10" s="15"/>
      <c r="AJ10" s="14"/>
      <c r="AK10" s="15"/>
      <c r="AL10" s="14"/>
      <c r="AM10" s="15"/>
      <c r="AN10" s="14"/>
      <c r="AO10" s="15"/>
      <c r="AP10" s="14"/>
      <c r="AQ10" s="15"/>
      <c r="AR10" s="15"/>
      <c r="AS10" s="143"/>
      <c r="AT10" s="144"/>
    </row>
    <row r="11" spans="1:46" ht="16.5" thickBot="1" x14ac:dyDescent="0.3">
      <c r="A11" s="127">
        <f>VLOOKUP(K3,'SOURCE 1ER SEMESTRE'!A2:O5,3,FALSE)</f>
        <v>15.77</v>
      </c>
      <c r="B11" s="128"/>
      <c r="C11" s="127"/>
      <c r="D11" s="128"/>
      <c r="E11" s="127"/>
      <c r="F11" s="128"/>
      <c r="G11" s="127"/>
      <c r="H11" s="128"/>
      <c r="I11" s="14"/>
      <c r="J11" s="103" t="s">
        <v>60</v>
      </c>
      <c r="K11" s="104"/>
      <c r="L11" s="13"/>
      <c r="M11" s="13"/>
      <c r="N11" s="13"/>
      <c r="O11" s="14"/>
      <c r="P11" s="14"/>
      <c r="Q11" s="105"/>
      <c r="R11" s="106"/>
      <c r="T11" s="151"/>
      <c r="U11" s="15"/>
      <c r="V11" s="14"/>
      <c r="W11" s="15"/>
      <c r="X11" s="14"/>
      <c r="Y11" s="15"/>
      <c r="Z11" s="14"/>
      <c r="AA11" s="15"/>
      <c r="AB11" s="14"/>
      <c r="AC11" s="15"/>
      <c r="AD11" s="14"/>
      <c r="AE11" s="15"/>
      <c r="AF11" s="14"/>
      <c r="AG11" s="15"/>
      <c r="AH11" s="14"/>
      <c r="AI11" s="15"/>
      <c r="AJ11" s="14"/>
      <c r="AK11" s="15"/>
      <c r="AL11" s="14"/>
      <c r="AM11" s="15"/>
      <c r="AN11" s="14"/>
      <c r="AO11" s="15"/>
      <c r="AP11" s="14"/>
      <c r="AQ11" s="15"/>
      <c r="AR11" s="15"/>
      <c r="AS11" s="143"/>
      <c r="AT11" s="144"/>
    </row>
    <row r="12" spans="1:46" ht="16.5" thickBot="1" x14ac:dyDescent="0.3">
      <c r="A12" s="127">
        <f>VLOOKUP(K3,'SOURCE 1ER SEMESTRE'!A2:O5,4,FALSE)</f>
        <v>13.5</v>
      </c>
      <c r="B12" s="128"/>
      <c r="C12" s="127"/>
      <c r="D12" s="128"/>
      <c r="E12" s="127"/>
      <c r="F12" s="128"/>
      <c r="G12" s="127"/>
      <c r="H12" s="128"/>
      <c r="I12" s="14"/>
      <c r="J12" s="103" t="s">
        <v>61</v>
      </c>
      <c r="K12" s="104"/>
      <c r="L12" s="13"/>
      <c r="M12" s="13"/>
      <c r="N12" s="13"/>
      <c r="O12" s="14"/>
      <c r="P12" s="14"/>
      <c r="Q12" s="105"/>
      <c r="R12" s="106"/>
      <c r="T12" s="150">
        <v>4</v>
      </c>
      <c r="U12" s="15"/>
      <c r="V12" s="14"/>
      <c r="W12" s="15"/>
      <c r="X12" s="14"/>
      <c r="Y12" s="15"/>
      <c r="Z12" s="14"/>
      <c r="AA12" s="24"/>
      <c r="AB12" s="14"/>
      <c r="AC12" s="15"/>
      <c r="AD12" s="14"/>
      <c r="AE12" s="15"/>
      <c r="AF12" s="14"/>
      <c r="AG12" s="15"/>
      <c r="AH12" s="14"/>
      <c r="AI12" s="15"/>
      <c r="AJ12" s="14"/>
      <c r="AK12" s="15"/>
      <c r="AL12" s="14"/>
      <c r="AM12" s="15"/>
      <c r="AN12" s="14"/>
      <c r="AO12" s="15"/>
      <c r="AP12" s="14"/>
      <c r="AQ12" s="15"/>
      <c r="AR12" s="15"/>
      <c r="AS12" s="143"/>
      <c r="AT12" s="144"/>
    </row>
    <row r="13" spans="1:46" ht="16.5" thickBot="1" x14ac:dyDescent="0.3">
      <c r="A13" s="127">
        <f>VLOOKUP(K3,'SOURCE 1ER SEMESTRE'!A2:O5,5,FALSE)</f>
        <v>17</v>
      </c>
      <c r="B13" s="156"/>
      <c r="C13" s="127"/>
      <c r="D13" s="128"/>
      <c r="E13" s="127"/>
      <c r="F13" s="128"/>
      <c r="G13" s="127"/>
      <c r="H13" s="128"/>
      <c r="I13" s="14"/>
      <c r="J13" s="103" t="s">
        <v>62</v>
      </c>
      <c r="K13" s="104"/>
      <c r="L13" s="13"/>
      <c r="M13" s="13"/>
      <c r="N13" s="13"/>
      <c r="O13" s="14"/>
      <c r="P13" s="14"/>
      <c r="Q13" s="105"/>
      <c r="R13" s="106"/>
      <c r="T13" s="151"/>
      <c r="U13" s="15"/>
      <c r="V13" s="14"/>
      <c r="W13" s="15"/>
      <c r="X13" s="14"/>
      <c r="Y13" s="15"/>
      <c r="Z13" s="14"/>
      <c r="AA13" s="15"/>
      <c r="AB13" s="14"/>
      <c r="AC13" s="15"/>
      <c r="AD13" s="14"/>
      <c r="AE13" s="15"/>
      <c r="AF13" s="14"/>
      <c r="AG13" s="15"/>
      <c r="AH13" s="14"/>
      <c r="AI13" s="15"/>
      <c r="AJ13" s="14"/>
      <c r="AK13" s="15"/>
      <c r="AL13" s="14"/>
      <c r="AM13" s="15"/>
      <c r="AN13" s="14"/>
      <c r="AO13" s="15"/>
      <c r="AP13" s="14"/>
      <c r="AQ13" s="15"/>
      <c r="AR13" s="15"/>
      <c r="AS13" s="143"/>
      <c r="AT13" s="144"/>
    </row>
    <row r="14" spans="1:46" ht="16.5" thickBot="1" x14ac:dyDescent="0.3">
      <c r="A14" s="127">
        <f>VLOOKUP(K3,'SOURCE 1ER SEMESTRE'!A2:O5,6,FALSE)</f>
        <v>15.17</v>
      </c>
      <c r="B14" s="156"/>
      <c r="C14" s="127"/>
      <c r="D14" s="128"/>
      <c r="E14" s="127"/>
      <c r="F14" s="128"/>
      <c r="G14" s="127"/>
      <c r="H14" s="128"/>
      <c r="I14" s="14"/>
      <c r="J14" s="103" t="s">
        <v>64</v>
      </c>
      <c r="K14" s="104"/>
      <c r="L14" s="13"/>
      <c r="M14" s="13"/>
      <c r="N14" s="13"/>
      <c r="O14" s="14"/>
      <c r="P14" s="14"/>
      <c r="Q14" s="105"/>
      <c r="R14" s="106"/>
      <c r="T14" s="150">
        <v>2</v>
      </c>
      <c r="U14" s="24"/>
      <c r="V14" s="14"/>
      <c r="W14" s="15"/>
      <c r="X14" s="14"/>
      <c r="Y14" s="15"/>
      <c r="Z14" s="14"/>
      <c r="AA14" s="15"/>
      <c r="AB14" s="14"/>
      <c r="AC14" s="15"/>
      <c r="AD14" s="14"/>
      <c r="AE14" s="15"/>
      <c r="AF14" s="14"/>
      <c r="AG14" s="15"/>
      <c r="AH14" s="14"/>
      <c r="AI14" s="15"/>
      <c r="AJ14" s="14"/>
      <c r="AK14" s="15"/>
      <c r="AL14" s="14"/>
      <c r="AM14" s="15"/>
      <c r="AN14" s="14"/>
      <c r="AO14" s="15"/>
      <c r="AP14" s="14"/>
      <c r="AQ14" s="15"/>
      <c r="AR14" s="15"/>
      <c r="AS14" s="143"/>
      <c r="AT14" s="144"/>
    </row>
    <row r="15" spans="1:46" ht="20.45" customHeight="1" thickBot="1" x14ac:dyDescent="0.3">
      <c r="A15" s="127">
        <f>VLOOKUP(K3,'SOURCE 1ER SEMESTRE'!A2:O5,7,FALSE)</f>
        <v>17.420000000000002</v>
      </c>
      <c r="B15" s="156"/>
      <c r="C15" s="127"/>
      <c r="D15" s="128"/>
      <c r="E15" s="127"/>
      <c r="F15" s="128"/>
      <c r="G15" s="127"/>
      <c r="H15" s="128"/>
      <c r="I15" s="14"/>
      <c r="J15" s="103" t="s">
        <v>63</v>
      </c>
      <c r="K15" s="104"/>
      <c r="L15" s="13"/>
      <c r="M15" s="13"/>
      <c r="N15" s="13"/>
      <c r="O15" s="14"/>
      <c r="P15" s="14"/>
      <c r="Q15" s="105"/>
      <c r="R15" s="106"/>
      <c r="T15" s="151"/>
      <c r="U15" s="15"/>
      <c r="V15" s="14"/>
      <c r="W15" s="15"/>
      <c r="X15" s="14"/>
      <c r="Y15" s="15"/>
      <c r="Z15" s="14"/>
      <c r="AA15" s="15"/>
      <c r="AB15" s="14"/>
      <c r="AC15" s="15"/>
      <c r="AD15" s="14"/>
      <c r="AE15" s="15"/>
      <c r="AF15" s="14"/>
      <c r="AG15" s="15"/>
      <c r="AH15" s="14"/>
      <c r="AI15" s="15"/>
      <c r="AJ15" s="14"/>
      <c r="AK15" s="15"/>
      <c r="AL15" s="14"/>
      <c r="AM15" s="15"/>
      <c r="AN15" s="14"/>
      <c r="AO15" s="15"/>
      <c r="AP15" s="14"/>
      <c r="AQ15" s="15"/>
      <c r="AR15" s="15"/>
      <c r="AS15" s="143"/>
      <c r="AT15" s="144"/>
    </row>
    <row r="16" spans="1:46" ht="16.5" thickBot="1" x14ac:dyDescent="0.3">
      <c r="A16" s="127">
        <f>VLOOKUP(K3,'SOURCE 1ER SEMESTRE'!A2:O5,8,FALSE)</f>
        <v>13.44</v>
      </c>
      <c r="B16" s="156"/>
      <c r="C16" s="127"/>
      <c r="D16" s="128"/>
      <c r="E16" s="127"/>
      <c r="F16" s="128"/>
      <c r="G16" s="127"/>
      <c r="H16" s="128"/>
      <c r="I16" s="14"/>
      <c r="J16" s="103" t="s">
        <v>65</v>
      </c>
      <c r="K16" s="104"/>
      <c r="L16" s="13"/>
      <c r="M16" s="13"/>
      <c r="N16" s="13"/>
      <c r="O16" s="14"/>
      <c r="P16" s="14"/>
      <c r="Q16" s="105"/>
      <c r="R16" s="106"/>
      <c r="T16" s="154" t="s">
        <v>18</v>
      </c>
      <c r="U16" s="27"/>
      <c r="V16" s="28"/>
      <c r="W16" s="27"/>
      <c r="X16" s="28"/>
      <c r="Y16" s="27"/>
      <c r="Z16" s="28"/>
      <c r="AA16" s="27"/>
      <c r="AB16" s="28"/>
      <c r="AC16" s="27"/>
      <c r="AD16" s="28"/>
      <c r="AE16" s="27"/>
      <c r="AF16" s="28"/>
      <c r="AG16" s="27"/>
      <c r="AH16" s="28"/>
      <c r="AI16" s="29"/>
      <c r="AJ16" s="28"/>
      <c r="AK16" s="27"/>
      <c r="AL16" s="28"/>
      <c r="AM16" s="27"/>
      <c r="AN16" s="28"/>
      <c r="AO16" s="27"/>
      <c r="AP16" s="28"/>
      <c r="AQ16" s="27"/>
      <c r="AR16" s="27"/>
      <c r="AS16" s="143"/>
      <c r="AT16" s="144"/>
    </row>
    <row r="17" spans="1:46" ht="16.5" thickBot="1" x14ac:dyDescent="0.3">
      <c r="A17" s="127">
        <f>VLOOKUP(K3,'SOURCE 1ER SEMESTRE'!A2:O5,9,FALSE)</f>
        <v>15.33</v>
      </c>
      <c r="B17" s="156"/>
      <c r="C17" s="127"/>
      <c r="D17" s="128"/>
      <c r="E17" s="127"/>
      <c r="F17" s="128"/>
      <c r="G17" s="127"/>
      <c r="H17" s="128"/>
      <c r="I17" s="14"/>
      <c r="J17" s="103" t="s">
        <v>66</v>
      </c>
      <c r="K17" s="104"/>
      <c r="L17" s="13"/>
      <c r="M17" s="13"/>
      <c r="N17" s="13"/>
      <c r="O17" s="14"/>
      <c r="P17" s="14"/>
      <c r="Q17" s="105"/>
      <c r="R17" s="106"/>
      <c r="T17" s="155"/>
      <c r="U17" s="30"/>
      <c r="V17" s="31"/>
      <c r="W17" s="30"/>
      <c r="X17" s="31"/>
      <c r="Y17" s="30"/>
      <c r="Z17" s="31"/>
      <c r="AA17" s="30"/>
      <c r="AB17" s="31"/>
      <c r="AC17" s="30"/>
      <c r="AD17" s="31"/>
      <c r="AE17" s="30"/>
      <c r="AF17" s="31"/>
      <c r="AG17" s="30"/>
      <c r="AH17" s="31"/>
      <c r="AI17" s="30"/>
      <c r="AJ17" s="31"/>
      <c r="AK17" s="30"/>
      <c r="AL17" s="31"/>
      <c r="AM17" s="30"/>
      <c r="AN17" s="31"/>
      <c r="AO17" s="30"/>
      <c r="AP17" s="31"/>
      <c r="AQ17" s="30"/>
      <c r="AR17" s="30"/>
      <c r="AS17" s="143"/>
      <c r="AT17" s="144"/>
    </row>
    <row r="18" spans="1:46" ht="16.5" thickBot="1" x14ac:dyDescent="0.3">
      <c r="A18" s="127">
        <f>VLOOKUP(K3,'SOURCE 1ER SEMESTRE'!A2:O5,10,FALSE)</f>
        <v>7.5</v>
      </c>
      <c r="B18" s="156"/>
      <c r="C18" s="127"/>
      <c r="D18" s="128"/>
      <c r="E18" s="127"/>
      <c r="F18" s="128"/>
      <c r="G18" s="127"/>
      <c r="H18" s="128"/>
      <c r="I18" s="14"/>
      <c r="J18" s="103" t="s">
        <v>67</v>
      </c>
      <c r="K18" s="104"/>
      <c r="L18" s="13"/>
      <c r="M18" s="13"/>
      <c r="N18" s="13"/>
      <c r="O18" s="14"/>
      <c r="P18" s="14"/>
      <c r="Q18" s="105"/>
      <c r="R18" s="106"/>
      <c r="T18" s="150">
        <v>-2</v>
      </c>
      <c r="U18" s="15"/>
      <c r="V18" s="14"/>
      <c r="W18" s="15"/>
      <c r="X18" s="14"/>
      <c r="Y18" s="15"/>
      <c r="Z18" s="14"/>
      <c r="AA18" s="15"/>
      <c r="AB18" s="14"/>
      <c r="AC18" s="15"/>
      <c r="AD18" s="14"/>
      <c r="AE18" s="15"/>
      <c r="AF18" s="14"/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15"/>
      <c r="AR18" s="15"/>
      <c r="AS18" s="143"/>
      <c r="AT18" s="144"/>
    </row>
    <row r="19" spans="1:46" ht="16.5" thickBot="1" x14ac:dyDescent="0.3">
      <c r="A19" s="127">
        <f>VLOOKUP(K3,'SOURCE 1ER SEMESTRE'!A2:O5,11,FALSE)</f>
        <v>16</v>
      </c>
      <c r="B19" s="156"/>
      <c r="C19" s="127"/>
      <c r="D19" s="128"/>
      <c r="E19" s="127"/>
      <c r="F19" s="128"/>
      <c r="G19" s="127"/>
      <c r="H19" s="128"/>
      <c r="I19" s="14"/>
      <c r="J19" s="103" t="s">
        <v>68</v>
      </c>
      <c r="K19" s="104"/>
      <c r="L19" s="13"/>
      <c r="M19" s="13"/>
      <c r="N19" s="13"/>
      <c r="O19" s="14"/>
      <c r="P19" s="14"/>
      <c r="Q19" s="105"/>
      <c r="R19" s="106"/>
      <c r="T19" s="151"/>
      <c r="U19" s="15"/>
      <c r="V19" s="14"/>
      <c r="W19" s="15"/>
      <c r="X19" s="14"/>
      <c r="Y19" s="15"/>
      <c r="Z19" s="14"/>
      <c r="AA19" s="15"/>
      <c r="AB19" s="14"/>
      <c r="AC19" s="15"/>
      <c r="AD19" s="14"/>
      <c r="AE19" s="15"/>
      <c r="AF19" s="14"/>
      <c r="AG19" s="15"/>
      <c r="AH19" s="14"/>
      <c r="AI19" s="15"/>
      <c r="AJ19" s="14"/>
      <c r="AK19" s="15"/>
      <c r="AL19" s="14"/>
      <c r="AM19" s="15"/>
      <c r="AN19" s="14"/>
      <c r="AO19" s="15"/>
      <c r="AP19" s="14"/>
      <c r="AQ19" s="15"/>
      <c r="AR19" s="15"/>
      <c r="AS19" s="143"/>
      <c r="AT19" s="144"/>
    </row>
    <row r="20" spans="1:46" ht="16.5" thickBot="1" x14ac:dyDescent="0.3">
      <c r="A20" s="127">
        <f>VLOOKUP(K3,'SOURCE 1ER SEMESTRE'!A2:O5,12,FALSE)</f>
        <v>12.63</v>
      </c>
      <c r="B20" s="156"/>
      <c r="C20" s="127"/>
      <c r="D20" s="128"/>
      <c r="E20" s="127"/>
      <c r="F20" s="128"/>
      <c r="G20" s="127"/>
      <c r="H20" s="128"/>
      <c r="I20" s="14"/>
      <c r="J20" s="103" t="s">
        <v>69</v>
      </c>
      <c r="K20" s="104"/>
      <c r="L20" s="13"/>
      <c r="M20" s="13"/>
      <c r="N20" s="13"/>
      <c r="O20" s="14"/>
      <c r="P20" s="14"/>
      <c r="Q20" s="105"/>
      <c r="R20" s="106"/>
      <c r="T20" s="150">
        <v>-4</v>
      </c>
      <c r="U20" s="15"/>
      <c r="V20" s="14"/>
      <c r="W20" s="15"/>
      <c r="X20" s="14"/>
      <c r="Y20" s="15"/>
      <c r="Z20" s="14"/>
      <c r="AA20" s="15"/>
      <c r="AB20" s="14"/>
      <c r="AC20" s="15"/>
      <c r="AD20" s="14"/>
      <c r="AE20" s="15"/>
      <c r="AF20" s="14"/>
      <c r="AG20" s="15"/>
      <c r="AH20" s="14"/>
      <c r="AI20" s="15"/>
      <c r="AJ20" s="14"/>
      <c r="AK20" s="15"/>
      <c r="AL20" s="14"/>
      <c r="AM20" s="15"/>
      <c r="AN20" s="14"/>
      <c r="AO20" s="15"/>
      <c r="AP20" s="14"/>
      <c r="AQ20" s="15"/>
      <c r="AR20" s="15"/>
      <c r="AS20" s="143"/>
      <c r="AT20" s="144"/>
    </row>
    <row r="21" spans="1:46" ht="16.5" thickBot="1" x14ac:dyDescent="0.3">
      <c r="A21" s="127">
        <f>VLOOKUP(K3,'SOURCE 1ER SEMESTRE'!A2:O5,13,FALSE)</f>
        <v>12.75</v>
      </c>
      <c r="B21" s="156"/>
      <c r="C21" s="127"/>
      <c r="D21" s="128"/>
      <c r="E21" s="127"/>
      <c r="F21" s="128"/>
      <c r="G21" s="127"/>
      <c r="H21" s="128"/>
      <c r="I21" s="14"/>
      <c r="J21" s="103" t="s">
        <v>70</v>
      </c>
      <c r="K21" s="104"/>
      <c r="L21" s="13"/>
      <c r="M21" s="13"/>
      <c r="N21" s="13"/>
      <c r="O21" s="14"/>
      <c r="P21" s="14"/>
      <c r="Q21" s="105"/>
      <c r="R21" s="106"/>
      <c r="T21" s="151"/>
      <c r="U21" s="15"/>
      <c r="V21" s="14"/>
      <c r="W21" s="15"/>
      <c r="X21" s="14"/>
      <c r="Y21" s="15"/>
      <c r="Z21" s="14"/>
      <c r="AA21" s="15"/>
      <c r="AB21" s="14"/>
      <c r="AC21" s="15"/>
      <c r="AD21" s="14"/>
      <c r="AE21" s="15"/>
      <c r="AF21" s="14"/>
      <c r="AG21" s="15"/>
      <c r="AH21" s="14"/>
      <c r="AI21" s="15"/>
      <c r="AJ21" s="14"/>
      <c r="AK21" s="15"/>
      <c r="AL21" s="14"/>
      <c r="AM21" s="15"/>
      <c r="AN21" s="14"/>
      <c r="AO21" s="15"/>
      <c r="AP21" s="14"/>
      <c r="AQ21" s="15"/>
      <c r="AR21" s="15"/>
      <c r="AS21" s="143"/>
      <c r="AT21" s="144"/>
    </row>
    <row r="22" spans="1:46" ht="16.5" thickBot="1" x14ac:dyDescent="0.3">
      <c r="A22" s="139">
        <f>VLOOKUP(K3,'SOURCE 1ER SEMESTRE'!A2:O5,14,FALSE)</f>
        <v>16.21</v>
      </c>
      <c r="B22" s="140"/>
      <c r="C22" s="139"/>
      <c r="D22" s="140"/>
      <c r="E22" s="139"/>
      <c r="F22" s="140"/>
      <c r="G22" s="139"/>
      <c r="H22" s="140"/>
      <c r="I22" s="17"/>
      <c r="J22" s="107" t="s">
        <v>71</v>
      </c>
      <c r="K22" s="108"/>
      <c r="L22" s="16"/>
      <c r="M22" s="16"/>
      <c r="N22" s="16"/>
      <c r="O22" s="17"/>
      <c r="P22" s="17"/>
      <c r="Q22" s="109"/>
      <c r="R22" s="110"/>
      <c r="T22" s="150">
        <v>-6</v>
      </c>
      <c r="U22" s="15"/>
      <c r="V22" s="14"/>
      <c r="W22" s="15"/>
      <c r="X22" s="14"/>
      <c r="Y22" s="15"/>
      <c r="Z22" s="14"/>
      <c r="AA22" s="15"/>
      <c r="AB22" s="14"/>
      <c r="AC22" s="15"/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/>
      <c r="AP22" s="14"/>
      <c r="AQ22" s="15"/>
      <c r="AR22" s="15"/>
      <c r="AS22" s="143"/>
      <c r="AT22" s="144"/>
    </row>
    <row r="23" spans="1:46" ht="17.25" thickTop="1" thickBot="1" x14ac:dyDescent="0.3">
      <c r="A23" s="20" t="s">
        <v>33</v>
      </c>
      <c r="B23" s="20"/>
      <c r="J23" s="20" t="s">
        <v>34</v>
      </c>
      <c r="N23" s="20" t="s">
        <v>35</v>
      </c>
      <c r="T23" s="151"/>
      <c r="U23" s="15"/>
      <c r="V23" s="14"/>
      <c r="W23" s="15"/>
      <c r="X23" s="14"/>
      <c r="Y23" s="15"/>
      <c r="Z23" s="14"/>
      <c r="AA23" s="15"/>
      <c r="AB23" s="14"/>
      <c r="AC23" s="15"/>
      <c r="AD23" s="14"/>
      <c r="AE23" s="15"/>
      <c r="AF23" s="14"/>
      <c r="AG23" s="15"/>
      <c r="AH23" s="14"/>
      <c r="AI23" s="15"/>
      <c r="AJ23" s="14"/>
      <c r="AK23" s="15"/>
      <c r="AL23" s="14"/>
      <c r="AM23" s="15"/>
      <c r="AN23" s="14"/>
      <c r="AO23" s="15"/>
      <c r="AP23" s="14"/>
      <c r="AQ23" s="15"/>
      <c r="AR23" s="15"/>
      <c r="AS23" s="143"/>
      <c r="AT23" s="144"/>
    </row>
    <row r="24" spans="1:46" ht="16.5" thickBot="1" x14ac:dyDescent="0.3">
      <c r="T24" s="150">
        <v>-8</v>
      </c>
      <c r="U24" s="15"/>
      <c r="V24" s="14"/>
      <c r="W24" s="15"/>
      <c r="X24" s="14"/>
      <c r="Y24" s="15"/>
      <c r="Z24" s="14"/>
      <c r="AA24" s="15"/>
      <c r="AB24" s="14"/>
      <c r="AC24" s="15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15"/>
      <c r="AR24" s="15"/>
      <c r="AS24" s="143"/>
      <c r="AT24" s="144"/>
    </row>
    <row r="25" spans="1:46" ht="43.9" customHeight="1" thickBot="1" x14ac:dyDescent="0.3">
      <c r="A25" s="124" t="s">
        <v>21</v>
      </c>
      <c r="B25" s="125"/>
      <c r="C25" s="125"/>
      <c r="D25" s="125"/>
      <c r="E25" s="126"/>
      <c r="F25" s="21"/>
      <c r="G25" s="124" t="s">
        <v>22</v>
      </c>
      <c r="H25" s="125"/>
      <c r="I25" s="125"/>
      <c r="J25" s="125"/>
      <c r="K25" s="126"/>
      <c r="L25" s="114"/>
      <c r="M25" s="124" t="s">
        <v>23</v>
      </c>
      <c r="N25" s="125"/>
      <c r="O25" s="125"/>
      <c r="P25" s="126"/>
      <c r="Q25" s="114"/>
      <c r="R25" s="33" t="s">
        <v>24</v>
      </c>
      <c r="T25" s="151"/>
      <c r="U25" s="15"/>
      <c r="V25" s="14"/>
      <c r="W25" s="15"/>
      <c r="X25" s="14"/>
      <c r="Y25" s="15"/>
      <c r="Z25" s="14"/>
      <c r="AA25" s="15"/>
      <c r="AB25" s="14"/>
      <c r="AC25" s="15"/>
      <c r="AD25" s="14"/>
      <c r="AE25" s="15"/>
      <c r="AF25" s="14"/>
      <c r="AG25" s="15"/>
      <c r="AH25" s="14"/>
      <c r="AI25" s="15"/>
      <c r="AJ25" s="14"/>
      <c r="AK25" s="15"/>
      <c r="AL25" s="14"/>
      <c r="AM25" s="15"/>
      <c r="AN25" s="14"/>
      <c r="AO25" s="15"/>
      <c r="AP25" s="14"/>
      <c r="AQ25" s="15"/>
      <c r="AR25" s="15"/>
      <c r="AS25" s="143"/>
      <c r="AT25" s="144"/>
    </row>
    <row r="26" spans="1:46" ht="24" customHeight="1" thickBot="1" x14ac:dyDescent="0.3">
      <c r="A26" s="129"/>
      <c r="B26" s="130"/>
      <c r="C26" s="130"/>
      <c r="D26" s="130"/>
      <c r="E26" s="131"/>
      <c r="F26" s="22"/>
      <c r="G26" s="116" t="s">
        <v>36</v>
      </c>
      <c r="H26" s="120" t="s">
        <v>26</v>
      </c>
      <c r="I26" s="120"/>
      <c r="J26" s="121"/>
      <c r="K26" s="116" t="s">
        <v>37</v>
      </c>
      <c r="L26" s="114"/>
      <c r="M26" s="111" t="s">
        <v>27</v>
      </c>
      <c r="N26" s="111" t="s">
        <v>28</v>
      </c>
      <c r="O26" s="111" t="s">
        <v>29</v>
      </c>
      <c r="P26" s="111" t="s">
        <v>25</v>
      </c>
      <c r="Q26" s="114"/>
      <c r="R26" s="113"/>
      <c r="T26" s="150">
        <v>-10</v>
      </c>
      <c r="U26" s="15"/>
      <c r="V26" s="14"/>
      <c r="W26" s="15"/>
      <c r="X26" s="14"/>
      <c r="Y26" s="15"/>
      <c r="Z26" s="14"/>
      <c r="AA26" s="15"/>
      <c r="AB26" s="14"/>
      <c r="AC26" s="15"/>
      <c r="AD26" s="14"/>
      <c r="AE26" s="15"/>
      <c r="AF26" s="14"/>
      <c r="AG26" s="15"/>
      <c r="AH26" s="14"/>
      <c r="AI26" s="15"/>
      <c r="AJ26" s="14"/>
      <c r="AK26" s="15"/>
      <c r="AL26" s="14"/>
      <c r="AM26" s="15"/>
      <c r="AN26" s="14"/>
      <c r="AO26" s="15"/>
      <c r="AP26" s="14"/>
      <c r="AQ26" s="15"/>
      <c r="AR26" s="15"/>
      <c r="AS26" s="143"/>
      <c r="AT26" s="144"/>
    </row>
    <row r="27" spans="1:46" ht="16.5" thickBot="1" x14ac:dyDescent="0.3">
      <c r="A27" s="132"/>
      <c r="B27" s="133"/>
      <c r="C27" s="133"/>
      <c r="D27" s="133"/>
      <c r="E27" s="134"/>
      <c r="F27" s="22"/>
      <c r="G27" s="138"/>
      <c r="H27" s="122"/>
      <c r="I27" s="122"/>
      <c r="J27" s="123"/>
      <c r="K27" s="138"/>
      <c r="L27" s="114"/>
      <c r="M27" s="112"/>
      <c r="N27" s="112"/>
      <c r="O27" s="112"/>
      <c r="P27" s="112"/>
      <c r="Q27" s="114"/>
      <c r="R27" s="114"/>
      <c r="T27" s="152"/>
      <c r="U27" s="18"/>
      <c r="V27" s="17"/>
      <c r="W27" s="18"/>
      <c r="X27" s="17"/>
      <c r="Y27" s="18"/>
      <c r="Z27" s="17"/>
      <c r="AA27" s="18"/>
      <c r="AB27" s="17"/>
      <c r="AC27" s="18"/>
      <c r="AD27" s="17"/>
      <c r="AE27" s="18"/>
      <c r="AF27" s="17"/>
      <c r="AG27" s="18"/>
      <c r="AH27" s="17"/>
      <c r="AI27" s="18"/>
      <c r="AJ27" s="17"/>
      <c r="AK27" s="18"/>
      <c r="AL27" s="17"/>
      <c r="AM27" s="18"/>
      <c r="AN27" s="17"/>
      <c r="AO27" s="18"/>
      <c r="AP27" s="17"/>
      <c r="AQ27" s="18"/>
      <c r="AR27" s="18"/>
      <c r="AS27" s="145"/>
      <c r="AT27" s="146"/>
    </row>
    <row r="28" spans="1:46" ht="16.5" thickBot="1" x14ac:dyDescent="0.3">
      <c r="A28" s="132"/>
      <c r="B28" s="133"/>
      <c r="C28" s="133"/>
      <c r="D28" s="133"/>
      <c r="E28" s="134"/>
      <c r="F28" s="22"/>
      <c r="G28" s="138"/>
      <c r="H28" s="116" t="s">
        <v>30</v>
      </c>
      <c r="I28" s="118" t="s">
        <v>31</v>
      </c>
      <c r="J28" s="111" t="s">
        <v>32</v>
      </c>
      <c r="K28" s="138"/>
      <c r="L28" s="114"/>
      <c r="M28" s="13"/>
      <c r="N28" s="13"/>
      <c r="O28" s="13"/>
      <c r="P28" s="13"/>
      <c r="Q28" s="114"/>
      <c r="R28" s="114"/>
    </row>
    <row r="29" spans="1:46" ht="16.5" thickBot="1" x14ac:dyDescent="0.3">
      <c r="A29" s="132"/>
      <c r="B29" s="133"/>
      <c r="C29" s="133"/>
      <c r="D29" s="133"/>
      <c r="E29" s="134"/>
      <c r="F29" s="22"/>
      <c r="G29" s="138"/>
      <c r="H29" s="117"/>
      <c r="I29" s="119"/>
      <c r="J29" s="112"/>
      <c r="K29" s="138"/>
      <c r="L29" s="114"/>
      <c r="M29" s="13"/>
      <c r="N29" s="13"/>
      <c r="O29" s="13"/>
      <c r="P29" s="13"/>
      <c r="Q29" s="114"/>
      <c r="R29" s="114"/>
    </row>
    <row r="30" spans="1:46" ht="21" thickBot="1" x14ac:dyDescent="0.3">
      <c r="A30" s="132"/>
      <c r="B30" s="133"/>
      <c r="C30" s="133"/>
      <c r="D30" s="133"/>
      <c r="E30" s="134"/>
      <c r="F30" s="22"/>
      <c r="G30" s="138"/>
      <c r="H30" s="113"/>
      <c r="I30" s="113"/>
      <c r="J30" s="113"/>
      <c r="K30" s="19"/>
      <c r="L30" s="114"/>
      <c r="M30" s="13"/>
      <c r="N30" s="13"/>
      <c r="O30" s="13"/>
      <c r="P30" s="13"/>
      <c r="Q30" s="114"/>
      <c r="R30" s="114"/>
      <c r="T30" s="20" t="s">
        <v>48</v>
      </c>
    </row>
    <row r="31" spans="1:46" ht="16.5" thickBot="1" x14ac:dyDescent="0.3">
      <c r="A31" s="135"/>
      <c r="B31" s="136"/>
      <c r="C31" s="136"/>
      <c r="D31" s="136"/>
      <c r="E31" s="137"/>
      <c r="F31" s="22"/>
      <c r="G31" s="117"/>
      <c r="H31" s="115"/>
      <c r="I31" s="115"/>
      <c r="J31" s="115"/>
      <c r="K31" s="6"/>
      <c r="L31" s="114"/>
      <c r="M31" s="13"/>
      <c r="N31" s="13"/>
      <c r="O31" s="13"/>
      <c r="P31" s="13"/>
      <c r="Q31" s="114"/>
      <c r="R31" s="115"/>
    </row>
  </sheetData>
  <mergeCells count="140">
    <mergeCell ref="T26:T27"/>
    <mergeCell ref="H28:H29"/>
    <mergeCell ref="I28:I29"/>
    <mergeCell ref="J28:J29"/>
    <mergeCell ref="H30:H31"/>
    <mergeCell ref="I30:I31"/>
    <mergeCell ref="J30:J31"/>
    <mergeCell ref="K26:K29"/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T12:T13"/>
    <mergeCell ref="A13:B13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SOURCE 1ER SEMESTRE</vt:lpstr>
      <vt:lpstr>Source</vt:lpstr>
      <vt:lpstr>x</vt:lpstr>
      <vt:lpstr>y</vt:lpstr>
      <vt:lpstr>z</vt:lpstr>
    </vt:vector>
  </TitlesOfParts>
  <Company>Pole Formation UIMM Occitanie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VANNSON</dc:creator>
  <cp:lastModifiedBy>Fred</cp:lastModifiedBy>
  <cp:lastPrinted>2021-05-04T14:15:01Z</cp:lastPrinted>
  <dcterms:created xsi:type="dcterms:W3CDTF">2021-05-04T10:00:54Z</dcterms:created>
  <dcterms:modified xsi:type="dcterms:W3CDTF">2021-05-04T18:04:19Z</dcterms:modified>
</cp:coreProperties>
</file>