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customXml/itemProps1.xml" ContentType="application/vnd.openxmlformats-officedocument.customXmlProperti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7A2D7E96-6E34-419A-AE5F-296B3A7E7977}"/>
  <workbookPr filterPrivacy="1" codeName="ThisWorkbook"/>
  <bookViews>
    <workbookView xWindow="17745" yWindow="-15" windowWidth="17790" windowHeight="8520" tabRatio="748"/>
  </bookViews>
  <sheets>
    <sheet name="Facture" sheetId="5" r:id="rId1"/>
    <sheet name="Paramètres" sheetId="52" r:id="rId2"/>
  </sheets>
  <definedNames>
    <definedName name="Date_Facture">Facture!$G$4</definedName>
    <definedName name="Date_Fichier">Paramètres!$B$3</definedName>
    <definedName name="N_Clt_Fact">Paramètres!$B$1</definedName>
    <definedName name="N_Facture">Facture!$G$5</definedName>
    <definedName name="NoFacture">Paramètres!$B$2</definedName>
    <definedName name="Nom_Client">Facture!$B$9</definedName>
    <definedName name="NomFichier">Paramètres!$B$4</definedName>
    <definedName name="Pains">#REF!</definedName>
    <definedName name="Ref_Clt">Facture!$B$8</definedName>
    <definedName name="Remise_supp">Facture!$F$27</definedName>
    <definedName name="Répertoire">Paramètres!#REF!</definedName>
  </definedNames>
  <calcPr calcId="125725"/>
</workbook>
</file>

<file path=xl/calcChain.xml><?xml version="1.0" encoding="utf-8"?>
<calcChain xmlns="http://schemas.openxmlformats.org/spreadsheetml/2006/main">
  <c r="M23" i="5"/>
  <c r="M17"/>
  <c r="M18"/>
  <c r="M19"/>
  <c r="M20"/>
  <c r="M21"/>
  <c r="M22"/>
  <c r="B10" l="1"/>
  <c r="B9"/>
  <c r="B1" i="52" l="1"/>
  <c r="B12" i="5"/>
  <c r="B11" l="1"/>
  <c r="C15" l="1"/>
  <c r="C16"/>
  <c r="C17"/>
  <c r="C18"/>
  <c r="C19"/>
  <c r="C20"/>
  <c r="C21"/>
  <c r="C22"/>
  <c r="C23"/>
  <c r="G15"/>
  <c r="M15" s="1"/>
  <c r="F29" s="1"/>
  <c r="G16"/>
  <c r="M16" s="1"/>
  <c r="G17"/>
  <c r="G18"/>
  <c r="E19"/>
  <c r="E20"/>
  <c r="E21"/>
  <c r="E22"/>
  <c r="E23"/>
  <c r="G19"/>
  <c r="G20"/>
  <c r="G21"/>
  <c r="G22"/>
  <c r="G23"/>
  <c r="F30" l="1" a="1"/>
  <c r="F30" s="1"/>
  <c r="F31" a="1"/>
  <c r="F31" s="1"/>
  <c r="G24"/>
  <c r="B3" i="52" l="1"/>
  <c r="F28" i="5" l="1"/>
  <c r="F32" s="1"/>
</calcChain>
</file>

<file path=xl/sharedStrings.xml><?xml version="1.0" encoding="utf-8"?>
<sst xmlns="http://schemas.openxmlformats.org/spreadsheetml/2006/main" count="27" uniqueCount="26">
  <si>
    <t>Date</t>
  </si>
  <si>
    <t>FACTURE</t>
  </si>
  <si>
    <t>Facture n°</t>
  </si>
  <si>
    <t>Facturer à :</t>
  </si>
  <si>
    <t>Quantité</t>
  </si>
  <si>
    <t>Solde à payer</t>
  </si>
  <si>
    <t>Remise</t>
  </si>
  <si>
    <t>Réf.</t>
  </si>
  <si>
    <t>P.U H.T</t>
  </si>
  <si>
    <t>TOTAL H.T</t>
  </si>
  <si>
    <t>Désignation</t>
  </si>
  <si>
    <t>Total HT</t>
  </si>
  <si>
    <t>Sous-total HT</t>
  </si>
  <si>
    <t>Remise suppl.</t>
  </si>
  <si>
    <t>Nom Client</t>
  </si>
  <si>
    <t>Numéro Facture</t>
  </si>
  <si>
    <t>Nom du fichier</t>
  </si>
  <si>
    <r>
      <t>TVA 5,5%</t>
    </r>
    <r>
      <rPr>
        <b/>
        <vertAlign val="superscript"/>
        <sz val="11"/>
        <rFont val="Arial"/>
        <family val="2"/>
      </rPr>
      <t>(1)</t>
    </r>
  </si>
  <si>
    <r>
      <t>TVA 10%</t>
    </r>
    <r>
      <rPr>
        <b/>
        <vertAlign val="superscript"/>
        <sz val="11"/>
        <rFont val="Arial"/>
        <family val="2"/>
      </rPr>
      <t>(2)</t>
    </r>
  </si>
  <si>
    <r>
      <t>TVA 20%</t>
    </r>
    <r>
      <rPr>
        <b/>
        <vertAlign val="superscript"/>
        <sz val="11"/>
        <rFont val="Arial"/>
        <family val="2"/>
      </rPr>
      <t>(3)</t>
    </r>
  </si>
  <si>
    <t>(1) TVA à 5,5% sur les produits boulangerie, viennoiserie, pâtisserie
(2) TVA à 10% sur les produits épicerie
(3) TVA à 20% sur les confiseries et boissons</t>
  </si>
  <si>
    <t>VALLÉE DU JET-#525-4-10-2014.pdf</t>
  </si>
  <si>
    <t>edfgdsgd</t>
  </si>
  <si>
    <t>zsdfvsdf</t>
  </si>
  <si>
    <t>sdsfsdf</t>
  </si>
  <si>
    <t>sdfsdf</t>
  </si>
</sst>
</file>

<file path=xl/styles.xml><?xml version="1.0" encoding="utf-8"?>
<styleSheet xmlns="http://schemas.openxmlformats.org/spreadsheetml/2006/main">
  <numFmts count="5">
    <numFmt numFmtId="8" formatCode="#,##0.00\ &quot;€&quot;;[Red]\-#,##0.00\ &quot;€&quot;"/>
    <numFmt numFmtId="164" formatCode="&quot;€&quot;#,##0.00_);\(&quot;€&quot;#,##0.00\)"/>
    <numFmt numFmtId="165" formatCode="_(&quot;$&quot;* #,##0.00_);_(&quot;$&quot;* \(#,##0.00\);_(&quot;$&quot;* &quot;-&quot;??_);_(@_)"/>
    <numFmt numFmtId="166" formatCode="@\ \ "/>
    <numFmt numFmtId="167" formatCode="mm/dd/yy;@"/>
  </numFmts>
  <fonts count="20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i/>
      <sz val="10"/>
      <color indexed="16"/>
      <name val="Arial"/>
      <family val="2"/>
    </font>
    <font>
      <sz val="10"/>
      <color indexed="57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1"/>
    </font>
    <font>
      <b/>
      <sz val="10"/>
      <color indexed="9"/>
      <name val="Arial"/>
      <family val="2"/>
    </font>
    <font>
      <sz val="8"/>
      <name val="Arial"/>
      <family val="2"/>
    </font>
    <font>
      <sz val="26"/>
      <color rgb="FF26638D"/>
      <name val="Arial"/>
      <family val="2"/>
    </font>
    <font>
      <sz val="11"/>
      <name val="Arial"/>
      <family val="2"/>
    </font>
    <font>
      <b/>
      <i/>
      <sz val="11"/>
      <name val="Arial"/>
      <family val="2"/>
    </font>
    <font>
      <sz val="10"/>
      <color rgb="FF000000"/>
      <name val="Arial"/>
      <family val="2"/>
    </font>
    <font>
      <sz val="14"/>
      <color rgb="FF000000"/>
      <name val="Arial"/>
      <family val="2"/>
    </font>
    <font>
      <sz val="7"/>
      <name val="Arial"/>
      <family val="2"/>
    </font>
    <font>
      <b/>
      <vertAlign val="superscript"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6638D"/>
        <bgColor rgb="FF26638D"/>
      </patternFill>
    </fill>
    <fill>
      <patternFill patternType="solid">
        <fgColor rgb="FFB3BDC8"/>
        <bgColor indexed="64"/>
      </patternFill>
    </fill>
  </fills>
  <borders count="13">
    <border>
      <left/>
      <right/>
      <top/>
      <bottom/>
      <diagonal/>
    </border>
    <border>
      <left style="thin">
        <color theme="7" tint="0.39994506668294322"/>
      </left>
      <right style="thin">
        <color theme="7" tint="0.39994506668294322"/>
      </right>
      <top style="thin">
        <color theme="7" tint="0.39994506668294322"/>
      </top>
      <bottom style="thin">
        <color theme="7" tint="0.39994506668294322"/>
      </bottom>
      <diagonal/>
    </border>
    <border>
      <left style="thin">
        <color rgb="FF8C9BAC"/>
      </left>
      <right/>
      <top style="thin">
        <color rgb="FF8C9BAC"/>
      </top>
      <bottom style="thin">
        <color rgb="FF8C9BAC"/>
      </bottom>
      <diagonal/>
    </border>
    <border>
      <left/>
      <right/>
      <top style="thin">
        <color rgb="FF8C9BAC"/>
      </top>
      <bottom style="thin">
        <color rgb="FF8C9BAC"/>
      </bottom>
      <diagonal/>
    </border>
    <border>
      <left/>
      <right style="thin">
        <color rgb="FF8C9BAC"/>
      </right>
      <top style="thin">
        <color rgb="FF8C9BAC"/>
      </top>
      <bottom style="thin">
        <color rgb="FF8C9BAC"/>
      </bottom>
      <diagonal/>
    </border>
    <border>
      <left style="thin">
        <color rgb="FF8C9BAC"/>
      </left>
      <right/>
      <top style="thin">
        <color rgb="FF8C9BAC"/>
      </top>
      <bottom/>
      <diagonal/>
    </border>
    <border>
      <left/>
      <right/>
      <top style="thin">
        <color rgb="FF8C9BAC"/>
      </top>
      <bottom/>
      <diagonal/>
    </border>
    <border>
      <left/>
      <right style="thin">
        <color rgb="FF8C9BAC"/>
      </right>
      <top style="thin">
        <color rgb="FF8C9BAC"/>
      </top>
      <bottom/>
      <diagonal/>
    </border>
    <border>
      <left style="thin">
        <color rgb="FF8C9BAC"/>
      </left>
      <right/>
      <top/>
      <bottom style="thin">
        <color rgb="FF8C9BAC"/>
      </bottom>
      <diagonal/>
    </border>
    <border>
      <left/>
      <right/>
      <top/>
      <bottom style="thin">
        <color rgb="FF8C9BAC"/>
      </bottom>
      <diagonal/>
    </border>
    <border>
      <left/>
      <right style="thin">
        <color rgb="FF8C9BAC"/>
      </right>
      <top/>
      <bottom style="thin">
        <color rgb="FF8C9BAC"/>
      </bottom>
      <diagonal/>
    </border>
    <border>
      <left style="thin">
        <color rgb="FF8C9BAC"/>
      </left>
      <right/>
      <top/>
      <bottom/>
      <diagonal/>
    </border>
    <border>
      <left/>
      <right style="thin">
        <color rgb="FF8C9BAC"/>
      </right>
      <top/>
      <bottom/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3">
    <xf numFmtId="0" fontId="0" fillId="0" borderId="0" xfId="0"/>
    <xf numFmtId="0" fontId="4" fillId="0" borderId="0" xfId="0" applyFont="1" applyAlignment="1">
      <alignment horizontal="center"/>
    </xf>
    <xf numFmtId="0" fontId="0" fillId="0" borderId="0" xfId="0" applyAlignment="1">
      <alignment horizontal="left" indent="1"/>
    </xf>
    <xf numFmtId="0" fontId="3" fillId="0" borderId="0" xfId="0" applyFont="1" applyAlignment="1">
      <alignment horizontal="left" indent="1"/>
    </xf>
    <xf numFmtId="0" fontId="4" fillId="0" borderId="0" xfId="0" applyFont="1" applyAlignment="1">
      <alignment horizontal="left" indent="1"/>
    </xf>
    <xf numFmtId="0" fontId="0" fillId="0" borderId="0" xfId="0" applyAlignment="1">
      <alignment horizontal="left" vertical="center" indent="1"/>
    </xf>
    <xf numFmtId="0" fontId="3" fillId="0" borderId="0" xfId="0" applyFont="1" applyBorder="1" applyAlignment="1">
      <alignment horizontal="left" vertical="center" indent="1"/>
    </xf>
    <xf numFmtId="166" fontId="4" fillId="0" borderId="0" xfId="0" applyNumberFormat="1" applyFont="1" applyBorder="1" applyAlignment="1">
      <alignment horizontal="left" vertical="center" indent="1"/>
    </xf>
    <xf numFmtId="0" fontId="0" fillId="0" borderId="0" xfId="0" applyBorder="1" applyAlignment="1">
      <alignment horizontal="left" vertical="center" inden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66" fontId="4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left" indent="1"/>
    </xf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horizontal="left" indent="1"/>
    </xf>
    <xf numFmtId="165" fontId="3" fillId="0" borderId="0" xfId="0" applyNumberFormat="1" applyFont="1" applyFill="1" applyBorder="1" applyAlignment="1">
      <alignment horizontal="left" vertical="center" indent="1"/>
    </xf>
    <xf numFmtId="0" fontId="2" fillId="0" borderId="0" xfId="0" applyFont="1" applyAlignment="1">
      <alignment horizontal="center"/>
    </xf>
    <xf numFmtId="0" fontId="0" fillId="0" borderId="0" xfId="0" applyFill="1" applyAlignment="1">
      <alignment horizontal="left" vertical="center" indent="1"/>
    </xf>
    <xf numFmtId="0" fontId="6" fillId="0" borderId="0" xfId="0" applyFont="1" applyBorder="1" applyAlignment="1">
      <alignment horizontal="left" indent="1"/>
    </xf>
    <xf numFmtId="0" fontId="8" fillId="0" borderId="0" xfId="0" applyFont="1" applyAlignment="1">
      <alignment horizontal="right" indent="1"/>
    </xf>
    <xf numFmtId="0" fontId="5" fillId="0" borderId="0" xfId="0" applyFont="1" applyFill="1" applyBorder="1" applyAlignment="1">
      <alignment horizontal="center"/>
    </xf>
    <xf numFmtId="0" fontId="10" fillId="0" borderId="0" xfId="0" applyFont="1" applyBorder="1" applyAlignment="1">
      <alignment horizontal="left" vertical="top" wrapText="1" indent="1"/>
    </xf>
    <xf numFmtId="164" fontId="9" fillId="0" borderId="0" xfId="1" applyNumberFormat="1" applyFont="1" applyBorder="1" applyAlignment="1">
      <alignment horizontal="left" vertical="center" indent="1"/>
    </xf>
    <xf numFmtId="0" fontId="13" fillId="0" borderId="0" xfId="0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1" fillId="0" borderId="0" xfId="0" applyFont="1"/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0" fontId="1" fillId="0" borderId="0" xfId="0" applyFont="1" applyAlignment="1">
      <alignment horizontal="right"/>
    </xf>
    <xf numFmtId="14" fontId="0" fillId="0" borderId="0" xfId="0" applyNumberFormat="1" applyAlignment="1">
      <alignment horizontal="left" indent="1"/>
    </xf>
    <xf numFmtId="0" fontId="3" fillId="0" borderId="1" xfId="0" applyNumberFormat="1" applyFont="1" applyBorder="1" applyAlignment="1" applyProtection="1">
      <alignment horizontal="right" vertical="center" indent="1"/>
      <protection locked="0"/>
    </xf>
    <xf numFmtId="167" fontId="1" fillId="0" borderId="1" xfId="0" quotePrefix="1" applyNumberFormat="1" applyFont="1" applyBorder="1" applyAlignment="1" applyProtection="1">
      <alignment horizontal="right" vertical="center" indent="1"/>
      <protection locked="0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left" vertical="center" indent="1"/>
    </xf>
    <xf numFmtId="0" fontId="0" fillId="0" borderId="0" xfId="0" applyFill="1" applyBorder="1" applyAlignment="1">
      <alignment horizontal="left" vertical="center" indent="1"/>
    </xf>
    <xf numFmtId="164" fontId="9" fillId="0" borderId="0" xfId="0" applyNumberFormat="1" applyFont="1" applyFill="1" applyBorder="1" applyAlignment="1">
      <alignment horizontal="left" vertical="center" indent="1"/>
    </xf>
    <xf numFmtId="0" fontId="9" fillId="0" borderId="0" xfId="0" applyFont="1" applyFill="1" applyBorder="1" applyAlignment="1">
      <alignment horizontal="right" vertical="center" indent="1"/>
    </xf>
    <xf numFmtId="164" fontId="9" fillId="0" borderId="0" xfId="0" applyNumberFormat="1" applyFont="1" applyFill="1" applyBorder="1" applyAlignment="1">
      <alignment horizontal="right" vertical="center" indent="1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/>
      <protection locked="0"/>
    </xf>
    <xf numFmtId="10" fontId="9" fillId="0" borderId="0" xfId="1" applyNumberFormat="1" applyFont="1" applyFill="1" applyBorder="1" applyAlignment="1" applyProtection="1">
      <alignment horizontal="right" vertical="center" indent="1"/>
      <protection locked="0"/>
    </xf>
    <xf numFmtId="0" fontId="6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0" fillId="0" borderId="0" xfId="0" applyNumberFormat="1" applyAlignment="1" applyProtection="1">
      <alignment horizontal="right"/>
      <protection locked="0"/>
    </xf>
    <xf numFmtId="9" fontId="14" fillId="0" borderId="0" xfId="2" applyFont="1" applyFill="1" applyBorder="1" applyAlignment="1" applyProtection="1">
      <alignment horizontal="centerContinuous" vertical="center"/>
      <protection locked="0"/>
    </xf>
    <xf numFmtId="0" fontId="1" fillId="0" borderId="0" xfId="0" applyFont="1" applyFill="1" applyBorder="1" applyAlignment="1" applyProtection="1">
      <alignment horizontal="left" vertical="center" indent="1"/>
    </xf>
    <xf numFmtId="40" fontId="14" fillId="0" borderId="0" xfId="0" applyNumberFormat="1" applyFont="1" applyBorder="1" applyAlignment="1" applyProtection="1">
      <alignment horizontal="centerContinuous" vertical="center"/>
    </xf>
    <xf numFmtId="40" fontId="15" fillId="0" borderId="0" xfId="0" applyNumberFormat="1" applyFont="1" applyBorder="1" applyAlignment="1">
      <alignment horizontal="centerContinuous" vertical="center"/>
    </xf>
    <xf numFmtId="40" fontId="7" fillId="0" borderId="0" xfId="0" applyNumberFormat="1" applyFont="1" applyFill="1" applyBorder="1" applyAlignment="1">
      <alignment horizontal="centerContinuous" vertical="center"/>
    </xf>
    <xf numFmtId="40" fontId="7" fillId="4" borderId="4" xfId="0" applyNumberFormat="1" applyFont="1" applyFill="1" applyBorder="1" applyAlignment="1">
      <alignment horizontal="centerContinuous" vertical="center"/>
    </xf>
    <xf numFmtId="8" fontId="15" fillId="0" borderId="0" xfId="0" applyNumberFormat="1" applyFont="1" applyBorder="1" applyAlignment="1">
      <alignment horizontal="centerContinuous" vertical="center"/>
    </xf>
    <xf numFmtId="8" fontId="14" fillId="0" borderId="0" xfId="0" applyNumberFormat="1" applyFont="1" applyBorder="1" applyAlignment="1" applyProtection="1">
      <alignment horizontal="centerContinuous" vertical="center"/>
    </xf>
    <xf numFmtId="8" fontId="14" fillId="0" borderId="0" xfId="0" applyNumberFormat="1" applyFont="1" applyFill="1" applyBorder="1" applyAlignment="1">
      <alignment horizontal="centerContinuous" vertical="center"/>
    </xf>
    <xf numFmtId="8" fontId="7" fillId="4" borderId="2" xfId="0" applyNumberFormat="1" applyFont="1" applyFill="1" applyBorder="1" applyAlignment="1">
      <alignment horizontal="centerContinuous" vertical="center"/>
    </xf>
    <xf numFmtId="10" fontId="14" fillId="0" borderId="0" xfId="2" applyNumberFormat="1" applyFont="1" applyFill="1" applyBorder="1" applyAlignment="1" applyProtection="1">
      <alignment horizontal="centerContinuous" vertical="center"/>
      <protection locked="0"/>
    </xf>
    <xf numFmtId="8" fontId="1" fillId="0" borderId="0" xfId="0" applyNumberFormat="1" applyFont="1" applyFill="1" applyBorder="1" applyAlignment="1" applyProtection="1">
      <alignment horizontal="right" vertical="center"/>
    </xf>
    <xf numFmtId="8" fontId="9" fillId="0" borderId="0" xfId="1" applyNumberFormat="1" applyFont="1" applyFill="1" applyBorder="1" applyAlignment="1" applyProtection="1">
      <alignment horizontal="right" vertical="center"/>
    </xf>
    <xf numFmtId="8" fontId="9" fillId="0" borderId="0" xfId="2" applyNumberFormat="1" applyFont="1" applyFill="1" applyBorder="1" applyAlignment="1" applyProtection="1">
      <alignment horizontal="right" vertical="center"/>
    </xf>
    <xf numFmtId="2" fontId="1" fillId="0" borderId="0" xfId="0" applyNumberFormat="1" applyFont="1" applyFill="1" applyBorder="1" applyAlignment="1" applyProtection="1">
      <alignment horizontal="right" vertical="center"/>
      <protection locked="0"/>
    </xf>
    <xf numFmtId="0" fontId="0" fillId="0" borderId="0" xfId="0" applyAlignment="1">
      <alignment horizontal="centerContinuous" vertical="center"/>
    </xf>
    <xf numFmtId="0" fontId="18" fillId="0" borderId="0" xfId="0" applyFont="1" applyAlignment="1">
      <alignment horizontal="left" indent="1"/>
    </xf>
    <xf numFmtId="8" fontId="14" fillId="0" borderId="0" xfId="0" applyNumberFormat="1" applyFont="1" applyAlignment="1">
      <alignment horizontal="centerContinuous" vertical="center"/>
    </xf>
    <xf numFmtId="0" fontId="18" fillId="0" borderId="0" xfId="0" applyFont="1" applyAlignment="1">
      <alignment horizontal="left" vertical="center" wrapText="1" justifyLastLine="1"/>
    </xf>
    <xf numFmtId="0" fontId="0" fillId="2" borderId="8" xfId="0" applyNumberFormat="1" applyFont="1" applyFill="1" applyBorder="1" applyAlignment="1" applyProtection="1">
      <alignment horizontal="left" vertical="center"/>
    </xf>
    <xf numFmtId="0" fontId="1" fillId="2" borderId="9" xfId="0" applyNumberFormat="1" applyFont="1" applyFill="1" applyBorder="1" applyAlignment="1" applyProtection="1">
      <alignment horizontal="left" vertical="center"/>
    </xf>
    <xf numFmtId="0" fontId="1" fillId="2" borderId="10" xfId="0" applyNumberFormat="1" applyFont="1" applyFill="1" applyBorder="1" applyAlignment="1" applyProtection="1">
      <alignment horizontal="left" vertical="center"/>
    </xf>
    <xf numFmtId="0" fontId="13" fillId="0" borderId="0" xfId="0" applyFont="1" applyBorder="1" applyAlignment="1">
      <alignment horizontal="right"/>
    </xf>
    <xf numFmtId="0" fontId="11" fillId="3" borderId="2" xfId="0" applyFont="1" applyFill="1" applyBorder="1" applyAlignment="1">
      <alignment horizontal="left" vertical="center"/>
    </xf>
    <xf numFmtId="0" fontId="11" fillId="3" borderId="3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left" vertical="center"/>
    </xf>
    <xf numFmtId="0" fontId="0" fillId="2" borderId="5" xfId="0" applyNumberFormat="1" applyFont="1" applyFill="1" applyBorder="1" applyAlignment="1" applyProtection="1">
      <alignment horizontal="left" vertical="center"/>
    </xf>
    <xf numFmtId="0" fontId="1" fillId="2" borderId="6" xfId="0" applyNumberFormat="1" applyFont="1" applyFill="1" applyBorder="1" applyAlignment="1" applyProtection="1">
      <alignment horizontal="left" vertical="center"/>
    </xf>
    <xf numFmtId="0" fontId="1" fillId="2" borderId="7" xfId="0" applyNumberFormat="1" applyFont="1" applyFill="1" applyBorder="1" applyAlignment="1" applyProtection="1">
      <alignment horizontal="left" vertical="center"/>
    </xf>
    <xf numFmtId="0" fontId="0" fillId="2" borderId="11" xfId="0" applyNumberFormat="1" applyFont="1" applyFill="1" applyBorder="1" applyAlignment="1" applyProtection="1">
      <alignment horizontal="left" vertical="center"/>
    </xf>
    <xf numFmtId="0" fontId="1" fillId="2" borderId="0" xfId="0" applyNumberFormat="1" applyFont="1" applyFill="1" applyBorder="1" applyAlignment="1" applyProtection="1">
      <alignment horizontal="left" vertical="center"/>
    </xf>
    <xf numFmtId="0" fontId="1" fillId="2" borderId="12" xfId="0" applyNumberFormat="1" applyFont="1" applyFill="1" applyBorder="1" applyAlignment="1" applyProtection="1">
      <alignment horizontal="left" vertical="center"/>
    </xf>
    <xf numFmtId="0" fontId="4" fillId="4" borderId="2" xfId="0" applyFont="1" applyFill="1" applyBorder="1" applyAlignment="1" applyProtection="1">
      <alignment horizontal="left" vertical="center"/>
    </xf>
    <xf numFmtId="0" fontId="4" fillId="4" borderId="3" xfId="0" applyFont="1" applyFill="1" applyBorder="1" applyAlignment="1" applyProtection="1">
      <alignment horizontal="left" vertical="center"/>
    </xf>
    <xf numFmtId="0" fontId="4" fillId="4" borderId="4" xfId="0" applyFont="1" applyFill="1" applyBorder="1" applyAlignment="1" applyProtection="1">
      <alignment horizontal="left" vertical="center"/>
    </xf>
    <xf numFmtId="0" fontId="0" fillId="2" borderId="0" xfId="0" applyNumberFormat="1" applyFont="1" applyFill="1" applyBorder="1" applyAlignment="1" applyProtection="1">
      <alignment horizontal="left" vertical="center"/>
    </xf>
    <xf numFmtId="0" fontId="0" fillId="2" borderId="12" xfId="0" applyNumberFormat="1" applyFont="1" applyFill="1" applyBorder="1" applyAlignment="1" applyProtection="1">
      <alignment horizontal="left" vertical="center"/>
    </xf>
  </cellXfs>
  <cellStyles count="3">
    <cellStyle name="Monétaire" xfId="1" builtinId="4"/>
    <cellStyle name="Normal" xfId="0" builtinId="0"/>
    <cellStyle name="Pourcentage" xfId="2" builtinId="5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4" formatCode="&quot;€&quot;#,##0.00_);\(&quot;€&quot;#,##0.00\)"/>
      <fill>
        <patternFill patternType="none">
          <fgColor indexed="64"/>
          <bgColor indexed="65"/>
        </patternFill>
      </fill>
      <alignment horizontal="right" vertical="center" textRotation="0" wrapText="0" indent="1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1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4" formatCode="&quot;€&quot;#,##0.00_);\(&quot;€&quot;#,##0.00\)"/>
      <fill>
        <patternFill patternType="none">
          <fgColor indexed="64"/>
          <bgColor indexed="65"/>
        </patternFill>
      </fill>
      <alignment horizontal="left" vertical="center" textRotation="0" wrapText="0" indent="1" relativeIndent="0" justifyLastLine="0" shrinkToFit="0" mergeCell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left" vertical="center" textRotation="0" wrapText="0" indent="1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1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12" formatCode="#,##0.00\ &quot;€&quot;;[Red]\-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readingOrder="0"/>
      <protection locked="1" hidden="0"/>
    </dxf>
    <dxf>
      <font>
        <sz val="9"/>
      </font>
      <numFmt numFmtId="14" formatCode="0.00%"/>
      <fill>
        <patternFill patternType="none">
          <fgColor indexed="64"/>
          <bgColor indexed="65"/>
        </patternFill>
      </fill>
      <alignment horizontal="right" vertical="center" textRotation="0" wrapText="0" indent="1" relativeIndent="255" justifyLastLine="0" shrinkToFit="0" readingOrder="0"/>
      <protection locked="0" hidden="0"/>
    </dxf>
    <dxf>
      <font>
        <sz val="9"/>
      </font>
      <numFmt numFmtId="12" formatCode="#,##0.00\ &quot;€&quot;;[Red]\-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readingOrder="0"/>
      <protection locked="0" hidden="0"/>
    </dxf>
    <dxf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1" relativeIndent="255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auto="1"/>
        <name val="Arial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border diagonalDown="1">
        <left style="thin">
          <color rgb="FF8C9BAC"/>
        </left>
        <right style="thin">
          <color rgb="FF8C9BAC"/>
        </right>
        <top style="thin">
          <color rgb="FF8C9BAC"/>
        </top>
        <bottom style="thin">
          <color rgb="FF8C9BAC"/>
        </bottom>
        <diagonal style="thin">
          <color rgb="FF8C9BAC"/>
        </diagonal>
      </border>
    </dxf>
    <dxf>
      <fill>
        <patternFill>
          <bgColor rgb="FFB3BDC8"/>
        </patternFill>
      </fill>
      <border>
        <left style="thin">
          <color rgb="FF8C9BAC"/>
        </left>
        <right style="thin">
          <color rgb="FF8C9BAC"/>
        </right>
        <top style="thin">
          <color rgb="FF8C9BAC"/>
        </top>
        <bottom style="thin">
          <color rgb="FF8C9BAC"/>
        </bottom>
      </border>
    </dxf>
    <dxf>
      <font>
        <b/>
        <i val="0"/>
      </font>
      <border diagonalDown="1">
        <left style="thin">
          <color rgb="FF8C9BAC"/>
        </left>
        <right style="thin">
          <color rgb="FF8C9BAC"/>
        </right>
        <top style="thick">
          <color rgb="FF8C9BAC"/>
        </top>
        <bottom style="thin">
          <color rgb="FF8C9BAC"/>
        </bottom>
        <diagonal style="thin">
          <color rgb="FF8C9BAC"/>
        </diagonal>
      </border>
    </dxf>
    <dxf>
      <font>
        <b/>
        <i val="0"/>
        <color theme="0"/>
      </font>
      <fill>
        <patternFill>
          <bgColor rgb="FF26638D"/>
        </patternFill>
      </fill>
      <border>
        <left style="thin">
          <color rgb="FF8C9BAC"/>
        </left>
        <right style="thin">
          <color rgb="FF8C9BAC"/>
        </right>
        <top style="thin">
          <color rgb="FF8C9BAC"/>
        </top>
        <bottom style="thin">
          <color rgb="FF8C9BAC"/>
        </bottom>
      </border>
    </dxf>
    <dxf>
      <border diagonalDown="1">
        <left style="thin">
          <color rgb="FF8C9BAC"/>
        </left>
        <right style="thin">
          <color rgb="FF8C9BAC"/>
        </right>
        <top style="thin">
          <color rgb="FF8C9BAC"/>
        </top>
        <bottom style="thin">
          <color rgb="FF8C9BAC"/>
        </bottom>
        <diagonal style="thin">
          <color rgb="FF8C9BAC"/>
        </diagonal>
        <vertical/>
      </border>
    </dxf>
  </dxfs>
  <tableStyles count="1" defaultTableStyle="TableStyleMedium9" defaultPivotStyle="PivotStyleLight16">
    <tableStyle name="Style de tableau 1" pivot="0" count="5">
      <tableStyleElement type="wholeTable" dxfId="18"/>
      <tableStyleElement type="headerRow" dxfId="17"/>
      <tableStyleElement type="totalRow" dxfId="16"/>
      <tableStyleElement type="firstRowStripe" dxfId="15"/>
      <tableStyleElement type="secondRowStripe" dxfId="14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8C9BAC"/>
      <color rgb="FFB3BDC8"/>
      <color rgb="FF26638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tables/table1.xml><?xml version="1.0" encoding="utf-8"?>
<table xmlns="http://schemas.openxmlformats.org/spreadsheetml/2006/main" id="1" name="Table1" displayName="Table1" ref="B14:G24" totalsRowCount="1" headerRowDxfId="13" totalsRowDxfId="12">
  <autoFilter ref="B14:G23"/>
  <sortState ref="B15:G23">
    <sortCondition ref="B14:B23"/>
  </sortState>
  <tableColumns count="6">
    <tableColumn id="1" name="Réf." dataDxfId="11" totalsRowDxfId="5"/>
    <tableColumn id="2" name="Désignation" dataDxfId="10" totalsRowDxfId="4">
      <calculatedColumnFormula>IF(Table1[[#This Row],[Réf.]]="","",VLOOKUP(Table1[[#This Row],[Réf.]],#REF!,2,FALSE))</calculatedColumnFormula>
    </tableColumn>
    <tableColumn id="10" name="Quantité" dataDxfId="9" totalsRowDxfId="3"/>
    <tableColumn id="3" name="P.U H.T" dataDxfId="8" totalsRowDxfId="2" dataCellStyle="Monétaire">
      <calculatedColumnFormula>IF(Table1[[#This Row],[Réf.]]="","",VLOOKUP(Table1[[#This Row],[Réf.]],#REF!,3,FALSE))</calculatedColumnFormula>
    </tableColumn>
    <tableColumn id="4" name="Remise" totalsRowLabel="Sous-total HT" dataDxfId="7" totalsRowDxfId="1" dataCellStyle="Monétaire"/>
    <tableColumn id="5" name="Total HT" totalsRowFunction="sum" dataDxfId="6" totalsRowDxfId="0" dataCellStyle="Pourcentage">
      <calculatedColumnFormula>IF(Table1[[#This Row],[Réf.]]="","",Table1[[#This Row],[P.U H.T]]*Table1[[#This Row],[Quantité]]*(1-[Remise]))</calculatedColumnFormula>
    </tableColumn>
  </tableColumns>
  <tableStyleInfo name="Style de tableau 1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1">
  <a:themeElements>
    <a:clrScheme name="Clarté">
      <a:dk1>
        <a:srgbClr val="292934"/>
      </a:dk1>
      <a:lt1>
        <a:srgbClr val="FFFFFF"/>
      </a:lt1>
      <a:dk2>
        <a:srgbClr val="D2533C"/>
      </a:dk2>
      <a:lt2>
        <a:srgbClr val="F3F2DC"/>
      </a:lt2>
      <a:accent1>
        <a:srgbClr val="93A299"/>
      </a:accent1>
      <a:accent2>
        <a:srgbClr val="AD8F67"/>
      </a:accent2>
      <a:accent3>
        <a:srgbClr val="726056"/>
      </a:accent3>
      <a:accent4>
        <a:srgbClr val="4C5A6A"/>
      </a:accent4>
      <a:accent5>
        <a:srgbClr val="808DA0"/>
      </a:accent5>
      <a:accent6>
        <a:srgbClr val="79463D"/>
      </a:accent6>
      <a:hlink>
        <a:srgbClr val="0000FF"/>
      </a:hlink>
      <a:folHlink>
        <a:srgbClr val="800080"/>
      </a:folHlink>
    </a:clrScheme>
    <a:fontScheme name="Office Classique 2">
      <a:majorFont>
        <a:latin typeface="Arial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Clarté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86000"/>
                <a:satMod val="140000"/>
              </a:schemeClr>
            </a:gs>
            <a:gs pos="45000">
              <a:schemeClr val="phClr">
                <a:tint val="48000"/>
                <a:satMod val="150000"/>
              </a:schemeClr>
            </a:gs>
            <a:gs pos="100000">
              <a:schemeClr val="phClr">
                <a:tint val="28000"/>
                <a:satMod val="160000"/>
              </a:schemeClr>
            </a:gs>
          </a:gsLst>
          <a:path path="circle">
            <a:fillToRect l="100000" t="100000" r="100000" b="100000"/>
          </a:path>
        </a:gradFill>
        <a:gradFill rotWithShape="1">
          <a:gsLst>
            <a:gs pos="0">
              <a:schemeClr val="phClr">
                <a:shade val="70000"/>
                <a:satMod val="150000"/>
              </a:schemeClr>
            </a:gs>
            <a:gs pos="34000">
              <a:schemeClr val="phClr">
                <a:shade val="70000"/>
                <a:satMod val="140000"/>
              </a:schemeClr>
            </a:gs>
            <a:gs pos="70000">
              <a:schemeClr val="phClr">
                <a:tint val="100000"/>
                <a:shade val="90000"/>
                <a:satMod val="140000"/>
              </a:schemeClr>
            </a:gs>
            <a:gs pos="100000">
              <a:schemeClr val="phClr">
                <a:tint val="100000"/>
                <a:shade val="100000"/>
                <a:satMod val="100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26425" cap="flat" cmpd="sng" algn="ctr">
          <a:solidFill>
            <a:schemeClr val="phClr"/>
          </a:solidFill>
          <a:prstDash val="solid"/>
        </a:ln>
        <a:ln w="444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2700000" algn="br" rotWithShape="0">
              <a:srgbClr val="000000">
                <a:alpha val="60000"/>
              </a:srgbClr>
            </a:outerShdw>
          </a:effectLst>
        </a:effectStyle>
        <a:effectStyle>
          <a:effectLst>
            <a:outerShdw blurRad="38100" dist="25400" dir="2700000" algn="b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5100000"/>
            </a:lightRig>
          </a:scene3d>
          <a:sp3d contourW="6350">
            <a:bevelT w="29210" h="12700"/>
            <a:contourClr>
              <a:schemeClr val="phClr">
                <a:shade val="30000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85000"/>
                <a:satMod val="180000"/>
              </a:schemeClr>
            </a:gs>
            <a:gs pos="40000">
              <a:schemeClr val="phClr">
                <a:tint val="95000"/>
                <a:shade val="85000"/>
                <a:satMod val="150000"/>
              </a:schemeClr>
            </a:gs>
            <a:gs pos="100000">
              <a:schemeClr val="phClr">
                <a:shade val="45000"/>
                <a:satMod val="20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shade val="55000"/>
              </a:schemeClr>
              <a:schemeClr val="phClr">
                <a:tint val="97000"/>
                <a:satMod val="95000"/>
              </a:schemeClr>
            </a:duotone>
          </a:blip>
          <a:tile tx="0" ty="0" sx="70000" sy="7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table" Target="../tables/table1.xml"/><Relationship Id="rId7" Type="http://schemas.openxmlformats.org/officeDocument/2006/relationships/ctrlProp" Target="../ctrlProps/ctrlProp4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O41"/>
  <sheetViews>
    <sheetView showGridLines="0" tabSelected="1" topLeftCell="A13" zoomScaleNormal="100" workbookViewId="0">
      <selection activeCell="F29" sqref="F29"/>
    </sheetView>
  </sheetViews>
  <sheetFormatPr baseColWidth="10" defaultColWidth="9.140625" defaultRowHeight="12.75"/>
  <cols>
    <col min="1" max="1" width="1.5703125" style="2" customWidth="1"/>
    <col min="2" max="2" width="10.7109375" style="2" customWidth="1"/>
    <col min="3" max="3" width="30.85546875" style="2" customWidth="1"/>
    <col min="4" max="4" width="10.7109375" style="9" customWidth="1"/>
    <col min="5" max="7" width="10.7109375" style="2" customWidth="1"/>
    <col min="8" max="16384" width="9.140625" style="2"/>
  </cols>
  <sheetData>
    <row r="1" spans="2:15" ht="39" customHeight="1"/>
    <row r="2" spans="2:15" ht="107.25" customHeight="1">
      <c r="B2" s="20"/>
      <c r="C2" s="20"/>
      <c r="E2" s="68" t="s">
        <v>1</v>
      </c>
      <c r="F2" s="68"/>
      <c r="G2" s="68"/>
      <c r="H2" s="23"/>
      <c r="I2" s="14"/>
    </row>
    <row r="3" spans="2:15" ht="36" customHeight="1">
      <c r="C3" s="14"/>
    </row>
    <row r="4" spans="2:15">
      <c r="B4" s="18"/>
      <c r="C4" s="14"/>
      <c r="F4" s="19" t="s">
        <v>0</v>
      </c>
      <c r="G4" s="32"/>
    </row>
    <row r="5" spans="2:15">
      <c r="B5" s="43"/>
      <c r="C5" s="44"/>
      <c r="F5" s="19" t="s">
        <v>2</v>
      </c>
      <c r="G5" s="31"/>
    </row>
    <row r="6" spans="2:15">
      <c r="B6" s="3"/>
      <c r="C6" s="3"/>
      <c r="D6" s="10"/>
      <c r="E6" s="3"/>
      <c r="F6" s="21"/>
      <c r="G6" s="30"/>
    </row>
    <row r="7" spans="2:15" ht="18" customHeight="1">
      <c r="B7" s="69" t="s">
        <v>3</v>
      </c>
      <c r="C7" s="70"/>
      <c r="D7" s="70"/>
      <c r="E7" s="70"/>
      <c r="F7" s="70"/>
      <c r="G7" s="71"/>
    </row>
    <row r="8" spans="2:15" ht="15" customHeight="1">
      <c r="B8" s="78"/>
      <c r="C8" s="79"/>
      <c r="D8" s="79"/>
      <c r="E8" s="79"/>
      <c r="F8" s="79"/>
      <c r="G8" s="80"/>
      <c r="H8" s="14"/>
      <c r="M8" s="30"/>
    </row>
    <row r="9" spans="2:15" ht="15" customHeight="1">
      <c r="B9" s="72" t="str">
        <f>UPPER(IF(Ref_Clt="","",VLOOKUP(Ref_Clt,#REF!,4,FALSE)))</f>
        <v/>
      </c>
      <c r="C9" s="73"/>
      <c r="D9" s="73"/>
      <c r="E9" s="73"/>
      <c r="F9" s="73"/>
      <c r="G9" s="74"/>
      <c r="M9" s="30"/>
    </row>
    <row r="10" spans="2:15" ht="15" customHeight="1">
      <c r="B10" s="75" t="str">
        <f>IF(Ref_Clt="","",VLOOKUP(Ref_Clt,#REF!,3,FALSE)&amp;" "&amp;(VLOOKUP(Ref_Clt,#REF!,2,FALSE)))</f>
        <v/>
      </c>
      <c r="C10" s="81"/>
      <c r="D10" s="81"/>
      <c r="E10" s="81"/>
      <c r="F10" s="81"/>
      <c r="G10" s="82"/>
    </row>
    <row r="11" spans="2:15" ht="15" customHeight="1">
      <c r="B11" s="75" t="str">
        <f>IF(Ref_Clt="","",VLOOKUP(Ref_Clt,#REF!,5,FALSE))</f>
        <v/>
      </c>
      <c r="C11" s="76"/>
      <c r="D11" s="76"/>
      <c r="E11" s="76"/>
      <c r="F11" s="76"/>
      <c r="G11" s="77"/>
    </row>
    <row r="12" spans="2:15" ht="15" customHeight="1">
      <c r="B12" s="65" t="str">
        <f>UPPER(IF(Ref_Clt="","",VLOOKUP(Ref_Clt,#REF!,7,FALSE)&amp;" "&amp;(VLOOKUP(Ref_Clt,#REF!,6,FALSE))))</f>
        <v/>
      </c>
      <c r="C12" s="66"/>
      <c r="D12" s="66"/>
      <c r="E12" s="66"/>
      <c r="F12" s="66"/>
      <c r="G12" s="67"/>
    </row>
    <row r="13" spans="2:15">
      <c r="B13" s="12"/>
      <c r="C13" s="12"/>
      <c r="D13" s="13"/>
      <c r="E13" s="12"/>
      <c r="F13" s="14"/>
    </row>
    <row r="14" spans="2:15" s="5" customFormat="1" ht="26.25" customHeight="1">
      <c r="B14" s="39" t="s">
        <v>7</v>
      </c>
      <c r="C14" s="39" t="s">
        <v>10</v>
      </c>
      <c r="D14" s="39" t="s">
        <v>4</v>
      </c>
      <c r="E14" s="39" t="s">
        <v>8</v>
      </c>
      <c r="F14" s="39" t="s">
        <v>6</v>
      </c>
      <c r="G14" s="40" t="s">
        <v>11</v>
      </c>
    </row>
    <row r="15" spans="2:15" s="5" customFormat="1" ht="20.100000000000001" customHeight="1">
      <c r="B15" s="41" t="s">
        <v>22</v>
      </c>
      <c r="C15" s="47" t="e">
        <f>IF(Table1[[#This Row],[Réf.]]="","",VLOOKUP(Table1[[#This Row],[Réf.]],#REF!,2,FALSE))</f>
        <v>#REF!</v>
      </c>
      <c r="D15" s="60">
        <v>2</v>
      </c>
      <c r="E15" s="57">
        <v>5</v>
      </c>
      <c r="F15" s="42"/>
      <c r="G15" s="59">
        <f>IF(Table1[[#This Row],[Réf.]]="","",Table1[[#This Row],[P.U H.T]]*Table1[[#This Row],[Quantité]]*(1-[Remise]))</f>
        <v>10</v>
      </c>
      <c r="M15" s="5">
        <f>IF(OR(LEFT(B15,1)="E",LEFT(B15,1)="Z"),G15,0)</f>
        <v>10</v>
      </c>
      <c r="O15" s="22"/>
    </row>
    <row r="16" spans="2:15" s="5" customFormat="1" ht="20.100000000000001" customHeight="1">
      <c r="B16" s="41" t="s">
        <v>23</v>
      </c>
      <c r="C16" s="47" t="e">
        <f>IF(Table1[[#This Row],[Réf.]]="","",VLOOKUP(Table1[[#This Row],[Réf.]],#REF!,2,FALSE))</f>
        <v>#REF!</v>
      </c>
      <c r="D16" s="60">
        <v>2</v>
      </c>
      <c r="E16" s="57">
        <v>5</v>
      </c>
      <c r="F16" s="42"/>
      <c r="G16" s="59">
        <f>IF(Table1[[#This Row],[Réf.]]="","",Table1[[#This Row],[P.U H.T]]*Table1[[#This Row],[Quantité]]*(1-[Remise]))</f>
        <v>10</v>
      </c>
      <c r="M16" s="5">
        <f t="shared" ref="M16:M23" si="0">IF(OR(LEFT(B16,1)="E",LEFT(B16,1)="Z"),G16,0)</f>
        <v>10</v>
      </c>
    </row>
    <row r="17" spans="2:13" s="5" customFormat="1" ht="20.100000000000001" customHeight="1">
      <c r="B17" s="41" t="s">
        <v>24</v>
      </c>
      <c r="C17" s="47" t="e">
        <f>IF(Table1[[#This Row],[Réf.]]="","",VLOOKUP(Table1[[#This Row],[Réf.]],#REF!,2,FALSE))</f>
        <v>#REF!</v>
      </c>
      <c r="D17" s="60">
        <v>1</v>
      </c>
      <c r="E17" s="58">
        <v>45</v>
      </c>
      <c r="F17" s="42"/>
      <c r="G17" s="59">
        <f>IF(Table1[[#This Row],[Réf.]]="","",Table1[[#This Row],[P.U H.T]]*Table1[[#This Row],[Quantité]]*(1-[Remise]))</f>
        <v>45</v>
      </c>
      <c r="M17" s="5">
        <f t="shared" si="0"/>
        <v>0</v>
      </c>
    </row>
    <row r="18" spans="2:13" s="5" customFormat="1" ht="20.100000000000001" customHeight="1">
      <c r="B18" s="41" t="s">
        <v>25</v>
      </c>
      <c r="C18" s="47" t="e">
        <f>IF(Table1[[#This Row],[Réf.]]="","",VLOOKUP(Table1[[#This Row],[Réf.]],#REF!,2,FALSE))</f>
        <v>#REF!</v>
      </c>
      <c r="D18" s="60">
        <v>1</v>
      </c>
      <c r="E18" s="58">
        <v>15</v>
      </c>
      <c r="F18" s="42"/>
      <c r="G18" s="59">
        <f>IF(Table1[[#This Row],[Réf.]]="","",Table1[[#This Row],[P.U H.T]]*Table1[[#This Row],[Quantité]]*(1-[Remise]))</f>
        <v>15</v>
      </c>
      <c r="M18" s="5">
        <f t="shared" si="0"/>
        <v>0</v>
      </c>
    </row>
    <row r="19" spans="2:13" s="5" customFormat="1" ht="20.100000000000001" customHeight="1">
      <c r="B19" s="41"/>
      <c r="C19" s="47" t="str">
        <f>IF(Table1[[#This Row],[Réf.]]="","",VLOOKUP(Table1[[#This Row],[Réf.]],#REF!,2,FALSE))</f>
        <v/>
      </c>
      <c r="D19" s="60"/>
      <c r="E19" s="58" t="str">
        <f>IF(Table1[[#This Row],[Réf.]]="","",VLOOKUP(Table1[[#This Row],[Réf.]],#REF!,3,FALSE))</f>
        <v/>
      </c>
      <c r="F19" s="42"/>
      <c r="G19" s="59" t="str">
        <f>IF(Table1[[#This Row],[Réf.]]="","",Table1[[#This Row],[P.U H.T]]*Table1[[#This Row],[Quantité]]*(1-[Remise]))</f>
        <v/>
      </c>
      <c r="M19" s="5">
        <f t="shared" si="0"/>
        <v>0</v>
      </c>
    </row>
    <row r="20" spans="2:13" s="5" customFormat="1" ht="20.100000000000001" customHeight="1">
      <c r="B20" s="41"/>
      <c r="C20" s="47" t="str">
        <f>IF(Table1[[#This Row],[Réf.]]="","",VLOOKUP(Table1[[#This Row],[Réf.]],#REF!,2,FALSE))</f>
        <v/>
      </c>
      <c r="D20" s="60"/>
      <c r="E20" s="58" t="str">
        <f>IF(Table1[[#This Row],[Réf.]]="","",VLOOKUP(Table1[[#This Row],[Réf.]],#REF!,3,FALSE))</f>
        <v/>
      </c>
      <c r="F20" s="42"/>
      <c r="G20" s="59" t="str">
        <f>IF(Table1[[#This Row],[Réf.]]="","",Table1[[#This Row],[P.U H.T]]*Table1[[#This Row],[Quantité]]*(1-[Remise]))</f>
        <v/>
      </c>
      <c r="M20" s="5">
        <f t="shared" si="0"/>
        <v>0</v>
      </c>
    </row>
    <row r="21" spans="2:13" s="5" customFormat="1" ht="20.100000000000001" customHeight="1">
      <c r="B21" s="41"/>
      <c r="C21" s="47" t="str">
        <f>IF(Table1[[#This Row],[Réf.]]="","",VLOOKUP(Table1[[#This Row],[Réf.]],#REF!,2,FALSE))</f>
        <v/>
      </c>
      <c r="D21" s="60"/>
      <c r="E21" s="58" t="str">
        <f>IF(Table1[[#This Row],[Réf.]]="","",VLOOKUP(Table1[[#This Row],[Réf.]],#REF!,3,FALSE))</f>
        <v/>
      </c>
      <c r="F21" s="42"/>
      <c r="G21" s="59" t="str">
        <f>IF(Table1[[#This Row],[Réf.]]="","",Table1[[#This Row],[P.U H.T]]*Table1[[#This Row],[Quantité]]*(1-[Remise]))</f>
        <v/>
      </c>
      <c r="M21" s="5">
        <f t="shared" si="0"/>
        <v>0</v>
      </c>
    </row>
    <row r="22" spans="2:13" s="5" customFormat="1" ht="20.100000000000001" customHeight="1">
      <c r="B22" s="41"/>
      <c r="C22" s="47" t="str">
        <f>IF(Table1[[#This Row],[Réf.]]="","",VLOOKUP(Table1[[#This Row],[Réf.]],#REF!,2,FALSE))</f>
        <v/>
      </c>
      <c r="D22" s="60"/>
      <c r="E22" s="58" t="str">
        <f>IF(Table1[[#This Row],[Réf.]]="","",VLOOKUP(Table1[[#This Row],[Réf.]],#REF!,3,FALSE))</f>
        <v/>
      </c>
      <c r="F22" s="42"/>
      <c r="G22" s="59" t="str">
        <f>IF(Table1[[#This Row],[Réf.]]="","",Table1[[#This Row],[P.U H.T]]*Table1[[#This Row],[Quantité]]*(1-[Remise]))</f>
        <v/>
      </c>
      <c r="J22" s="17"/>
      <c r="M22" s="5">
        <f t="shared" si="0"/>
        <v>0</v>
      </c>
    </row>
    <row r="23" spans="2:13" s="5" customFormat="1" ht="20.100000000000001" customHeight="1">
      <c r="B23" s="41"/>
      <c r="C23" s="47" t="str">
        <f>IF(Table1[[#This Row],[Réf.]]="","",VLOOKUP(Table1[[#This Row],[Réf.]],#REF!,2,FALSE))</f>
        <v/>
      </c>
      <c r="D23" s="60"/>
      <c r="E23" s="58" t="str">
        <f>IF(Table1[[#This Row],[Réf.]]="","",VLOOKUP(Table1[[#This Row],[Réf.]],#REF!,3,FALSE))</f>
        <v/>
      </c>
      <c r="F23" s="42"/>
      <c r="G23" s="59" t="str">
        <f>IF(Table1[[#This Row],[Réf.]]="","",Table1[[#This Row],[P.U H.T]]*Table1[[#This Row],[Quantité]]*(1-[Remise]))</f>
        <v/>
      </c>
      <c r="M23" s="5">
        <f t="shared" si="0"/>
        <v>0</v>
      </c>
    </row>
    <row r="24" spans="2:13" s="5" customFormat="1" ht="20.100000000000001" customHeight="1">
      <c r="B24" s="33"/>
      <c r="C24" s="34"/>
      <c r="D24" s="35"/>
      <c r="E24" s="36"/>
      <c r="F24" s="37" t="s">
        <v>12</v>
      </c>
      <c r="G24" s="38">
        <f>SUBTOTAL(109,[Total HT])</f>
        <v>80</v>
      </c>
    </row>
    <row r="25" spans="2:13">
      <c r="B25" s="6"/>
      <c r="C25" s="7"/>
      <c r="D25" s="11"/>
      <c r="E25" s="15"/>
      <c r="F25" s="8"/>
    </row>
    <row r="26" spans="2:13" ht="15" customHeight="1">
      <c r="B26" s="64" t="s">
        <v>20</v>
      </c>
      <c r="C26" s="64"/>
    </row>
    <row r="27" spans="2:13" ht="20.25" customHeight="1">
      <c r="B27" s="64"/>
      <c r="C27" s="64"/>
      <c r="E27" s="25" t="s">
        <v>13</v>
      </c>
      <c r="F27" s="56"/>
      <c r="G27" s="46"/>
    </row>
    <row r="28" spans="2:13" ht="20.25" customHeight="1">
      <c r="B28" s="62"/>
      <c r="D28" s="10"/>
      <c r="E28" s="25" t="s">
        <v>9</v>
      </c>
      <c r="F28" s="52">
        <f>Table1[[#Totals],[Total HT]]-(Table1[[#Totals],[Total HT]]*Remise_supp)</f>
        <v>80</v>
      </c>
      <c r="G28" s="49"/>
    </row>
    <row r="29" spans="2:13" ht="20.25" customHeight="1">
      <c r="B29" s="16"/>
      <c r="C29" s="9"/>
      <c r="E29" s="25" t="s">
        <v>17</v>
      </c>
      <c r="F29" s="53">
        <f>SUM(M15:M23)*5.5%</f>
        <v>1.1000000000000001</v>
      </c>
      <c r="G29" s="48"/>
    </row>
    <row r="30" spans="2:13" ht="20.25" customHeight="1">
      <c r="B30" s="9"/>
      <c r="C30" s="9"/>
      <c r="E30" s="24" t="s">
        <v>18</v>
      </c>
      <c r="F30" s="54">
        <f t="array" ref="F30">SUM(IF(LEFT($B$15:$B$23)="E",$G$15:$G$23))*0.1*(1-$F$27)</f>
        <v>1</v>
      </c>
      <c r="G30" s="50"/>
    </row>
    <row r="31" spans="2:13" ht="20.25" customHeight="1">
      <c r="B31" s="9"/>
      <c r="C31" s="9"/>
      <c r="E31" s="24" t="s">
        <v>19</v>
      </c>
      <c r="F31" s="63">
        <f t="array" ref="F31">SUM(IF(LEFT($B$15:$B$23)="Z",$G$15:$G$23))*0.2*(1-$F$27)</f>
        <v>2</v>
      </c>
      <c r="G31" s="61"/>
    </row>
    <row r="32" spans="2:13" ht="20.25" customHeight="1">
      <c r="D32" s="1"/>
      <c r="E32" s="25" t="s">
        <v>5</v>
      </c>
      <c r="F32" s="55">
        <f>SUM(F28:F31)</f>
        <v>84.1</v>
      </c>
      <c r="G32" s="51"/>
    </row>
    <row r="33" spans="2:10">
      <c r="B33" s="3"/>
      <c r="C33" s="3"/>
      <c r="D33" s="10"/>
      <c r="E33" s="3"/>
      <c r="J33" s="3"/>
    </row>
    <row r="34" spans="2:10">
      <c r="B34" s="4"/>
      <c r="C34" s="4"/>
      <c r="D34" s="10"/>
      <c r="E34" s="3"/>
      <c r="J34" s="3"/>
    </row>
    <row r="35" spans="2:10">
      <c r="B35" s="3"/>
      <c r="C35" s="3"/>
      <c r="D35" s="10"/>
      <c r="E35" s="3"/>
    </row>
    <row r="36" spans="2:10">
      <c r="B36" s="3"/>
      <c r="C36" s="3"/>
      <c r="D36" s="10"/>
      <c r="E36" s="3"/>
    </row>
    <row r="37" spans="2:10">
      <c r="B37" s="3"/>
      <c r="C37" s="3"/>
      <c r="D37" s="10"/>
      <c r="E37" s="3"/>
    </row>
    <row r="38" spans="2:10">
      <c r="B38" s="3"/>
      <c r="C38" s="3"/>
      <c r="D38" s="10"/>
      <c r="E38" s="3"/>
    </row>
    <row r="39" spans="2:10">
      <c r="B39" s="3"/>
      <c r="C39" s="3"/>
      <c r="D39" s="10"/>
      <c r="E39" s="3"/>
    </row>
    <row r="40" spans="2:10">
      <c r="B40" s="3"/>
      <c r="C40" s="3"/>
      <c r="D40" s="10"/>
      <c r="E40" s="3"/>
    </row>
    <row r="41" spans="2:10">
      <c r="B41" s="3"/>
      <c r="C41" s="3"/>
    </row>
  </sheetData>
  <mergeCells count="8">
    <mergeCell ref="B26:C27"/>
    <mergeCell ref="B12:G12"/>
    <mergeCell ref="E2:G2"/>
    <mergeCell ref="B7:G7"/>
    <mergeCell ref="B9:G9"/>
    <mergeCell ref="B11:G11"/>
    <mergeCell ref="B8:G8"/>
    <mergeCell ref="B10:G10"/>
  </mergeCells>
  <phoneticPr fontId="12" type="noConversion"/>
  <dataValidations count="1">
    <dataValidation type="list" allowBlank="1" showInputMessage="1" showErrorMessage="1" sqref="E2:G2">
      <formula1>"FACTURE,DEVIS"</formula1>
    </dataValidation>
  </dataValidations>
  <pageMargins left="0.7" right="0.7" top="0.75" bottom="0.75" header="0.3" footer="0.3"/>
  <pageSetup paperSize="9" orientation="portrait" horizontalDpi="4294967293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4"/>
  <sheetViews>
    <sheetView workbookViewId="0">
      <selection activeCell="A34" sqref="A34"/>
    </sheetView>
  </sheetViews>
  <sheetFormatPr baseColWidth="10" defaultRowHeight="12.75"/>
  <cols>
    <col min="1" max="1" width="19.7109375" bestFit="1" customWidth="1"/>
    <col min="2" max="2" width="42.42578125" customWidth="1"/>
  </cols>
  <sheetData>
    <row r="1" spans="1:2">
      <c r="A1" s="26" t="s">
        <v>14</v>
      </c>
      <c r="B1" s="27" t="str">
        <f>Nom_Client</f>
        <v/>
      </c>
    </row>
    <row r="2" spans="1:2">
      <c r="A2" s="26" t="s">
        <v>15</v>
      </c>
      <c r="B2" s="45">
        <v>525</v>
      </c>
    </row>
    <row r="3" spans="1:2">
      <c r="A3" s="26" t="s">
        <v>0</v>
      </c>
      <c r="B3" s="28" t="str">
        <f>IF(Date_Facture="","",Date_Facture)</f>
        <v/>
      </c>
    </row>
    <row r="4" spans="1:2">
      <c r="A4" s="26" t="s">
        <v>16</v>
      </c>
      <c r="B4" s="29" t="s">
        <v>21</v>
      </c>
    </row>
  </sheetData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B6277246-A437-444F-991B-750F0E4B231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Facture</vt:lpstr>
      <vt:lpstr>Paramètres</vt:lpstr>
      <vt:lpstr>Date_Facture</vt:lpstr>
      <vt:lpstr>Date_Fichier</vt:lpstr>
      <vt:lpstr>N_Clt_Fact</vt:lpstr>
      <vt:lpstr>N_Facture</vt:lpstr>
      <vt:lpstr>NoFacture</vt:lpstr>
      <vt:lpstr>Nom_Client</vt:lpstr>
      <vt:lpstr>NomFichier</vt:lpstr>
      <vt:lpstr>Ref_Clt</vt:lpstr>
      <vt:lpstr>Remise_supp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2014-08-29T14:13:52Z</dcterms:created>
  <dcterms:modified xsi:type="dcterms:W3CDTF">2014-10-04T16:56:47Z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TC022643169991</vt:lpwstr>
  </property>
</Properties>
</file>