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90" windowWidth="9195" windowHeight="5475" activeTab="1"/>
  </bookViews>
  <sheets>
    <sheet name="TCD" sheetId="9" r:id="rId1"/>
    <sheet name="COMPTE1" sheetId="2" r:id="rId2"/>
    <sheet name="TRI" sheetId="8" r:id="rId3"/>
  </sheets>
  <functionGroups/>
  <externalReferences>
    <externalReference r:id="rId4"/>
  </externalReferences>
  <definedNames>
    <definedName name="_DIF1">#REF!</definedName>
    <definedName name="_DIF2">#REF!</definedName>
    <definedName name="_xlnm.Database">COMPTE1!$A$5:$S$499</definedName>
    <definedName name="_xlnm.Criteria">COMPTE1!$BQ$5:$BQ$6</definedName>
    <definedName name="DATE" function="1" xlm="1" functionGroupId="14">COMPTE1!$CP$1</definedName>
    <definedName name="DATE1">COMPTE1!$CQ$1</definedName>
    <definedName name="DATE2">COMPTE1!$CR$1</definedName>
    <definedName name="DEBIT">COMPTE1!#REF!</definedName>
    <definedName name="DER">COMPTE1!$U$171</definedName>
    <definedName name="_xlnm.Extract" localSheetId="1">COMPTE1!$BR$5:$BU$5</definedName>
    <definedName name="FDG">COMPTE1!$BB$5</definedName>
    <definedName name="_xlnm.Recorder">#REF!</definedName>
    <definedName name="_xlnm.Print_Titles" localSheetId="1">COMPTE1!$1:$7</definedName>
    <definedName name="Libellés">COMPTE1!$C$5</definedName>
    <definedName name="Macro1" description="Macro enregistrée le 06/09/1995 par MP" xlm="1" functionGroupId="14">#REF!</definedName>
    <definedName name="Macro2" description="Macro enregistrée le 07/09/1995 par MP" xlm="1" functionGroupId="14">#REF!</definedName>
    <definedName name="Macro3" description="Macro enregistrée le 07/09/1995 par MP" xlm="1" functionGroupId="14">#REF!</definedName>
    <definedName name="Macro4" description="Macro enregistrée le 07/09/1995 par MP" xlm="1" functionGroupId="14">#REF!</definedName>
    <definedName name="Macro5" description="Macro enregistrée le 07/09/1995 par MP" xlm="1" functionGroupId="14">#REF!</definedName>
    <definedName name="Macro6" description="Macro enregistrée le 07/09/1995 par MP" xlm="1" functionGroupId="14">#REF!</definedName>
    <definedName name="RECETTES">COMPTE1!$BQ$5:$BQ$6</definedName>
    <definedName name="RECHERCHE1">COMPTE1!$AD$5:$AD$6</definedName>
    <definedName name="RECHERCHE2">COMPTE1!$AE$3:$AE$4</definedName>
    <definedName name="VIDE">COMPTE1!$A$8</definedName>
    <definedName name="_xlnm.Print_Area" localSheetId="1">COMPTE1!$A$8:$S$62</definedName>
  </definedNames>
  <calcPr calcId="125725"/>
  <pivotCaches>
    <pivotCache cacheId="1" r:id="rId5"/>
  </pivotCaches>
</workbook>
</file>

<file path=xl/calcChain.xml><?xml version="1.0" encoding="utf-8"?>
<calcChain xmlns="http://schemas.openxmlformats.org/spreadsheetml/2006/main">
  <c r="E12" i="2"/>
  <c r="E10"/>
  <c r="E9"/>
  <c r="BO8"/>
  <c r="BO9"/>
  <c r="BO10"/>
  <c r="CT32" s="1"/>
  <c r="BO11"/>
  <c r="BO12"/>
  <c r="BO13"/>
  <c r="CT35" s="1"/>
  <c r="BO14"/>
  <c r="BO15"/>
  <c r="BO17"/>
  <c r="CT39" s="1"/>
  <c r="BO18"/>
  <c r="BO19"/>
  <c r="BO20"/>
  <c r="CT42" s="1"/>
  <c r="BO22"/>
  <c r="BO23"/>
  <c r="BO24"/>
  <c r="CT46" s="1"/>
  <c r="BO25"/>
  <c r="BO26"/>
  <c r="BO27"/>
  <c r="CT49" s="1"/>
  <c r="BO28"/>
  <c r="BO6"/>
  <c r="AZ8"/>
  <c r="AZ9"/>
  <c r="AZ10"/>
  <c r="AZ12"/>
  <c r="AZ13"/>
  <c r="AZ14"/>
  <c r="AZ17"/>
  <c r="AZ19"/>
  <c r="AZ20"/>
  <c r="AZ21"/>
  <c r="AZ23"/>
  <c r="AZ24"/>
  <c r="AZ25"/>
  <c r="AZ27"/>
  <c r="BQ6"/>
  <c r="BB6"/>
  <c r="F6"/>
  <c r="F1" s="1"/>
  <c r="AR6" s="1"/>
  <c r="AK4"/>
  <c r="V171"/>
  <c r="V170"/>
  <c r="W170"/>
  <c r="X170"/>
  <c r="AB170"/>
  <c r="AF170"/>
  <c r="V169"/>
  <c r="V168"/>
  <c r="W168"/>
  <c r="V167"/>
  <c r="V166"/>
  <c r="W166"/>
  <c r="V165"/>
  <c r="V164"/>
  <c r="W164"/>
  <c r="V163"/>
  <c r="V162"/>
  <c r="W162"/>
  <c r="V161"/>
  <c r="W161"/>
  <c r="X161"/>
  <c r="AB161"/>
  <c r="AF161"/>
  <c r="AG161"/>
  <c r="V160"/>
  <c r="W160"/>
  <c r="X160"/>
  <c r="AB160"/>
  <c r="AF160"/>
  <c r="AG160"/>
  <c r="V159"/>
  <c r="W159"/>
  <c r="V158"/>
  <c r="V157"/>
  <c r="W157"/>
  <c r="V156"/>
  <c r="W156"/>
  <c r="X156"/>
  <c r="AB156"/>
  <c r="AF156"/>
  <c r="V155"/>
  <c r="V154"/>
  <c r="V153"/>
  <c r="W153"/>
  <c r="V152"/>
  <c r="V151"/>
  <c r="V150"/>
  <c r="V149"/>
  <c r="V148"/>
  <c r="V147"/>
  <c r="W147"/>
  <c r="X147"/>
  <c r="AB147"/>
  <c r="AF147"/>
  <c r="AG147"/>
  <c r="V146"/>
  <c r="W146"/>
  <c r="X146"/>
  <c r="AB146"/>
  <c r="AF146"/>
  <c r="AG146"/>
  <c r="V145"/>
  <c r="V144"/>
  <c r="W144"/>
  <c r="V143"/>
  <c r="W143"/>
  <c r="V142"/>
  <c r="V141"/>
  <c r="V140"/>
  <c r="W140"/>
  <c r="X140"/>
  <c r="AB140"/>
  <c r="AF140"/>
  <c r="V139"/>
  <c r="W139"/>
  <c r="V138"/>
  <c r="V137"/>
  <c r="W137"/>
  <c r="V136"/>
  <c r="V135"/>
  <c r="V134"/>
  <c r="V133"/>
  <c r="W133"/>
  <c r="X133"/>
  <c r="AB133"/>
  <c r="AF133"/>
  <c r="AG133"/>
  <c r="V132"/>
  <c r="W132"/>
  <c r="X132"/>
  <c r="AB132"/>
  <c r="AF132"/>
  <c r="AG132"/>
  <c r="V131"/>
  <c r="W131"/>
  <c r="V130"/>
  <c r="V129"/>
  <c r="W129"/>
  <c r="V128"/>
  <c r="V127"/>
  <c r="V126"/>
  <c r="W126"/>
  <c r="V125"/>
  <c r="W125"/>
  <c r="X125"/>
  <c r="AB125"/>
  <c r="AF125"/>
  <c r="V124"/>
  <c r="V123"/>
  <c r="W123"/>
  <c r="V122"/>
  <c r="V121"/>
  <c r="V120"/>
  <c r="V119"/>
  <c r="W119"/>
  <c r="V118"/>
  <c r="W118"/>
  <c r="X118"/>
  <c r="AB118"/>
  <c r="AF118"/>
  <c r="AG118"/>
  <c r="V117"/>
  <c r="W117"/>
  <c r="X117"/>
  <c r="AB117"/>
  <c r="AF117"/>
  <c r="AG117"/>
  <c r="V116"/>
  <c r="W116"/>
  <c r="V115"/>
  <c r="V114"/>
  <c r="V113"/>
  <c r="V112"/>
  <c r="W112"/>
  <c r="X112"/>
  <c r="AB112"/>
  <c r="AF112"/>
  <c r="V111"/>
  <c r="W111"/>
  <c r="V110"/>
  <c r="V109"/>
  <c r="V108"/>
  <c r="V107"/>
  <c r="V106"/>
  <c r="W106"/>
  <c r="X106"/>
  <c r="AB106"/>
  <c r="AF106"/>
  <c r="AG106"/>
  <c r="V105"/>
  <c r="W105"/>
  <c r="X105"/>
  <c r="AB105"/>
  <c r="AF105"/>
  <c r="AG105"/>
  <c r="V104"/>
  <c r="V103"/>
  <c r="W103"/>
  <c r="V102"/>
  <c r="V101"/>
  <c r="V100"/>
  <c r="W100"/>
  <c r="X100"/>
  <c r="AB100"/>
  <c r="AF100"/>
  <c r="V99"/>
  <c r="W99"/>
  <c r="V98"/>
  <c r="V97"/>
  <c r="W97"/>
  <c r="V96"/>
  <c r="V95"/>
  <c r="V94"/>
  <c r="V93"/>
  <c r="W93"/>
  <c r="X93"/>
  <c r="AB93"/>
  <c r="AF93"/>
  <c r="AG93"/>
  <c r="V92"/>
  <c r="W92"/>
  <c r="X92"/>
  <c r="AB92"/>
  <c r="AF92"/>
  <c r="AG92"/>
  <c r="V91"/>
  <c r="W91"/>
  <c r="V90"/>
  <c r="V89"/>
  <c r="V88"/>
  <c r="W88"/>
  <c r="X88"/>
  <c r="AB88"/>
  <c r="AF88"/>
  <c r="V87"/>
  <c r="V86"/>
  <c r="W86"/>
  <c r="V85"/>
  <c r="V84"/>
  <c r="V83"/>
  <c r="V82"/>
  <c r="V81"/>
  <c r="V80"/>
  <c r="W80"/>
  <c r="X80"/>
  <c r="AB80"/>
  <c r="AF80"/>
  <c r="AG80"/>
  <c r="V79"/>
  <c r="W79"/>
  <c r="X79"/>
  <c r="AB79"/>
  <c r="AF79"/>
  <c r="AG79"/>
  <c r="V78"/>
  <c r="V77"/>
  <c r="W77"/>
  <c r="V76"/>
  <c r="V75"/>
  <c r="W75"/>
  <c r="V74"/>
  <c r="W74"/>
  <c r="X74"/>
  <c r="AB74"/>
  <c r="AF74"/>
  <c r="V73"/>
  <c r="V72"/>
  <c r="V71"/>
  <c r="W71"/>
  <c r="X71"/>
  <c r="V70"/>
  <c r="W70"/>
  <c r="V69"/>
  <c r="V68"/>
  <c r="V67"/>
  <c r="V66"/>
  <c r="W66"/>
  <c r="V65"/>
  <c r="W65"/>
  <c r="X65"/>
  <c r="AB65"/>
  <c r="AF65"/>
  <c r="AG65"/>
  <c r="V64"/>
  <c r="W64"/>
  <c r="X64"/>
  <c r="AB64"/>
  <c r="AF64"/>
  <c r="AG64"/>
  <c r="V63"/>
  <c r="V62"/>
  <c r="C62" s="1"/>
  <c r="V61"/>
  <c r="W61"/>
  <c r="V60"/>
  <c r="C60"/>
  <c r="V59"/>
  <c r="W59"/>
  <c r="X59"/>
  <c r="AB59"/>
  <c r="AF59"/>
  <c r="C59"/>
  <c r="V58"/>
  <c r="C58"/>
  <c r="V57"/>
  <c r="W57"/>
  <c r="V56"/>
  <c r="C56" s="1"/>
  <c r="V55"/>
  <c r="C55" s="1"/>
  <c r="W55"/>
  <c r="V54"/>
  <c r="C54" s="1"/>
  <c r="V53"/>
  <c r="C53" s="1"/>
  <c r="V52"/>
  <c r="C52" s="1"/>
  <c r="V51"/>
  <c r="W51"/>
  <c r="X51"/>
  <c r="AB51"/>
  <c r="AF51"/>
  <c r="AG51"/>
  <c r="V50"/>
  <c r="C50" s="1"/>
  <c r="V49"/>
  <c r="C49" s="1"/>
  <c r="W49"/>
  <c r="V48"/>
  <c r="C48" s="1"/>
  <c r="V47"/>
  <c r="C47" s="1"/>
  <c r="V46"/>
  <c r="C46" s="1"/>
  <c r="V45"/>
  <c r="W45"/>
  <c r="X45"/>
  <c r="AB45"/>
  <c r="AF45"/>
  <c r="V44"/>
  <c r="C44" s="1"/>
  <c r="W44"/>
  <c r="V43"/>
  <c r="C43" s="1"/>
  <c r="V42"/>
  <c r="C42" s="1"/>
  <c r="V41"/>
  <c r="C41" s="1"/>
  <c r="V40"/>
  <c r="C40"/>
  <c r="V39"/>
  <c r="W39"/>
  <c r="X39"/>
  <c r="AB39"/>
  <c r="AF39"/>
  <c r="AG39"/>
  <c r="V38"/>
  <c r="C38"/>
  <c r="V37"/>
  <c r="W37"/>
  <c r="C37" s="1"/>
  <c r="V36"/>
  <c r="C36" s="1"/>
  <c r="V35"/>
  <c r="C35" s="1"/>
  <c r="V34"/>
  <c r="W34"/>
  <c r="X34"/>
  <c r="AB34"/>
  <c r="AF34"/>
  <c r="V33"/>
  <c r="C33" s="1"/>
  <c r="V32"/>
  <c r="W32"/>
  <c r="C32"/>
  <c r="V31"/>
  <c r="C31"/>
  <c r="V30"/>
  <c r="W30"/>
  <c r="V29"/>
  <c r="C29" s="1"/>
  <c r="V28"/>
  <c r="C28" s="1"/>
  <c r="W28"/>
  <c r="V27"/>
  <c r="C27" s="1"/>
  <c r="V26"/>
  <c r="W26"/>
  <c r="C26"/>
  <c r="V25"/>
  <c r="C25"/>
  <c r="V24"/>
  <c r="W24"/>
  <c r="C24" s="1"/>
  <c r="X24"/>
  <c r="AB24"/>
  <c r="AF24"/>
  <c r="AG24"/>
  <c r="V23"/>
  <c r="C23" s="1"/>
  <c r="V22"/>
  <c r="W22"/>
  <c r="X22"/>
  <c r="AB22"/>
  <c r="AF22"/>
  <c r="V21"/>
  <c r="C21" s="1"/>
  <c r="V20"/>
  <c r="W20"/>
  <c r="X20"/>
  <c r="AB20"/>
  <c r="AF20"/>
  <c r="V19"/>
  <c r="W19"/>
  <c r="V18"/>
  <c r="W18"/>
  <c r="V17"/>
  <c r="C17"/>
  <c r="V16"/>
  <c r="C16"/>
  <c r="V15"/>
  <c r="W15"/>
  <c r="V14"/>
  <c r="C14" s="1"/>
  <c r="V13"/>
  <c r="C13" s="1"/>
  <c r="W13"/>
  <c r="V12"/>
  <c r="C12" s="1"/>
  <c r="V11"/>
  <c r="W11"/>
  <c r="X11"/>
  <c r="AB11"/>
  <c r="AF11"/>
  <c r="AG11"/>
  <c r="V10"/>
  <c r="C10" s="1"/>
  <c r="V9"/>
  <c r="C9" s="1"/>
  <c r="V8"/>
  <c r="W8"/>
  <c r="X8"/>
  <c r="AB8"/>
  <c r="AF8"/>
  <c r="AG8"/>
  <c r="AH8"/>
  <c r="Z499"/>
  <c r="W499"/>
  <c r="Z498"/>
  <c r="W498"/>
  <c r="Z497"/>
  <c r="W497"/>
  <c r="Z496"/>
  <c r="W496"/>
  <c r="Z495"/>
  <c r="W495"/>
  <c r="Z494"/>
  <c r="W494"/>
  <c r="Z493"/>
  <c r="W493"/>
  <c r="Z492"/>
  <c r="W492"/>
  <c r="Z491"/>
  <c r="W491"/>
  <c r="Z490"/>
  <c r="W490"/>
  <c r="Z489"/>
  <c r="W489"/>
  <c r="Z488"/>
  <c r="W488"/>
  <c r="Z487"/>
  <c r="W487"/>
  <c r="Z486"/>
  <c r="W486"/>
  <c r="Z485"/>
  <c r="W485"/>
  <c r="Z484"/>
  <c r="W484"/>
  <c r="Z483"/>
  <c r="W483"/>
  <c r="Z482"/>
  <c r="W482"/>
  <c r="Z481"/>
  <c r="W481"/>
  <c r="Z480"/>
  <c r="W480"/>
  <c r="Z479"/>
  <c r="W479"/>
  <c r="Z478"/>
  <c r="W478"/>
  <c r="Z477"/>
  <c r="W477"/>
  <c r="Z476"/>
  <c r="W476"/>
  <c r="Z475"/>
  <c r="W475"/>
  <c r="Z474"/>
  <c r="W474"/>
  <c r="Z473"/>
  <c r="W473"/>
  <c r="Z472"/>
  <c r="W472"/>
  <c r="Z471"/>
  <c r="W471"/>
  <c r="Z470"/>
  <c r="W470"/>
  <c r="Z469"/>
  <c r="W469"/>
  <c r="Z468"/>
  <c r="W468"/>
  <c r="Z467"/>
  <c r="W467"/>
  <c r="Z466"/>
  <c r="W466"/>
  <c r="Z465"/>
  <c r="W465"/>
  <c r="Z464"/>
  <c r="W464"/>
  <c r="Z463"/>
  <c r="W463"/>
  <c r="Z462"/>
  <c r="W462"/>
  <c r="Z461"/>
  <c r="W461"/>
  <c r="Z460"/>
  <c r="W460"/>
  <c r="Z459"/>
  <c r="W459"/>
  <c r="Z458"/>
  <c r="W458"/>
  <c r="Z457"/>
  <c r="W457"/>
  <c r="Z456"/>
  <c r="W456"/>
  <c r="Z455"/>
  <c r="W455"/>
  <c r="Z454"/>
  <c r="W454"/>
  <c r="Z453"/>
  <c r="W453"/>
  <c r="Z452"/>
  <c r="W452"/>
  <c r="Z451"/>
  <c r="W451"/>
  <c r="Z450"/>
  <c r="W450"/>
  <c r="Z449"/>
  <c r="W449"/>
  <c r="Z448"/>
  <c r="W448"/>
  <c r="Z447"/>
  <c r="W447"/>
  <c r="Z446"/>
  <c r="W446"/>
  <c r="Z445"/>
  <c r="W445"/>
  <c r="Z444"/>
  <c r="W444"/>
  <c r="Z443"/>
  <c r="W443"/>
  <c r="Z442"/>
  <c r="W442"/>
  <c r="Z441"/>
  <c r="W441"/>
  <c r="Z440"/>
  <c r="W440"/>
  <c r="Z439"/>
  <c r="W439"/>
  <c r="Z438"/>
  <c r="W438"/>
  <c r="Z437"/>
  <c r="W437"/>
  <c r="Z436"/>
  <c r="W436"/>
  <c r="Z435"/>
  <c r="W435"/>
  <c r="Z434"/>
  <c r="W434"/>
  <c r="Z433"/>
  <c r="W433"/>
  <c r="Z432"/>
  <c r="W432"/>
  <c r="Z431"/>
  <c r="W431"/>
  <c r="Z430"/>
  <c r="W430"/>
  <c r="Z429"/>
  <c r="W429"/>
  <c r="Z428"/>
  <c r="W428"/>
  <c r="Z427"/>
  <c r="W427"/>
  <c r="Z426"/>
  <c r="W426"/>
  <c r="Z425"/>
  <c r="W425"/>
  <c r="Z424"/>
  <c r="W424"/>
  <c r="Z423"/>
  <c r="W423"/>
  <c r="Z422"/>
  <c r="W422"/>
  <c r="Z421"/>
  <c r="W421"/>
  <c r="Z420"/>
  <c r="W420"/>
  <c r="Z419"/>
  <c r="W419"/>
  <c r="Z418"/>
  <c r="W418"/>
  <c r="Z417"/>
  <c r="W417"/>
  <c r="Z416"/>
  <c r="W416"/>
  <c r="Z415"/>
  <c r="W415"/>
  <c r="Z414"/>
  <c r="W414"/>
  <c r="Z413"/>
  <c r="W413"/>
  <c r="Z412"/>
  <c r="W412"/>
  <c r="Z411"/>
  <c r="W411"/>
  <c r="Z410"/>
  <c r="W410"/>
  <c r="Z409"/>
  <c r="W409"/>
  <c r="Z408"/>
  <c r="W408"/>
  <c r="Z407"/>
  <c r="W407"/>
  <c r="Z406"/>
  <c r="W406"/>
  <c r="Z405"/>
  <c r="W405"/>
  <c r="Z404"/>
  <c r="W404"/>
  <c r="Z403"/>
  <c r="W403"/>
  <c r="Z402"/>
  <c r="W402"/>
  <c r="Z401"/>
  <c r="W401"/>
  <c r="Z400"/>
  <c r="W400"/>
  <c r="Z399"/>
  <c r="W399"/>
  <c r="Z398"/>
  <c r="W398"/>
  <c r="Z397"/>
  <c r="W397"/>
  <c r="Z396"/>
  <c r="W396"/>
  <c r="Z395"/>
  <c r="W395"/>
  <c r="Z394"/>
  <c r="W394"/>
  <c r="Z393"/>
  <c r="W393"/>
  <c r="Z392"/>
  <c r="W392"/>
  <c r="Z391"/>
  <c r="W391"/>
  <c r="Z390"/>
  <c r="W390"/>
  <c r="Z389"/>
  <c r="W389"/>
  <c r="Z388"/>
  <c r="W388"/>
  <c r="Z387"/>
  <c r="W387"/>
  <c r="Z386"/>
  <c r="W386"/>
  <c r="Z385"/>
  <c r="W385"/>
  <c r="Z384"/>
  <c r="W384"/>
  <c r="Z383"/>
  <c r="W383"/>
  <c r="Z382"/>
  <c r="W382"/>
  <c r="Z381"/>
  <c r="W381"/>
  <c r="Z380"/>
  <c r="W380"/>
  <c r="Z379"/>
  <c r="W379"/>
  <c r="Z378"/>
  <c r="W378"/>
  <c r="Z377"/>
  <c r="W377"/>
  <c r="Z376"/>
  <c r="W376"/>
  <c r="Z375"/>
  <c r="W375"/>
  <c r="Z374"/>
  <c r="W374"/>
  <c r="Z373"/>
  <c r="W373"/>
  <c r="Z372"/>
  <c r="W372"/>
  <c r="Z371"/>
  <c r="W371"/>
  <c r="Z370"/>
  <c r="W370"/>
  <c r="Z369"/>
  <c r="W369"/>
  <c r="Z368"/>
  <c r="W368"/>
  <c r="Z367"/>
  <c r="W367"/>
  <c r="Z366"/>
  <c r="W366"/>
  <c r="Z365"/>
  <c r="W365"/>
  <c r="Z364"/>
  <c r="W364"/>
  <c r="Z363"/>
  <c r="W363"/>
  <c r="Z362"/>
  <c r="W362"/>
  <c r="Z361"/>
  <c r="W361"/>
  <c r="Z360"/>
  <c r="W360"/>
  <c r="Z359"/>
  <c r="W359"/>
  <c r="Z358"/>
  <c r="W358"/>
  <c r="Z357"/>
  <c r="W357"/>
  <c r="Z356"/>
  <c r="W356"/>
  <c r="Z355"/>
  <c r="W355"/>
  <c r="Z354"/>
  <c r="W354"/>
  <c r="Z353"/>
  <c r="W353"/>
  <c r="Z352"/>
  <c r="W352"/>
  <c r="Z351"/>
  <c r="W351"/>
  <c r="Z350"/>
  <c r="W350"/>
  <c r="Z349"/>
  <c r="W349"/>
  <c r="Z348"/>
  <c r="W348"/>
  <c r="Z347"/>
  <c r="W347"/>
  <c r="Z346"/>
  <c r="W346"/>
  <c r="Z345"/>
  <c r="W345"/>
  <c r="Z344"/>
  <c r="W344"/>
  <c r="Z343"/>
  <c r="W343"/>
  <c r="Z342"/>
  <c r="W342"/>
  <c r="Z341"/>
  <c r="W341"/>
  <c r="Z340"/>
  <c r="W340"/>
  <c r="Z339"/>
  <c r="W339"/>
  <c r="Z338"/>
  <c r="W338"/>
  <c r="Z337"/>
  <c r="W337"/>
  <c r="Z336"/>
  <c r="W336"/>
  <c r="Z335"/>
  <c r="W335"/>
  <c r="Z334"/>
  <c r="W334"/>
  <c r="Z333"/>
  <c r="W333"/>
  <c r="Z332"/>
  <c r="W332"/>
  <c r="Z331"/>
  <c r="W331"/>
  <c r="Z330"/>
  <c r="W330"/>
  <c r="Z329"/>
  <c r="W329"/>
  <c r="Z328"/>
  <c r="W328"/>
  <c r="Z327"/>
  <c r="W327"/>
  <c r="Z326"/>
  <c r="W326"/>
  <c r="Z325"/>
  <c r="W325"/>
  <c r="Z324"/>
  <c r="W324"/>
  <c r="Z323"/>
  <c r="W323"/>
  <c r="Z322"/>
  <c r="W322"/>
  <c r="Z321"/>
  <c r="W321"/>
  <c r="Z320"/>
  <c r="W320"/>
  <c r="Z319"/>
  <c r="W319"/>
  <c r="Z318"/>
  <c r="W318"/>
  <c r="Z317"/>
  <c r="W317"/>
  <c r="Z316"/>
  <c r="W316"/>
  <c r="Z315"/>
  <c r="W315"/>
  <c r="Z314"/>
  <c r="W314"/>
  <c r="Z313"/>
  <c r="W313"/>
  <c r="Z312"/>
  <c r="W312"/>
  <c r="Z311"/>
  <c r="W311"/>
  <c r="Z310"/>
  <c r="W310"/>
  <c r="Z309"/>
  <c r="W309"/>
  <c r="Z308"/>
  <c r="W308"/>
  <c r="Z307"/>
  <c r="W307"/>
  <c r="Z306"/>
  <c r="W306"/>
  <c r="Z305"/>
  <c r="W305"/>
  <c r="Z304"/>
  <c r="W304"/>
  <c r="Z303"/>
  <c r="W303"/>
  <c r="Z302"/>
  <c r="W302"/>
  <c r="Z301"/>
  <c r="W301"/>
  <c r="Z300"/>
  <c r="W300"/>
  <c r="Z299"/>
  <c r="W299"/>
  <c r="Z298"/>
  <c r="W298"/>
  <c r="Z297"/>
  <c r="W297"/>
  <c r="Z296"/>
  <c r="W296"/>
  <c r="Z295"/>
  <c r="W295"/>
  <c r="Z294"/>
  <c r="W294"/>
  <c r="Z293"/>
  <c r="W293"/>
  <c r="Z292"/>
  <c r="W292"/>
  <c r="Z291"/>
  <c r="W291"/>
  <c r="Z290"/>
  <c r="W290"/>
  <c r="Z289"/>
  <c r="W289"/>
  <c r="Z288"/>
  <c r="W288"/>
  <c r="Z287"/>
  <c r="W287"/>
  <c r="Z286"/>
  <c r="W286"/>
  <c r="Z285"/>
  <c r="W285"/>
  <c r="Z284"/>
  <c r="W284"/>
  <c r="Z283"/>
  <c r="W283"/>
  <c r="Z282"/>
  <c r="W282"/>
  <c r="Z281"/>
  <c r="W281"/>
  <c r="Z280"/>
  <c r="W280"/>
  <c r="Z279"/>
  <c r="W279"/>
  <c r="Z278"/>
  <c r="W278"/>
  <c r="Z277"/>
  <c r="W277"/>
  <c r="Z276"/>
  <c r="W276"/>
  <c r="Z275"/>
  <c r="W275"/>
  <c r="Z274"/>
  <c r="W274"/>
  <c r="Z273"/>
  <c r="W273"/>
  <c r="Z272"/>
  <c r="W272"/>
  <c r="Z271"/>
  <c r="W271"/>
  <c r="Z270"/>
  <c r="W270"/>
  <c r="Z269"/>
  <c r="W269"/>
  <c r="Z268"/>
  <c r="W268"/>
  <c r="Z267"/>
  <c r="W267"/>
  <c r="Z266"/>
  <c r="W266"/>
  <c r="Z265"/>
  <c r="W265"/>
  <c r="Z264"/>
  <c r="W264"/>
  <c r="Z263"/>
  <c r="W263"/>
  <c r="Z262"/>
  <c r="W262"/>
  <c r="Z261"/>
  <c r="W261"/>
  <c r="Z260"/>
  <c r="W260"/>
  <c r="Z259"/>
  <c r="W259"/>
  <c r="Z258"/>
  <c r="W258"/>
  <c r="Z257"/>
  <c r="W257"/>
  <c r="Z256"/>
  <c r="W256"/>
  <c r="Z255"/>
  <c r="W255"/>
  <c r="Z254"/>
  <c r="W254"/>
  <c r="Z253"/>
  <c r="W253"/>
  <c r="Z252"/>
  <c r="W252"/>
  <c r="Z251"/>
  <c r="W251"/>
  <c r="Z250"/>
  <c r="W250"/>
  <c r="Z249"/>
  <c r="W249"/>
  <c r="Z248"/>
  <c r="W248"/>
  <c r="Z247"/>
  <c r="W247"/>
  <c r="Z246"/>
  <c r="W246"/>
  <c r="Z245"/>
  <c r="W245"/>
  <c r="Z244"/>
  <c r="W244"/>
  <c r="Z243"/>
  <c r="W243"/>
  <c r="Z242"/>
  <c r="W242"/>
  <c r="Z241"/>
  <c r="W241"/>
  <c r="Z240"/>
  <c r="W240"/>
  <c r="Z239"/>
  <c r="W239"/>
  <c r="Z238"/>
  <c r="W238"/>
  <c r="Z237"/>
  <c r="W237"/>
  <c r="Z236"/>
  <c r="W236"/>
  <c r="Z235"/>
  <c r="W235"/>
  <c r="Z234"/>
  <c r="W234"/>
  <c r="Z233"/>
  <c r="W233"/>
  <c r="Z232"/>
  <c r="W232"/>
  <c r="Z231"/>
  <c r="W231"/>
  <c r="Z230"/>
  <c r="W230"/>
  <c r="Z229"/>
  <c r="W229"/>
  <c r="Z228"/>
  <c r="W228"/>
  <c r="Z227"/>
  <c r="W227"/>
  <c r="Z226"/>
  <c r="W226"/>
  <c r="Z225"/>
  <c r="W225"/>
  <c r="Z224"/>
  <c r="W224"/>
  <c r="Z223"/>
  <c r="W223"/>
  <c r="Z222"/>
  <c r="W222"/>
  <c r="Z221"/>
  <c r="W221"/>
  <c r="Z220"/>
  <c r="W220"/>
  <c r="Z219"/>
  <c r="W219"/>
  <c r="Z218"/>
  <c r="W218"/>
  <c r="Z217"/>
  <c r="W217"/>
  <c r="Z216"/>
  <c r="W216"/>
  <c r="Z215"/>
  <c r="W215"/>
  <c r="Z214"/>
  <c r="W214"/>
  <c r="Z213"/>
  <c r="W213"/>
  <c r="Z212"/>
  <c r="W212"/>
  <c r="Z211"/>
  <c r="W211"/>
  <c r="Z210"/>
  <c r="W210"/>
  <c r="Z209"/>
  <c r="W209"/>
  <c r="Z208"/>
  <c r="W208"/>
  <c r="Z207"/>
  <c r="W207"/>
  <c r="Z206"/>
  <c r="W206"/>
  <c r="Z205"/>
  <c r="W205"/>
  <c r="Z204"/>
  <c r="W204"/>
  <c r="Z203"/>
  <c r="W203"/>
  <c r="Z202"/>
  <c r="W202"/>
  <c r="Z201"/>
  <c r="W201"/>
  <c r="Z200"/>
  <c r="W200"/>
  <c r="Z199"/>
  <c r="W199"/>
  <c r="Z198"/>
  <c r="W198"/>
  <c r="Z197"/>
  <c r="W197"/>
  <c r="Z196"/>
  <c r="W196"/>
  <c r="Z195"/>
  <c r="W195"/>
  <c r="Z194"/>
  <c r="W194"/>
  <c r="Z193"/>
  <c r="W193"/>
  <c r="Z192"/>
  <c r="W192"/>
  <c r="Z191"/>
  <c r="W191"/>
  <c r="Z190"/>
  <c r="W190"/>
  <c r="Z189"/>
  <c r="W189"/>
  <c r="Z188"/>
  <c r="W188"/>
  <c r="Z187"/>
  <c r="W187"/>
  <c r="Z186"/>
  <c r="W186"/>
  <c r="Z185"/>
  <c r="W185"/>
  <c r="Z184"/>
  <c r="W184"/>
  <c r="Z183"/>
  <c r="W183"/>
  <c r="Z182"/>
  <c r="W182"/>
  <c r="Z181"/>
  <c r="W181"/>
  <c r="Z180"/>
  <c r="W180"/>
  <c r="Z179"/>
  <c r="W179"/>
  <c r="Z178"/>
  <c r="W178"/>
  <c r="Z177"/>
  <c r="W177"/>
  <c r="Z176"/>
  <c r="W176"/>
  <c r="Z175"/>
  <c r="W175"/>
  <c r="Z174"/>
  <c r="W174"/>
  <c r="Z173"/>
  <c r="W173"/>
  <c r="Z172"/>
  <c r="W172"/>
  <c r="Z171"/>
  <c r="W171"/>
  <c r="Z170"/>
  <c r="Z169"/>
  <c r="W169"/>
  <c r="Z168"/>
  <c r="Z167"/>
  <c r="W167"/>
  <c r="Z166"/>
  <c r="Z165"/>
  <c r="W165"/>
  <c r="Z164"/>
  <c r="Z163"/>
  <c r="W163"/>
  <c r="Z162"/>
  <c r="Z161"/>
  <c r="Z160"/>
  <c r="Z159"/>
  <c r="Z158"/>
  <c r="W158"/>
  <c r="Z157"/>
  <c r="Z156"/>
  <c r="Z155"/>
  <c r="W155"/>
  <c r="Z154"/>
  <c r="W154"/>
  <c r="Z153"/>
  <c r="Z152"/>
  <c r="W152"/>
  <c r="Z151"/>
  <c r="W151"/>
  <c r="Z150"/>
  <c r="W150"/>
  <c r="Z149"/>
  <c r="W149"/>
  <c r="Z148"/>
  <c r="W148"/>
  <c r="Z147"/>
  <c r="Z146"/>
  <c r="Z145"/>
  <c r="W145"/>
  <c r="Z144"/>
  <c r="Z143"/>
  <c r="Z142"/>
  <c r="W142"/>
  <c r="Z141"/>
  <c r="W141"/>
  <c r="Z140"/>
  <c r="Z139"/>
  <c r="Z138"/>
  <c r="W138"/>
  <c r="Z137"/>
  <c r="Z136"/>
  <c r="W136"/>
  <c r="Z135"/>
  <c r="W135"/>
  <c r="Z134"/>
  <c r="W134"/>
  <c r="Z133"/>
  <c r="Z132"/>
  <c r="Z131"/>
  <c r="Z130"/>
  <c r="W130"/>
  <c r="Z129"/>
  <c r="Z128"/>
  <c r="W128"/>
  <c r="Z127"/>
  <c r="W127"/>
  <c r="Z126"/>
  <c r="Z125"/>
  <c r="Z124"/>
  <c r="W124"/>
  <c r="Z123"/>
  <c r="Z122"/>
  <c r="W122"/>
  <c r="Z121"/>
  <c r="W121"/>
  <c r="Z120"/>
  <c r="W120"/>
  <c r="Z119"/>
  <c r="Z118"/>
  <c r="Z117"/>
  <c r="Z116"/>
  <c r="Z115"/>
  <c r="W115"/>
  <c r="Z114"/>
  <c r="W114"/>
  <c r="Z113"/>
  <c r="W113"/>
  <c r="Z112"/>
  <c r="Z111"/>
  <c r="Z110"/>
  <c r="W110"/>
  <c r="Z109"/>
  <c r="W109"/>
  <c r="Z108"/>
  <c r="W108"/>
  <c r="Z107"/>
  <c r="W107"/>
  <c r="Z106"/>
  <c r="Z105"/>
  <c r="Z104"/>
  <c r="W104"/>
  <c r="Z103"/>
  <c r="Z102"/>
  <c r="W102"/>
  <c r="Z101"/>
  <c r="W101"/>
  <c r="Z100"/>
  <c r="Z99"/>
  <c r="Z98"/>
  <c r="W98"/>
  <c r="Z97"/>
  <c r="Z96"/>
  <c r="W96"/>
  <c r="Z95"/>
  <c r="W95"/>
  <c r="Z94"/>
  <c r="W94"/>
  <c r="Z93"/>
  <c r="Z92"/>
  <c r="Z91"/>
  <c r="Z90"/>
  <c r="W90"/>
  <c r="Z89"/>
  <c r="W89"/>
  <c r="Z88"/>
  <c r="Z87"/>
  <c r="W87"/>
  <c r="Z86"/>
  <c r="Z85"/>
  <c r="W85"/>
  <c r="Z84"/>
  <c r="W84"/>
  <c r="Z83"/>
  <c r="W83"/>
  <c r="Z82"/>
  <c r="W82"/>
  <c r="Z81"/>
  <c r="W81"/>
  <c r="Z80"/>
  <c r="Z79"/>
  <c r="Z78"/>
  <c r="W78"/>
  <c r="Z77"/>
  <c r="Z76"/>
  <c r="W76"/>
  <c r="Z75"/>
  <c r="Z74"/>
  <c r="Z73"/>
  <c r="W73"/>
  <c r="Z72"/>
  <c r="W72"/>
  <c r="Z71"/>
  <c r="Z70"/>
  <c r="Z69"/>
  <c r="W69"/>
  <c r="Z68"/>
  <c r="W68"/>
  <c r="Z67"/>
  <c r="W67"/>
  <c r="Z66"/>
  <c r="Z65"/>
  <c r="Z64"/>
  <c r="Z63"/>
  <c r="W63"/>
  <c r="Z62"/>
  <c r="W62"/>
  <c r="Z61"/>
  <c r="Z60"/>
  <c r="W60"/>
  <c r="Z59"/>
  <c r="Z58"/>
  <c r="W58"/>
  <c r="Z57"/>
  <c r="Z56"/>
  <c r="W56"/>
  <c r="Z55"/>
  <c r="Z54"/>
  <c r="W54"/>
  <c r="Z53"/>
  <c r="W53"/>
  <c r="Z52"/>
  <c r="W52"/>
  <c r="Z51"/>
  <c r="Z50"/>
  <c r="W50"/>
  <c r="Z49"/>
  <c r="Z48"/>
  <c r="W48"/>
  <c r="Z47"/>
  <c r="W47"/>
  <c r="Z46"/>
  <c r="W46"/>
  <c r="Z45"/>
  <c r="Z44"/>
  <c r="Z43"/>
  <c r="W43"/>
  <c r="Z42"/>
  <c r="W42"/>
  <c r="Z41"/>
  <c r="W41"/>
  <c r="Z40"/>
  <c r="W40"/>
  <c r="Z39"/>
  <c r="Z38"/>
  <c r="W38"/>
  <c r="Z37"/>
  <c r="Z36"/>
  <c r="W36"/>
  <c r="Z35"/>
  <c r="W35"/>
  <c r="Z34"/>
  <c r="Z33"/>
  <c r="W33"/>
  <c r="Z32"/>
  <c r="Z31"/>
  <c r="W31"/>
  <c r="Z30"/>
  <c r="Z29"/>
  <c r="W29"/>
  <c r="Z28"/>
  <c r="Z27"/>
  <c r="W27"/>
  <c r="Z26"/>
  <c r="Z25"/>
  <c r="W25"/>
  <c r="Z24"/>
  <c r="Z23"/>
  <c r="W23"/>
  <c r="Z22"/>
  <c r="Z21"/>
  <c r="W21"/>
  <c r="Z20"/>
  <c r="Z19"/>
  <c r="Z18"/>
  <c r="Z17"/>
  <c r="W17"/>
  <c r="Z16"/>
  <c r="W16"/>
  <c r="Z15"/>
  <c r="Z14"/>
  <c r="W14"/>
  <c r="Z13"/>
  <c r="Z12"/>
  <c r="W12"/>
  <c r="Z11"/>
  <c r="Z10"/>
  <c r="W10"/>
  <c r="Z9"/>
  <c r="W9"/>
  <c r="Z8"/>
  <c r="AA499"/>
  <c r="X499"/>
  <c r="AA498"/>
  <c r="X498"/>
  <c r="AA497"/>
  <c r="X497"/>
  <c r="AA496"/>
  <c r="X496"/>
  <c r="AA495"/>
  <c r="X495"/>
  <c r="AA494"/>
  <c r="X494"/>
  <c r="AA493"/>
  <c r="X493"/>
  <c r="AA492"/>
  <c r="X492"/>
  <c r="AA491"/>
  <c r="X491"/>
  <c r="AA490"/>
  <c r="X490"/>
  <c r="AA489"/>
  <c r="X489"/>
  <c r="AA488"/>
  <c r="X488"/>
  <c r="AA487"/>
  <c r="X487"/>
  <c r="AA486"/>
  <c r="X486"/>
  <c r="AA485"/>
  <c r="X485"/>
  <c r="AA484"/>
  <c r="X484"/>
  <c r="AA483"/>
  <c r="X483"/>
  <c r="AA482"/>
  <c r="X482"/>
  <c r="AA481"/>
  <c r="X481"/>
  <c r="AA480"/>
  <c r="X480"/>
  <c r="AA479"/>
  <c r="X479"/>
  <c r="AA478"/>
  <c r="X478"/>
  <c r="AA477"/>
  <c r="X477"/>
  <c r="AA476"/>
  <c r="X476"/>
  <c r="AA475"/>
  <c r="X475"/>
  <c r="AA474"/>
  <c r="X474"/>
  <c r="AA473"/>
  <c r="X473"/>
  <c r="AA472"/>
  <c r="X472"/>
  <c r="AA471"/>
  <c r="X471"/>
  <c r="AA470"/>
  <c r="X470"/>
  <c r="AA469"/>
  <c r="X469"/>
  <c r="AA468"/>
  <c r="X468"/>
  <c r="AA467"/>
  <c r="X467"/>
  <c r="AA466"/>
  <c r="X466"/>
  <c r="AA465"/>
  <c r="X465"/>
  <c r="AA464"/>
  <c r="X464"/>
  <c r="AA463"/>
  <c r="X463"/>
  <c r="AA462"/>
  <c r="X462"/>
  <c r="AA461"/>
  <c r="X461"/>
  <c r="AA460"/>
  <c r="X460"/>
  <c r="AA459"/>
  <c r="X459"/>
  <c r="AA458"/>
  <c r="X458"/>
  <c r="AA457"/>
  <c r="X457"/>
  <c r="AA456"/>
  <c r="X456"/>
  <c r="AA455"/>
  <c r="X455"/>
  <c r="AA454"/>
  <c r="X454"/>
  <c r="AA453"/>
  <c r="X453"/>
  <c r="AA452"/>
  <c r="X452"/>
  <c r="AA451"/>
  <c r="X451"/>
  <c r="AA450"/>
  <c r="X450"/>
  <c r="AA449"/>
  <c r="X449"/>
  <c r="AA448"/>
  <c r="X448"/>
  <c r="AA447"/>
  <c r="X447"/>
  <c r="AA446"/>
  <c r="X446"/>
  <c r="AA445"/>
  <c r="X445"/>
  <c r="AA444"/>
  <c r="X444"/>
  <c r="AA443"/>
  <c r="X443"/>
  <c r="AA442"/>
  <c r="X442"/>
  <c r="AA441"/>
  <c r="X441"/>
  <c r="AA440"/>
  <c r="X440"/>
  <c r="AA439"/>
  <c r="X439"/>
  <c r="AA438"/>
  <c r="X438"/>
  <c r="AA437"/>
  <c r="X437"/>
  <c r="AA436"/>
  <c r="X436"/>
  <c r="AA435"/>
  <c r="X435"/>
  <c r="AA434"/>
  <c r="X434"/>
  <c r="AA433"/>
  <c r="X433"/>
  <c r="AA432"/>
  <c r="X432"/>
  <c r="AA431"/>
  <c r="X431"/>
  <c r="AA430"/>
  <c r="X430"/>
  <c r="AA429"/>
  <c r="X429"/>
  <c r="AA428"/>
  <c r="X428"/>
  <c r="AA427"/>
  <c r="X427"/>
  <c r="AA426"/>
  <c r="X426"/>
  <c r="AA425"/>
  <c r="X425"/>
  <c r="AA424"/>
  <c r="X424"/>
  <c r="AA423"/>
  <c r="X423"/>
  <c r="AA422"/>
  <c r="X422"/>
  <c r="AA421"/>
  <c r="X421"/>
  <c r="AA420"/>
  <c r="X420"/>
  <c r="AA419"/>
  <c r="X419"/>
  <c r="AA418"/>
  <c r="X418"/>
  <c r="AA417"/>
  <c r="X417"/>
  <c r="AA416"/>
  <c r="X416"/>
  <c r="AA415"/>
  <c r="X415"/>
  <c r="AA414"/>
  <c r="X414"/>
  <c r="AA413"/>
  <c r="X413"/>
  <c r="AA412"/>
  <c r="X412"/>
  <c r="AA411"/>
  <c r="X411"/>
  <c r="AA410"/>
  <c r="X410"/>
  <c r="AA409"/>
  <c r="X409"/>
  <c r="AA408"/>
  <c r="X408"/>
  <c r="AA407"/>
  <c r="X407"/>
  <c r="AA406"/>
  <c r="X406"/>
  <c r="AA405"/>
  <c r="X405"/>
  <c r="AA404"/>
  <c r="X404"/>
  <c r="AA403"/>
  <c r="X403"/>
  <c r="AA402"/>
  <c r="X402"/>
  <c r="AA401"/>
  <c r="X401"/>
  <c r="AA400"/>
  <c r="X400"/>
  <c r="AA399"/>
  <c r="X399"/>
  <c r="AA398"/>
  <c r="X398"/>
  <c r="AA397"/>
  <c r="X397"/>
  <c r="AA396"/>
  <c r="X396"/>
  <c r="AA395"/>
  <c r="X395"/>
  <c r="AA394"/>
  <c r="X394"/>
  <c r="AA393"/>
  <c r="X393"/>
  <c r="AA392"/>
  <c r="X392"/>
  <c r="AA391"/>
  <c r="X391"/>
  <c r="AA390"/>
  <c r="X390"/>
  <c r="AA389"/>
  <c r="X389"/>
  <c r="AA388"/>
  <c r="X388"/>
  <c r="AA387"/>
  <c r="X387"/>
  <c r="AA386"/>
  <c r="X386"/>
  <c r="AA385"/>
  <c r="X385"/>
  <c r="AA384"/>
  <c r="X384"/>
  <c r="AA383"/>
  <c r="X383"/>
  <c r="AA382"/>
  <c r="X382"/>
  <c r="AA381"/>
  <c r="X381"/>
  <c r="AA380"/>
  <c r="X380"/>
  <c r="AA379"/>
  <c r="X379"/>
  <c r="AA378"/>
  <c r="X378"/>
  <c r="AA377"/>
  <c r="X377"/>
  <c r="AA376"/>
  <c r="X376"/>
  <c r="AA375"/>
  <c r="X375"/>
  <c r="AA374"/>
  <c r="X374"/>
  <c r="AA373"/>
  <c r="X373"/>
  <c r="AA372"/>
  <c r="X372"/>
  <c r="AA371"/>
  <c r="X371"/>
  <c r="AA370"/>
  <c r="X370"/>
  <c r="AA369"/>
  <c r="X369"/>
  <c r="AA368"/>
  <c r="X368"/>
  <c r="AA367"/>
  <c r="X367"/>
  <c r="AA366"/>
  <c r="X366"/>
  <c r="AA365"/>
  <c r="X365"/>
  <c r="AA364"/>
  <c r="X364"/>
  <c r="AA363"/>
  <c r="X363"/>
  <c r="AA362"/>
  <c r="X362"/>
  <c r="AA361"/>
  <c r="X361"/>
  <c r="AA360"/>
  <c r="X360"/>
  <c r="AA359"/>
  <c r="X359"/>
  <c r="AA358"/>
  <c r="X358"/>
  <c r="AA357"/>
  <c r="X357"/>
  <c r="AA356"/>
  <c r="X356"/>
  <c r="AA355"/>
  <c r="X355"/>
  <c r="AA354"/>
  <c r="X354"/>
  <c r="AA353"/>
  <c r="X353"/>
  <c r="AA352"/>
  <c r="X352"/>
  <c r="AA351"/>
  <c r="X351"/>
  <c r="AA350"/>
  <c r="X350"/>
  <c r="AA349"/>
  <c r="X349"/>
  <c r="AA348"/>
  <c r="X348"/>
  <c r="AA347"/>
  <c r="X347"/>
  <c r="AA346"/>
  <c r="X346"/>
  <c r="AA345"/>
  <c r="X345"/>
  <c r="AA344"/>
  <c r="X344"/>
  <c r="AA343"/>
  <c r="X343"/>
  <c r="AA342"/>
  <c r="X342"/>
  <c r="AA341"/>
  <c r="X341"/>
  <c r="AA340"/>
  <c r="X340"/>
  <c r="AA339"/>
  <c r="X339"/>
  <c r="AA338"/>
  <c r="X338"/>
  <c r="AA337"/>
  <c r="X337"/>
  <c r="AA336"/>
  <c r="X336"/>
  <c r="AA335"/>
  <c r="X335"/>
  <c r="AA334"/>
  <c r="X334"/>
  <c r="AA333"/>
  <c r="X333"/>
  <c r="AA332"/>
  <c r="X332"/>
  <c r="AA331"/>
  <c r="X331"/>
  <c r="AA330"/>
  <c r="X330"/>
  <c r="AA329"/>
  <c r="X329"/>
  <c r="AA328"/>
  <c r="X328"/>
  <c r="AA327"/>
  <c r="X327"/>
  <c r="AA326"/>
  <c r="X326"/>
  <c r="AA325"/>
  <c r="X325"/>
  <c r="AA324"/>
  <c r="X324"/>
  <c r="AA323"/>
  <c r="X323"/>
  <c r="AA322"/>
  <c r="X322"/>
  <c r="AA321"/>
  <c r="X321"/>
  <c r="AA320"/>
  <c r="X320"/>
  <c r="AA319"/>
  <c r="X319"/>
  <c r="AA318"/>
  <c r="X318"/>
  <c r="AA317"/>
  <c r="X317"/>
  <c r="AA316"/>
  <c r="X316"/>
  <c r="AA315"/>
  <c r="X315"/>
  <c r="AA314"/>
  <c r="X314"/>
  <c r="AA313"/>
  <c r="X313"/>
  <c r="AA312"/>
  <c r="X312"/>
  <c r="AA311"/>
  <c r="X311"/>
  <c r="AA310"/>
  <c r="X310"/>
  <c r="AA309"/>
  <c r="X309"/>
  <c r="AA308"/>
  <c r="X308"/>
  <c r="AA307"/>
  <c r="X307"/>
  <c r="AA306"/>
  <c r="X306"/>
  <c r="AA305"/>
  <c r="X305"/>
  <c r="AA304"/>
  <c r="X304"/>
  <c r="AA303"/>
  <c r="X303"/>
  <c r="AA302"/>
  <c r="X302"/>
  <c r="AA301"/>
  <c r="X301"/>
  <c r="AA300"/>
  <c r="X300"/>
  <c r="AA299"/>
  <c r="X299"/>
  <c r="AA298"/>
  <c r="X298"/>
  <c r="AA297"/>
  <c r="X297"/>
  <c r="AA296"/>
  <c r="X296"/>
  <c r="AA295"/>
  <c r="X295"/>
  <c r="AA294"/>
  <c r="X294"/>
  <c r="AA293"/>
  <c r="X293"/>
  <c r="AA292"/>
  <c r="X292"/>
  <c r="AA291"/>
  <c r="X291"/>
  <c r="AA290"/>
  <c r="X290"/>
  <c r="AA289"/>
  <c r="X289"/>
  <c r="AA288"/>
  <c r="X288"/>
  <c r="AA287"/>
  <c r="X287"/>
  <c r="AA286"/>
  <c r="X286"/>
  <c r="AA285"/>
  <c r="X285"/>
  <c r="AA284"/>
  <c r="X284"/>
  <c r="AA283"/>
  <c r="X283"/>
  <c r="AA282"/>
  <c r="X282"/>
  <c r="AA281"/>
  <c r="X281"/>
  <c r="AA280"/>
  <c r="X280"/>
  <c r="AA279"/>
  <c r="X279"/>
  <c r="AA278"/>
  <c r="X278"/>
  <c r="AA277"/>
  <c r="X277"/>
  <c r="AA276"/>
  <c r="X276"/>
  <c r="AA275"/>
  <c r="X275"/>
  <c r="AA274"/>
  <c r="X274"/>
  <c r="AA273"/>
  <c r="X273"/>
  <c r="AA272"/>
  <c r="X272"/>
  <c r="AA271"/>
  <c r="X271"/>
  <c r="AA270"/>
  <c r="X270"/>
  <c r="AA269"/>
  <c r="X269"/>
  <c r="AA268"/>
  <c r="X268"/>
  <c r="AA267"/>
  <c r="X267"/>
  <c r="AA266"/>
  <c r="X266"/>
  <c r="AA265"/>
  <c r="X265"/>
  <c r="AA264"/>
  <c r="X264"/>
  <c r="AA263"/>
  <c r="X263"/>
  <c r="AA262"/>
  <c r="X262"/>
  <c r="AA261"/>
  <c r="X261"/>
  <c r="AA260"/>
  <c r="X260"/>
  <c r="AA259"/>
  <c r="X259"/>
  <c r="AA258"/>
  <c r="X258"/>
  <c r="AA257"/>
  <c r="X257"/>
  <c r="AA256"/>
  <c r="X256"/>
  <c r="AA255"/>
  <c r="X255"/>
  <c r="AA254"/>
  <c r="X254"/>
  <c r="AA253"/>
  <c r="X253"/>
  <c r="AA252"/>
  <c r="X252"/>
  <c r="AA251"/>
  <c r="X251"/>
  <c r="AA250"/>
  <c r="X250"/>
  <c r="AA249"/>
  <c r="X249"/>
  <c r="AA248"/>
  <c r="X248"/>
  <c r="AA247"/>
  <c r="X247"/>
  <c r="AA246"/>
  <c r="X246"/>
  <c r="AA245"/>
  <c r="X245"/>
  <c r="AA244"/>
  <c r="X244"/>
  <c r="AA243"/>
  <c r="X243"/>
  <c r="AA242"/>
  <c r="X242"/>
  <c r="AA241"/>
  <c r="X241"/>
  <c r="AA240"/>
  <c r="X240"/>
  <c r="AA239"/>
  <c r="X239"/>
  <c r="AA238"/>
  <c r="X238"/>
  <c r="AA237"/>
  <c r="X237"/>
  <c r="AA236"/>
  <c r="X236"/>
  <c r="AA235"/>
  <c r="X235"/>
  <c r="AA234"/>
  <c r="X234"/>
  <c r="AA233"/>
  <c r="X233"/>
  <c r="AA232"/>
  <c r="X232"/>
  <c r="AA231"/>
  <c r="X231"/>
  <c r="AA230"/>
  <c r="X230"/>
  <c r="AA229"/>
  <c r="X229"/>
  <c r="AA228"/>
  <c r="X228"/>
  <c r="AA227"/>
  <c r="X227"/>
  <c r="AA226"/>
  <c r="X226"/>
  <c r="AA225"/>
  <c r="X225"/>
  <c r="AA224"/>
  <c r="X224"/>
  <c r="AA223"/>
  <c r="X223"/>
  <c r="AA222"/>
  <c r="X222"/>
  <c r="AA221"/>
  <c r="X221"/>
  <c r="AA220"/>
  <c r="X220"/>
  <c r="AA219"/>
  <c r="X219"/>
  <c r="AA218"/>
  <c r="X218"/>
  <c r="AA217"/>
  <c r="X217"/>
  <c r="AA216"/>
  <c r="X216"/>
  <c r="AA215"/>
  <c r="X215"/>
  <c r="AA214"/>
  <c r="X214"/>
  <c r="AA213"/>
  <c r="X213"/>
  <c r="AA212"/>
  <c r="X212"/>
  <c r="AA211"/>
  <c r="X211"/>
  <c r="AA210"/>
  <c r="X210"/>
  <c r="AA209"/>
  <c r="X209"/>
  <c r="AA208"/>
  <c r="X208"/>
  <c r="AA207"/>
  <c r="X207"/>
  <c r="AA206"/>
  <c r="X206"/>
  <c r="AA205"/>
  <c r="X205"/>
  <c r="AA204"/>
  <c r="X204"/>
  <c r="AA203"/>
  <c r="X203"/>
  <c r="AA202"/>
  <c r="X202"/>
  <c r="AA201"/>
  <c r="X201"/>
  <c r="AA200"/>
  <c r="X200"/>
  <c r="AA199"/>
  <c r="X199"/>
  <c r="AA198"/>
  <c r="X198"/>
  <c r="AA197"/>
  <c r="X197"/>
  <c r="AA196"/>
  <c r="X196"/>
  <c r="AA195"/>
  <c r="X195"/>
  <c r="AA194"/>
  <c r="X194"/>
  <c r="AA193"/>
  <c r="X193"/>
  <c r="AA192"/>
  <c r="X192"/>
  <c r="AA191"/>
  <c r="X191"/>
  <c r="AA190"/>
  <c r="X190"/>
  <c r="AA189"/>
  <c r="X189"/>
  <c r="AA188"/>
  <c r="X188"/>
  <c r="AA187"/>
  <c r="X187"/>
  <c r="AA186"/>
  <c r="X186"/>
  <c r="AA185"/>
  <c r="X185"/>
  <c r="AA184"/>
  <c r="X184"/>
  <c r="AA183"/>
  <c r="X183"/>
  <c r="AA182"/>
  <c r="X182"/>
  <c r="AA181"/>
  <c r="X181"/>
  <c r="AA180"/>
  <c r="X180"/>
  <c r="AA179"/>
  <c r="X179"/>
  <c r="AA178"/>
  <c r="X178"/>
  <c r="AA177"/>
  <c r="X177"/>
  <c r="AA176"/>
  <c r="X176"/>
  <c r="AA175"/>
  <c r="X175"/>
  <c r="AA174"/>
  <c r="X174"/>
  <c r="AA173"/>
  <c r="X173"/>
  <c r="AA172"/>
  <c r="X172"/>
  <c r="AA171"/>
  <c r="X171"/>
  <c r="AA170"/>
  <c r="AA169"/>
  <c r="X169"/>
  <c r="AA168"/>
  <c r="X168"/>
  <c r="AA167"/>
  <c r="X167"/>
  <c r="AA166"/>
  <c r="X166"/>
  <c r="AA165"/>
  <c r="X165"/>
  <c r="AA164"/>
  <c r="X164"/>
  <c r="AA163"/>
  <c r="X163"/>
  <c r="AA162"/>
  <c r="X162"/>
  <c r="AA161"/>
  <c r="AA160"/>
  <c r="AA159"/>
  <c r="X159"/>
  <c r="AA158"/>
  <c r="X158"/>
  <c r="AA157"/>
  <c r="X157"/>
  <c r="AA156"/>
  <c r="AA155"/>
  <c r="X155"/>
  <c r="AA154"/>
  <c r="X154"/>
  <c r="AA153"/>
  <c r="X153"/>
  <c r="AA152"/>
  <c r="X152"/>
  <c r="AA151"/>
  <c r="X151"/>
  <c r="AA150"/>
  <c r="X150"/>
  <c r="AA149"/>
  <c r="X149"/>
  <c r="AA148"/>
  <c r="X148"/>
  <c r="AA147"/>
  <c r="AA146"/>
  <c r="AA145"/>
  <c r="X145"/>
  <c r="AA144"/>
  <c r="X144"/>
  <c r="AA143"/>
  <c r="X143"/>
  <c r="AA142"/>
  <c r="X142"/>
  <c r="AA141"/>
  <c r="X141"/>
  <c r="AA140"/>
  <c r="AA139"/>
  <c r="X139"/>
  <c r="AA138"/>
  <c r="X138"/>
  <c r="AA137"/>
  <c r="X137"/>
  <c r="AA136"/>
  <c r="X136"/>
  <c r="AA135"/>
  <c r="X135"/>
  <c r="AA134"/>
  <c r="X134"/>
  <c r="AA133"/>
  <c r="AA132"/>
  <c r="AA131"/>
  <c r="X131"/>
  <c r="AA130"/>
  <c r="X130"/>
  <c r="AA129"/>
  <c r="X129"/>
  <c r="AA128"/>
  <c r="X128"/>
  <c r="AA127"/>
  <c r="X127"/>
  <c r="AA126"/>
  <c r="X126"/>
  <c r="AA125"/>
  <c r="AA124"/>
  <c r="X124"/>
  <c r="AA123"/>
  <c r="X123"/>
  <c r="AA122"/>
  <c r="X122"/>
  <c r="AA121"/>
  <c r="X121"/>
  <c r="AA120"/>
  <c r="X120"/>
  <c r="AA119"/>
  <c r="X119"/>
  <c r="AA118"/>
  <c r="AA117"/>
  <c r="AA116"/>
  <c r="X116"/>
  <c r="AA115"/>
  <c r="X115"/>
  <c r="AA114"/>
  <c r="X114"/>
  <c r="AA113"/>
  <c r="X113"/>
  <c r="AA112"/>
  <c r="AA111"/>
  <c r="X111"/>
  <c r="AA110"/>
  <c r="X110"/>
  <c r="AA109"/>
  <c r="X109"/>
  <c r="AA108"/>
  <c r="X108"/>
  <c r="AA107"/>
  <c r="X107"/>
  <c r="AA106"/>
  <c r="AA105"/>
  <c r="AA104"/>
  <c r="X104"/>
  <c r="AA103"/>
  <c r="X103"/>
  <c r="AA102"/>
  <c r="X102"/>
  <c r="AA101"/>
  <c r="X101"/>
  <c r="AA100"/>
  <c r="AA99"/>
  <c r="X99"/>
  <c r="AA98"/>
  <c r="X98"/>
  <c r="AA97"/>
  <c r="X97"/>
  <c r="AA96"/>
  <c r="X96"/>
  <c r="AA95"/>
  <c r="X95"/>
  <c r="AA94"/>
  <c r="X94"/>
  <c r="AA93"/>
  <c r="AA92"/>
  <c r="AA91"/>
  <c r="X91"/>
  <c r="AA90"/>
  <c r="X90"/>
  <c r="AA89"/>
  <c r="X89"/>
  <c r="AA88"/>
  <c r="AA87"/>
  <c r="X87"/>
  <c r="AA86"/>
  <c r="X86"/>
  <c r="AA85"/>
  <c r="X85"/>
  <c r="AA84"/>
  <c r="X84"/>
  <c r="AA83"/>
  <c r="X83"/>
  <c r="AA82"/>
  <c r="X82"/>
  <c r="AA81"/>
  <c r="X81"/>
  <c r="AA80"/>
  <c r="AA79"/>
  <c r="AA78"/>
  <c r="X78"/>
  <c r="AA77"/>
  <c r="X77"/>
  <c r="AA76"/>
  <c r="X76"/>
  <c r="AA75"/>
  <c r="X75"/>
  <c r="AA74"/>
  <c r="AA73"/>
  <c r="X73"/>
  <c r="AA72"/>
  <c r="X72"/>
  <c r="AA71"/>
  <c r="AA70"/>
  <c r="X70"/>
  <c r="AA69"/>
  <c r="X69"/>
  <c r="AA68"/>
  <c r="X68"/>
  <c r="AA67"/>
  <c r="X67"/>
  <c r="AA66"/>
  <c r="X66"/>
  <c r="AA65"/>
  <c r="AA64"/>
  <c r="AA63"/>
  <c r="X63"/>
  <c r="AA62"/>
  <c r="X62"/>
  <c r="AA61"/>
  <c r="X61"/>
  <c r="AA60"/>
  <c r="X60"/>
  <c r="AA59"/>
  <c r="AA58"/>
  <c r="X58"/>
  <c r="AA57"/>
  <c r="X57"/>
  <c r="AA56"/>
  <c r="X56"/>
  <c r="AA55"/>
  <c r="X55"/>
  <c r="AA54"/>
  <c r="X54"/>
  <c r="AA53"/>
  <c r="X53"/>
  <c r="AA52"/>
  <c r="X52"/>
  <c r="AA51"/>
  <c r="AA50"/>
  <c r="X50"/>
  <c r="AA49"/>
  <c r="X49"/>
  <c r="AA48"/>
  <c r="X48"/>
  <c r="AA47"/>
  <c r="X47"/>
  <c r="AA46"/>
  <c r="X46"/>
  <c r="AA45"/>
  <c r="AA44"/>
  <c r="X44"/>
  <c r="AA43"/>
  <c r="X43"/>
  <c r="AA42"/>
  <c r="X42"/>
  <c r="AA41"/>
  <c r="X41"/>
  <c r="AA40"/>
  <c r="X40"/>
  <c r="AA39"/>
  <c r="AA38"/>
  <c r="X38"/>
  <c r="AA37"/>
  <c r="X37"/>
  <c r="AA36"/>
  <c r="X36"/>
  <c r="AA35"/>
  <c r="X35"/>
  <c r="AA34"/>
  <c r="AA33"/>
  <c r="X33"/>
  <c r="AA32"/>
  <c r="X32"/>
  <c r="AA31"/>
  <c r="X31"/>
  <c r="AA30"/>
  <c r="X30"/>
  <c r="AA29"/>
  <c r="X29"/>
  <c r="AA28"/>
  <c r="X28"/>
  <c r="AA27"/>
  <c r="X27"/>
  <c r="AA26"/>
  <c r="X26"/>
  <c r="AA25"/>
  <c r="X25"/>
  <c r="AA24"/>
  <c r="AA23"/>
  <c r="X23"/>
  <c r="AA22"/>
  <c r="AA21"/>
  <c r="X21"/>
  <c r="AA20"/>
  <c r="AA19"/>
  <c r="X19"/>
  <c r="AA18"/>
  <c r="X18"/>
  <c r="AA17"/>
  <c r="X17"/>
  <c r="AA16"/>
  <c r="X16"/>
  <c r="AA15"/>
  <c r="X15"/>
  <c r="AA14"/>
  <c r="X14"/>
  <c r="AA13"/>
  <c r="X13"/>
  <c r="AA12"/>
  <c r="X12"/>
  <c r="AA11"/>
  <c r="AA10"/>
  <c r="X10"/>
  <c r="AA9"/>
  <c r="X9"/>
  <c r="AA8"/>
  <c r="AB70"/>
  <c r="AF70"/>
  <c r="AG70"/>
  <c r="AH70"/>
  <c r="AC7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8"/>
  <c r="E161"/>
  <c r="E160"/>
  <c r="E147"/>
  <c r="E146"/>
  <c r="E133"/>
  <c r="E132"/>
  <c r="E118"/>
  <c r="E117"/>
  <c r="E106"/>
  <c r="E105"/>
  <c r="E93"/>
  <c r="E92"/>
  <c r="E80"/>
  <c r="E79"/>
  <c r="E65"/>
  <c r="E64"/>
  <c r="E51"/>
  <c r="E39"/>
  <c r="E24"/>
  <c r="E11"/>
  <c r="E170"/>
  <c r="E156"/>
  <c r="E168"/>
  <c r="E74"/>
  <c r="E17"/>
  <c r="E140"/>
  <c r="E125"/>
  <c r="E54"/>
  <c r="E112"/>
  <c r="E100"/>
  <c r="E149"/>
  <c r="E70"/>
  <c r="E113"/>
  <c r="E35"/>
  <c r="E52"/>
  <c r="E139"/>
  <c r="E47"/>
  <c r="E154"/>
  <c r="E120"/>
  <c r="E137"/>
  <c r="E122"/>
  <c r="E46"/>
  <c r="E166"/>
  <c r="E77"/>
  <c r="E53"/>
  <c r="E128"/>
  <c r="E28"/>
  <c r="E86"/>
  <c r="E103"/>
  <c r="E49"/>
  <c r="E43"/>
  <c r="E97"/>
  <c r="E124"/>
  <c r="E95"/>
  <c r="E44"/>
  <c r="E130"/>
  <c r="E41"/>
  <c r="E75"/>
  <c r="E33"/>
  <c r="E123"/>
  <c r="E96"/>
  <c r="E48"/>
  <c r="E67"/>
  <c r="E165"/>
  <c r="E60"/>
  <c r="E29"/>
  <c r="E69"/>
  <c r="E109"/>
  <c r="E45"/>
  <c r="E62"/>
  <c r="E58"/>
  <c r="E101"/>
  <c r="E116"/>
  <c r="E135"/>
  <c r="E142"/>
  <c r="E57"/>
  <c r="E82"/>
  <c r="E72"/>
  <c r="E63"/>
  <c r="E73"/>
  <c r="E138"/>
  <c r="E162"/>
  <c r="E61"/>
  <c r="E104"/>
  <c r="E119"/>
  <c r="E159"/>
  <c r="E164"/>
  <c r="E78"/>
  <c r="E76"/>
  <c r="E148"/>
  <c r="E15"/>
  <c r="E90"/>
  <c r="E108"/>
  <c r="E141"/>
  <c r="E18"/>
  <c r="E115"/>
  <c r="E16"/>
  <c r="E83"/>
  <c r="E144"/>
  <c r="E127"/>
  <c r="E88"/>
  <c r="E152"/>
  <c r="E34"/>
  <c r="E145"/>
  <c r="E114"/>
  <c r="E50"/>
  <c r="E136"/>
  <c r="E81"/>
  <c r="E38"/>
  <c r="E21"/>
  <c r="E14"/>
  <c r="E131"/>
  <c r="E32"/>
  <c r="E87"/>
  <c r="E85"/>
  <c r="E155"/>
  <c r="E91"/>
  <c r="E163"/>
  <c r="E13"/>
  <c r="E89"/>
  <c r="E26"/>
  <c r="E71"/>
  <c r="E23"/>
  <c r="E153"/>
  <c r="E20"/>
  <c r="E37"/>
  <c r="E66"/>
  <c r="E22"/>
  <c r="E59"/>
  <c r="E98"/>
  <c r="E25"/>
  <c r="E40"/>
  <c r="E129"/>
  <c r="E30"/>
  <c r="E19"/>
  <c r="E111"/>
  <c r="E42"/>
  <c r="E126"/>
  <c r="E167"/>
  <c r="E102"/>
  <c r="E158"/>
  <c r="E31"/>
  <c r="E134"/>
  <c r="E107"/>
  <c r="E94"/>
  <c r="E171"/>
  <c r="E150"/>
  <c r="E68"/>
  <c r="E56"/>
  <c r="E84"/>
  <c r="E36"/>
  <c r="E99"/>
  <c r="E55"/>
  <c r="E151"/>
  <c r="E110"/>
  <c r="E143"/>
  <c r="E157"/>
  <c r="E27"/>
  <c r="E169"/>
  <c r="E121"/>
  <c r="AH105"/>
  <c r="C105" s="1"/>
  <c r="AC105"/>
  <c r="AB116"/>
  <c r="AF116"/>
  <c r="AG116"/>
  <c r="AH116"/>
  <c r="AC116"/>
  <c r="AB131"/>
  <c r="AF131"/>
  <c r="AG131"/>
  <c r="AH131"/>
  <c r="AC131"/>
  <c r="AH39"/>
  <c r="AC39"/>
  <c r="AH499"/>
  <c r="AH498"/>
  <c r="AH497"/>
  <c r="AH496"/>
  <c r="AH495"/>
  <c r="AH494"/>
  <c r="AH493"/>
  <c r="AH492"/>
  <c r="AH491"/>
  <c r="AH490"/>
  <c r="AH489"/>
  <c r="AH488"/>
  <c r="AH487"/>
  <c r="AH486"/>
  <c r="AH485"/>
  <c r="AH484"/>
  <c r="AH483"/>
  <c r="AH482"/>
  <c r="AH481"/>
  <c r="AH480"/>
  <c r="AH479"/>
  <c r="AH478"/>
  <c r="AH477"/>
  <c r="AH476"/>
  <c r="AH475"/>
  <c r="AH474"/>
  <c r="AH473"/>
  <c r="AH472"/>
  <c r="AH471"/>
  <c r="AH470"/>
  <c r="AH469"/>
  <c r="AH468"/>
  <c r="AH467"/>
  <c r="AH466"/>
  <c r="AH465"/>
  <c r="AH464"/>
  <c r="AH463"/>
  <c r="AH462"/>
  <c r="AH461"/>
  <c r="AH460"/>
  <c r="AH459"/>
  <c r="AH458"/>
  <c r="AH457"/>
  <c r="AH456"/>
  <c r="AS455"/>
  <c r="AH455"/>
  <c r="AS454"/>
  <c r="AH454"/>
  <c r="AS453"/>
  <c r="AH453"/>
  <c r="AS452"/>
  <c r="AH452"/>
  <c r="AS451"/>
  <c r="AH451"/>
  <c r="AS450"/>
  <c r="AH450"/>
  <c r="AS449"/>
  <c r="AH449"/>
  <c r="AS448"/>
  <c r="AH448"/>
  <c r="AS447"/>
  <c r="AH447"/>
  <c r="AS446"/>
  <c r="AH446"/>
  <c r="AS445"/>
  <c r="AH445"/>
  <c r="AS444"/>
  <c r="AH444"/>
  <c r="AS443"/>
  <c r="AH443"/>
  <c r="AS442"/>
  <c r="AH442"/>
  <c r="AS441"/>
  <c r="AH441"/>
  <c r="AS440"/>
  <c r="AH440"/>
  <c r="AS439"/>
  <c r="AH439"/>
  <c r="AS438"/>
  <c r="AH438"/>
  <c r="AS437"/>
  <c r="AH437"/>
  <c r="AS436"/>
  <c r="AH436"/>
  <c r="AS435"/>
  <c r="AH435"/>
  <c r="AS434"/>
  <c r="AH434"/>
  <c r="AS433"/>
  <c r="AH433"/>
  <c r="AS432"/>
  <c r="AH432"/>
  <c r="AS431"/>
  <c r="AH431"/>
  <c r="AS430"/>
  <c r="AH430"/>
  <c r="AS429"/>
  <c r="AH429"/>
  <c r="AS428"/>
  <c r="AH428"/>
  <c r="AS427"/>
  <c r="AH427"/>
  <c r="AS426"/>
  <c r="AH426"/>
  <c r="AS425"/>
  <c r="AH425"/>
  <c r="AS424"/>
  <c r="AH424"/>
  <c r="AS423"/>
  <c r="AH423"/>
  <c r="AS422"/>
  <c r="AH422"/>
  <c r="AS421"/>
  <c r="AH421"/>
  <c r="AS420"/>
  <c r="AH420"/>
  <c r="AS419"/>
  <c r="AH419"/>
  <c r="AS418"/>
  <c r="AH418"/>
  <c r="AS417"/>
  <c r="AH417"/>
  <c r="AS416"/>
  <c r="AH416"/>
  <c r="AS415"/>
  <c r="AH415"/>
  <c r="AS414"/>
  <c r="AH414"/>
  <c r="AS413"/>
  <c r="AH413"/>
  <c r="AS412"/>
  <c r="AH412"/>
  <c r="AS411"/>
  <c r="AH411"/>
  <c r="AS410"/>
  <c r="AH410"/>
  <c r="AS409"/>
  <c r="AH409"/>
  <c r="AS408"/>
  <c r="AH408"/>
  <c r="AS407"/>
  <c r="AH407"/>
  <c r="AS406"/>
  <c r="AH406"/>
  <c r="AS405"/>
  <c r="AH405"/>
  <c r="AS404"/>
  <c r="AH404"/>
  <c r="AS403"/>
  <c r="AH403"/>
  <c r="AS402"/>
  <c r="AH402"/>
  <c r="AS401"/>
  <c r="AH401"/>
  <c r="AS400"/>
  <c r="AH400"/>
  <c r="AS399"/>
  <c r="AH399"/>
  <c r="AS398"/>
  <c r="AH398"/>
  <c r="AS397"/>
  <c r="AH397"/>
  <c r="AS396"/>
  <c r="AH396"/>
  <c r="AS395"/>
  <c r="AH395"/>
  <c r="AS394"/>
  <c r="AH394"/>
  <c r="AS393"/>
  <c r="AH393"/>
  <c r="AS392"/>
  <c r="AH392"/>
  <c r="AS391"/>
  <c r="AH391"/>
  <c r="AS390"/>
  <c r="AH390"/>
  <c r="AS389"/>
  <c r="AH389"/>
  <c r="AS388"/>
  <c r="AH388"/>
  <c r="AS387"/>
  <c r="AH387"/>
  <c r="AS386"/>
  <c r="AH386"/>
  <c r="AS385"/>
  <c r="AH385"/>
  <c r="AS384"/>
  <c r="AH384"/>
  <c r="AS383"/>
  <c r="AH383"/>
  <c r="AS382"/>
  <c r="AH382"/>
  <c r="AS381"/>
  <c r="AH381"/>
  <c r="AS380"/>
  <c r="AH380"/>
  <c r="AS379"/>
  <c r="AH379"/>
  <c r="AS378"/>
  <c r="AH378"/>
  <c r="AS377"/>
  <c r="AH377"/>
  <c r="AS376"/>
  <c r="AH376"/>
  <c r="AS375"/>
  <c r="AH375"/>
  <c r="AS374"/>
  <c r="AH374"/>
  <c r="AS373"/>
  <c r="AH373"/>
  <c r="AS372"/>
  <c r="AH372"/>
  <c r="AS371"/>
  <c r="AH371"/>
  <c r="AS370"/>
  <c r="AH370"/>
  <c r="AS369"/>
  <c r="AH369"/>
  <c r="AS368"/>
  <c r="AH368"/>
  <c r="AS367"/>
  <c r="AH367"/>
  <c r="AS366"/>
  <c r="AH366"/>
  <c r="AS365"/>
  <c r="AH365"/>
  <c r="AS364"/>
  <c r="AH364"/>
  <c r="AS363"/>
  <c r="AH363"/>
  <c r="AS362"/>
  <c r="AH362"/>
  <c r="AS361"/>
  <c r="AH361"/>
  <c r="AS360"/>
  <c r="AH360"/>
  <c r="AS359"/>
  <c r="AH359"/>
  <c r="AS358"/>
  <c r="AH358"/>
  <c r="AS357"/>
  <c r="AH357"/>
  <c r="AS356"/>
  <c r="AH356"/>
  <c r="AS355"/>
  <c r="AH355"/>
  <c r="AS354"/>
  <c r="AH354"/>
  <c r="AS353"/>
  <c r="AH353"/>
  <c r="AS352"/>
  <c r="AH352"/>
  <c r="AS351"/>
  <c r="AH351"/>
  <c r="AS350"/>
  <c r="AH350"/>
  <c r="AS349"/>
  <c r="AH349"/>
  <c r="AS348"/>
  <c r="AH348"/>
  <c r="AS347"/>
  <c r="AH347"/>
  <c r="AS346"/>
  <c r="AH346"/>
  <c r="AS345"/>
  <c r="AH345"/>
  <c r="AS344"/>
  <c r="AH344"/>
  <c r="AS343"/>
  <c r="AH343"/>
  <c r="AS342"/>
  <c r="AH342"/>
  <c r="AS341"/>
  <c r="AH341"/>
  <c r="AS340"/>
  <c r="AH340"/>
  <c r="AS339"/>
  <c r="AH339"/>
  <c r="AS338"/>
  <c r="AH338"/>
  <c r="AS337"/>
  <c r="AH337"/>
  <c r="AS336"/>
  <c r="AH336"/>
  <c r="AS335"/>
  <c r="AH335"/>
  <c r="AS334"/>
  <c r="AH334"/>
  <c r="AS333"/>
  <c r="AH333"/>
  <c r="AS332"/>
  <c r="AH332"/>
  <c r="AS331"/>
  <c r="AH331"/>
  <c r="AS330"/>
  <c r="AH330"/>
  <c r="AS329"/>
  <c r="AH329"/>
  <c r="AS328"/>
  <c r="AH328"/>
  <c r="AS327"/>
  <c r="AH327"/>
  <c r="AS326"/>
  <c r="AH326"/>
  <c r="AS325"/>
  <c r="AH325"/>
  <c r="AS324"/>
  <c r="AH324"/>
  <c r="AS323"/>
  <c r="AH323"/>
  <c r="AS322"/>
  <c r="AH322"/>
  <c r="AS321"/>
  <c r="AH321"/>
  <c r="AS320"/>
  <c r="AH320"/>
  <c r="AS319"/>
  <c r="AH319"/>
  <c r="AS318"/>
  <c r="AH318"/>
  <c r="AS317"/>
  <c r="AH317"/>
  <c r="AS316"/>
  <c r="AH316"/>
  <c r="AS315"/>
  <c r="AH315"/>
  <c r="AS314"/>
  <c r="AH314"/>
  <c r="AS313"/>
  <c r="AH313"/>
  <c r="AS312"/>
  <c r="AH312"/>
  <c r="AS311"/>
  <c r="AH311"/>
  <c r="AS310"/>
  <c r="AH310"/>
  <c r="AS309"/>
  <c r="AH309"/>
  <c r="AS308"/>
  <c r="AH308"/>
  <c r="AS307"/>
  <c r="AH307"/>
  <c r="AS306"/>
  <c r="AH306"/>
  <c r="AS305"/>
  <c r="AH305"/>
  <c r="AS304"/>
  <c r="AH304"/>
  <c r="AS303"/>
  <c r="AH303"/>
  <c r="AS302"/>
  <c r="AH302"/>
  <c r="AS301"/>
  <c r="AH301"/>
  <c r="AS300"/>
  <c r="AH300"/>
  <c r="AS299"/>
  <c r="AH299"/>
  <c r="AS298"/>
  <c r="AH298"/>
  <c r="AS297"/>
  <c r="AH297"/>
  <c r="AS296"/>
  <c r="AH296"/>
  <c r="AS295"/>
  <c r="AH295"/>
  <c r="AS294"/>
  <c r="AH294"/>
  <c r="AS293"/>
  <c r="AH293"/>
  <c r="AS292"/>
  <c r="AH292"/>
  <c r="AS291"/>
  <c r="AH291"/>
  <c r="AS290"/>
  <c r="AH290"/>
  <c r="AS289"/>
  <c r="AH289"/>
  <c r="AS288"/>
  <c r="AH288"/>
  <c r="AS287"/>
  <c r="AH287"/>
  <c r="AS286"/>
  <c r="AH286"/>
  <c r="AS285"/>
  <c r="AH285"/>
  <c r="AS284"/>
  <c r="AH284"/>
  <c r="AS283"/>
  <c r="AH283"/>
  <c r="AS282"/>
  <c r="AH282"/>
  <c r="AS281"/>
  <c r="AH281"/>
  <c r="AS280"/>
  <c r="AH280"/>
  <c r="AS279"/>
  <c r="AH279"/>
  <c r="AS278"/>
  <c r="AH278"/>
  <c r="AS277"/>
  <c r="AH277"/>
  <c r="AS276"/>
  <c r="AH276"/>
  <c r="AS275"/>
  <c r="AH275"/>
  <c r="AS274"/>
  <c r="AH274"/>
  <c r="AS273"/>
  <c r="AH273"/>
  <c r="AS272"/>
  <c r="AH272"/>
  <c r="AS271"/>
  <c r="AH271"/>
  <c r="AS270"/>
  <c r="AH270"/>
  <c r="AS269"/>
  <c r="AH269"/>
  <c r="AS268"/>
  <c r="AH268"/>
  <c r="AS267"/>
  <c r="AH267"/>
  <c r="AS266"/>
  <c r="AH266"/>
  <c r="AS265"/>
  <c r="AH265"/>
  <c r="AS264"/>
  <c r="AH264"/>
  <c r="AS263"/>
  <c r="AH263"/>
  <c r="AS262"/>
  <c r="AH262"/>
  <c r="AS261"/>
  <c r="AH261"/>
  <c r="AS260"/>
  <c r="AH260"/>
  <c r="AS259"/>
  <c r="AH259"/>
  <c r="AS258"/>
  <c r="AH258"/>
  <c r="AS257"/>
  <c r="AH257"/>
  <c r="AS256"/>
  <c r="AH256"/>
  <c r="AS255"/>
  <c r="AH255"/>
  <c r="AS254"/>
  <c r="AH254"/>
  <c r="AS253"/>
  <c r="AH253"/>
  <c r="AS252"/>
  <c r="AH252"/>
  <c r="AS251"/>
  <c r="AH251"/>
  <c r="AS250"/>
  <c r="AH250"/>
  <c r="AS249"/>
  <c r="AH249"/>
  <c r="AS248"/>
  <c r="AH248"/>
  <c r="AS247"/>
  <c r="AH247"/>
  <c r="AS246"/>
  <c r="AH246"/>
  <c r="AS245"/>
  <c r="AH245"/>
  <c r="AS244"/>
  <c r="AH244"/>
  <c r="AS243"/>
  <c r="AH243"/>
  <c r="AS242"/>
  <c r="AH242"/>
  <c r="AS241"/>
  <c r="AH241"/>
  <c r="AS240"/>
  <c r="AH240"/>
  <c r="AS239"/>
  <c r="AH239"/>
  <c r="AS238"/>
  <c r="AH238"/>
  <c r="AS237"/>
  <c r="AH237"/>
  <c r="AS236"/>
  <c r="AH236"/>
  <c r="AS235"/>
  <c r="AH235"/>
  <c r="AS234"/>
  <c r="AH234"/>
  <c r="AS233"/>
  <c r="AH233"/>
  <c r="AS232"/>
  <c r="AH232"/>
  <c r="AS231"/>
  <c r="AH231"/>
  <c r="AS230"/>
  <c r="AH230"/>
  <c r="AS229"/>
  <c r="AH229"/>
  <c r="AS228"/>
  <c r="AH228"/>
  <c r="AS227"/>
  <c r="AH227"/>
  <c r="AS226"/>
  <c r="AH226"/>
  <c r="AS225"/>
  <c r="AH225"/>
  <c r="AS224"/>
  <c r="AH224"/>
  <c r="AS223"/>
  <c r="AH223"/>
  <c r="AS222"/>
  <c r="AH222"/>
  <c r="AS221"/>
  <c r="AH221"/>
  <c r="AS220"/>
  <c r="AH220"/>
  <c r="AS219"/>
  <c r="AH219"/>
  <c r="AS218"/>
  <c r="AH218"/>
  <c r="AS217"/>
  <c r="AH217"/>
  <c r="AS216"/>
  <c r="AH216"/>
  <c r="AS215"/>
  <c r="AH215"/>
  <c r="AS214"/>
  <c r="AH214"/>
  <c r="AS213"/>
  <c r="AH213"/>
  <c r="AS212"/>
  <c r="AH212"/>
  <c r="AS211"/>
  <c r="AH211"/>
  <c r="AS210"/>
  <c r="AH210"/>
  <c r="AS209"/>
  <c r="AH209"/>
  <c r="AS208"/>
  <c r="AH208"/>
  <c r="AS207"/>
  <c r="AH207"/>
  <c r="AS206"/>
  <c r="AH206"/>
  <c r="AS205"/>
  <c r="AH205"/>
  <c r="AS204"/>
  <c r="AH204"/>
  <c r="AS203"/>
  <c r="AH203"/>
  <c r="AS202"/>
  <c r="AH202"/>
  <c r="AS201"/>
  <c r="AH201"/>
  <c r="AS200"/>
  <c r="AH200"/>
  <c r="AS199"/>
  <c r="AH199"/>
  <c r="AS198"/>
  <c r="AH198"/>
  <c r="AS197"/>
  <c r="AH197"/>
  <c r="AS196"/>
  <c r="AH196"/>
  <c r="AS195"/>
  <c r="AH195"/>
  <c r="AS194"/>
  <c r="AH194"/>
  <c r="AS193"/>
  <c r="AH193"/>
  <c r="AS192"/>
  <c r="AH192"/>
  <c r="AS191"/>
  <c r="AH191"/>
  <c r="AS190"/>
  <c r="AH190"/>
  <c r="AS189"/>
  <c r="AH189"/>
  <c r="AS188"/>
  <c r="AH188"/>
  <c r="AS187"/>
  <c r="AH187"/>
  <c r="AS186"/>
  <c r="AH186"/>
  <c r="AS185"/>
  <c r="AH185"/>
  <c r="AS184"/>
  <c r="AH184"/>
  <c r="AS183"/>
  <c r="AH183"/>
  <c r="AS182"/>
  <c r="AH182"/>
  <c r="AS181"/>
  <c r="AH181"/>
  <c r="AS180"/>
  <c r="AH180"/>
  <c r="AS179"/>
  <c r="AH179"/>
  <c r="AS178"/>
  <c r="AH178"/>
  <c r="AS177"/>
  <c r="AH177"/>
  <c r="AS176"/>
  <c r="AH176"/>
  <c r="AS175"/>
  <c r="AH175"/>
  <c r="AS174"/>
  <c r="AH174"/>
  <c r="AS173"/>
  <c r="AH173"/>
  <c r="AS172"/>
  <c r="AH172"/>
  <c r="AS171"/>
  <c r="AH171"/>
  <c r="AS170"/>
  <c r="AH170"/>
  <c r="AS169"/>
  <c r="AH169"/>
  <c r="AS168"/>
  <c r="AH168"/>
  <c r="AS167"/>
  <c r="AH167"/>
  <c r="AS166"/>
  <c r="AH166"/>
  <c r="AS165"/>
  <c r="AH165"/>
  <c r="AS164"/>
  <c r="AH164"/>
  <c r="AS163"/>
  <c r="AH163"/>
  <c r="AS162"/>
  <c r="AH162"/>
  <c r="AS161"/>
  <c r="AH161"/>
  <c r="AS160"/>
  <c r="AH160"/>
  <c r="AS159"/>
  <c r="AH159"/>
  <c r="AS158"/>
  <c r="AH158"/>
  <c r="AS157"/>
  <c r="AH157"/>
  <c r="AS156"/>
  <c r="AH156"/>
  <c r="AS155"/>
  <c r="AH155"/>
  <c r="AS154"/>
  <c r="AH154"/>
  <c r="AS153"/>
  <c r="AH153"/>
  <c r="AS152"/>
  <c r="AH152"/>
  <c r="AS151"/>
  <c r="AH151"/>
  <c r="AS150"/>
  <c r="AH150"/>
  <c r="AS149"/>
  <c r="AH149"/>
  <c r="AS148"/>
  <c r="AH148"/>
  <c r="AS147"/>
  <c r="AH147"/>
  <c r="AS146"/>
  <c r="AH146"/>
  <c r="AS145"/>
  <c r="AH145"/>
  <c r="AS144"/>
  <c r="AH144"/>
  <c r="AS143"/>
  <c r="AH143"/>
  <c r="AS142"/>
  <c r="AH142"/>
  <c r="AS141"/>
  <c r="AH141"/>
  <c r="AS140"/>
  <c r="AH140"/>
  <c r="AS139"/>
  <c r="AH139"/>
  <c r="AS138"/>
  <c r="AH138"/>
  <c r="AS137"/>
  <c r="AH137"/>
  <c r="AS136"/>
  <c r="AH136"/>
  <c r="AS135"/>
  <c r="AH135"/>
  <c r="AS134"/>
  <c r="AH134"/>
  <c r="AS133"/>
  <c r="AH133"/>
  <c r="AS132"/>
  <c r="AH132"/>
  <c r="AS131"/>
  <c r="AS130"/>
  <c r="AH130"/>
  <c r="AS129"/>
  <c r="AH129"/>
  <c r="AS128"/>
  <c r="AH128"/>
  <c r="AS127"/>
  <c r="AH127"/>
  <c r="AS126"/>
  <c r="AH126"/>
  <c r="AS125"/>
  <c r="AH125"/>
  <c r="AS124"/>
  <c r="AH124"/>
  <c r="AS123"/>
  <c r="AH123"/>
  <c r="AS122"/>
  <c r="AH122"/>
  <c r="AS121"/>
  <c r="AH121"/>
  <c r="AS120"/>
  <c r="AH120"/>
  <c r="AS119"/>
  <c r="AH119"/>
  <c r="AS118"/>
  <c r="AH118"/>
  <c r="AS117"/>
  <c r="AH117"/>
  <c r="AS116"/>
  <c r="AS115"/>
  <c r="AH115"/>
  <c r="AS114"/>
  <c r="AH114"/>
  <c r="AS113"/>
  <c r="AH113"/>
  <c r="AS112"/>
  <c r="AH112"/>
  <c r="AS111"/>
  <c r="AH111"/>
  <c r="AS110"/>
  <c r="AH110"/>
  <c r="AS109"/>
  <c r="AH109"/>
  <c r="AS108"/>
  <c r="AH108"/>
  <c r="AS107"/>
  <c r="AH107"/>
  <c r="AS106"/>
  <c r="AH106"/>
  <c r="AS105"/>
  <c r="AS104"/>
  <c r="AH104"/>
  <c r="AS103"/>
  <c r="AH103"/>
  <c r="AS102"/>
  <c r="AH102"/>
  <c r="AS101"/>
  <c r="AH101"/>
  <c r="AS100"/>
  <c r="AH100"/>
  <c r="AS99"/>
  <c r="AH99"/>
  <c r="AS98"/>
  <c r="AH98"/>
  <c r="AS97"/>
  <c r="AH97"/>
  <c r="AS96"/>
  <c r="AH96"/>
  <c r="AS95"/>
  <c r="AH95"/>
  <c r="AS94"/>
  <c r="AH94"/>
  <c r="AS93"/>
  <c r="AH93"/>
  <c r="AS92"/>
  <c r="AH92"/>
  <c r="AS91"/>
  <c r="AH91"/>
  <c r="AS90"/>
  <c r="AH90"/>
  <c r="AS89"/>
  <c r="AH89"/>
  <c r="AS88"/>
  <c r="AH88"/>
  <c r="AS87"/>
  <c r="AH87"/>
  <c r="AS86"/>
  <c r="AH86"/>
  <c r="AS85"/>
  <c r="AH85"/>
  <c r="AS84"/>
  <c r="AH84"/>
  <c r="AS83"/>
  <c r="AH83"/>
  <c r="AS82"/>
  <c r="AH82"/>
  <c r="AS81"/>
  <c r="AH81"/>
  <c r="AS80"/>
  <c r="AH80"/>
  <c r="AS79"/>
  <c r="AH79"/>
  <c r="AS78"/>
  <c r="AH78"/>
  <c r="AS77"/>
  <c r="AH77"/>
  <c r="AS76"/>
  <c r="AH76"/>
  <c r="AS75"/>
  <c r="AH75"/>
  <c r="AS74"/>
  <c r="AH74"/>
  <c r="AS73"/>
  <c r="AH73"/>
  <c r="AS72"/>
  <c r="AH72"/>
  <c r="AS71"/>
  <c r="AH71"/>
  <c r="AS70"/>
  <c r="AS69"/>
  <c r="AH69"/>
  <c r="AS68"/>
  <c r="AH68"/>
  <c r="AS67"/>
  <c r="AH67"/>
  <c r="AS66"/>
  <c r="AH66"/>
  <c r="AS65"/>
  <c r="AH65"/>
  <c r="AS64"/>
  <c r="AH64"/>
  <c r="AS63"/>
  <c r="AH63"/>
  <c r="AS62"/>
  <c r="AH62"/>
  <c r="AS61"/>
  <c r="AH61"/>
  <c r="AS60"/>
  <c r="AH60"/>
  <c r="AS59"/>
  <c r="AH59"/>
  <c r="AS58"/>
  <c r="AH58"/>
  <c r="AS57"/>
  <c r="AH57"/>
  <c r="AS56"/>
  <c r="AH56"/>
  <c r="AS55"/>
  <c r="AH55"/>
  <c r="AS54"/>
  <c r="AH54"/>
  <c r="AS53"/>
  <c r="AH53"/>
  <c r="AS52"/>
  <c r="AH52"/>
  <c r="AS51"/>
  <c r="AH51"/>
  <c r="AS50"/>
  <c r="AH50"/>
  <c r="AS49"/>
  <c r="AH49"/>
  <c r="AS48"/>
  <c r="AH48"/>
  <c r="AS47"/>
  <c r="AH47"/>
  <c r="AS46"/>
  <c r="AH46"/>
  <c r="AS45"/>
  <c r="AH45"/>
  <c r="AS44"/>
  <c r="AH44"/>
  <c r="AS43"/>
  <c r="AH43"/>
  <c r="AS42"/>
  <c r="AH42"/>
  <c r="AS41"/>
  <c r="AH41"/>
  <c r="AS40"/>
  <c r="AH40"/>
  <c r="AS39"/>
  <c r="AS38"/>
  <c r="AH38"/>
  <c r="AS37"/>
  <c r="AH37"/>
  <c r="AS36"/>
  <c r="AH36"/>
  <c r="AS35"/>
  <c r="AH35"/>
  <c r="AS34"/>
  <c r="AH34"/>
  <c r="AS33"/>
  <c r="AH33"/>
  <c r="AS32"/>
  <c r="AH32"/>
  <c r="AS31"/>
  <c r="AH31"/>
  <c r="AS30"/>
  <c r="AH30"/>
  <c r="AS29"/>
  <c r="AH29"/>
  <c r="AS28"/>
  <c r="AH28"/>
  <c r="AS27"/>
  <c r="AH27"/>
  <c r="AS26"/>
  <c r="AH26"/>
  <c r="AS25"/>
  <c r="AH25"/>
  <c r="AS24"/>
  <c r="AH24"/>
  <c r="AS23"/>
  <c r="AH23"/>
  <c r="AS22"/>
  <c r="AH22"/>
  <c r="AS21"/>
  <c r="AH21"/>
  <c r="AS20"/>
  <c r="AH20"/>
  <c r="AS19"/>
  <c r="AH19"/>
  <c r="AS18"/>
  <c r="AH18"/>
  <c r="AS17"/>
  <c r="AH17"/>
  <c r="AS16"/>
  <c r="AH16"/>
  <c r="AS15"/>
  <c r="AH15"/>
  <c r="AS14"/>
  <c r="AH14"/>
  <c r="AS13"/>
  <c r="AH13"/>
  <c r="AS12"/>
  <c r="AH12"/>
  <c r="AS11"/>
  <c r="AH11"/>
  <c r="AS10"/>
  <c r="AH10"/>
  <c r="AS9"/>
  <c r="AH9"/>
  <c r="AS8"/>
  <c r="V182"/>
  <c r="C182" s="1"/>
  <c r="AB182"/>
  <c r="AF182"/>
  <c r="AG182"/>
  <c r="AC182"/>
  <c r="AG170"/>
  <c r="AC170"/>
  <c r="AG156"/>
  <c r="AC156"/>
  <c r="AB142"/>
  <c r="AF142"/>
  <c r="AG142"/>
  <c r="AC142"/>
  <c r="AC93"/>
  <c r="AB81"/>
  <c r="AF81"/>
  <c r="AG81"/>
  <c r="AC81"/>
  <c r="AB68"/>
  <c r="AF68"/>
  <c r="AG68"/>
  <c r="AC68"/>
  <c r="AB54"/>
  <c r="AF54"/>
  <c r="AG54"/>
  <c r="AC54"/>
  <c r="AB53"/>
  <c r="AF53"/>
  <c r="AG53"/>
  <c r="AC53"/>
  <c r="AB40"/>
  <c r="AF40"/>
  <c r="AG40"/>
  <c r="AC40"/>
  <c r="AB31"/>
  <c r="AF31"/>
  <c r="AG31"/>
  <c r="AC31"/>
  <c r="AB9"/>
  <c r="AF9"/>
  <c r="AG9"/>
  <c r="AC9"/>
  <c r="AC8"/>
  <c r="S4"/>
  <c r="P4"/>
  <c r="BP4"/>
  <c r="BA4"/>
  <c r="AT4"/>
  <c r="AR4"/>
  <c r="CE4"/>
  <c r="CB20"/>
  <c r="BZ5"/>
  <c r="CB2"/>
  <c r="BI4"/>
  <c r="AV3"/>
  <c r="BK3"/>
  <c r="AN2"/>
  <c r="C1180" i="8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BU3" i="2"/>
  <c r="BF3"/>
  <c r="AG499"/>
  <c r="AF499"/>
  <c r="AG498"/>
  <c r="AF498"/>
  <c r="AG497"/>
  <c r="AF497"/>
  <c r="AG496"/>
  <c r="AF496"/>
  <c r="AG495"/>
  <c r="AF495"/>
  <c r="AG494"/>
  <c r="AF494"/>
  <c r="AG493"/>
  <c r="AF493"/>
  <c r="AG492"/>
  <c r="AF492"/>
  <c r="AG491"/>
  <c r="AF491"/>
  <c r="AG490"/>
  <c r="AF490"/>
  <c r="AG489"/>
  <c r="AF489"/>
  <c r="AG488"/>
  <c r="AF488"/>
  <c r="AG487"/>
  <c r="AF487"/>
  <c r="AG486"/>
  <c r="AF486"/>
  <c r="AG485"/>
  <c r="AF485"/>
  <c r="AG484"/>
  <c r="AF484"/>
  <c r="AG483"/>
  <c r="AF483"/>
  <c r="AG482"/>
  <c r="AF482"/>
  <c r="AG481"/>
  <c r="AF481"/>
  <c r="AG480"/>
  <c r="AF480"/>
  <c r="AG479"/>
  <c r="AF479"/>
  <c r="AG478"/>
  <c r="AF478"/>
  <c r="AG477"/>
  <c r="AF477"/>
  <c r="AG476"/>
  <c r="AF476"/>
  <c r="AG475"/>
  <c r="AF475"/>
  <c r="AG474"/>
  <c r="AF474"/>
  <c r="AG473"/>
  <c r="AF473"/>
  <c r="AG472"/>
  <c r="AF472"/>
  <c r="AG471"/>
  <c r="AF471"/>
  <c r="AG470"/>
  <c r="AF470"/>
  <c r="AG469"/>
  <c r="AF469"/>
  <c r="AG468"/>
  <c r="AF468"/>
  <c r="AG467"/>
  <c r="AF467"/>
  <c r="AG466"/>
  <c r="AF466"/>
  <c r="AG465"/>
  <c r="AF465"/>
  <c r="AG464"/>
  <c r="AF464"/>
  <c r="AG463"/>
  <c r="AF463"/>
  <c r="AG462"/>
  <c r="AF462"/>
  <c r="AG461"/>
  <c r="AF461"/>
  <c r="AG460"/>
  <c r="AF460"/>
  <c r="AG459"/>
  <c r="AF459"/>
  <c r="AG458"/>
  <c r="AF458"/>
  <c r="AG457"/>
  <c r="AF457"/>
  <c r="AG456"/>
  <c r="AF456"/>
  <c r="AG455"/>
  <c r="AF455"/>
  <c r="AG454"/>
  <c r="AF454"/>
  <c r="AG453"/>
  <c r="AF453"/>
  <c r="AG452"/>
  <c r="AF452"/>
  <c r="AG451"/>
  <c r="AF451"/>
  <c r="AG450"/>
  <c r="AF450"/>
  <c r="AG449"/>
  <c r="AF449"/>
  <c r="AG448"/>
  <c r="AF448"/>
  <c r="AG447"/>
  <c r="AF447"/>
  <c r="AG446"/>
  <c r="AF446"/>
  <c r="AG445"/>
  <c r="AF445"/>
  <c r="AG444"/>
  <c r="AF444"/>
  <c r="AG443"/>
  <c r="AF443"/>
  <c r="AG442"/>
  <c r="AF442"/>
  <c r="AG441"/>
  <c r="AF441"/>
  <c r="AG440"/>
  <c r="AF440"/>
  <c r="AG439"/>
  <c r="AF439"/>
  <c r="AG438"/>
  <c r="AF438"/>
  <c r="AG437"/>
  <c r="AF437"/>
  <c r="AG436"/>
  <c r="AF436"/>
  <c r="AG435"/>
  <c r="AF435"/>
  <c r="AG434"/>
  <c r="AF434"/>
  <c r="AG433"/>
  <c r="AF433"/>
  <c r="AG432"/>
  <c r="AF432"/>
  <c r="AG431"/>
  <c r="AF431"/>
  <c r="AG430"/>
  <c r="AF430"/>
  <c r="AG429"/>
  <c r="AF429"/>
  <c r="AG428"/>
  <c r="AF428"/>
  <c r="AG427"/>
  <c r="AF427"/>
  <c r="AG426"/>
  <c r="AF426"/>
  <c r="AG425"/>
  <c r="AF425"/>
  <c r="AG424"/>
  <c r="AF424"/>
  <c r="AG423"/>
  <c r="AF423"/>
  <c r="AG422"/>
  <c r="AF422"/>
  <c r="AG421"/>
  <c r="AF421"/>
  <c r="AG420"/>
  <c r="AF420"/>
  <c r="AG419"/>
  <c r="AF419"/>
  <c r="AG418"/>
  <c r="AF418"/>
  <c r="AG417"/>
  <c r="AF417"/>
  <c r="AG416"/>
  <c r="AF416"/>
  <c r="AG415"/>
  <c r="AF415"/>
  <c r="AG414"/>
  <c r="AF414"/>
  <c r="AG413"/>
  <c r="AF413"/>
  <c r="AG412"/>
  <c r="AF412"/>
  <c r="AG411"/>
  <c r="AF411"/>
  <c r="AG410"/>
  <c r="AF410"/>
  <c r="AG409"/>
  <c r="AF409"/>
  <c r="AG408"/>
  <c r="AF408"/>
  <c r="AG407"/>
  <c r="AF407"/>
  <c r="AG406"/>
  <c r="AF406"/>
  <c r="AG405"/>
  <c r="AF405"/>
  <c r="AG404"/>
  <c r="AF404"/>
  <c r="AG403"/>
  <c r="AF403"/>
  <c r="AG402"/>
  <c r="AF402"/>
  <c r="AG401"/>
  <c r="AF401"/>
  <c r="AG400"/>
  <c r="AF400"/>
  <c r="AG399"/>
  <c r="AF399"/>
  <c r="AG398"/>
  <c r="AF398"/>
  <c r="AG397"/>
  <c r="AF397"/>
  <c r="AG396"/>
  <c r="AF396"/>
  <c r="AG395"/>
  <c r="AF395"/>
  <c r="AG394"/>
  <c r="AF394"/>
  <c r="AG393"/>
  <c r="AF393"/>
  <c r="AG392"/>
  <c r="AF392"/>
  <c r="AG391"/>
  <c r="AF391"/>
  <c r="AG390"/>
  <c r="AF390"/>
  <c r="AG389"/>
  <c r="AF389"/>
  <c r="AG388"/>
  <c r="AF388"/>
  <c r="AG387"/>
  <c r="AF387"/>
  <c r="AG386"/>
  <c r="AF386"/>
  <c r="AG385"/>
  <c r="AF385"/>
  <c r="AG384"/>
  <c r="AF384"/>
  <c r="AG383"/>
  <c r="AF383"/>
  <c r="AG382"/>
  <c r="AF382"/>
  <c r="AG381"/>
  <c r="AF381"/>
  <c r="AG380"/>
  <c r="AF380"/>
  <c r="AG379"/>
  <c r="AF379"/>
  <c r="AG378"/>
  <c r="AF378"/>
  <c r="AG377"/>
  <c r="AF377"/>
  <c r="AG376"/>
  <c r="AF376"/>
  <c r="AG375"/>
  <c r="AF375"/>
  <c r="AG374"/>
  <c r="AF374"/>
  <c r="AG373"/>
  <c r="AF373"/>
  <c r="AG372"/>
  <c r="AF372"/>
  <c r="AG371"/>
  <c r="AF371"/>
  <c r="AG370"/>
  <c r="AF370"/>
  <c r="AG369"/>
  <c r="AF369"/>
  <c r="AG368"/>
  <c r="AF368"/>
  <c r="AG367"/>
  <c r="AF367"/>
  <c r="AG366"/>
  <c r="AF366"/>
  <c r="AG365"/>
  <c r="AF365"/>
  <c r="AG364"/>
  <c r="AF364"/>
  <c r="AG363"/>
  <c r="AF363"/>
  <c r="AG362"/>
  <c r="AF362"/>
  <c r="AG361"/>
  <c r="AF361"/>
  <c r="AG360"/>
  <c r="AF360"/>
  <c r="AG359"/>
  <c r="AF359"/>
  <c r="AG358"/>
  <c r="AF358"/>
  <c r="AG357"/>
  <c r="AF357"/>
  <c r="AG356"/>
  <c r="AF356"/>
  <c r="AG355"/>
  <c r="AF355"/>
  <c r="AG354"/>
  <c r="AF354"/>
  <c r="AG353"/>
  <c r="AF353"/>
  <c r="AG352"/>
  <c r="AF352"/>
  <c r="AG351"/>
  <c r="AF351"/>
  <c r="AG350"/>
  <c r="AF350"/>
  <c r="AG349"/>
  <c r="AF349"/>
  <c r="AG348"/>
  <c r="AF348"/>
  <c r="AG347"/>
  <c r="AF347"/>
  <c r="AG346"/>
  <c r="AF346"/>
  <c r="AG345"/>
  <c r="AF345"/>
  <c r="AG344"/>
  <c r="AF344"/>
  <c r="AG343"/>
  <c r="AF343"/>
  <c r="AG342"/>
  <c r="AF342"/>
  <c r="AG341"/>
  <c r="AF341"/>
  <c r="AG340"/>
  <c r="AF340"/>
  <c r="AG339"/>
  <c r="AF339"/>
  <c r="AG338"/>
  <c r="AF338"/>
  <c r="AG337"/>
  <c r="AF337"/>
  <c r="AG336"/>
  <c r="AF336"/>
  <c r="AG335"/>
  <c r="AF335"/>
  <c r="AG334"/>
  <c r="AF334"/>
  <c r="AG333"/>
  <c r="AF333"/>
  <c r="AG332"/>
  <c r="AF332"/>
  <c r="AG331"/>
  <c r="AF331"/>
  <c r="AG330"/>
  <c r="AF330"/>
  <c r="AG329"/>
  <c r="AF329"/>
  <c r="AG328"/>
  <c r="AF328"/>
  <c r="AG327"/>
  <c r="AF327"/>
  <c r="AG326"/>
  <c r="AF326"/>
  <c r="AG325"/>
  <c r="AF325"/>
  <c r="AG324"/>
  <c r="AF324"/>
  <c r="AG323"/>
  <c r="AF323"/>
  <c r="AG322"/>
  <c r="AF322"/>
  <c r="AG321"/>
  <c r="AF321"/>
  <c r="AG320"/>
  <c r="AF320"/>
  <c r="AG319"/>
  <c r="AF319"/>
  <c r="AG318"/>
  <c r="AF318"/>
  <c r="AG317"/>
  <c r="AF317"/>
  <c r="AG316"/>
  <c r="AF316"/>
  <c r="AG315"/>
  <c r="AF315"/>
  <c r="AG314"/>
  <c r="AF314"/>
  <c r="AG313"/>
  <c r="AF313"/>
  <c r="AG312"/>
  <c r="AF312"/>
  <c r="AG311"/>
  <c r="AF311"/>
  <c r="AG310"/>
  <c r="AF310"/>
  <c r="AG309"/>
  <c r="AF309"/>
  <c r="AG308"/>
  <c r="AF308"/>
  <c r="AG307"/>
  <c r="AF307"/>
  <c r="AG306"/>
  <c r="AF306"/>
  <c r="AG305"/>
  <c r="AF305"/>
  <c r="AG304"/>
  <c r="AF304"/>
  <c r="AG303"/>
  <c r="AF303"/>
  <c r="AG302"/>
  <c r="AF302"/>
  <c r="AG301"/>
  <c r="AF301"/>
  <c r="AG300"/>
  <c r="AF300"/>
  <c r="AG299"/>
  <c r="AF299"/>
  <c r="AG298"/>
  <c r="AF298"/>
  <c r="AG297"/>
  <c r="AF297"/>
  <c r="AG296"/>
  <c r="AF296"/>
  <c r="AG295"/>
  <c r="AF295"/>
  <c r="AG294"/>
  <c r="AF294"/>
  <c r="AG293"/>
  <c r="AF293"/>
  <c r="AG292"/>
  <c r="AF292"/>
  <c r="AG291"/>
  <c r="AF291"/>
  <c r="AG290"/>
  <c r="AF290"/>
  <c r="AG289"/>
  <c r="AF289"/>
  <c r="AG288"/>
  <c r="AF288"/>
  <c r="AG287"/>
  <c r="AF287"/>
  <c r="AG286"/>
  <c r="AF286"/>
  <c r="AG285"/>
  <c r="AF285"/>
  <c r="AG284"/>
  <c r="AF284"/>
  <c r="AG283"/>
  <c r="AF283"/>
  <c r="AG282"/>
  <c r="AF282"/>
  <c r="AG281"/>
  <c r="AF281"/>
  <c r="AG280"/>
  <c r="AF280"/>
  <c r="AG279"/>
  <c r="AF279"/>
  <c r="AG278"/>
  <c r="AF278"/>
  <c r="AG277"/>
  <c r="AF277"/>
  <c r="AG276"/>
  <c r="AF276"/>
  <c r="AG275"/>
  <c r="AF275"/>
  <c r="AG274"/>
  <c r="AF274"/>
  <c r="AG273"/>
  <c r="AF273"/>
  <c r="AG272"/>
  <c r="AF272"/>
  <c r="AG271"/>
  <c r="AF271"/>
  <c r="AG270"/>
  <c r="AF270"/>
  <c r="AG269"/>
  <c r="AF269"/>
  <c r="AG268"/>
  <c r="AF268"/>
  <c r="AG267"/>
  <c r="AF267"/>
  <c r="AG266"/>
  <c r="AF266"/>
  <c r="AG265"/>
  <c r="AF265"/>
  <c r="AG264"/>
  <c r="AF264"/>
  <c r="AG263"/>
  <c r="AF263"/>
  <c r="AG262"/>
  <c r="AF262"/>
  <c r="AG261"/>
  <c r="AF261"/>
  <c r="AG260"/>
  <c r="AF260"/>
  <c r="AG259"/>
  <c r="AF259"/>
  <c r="AG258"/>
  <c r="AF258"/>
  <c r="AG257"/>
  <c r="AF257"/>
  <c r="AG256"/>
  <c r="AF256"/>
  <c r="AG255"/>
  <c r="AF255"/>
  <c r="AG254"/>
  <c r="AF254"/>
  <c r="AG253"/>
  <c r="AF253"/>
  <c r="AG252"/>
  <c r="AF252"/>
  <c r="AG251"/>
  <c r="AF251"/>
  <c r="AG250"/>
  <c r="AF250"/>
  <c r="AG249"/>
  <c r="AF249"/>
  <c r="AG248"/>
  <c r="AF248"/>
  <c r="AG247"/>
  <c r="AF247"/>
  <c r="AG246"/>
  <c r="AF246"/>
  <c r="AG245"/>
  <c r="AF245"/>
  <c r="AG244"/>
  <c r="AF244"/>
  <c r="AG243"/>
  <c r="AF243"/>
  <c r="AG242"/>
  <c r="AF242"/>
  <c r="AG241"/>
  <c r="AF241"/>
  <c r="AG240"/>
  <c r="AF240"/>
  <c r="AG239"/>
  <c r="AF239"/>
  <c r="AG238"/>
  <c r="AF238"/>
  <c r="AG237"/>
  <c r="AF237"/>
  <c r="AG236"/>
  <c r="AF236"/>
  <c r="AG235"/>
  <c r="AF235"/>
  <c r="AG234"/>
  <c r="AF234"/>
  <c r="AG233"/>
  <c r="AF233"/>
  <c r="AG232"/>
  <c r="AF232"/>
  <c r="AG231"/>
  <c r="AF231"/>
  <c r="AG230"/>
  <c r="AF230"/>
  <c r="AG229"/>
  <c r="AF229"/>
  <c r="AG228"/>
  <c r="AF228"/>
  <c r="AG227"/>
  <c r="AF227"/>
  <c r="AG226"/>
  <c r="AF226"/>
  <c r="AG225"/>
  <c r="AF225"/>
  <c r="AG224"/>
  <c r="AF224"/>
  <c r="AG223"/>
  <c r="AF223"/>
  <c r="AG222"/>
  <c r="AF222"/>
  <c r="AG221"/>
  <c r="AF221"/>
  <c r="AG220"/>
  <c r="AF220"/>
  <c r="AG219"/>
  <c r="AF219"/>
  <c r="AG218"/>
  <c r="AF218"/>
  <c r="AG217"/>
  <c r="AF217"/>
  <c r="AG216"/>
  <c r="AF216"/>
  <c r="AG215"/>
  <c r="AF215"/>
  <c r="AG214"/>
  <c r="AF214"/>
  <c r="AG213"/>
  <c r="AF213"/>
  <c r="AG212"/>
  <c r="AF212"/>
  <c r="AG211"/>
  <c r="AF211"/>
  <c r="AG210"/>
  <c r="AF210"/>
  <c r="AG209"/>
  <c r="AF209"/>
  <c r="AG208"/>
  <c r="AF208"/>
  <c r="AG207"/>
  <c r="AF207"/>
  <c r="AG206"/>
  <c r="AF206"/>
  <c r="AG205"/>
  <c r="AF205"/>
  <c r="AG204"/>
  <c r="AF204"/>
  <c r="AG203"/>
  <c r="AF203"/>
  <c r="AG202"/>
  <c r="AF202"/>
  <c r="AG201"/>
  <c r="AF201"/>
  <c r="AG200"/>
  <c r="AF200"/>
  <c r="AG199"/>
  <c r="AF199"/>
  <c r="AG198"/>
  <c r="AF198"/>
  <c r="AG197"/>
  <c r="AF197"/>
  <c r="AG196"/>
  <c r="AF196"/>
  <c r="AG195"/>
  <c r="AF195"/>
  <c r="AG194"/>
  <c r="AF194"/>
  <c r="AG193"/>
  <c r="AF193"/>
  <c r="AG192"/>
  <c r="AF192"/>
  <c r="AG191"/>
  <c r="AF191"/>
  <c r="AG190"/>
  <c r="AF190"/>
  <c r="AG189"/>
  <c r="AF189"/>
  <c r="AG188"/>
  <c r="AF188"/>
  <c r="AG187"/>
  <c r="AF187"/>
  <c r="AG186"/>
  <c r="AF186"/>
  <c r="AG185"/>
  <c r="AF185"/>
  <c r="AG184"/>
  <c r="AF184"/>
  <c r="AG183"/>
  <c r="AF183"/>
  <c r="AG181"/>
  <c r="AF181"/>
  <c r="AG180"/>
  <c r="AF180"/>
  <c r="AG179"/>
  <c r="AF179"/>
  <c r="AG178"/>
  <c r="AF178"/>
  <c r="AG177"/>
  <c r="AF177"/>
  <c r="AG176"/>
  <c r="AF176"/>
  <c r="AG175"/>
  <c r="AF175"/>
  <c r="AG174"/>
  <c r="AF174"/>
  <c r="AG173"/>
  <c r="AF173"/>
  <c r="AG172"/>
  <c r="AF172"/>
  <c r="AG171"/>
  <c r="AF171"/>
  <c r="AG169"/>
  <c r="AF169"/>
  <c r="AG168"/>
  <c r="AF168"/>
  <c r="AG167"/>
  <c r="AF167"/>
  <c r="AG166"/>
  <c r="AF166"/>
  <c r="AG165"/>
  <c r="AF165"/>
  <c r="AG164"/>
  <c r="AF164"/>
  <c r="AG163"/>
  <c r="AF163"/>
  <c r="AG162"/>
  <c r="AF162"/>
  <c r="AG159"/>
  <c r="AF159"/>
  <c r="AG158"/>
  <c r="AF158"/>
  <c r="AG157"/>
  <c r="AF157"/>
  <c r="AG155"/>
  <c r="AF155"/>
  <c r="AG154"/>
  <c r="AF154"/>
  <c r="AG153"/>
  <c r="AF153"/>
  <c r="AG152"/>
  <c r="AF152"/>
  <c r="AG151"/>
  <c r="AF151"/>
  <c r="AG150"/>
  <c r="AF150"/>
  <c r="AG149"/>
  <c r="AF149"/>
  <c r="AG148"/>
  <c r="AF148"/>
  <c r="AG145"/>
  <c r="AF145"/>
  <c r="AG144"/>
  <c r="AF144"/>
  <c r="AG143"/>
  <c r="AF143"/>
  <c r="AG141"/>
  <c r="AF141"/>
  <c r="AG140"/>
  <c r="AG139"/>
  <c r="AF139"/>
  <c r="AG138"/>
  <c r="AF138"/>
  <c r="AG137"/>
  <c r="AF137"/>
  <c r="AG136"/>
  <c r="AF136"/>
  <c r="AG135"/>
  <c r="AF135"/>
  <c r="AG134"/>
  <c r="AF134"/>
  <c r="AG130"/>
  <c r="AF130"/>
  <c r="AG129"/>
  <c r="AF129"/>
  <c r="AG128"/>
  <c r="AF128"/>
  <c r="AG127"/>
  <c r="AF127"/>
  <c r="AG126"/>
  <c r="AF126"/>
  <c r="AG125"/>
  <c r="AG124"/>
  <c r="AF124"/>
  <c r="AG123"/>
  <c r="AF123"/>
  <c r="AG122"/>
  <c r="AF122"/>
  <c r="AG121"/>
  <c r="AF121"/>
  <c r="AG120"/>
  <c r="AF120"/>
  <c r="AG119"/>
  <c r="AF119"/>
  <c r="AG115"/>
  <c r="AF115"/>
  <c r="AG114"/>
  <c r="AF114"/>
  <c r="AG113"/>
  <c r="AF113"/>
  <c r="AG112"/>
  <c r="AG111"/>
  <c r="AF111"/>
  <c r="AG110"/>
  <c r="AF110"/>
  <c r="AG109"/>
  <c r="AF109"/>
  <c r="AG108"/>
  <c r="AF108"/>
  <c r="AG107"/>
  <c r="AF107"/>
  <c r="AG104"/>
  <c r="AF104"/>
  <c r="AG103"/>
  <c r="AF103"/>
  <c r="AG102"/>
  <c r="AF102"/>
  <c r="AG101"/>
  <c r="AF101"/>
  <c r="AG100"/>
  <c r="AG99"/>
  <c r="AF99"/>
  <c r="AG98"/>
  <c r="AF98"/>
  <c r="AG97"/>
  <c r="AF97"/>
  <c r="AG96"/>
  <c r="AF96"/>
  <c r="AG95"/>
  <c r="AF95"/>
  <c r="AG94"/>
  <c r="AF94"/>
  <c r="AG91"/>
  <c r="AF91"/>
  <c r="AG90"/>
  <c r="AF90"/>
  <c r="AG89"/>
  <c r="AF89"/>
  <c r="AG88"/>
  <c r="AG87"/>
  <c r="AF87"/>
  <c r="AG86"/>
  <c r="AF86"/>
  <c r="AG85"/>
  <c r="AF85"/>
  <c r="AG84"/>
  <c r="AF84"/>
  <c r="AG83"/>
  <c r="AF83"/>
  <c r="AG82"/>
  <c r="AF82"/>
  <c r="AG78"/>
  <c r="AF78"/>
  <c r="AG77"/>
  <c r="AF77"/>
  <c r="AG76"/>
  <c r="AF76"/>
  <c r="AG75"/>
  <c r="AF75"/>
  <c r="AG74"/>
  <c r="AG73"/>
  <c r="AF73"/>
  <c r="AG72"/>
  <c r="AF72"/>
  <c r="AG71"/>
  <c r="AF71"/>
  <c r="AG69"/>
  <c r="AF69"/>
  <c r="AG67"/>
  <c r="AF67"/>
  <c r="AG66"/>
  <c r="AF66"/>
  <c r="AG63"/>
  <c r="AF63"/>
  <c r="AG62"/>
  <c r="AF62"/>
  <c r="AG61"/>
  <c r="AF61"/>
  <c r="AG60"/>
  <c r="AF60"/>
  <c r="AG59"/>
  <c r="AG58"/>
  <c r="AF58"/>
  <c r="AG57"/>
  <c r="AF57"/>
  <c r="AG56"/>
  <c r="AF56"/>
  <c r="AG55"/>
  <c r="AF55"/>
  <c r="AG52"/>
  <c r="AF52"/>
  <c r="AG50"/>
  <c r="AF50"/>
  <c r="AG49"/>
  <c r="AF49"/>
  <c r="AG48"/>
  <c r="AF48"/>
  <c r="AG47"/>
  <c r="AF47"/>
  <c r="AG46"/>
  <c r="AF46"/>
  <c r="AG45"/>
  <c r="AG44"/>
  <c r="AF44"/>
  <c r="AG43"/>
  <c r="AF43"/>
  <c r="AG42"/>
  <c r="AF42"/>
  <c r="AG41"/>
  <c r="AF41"/>
  <c r="AG38"/>
  <c r="AF38"/>
  <c r="AG37"/>
  <c r="AF37"/>
  <c r="AG36"/>
  <c r="AF36"/>
  <c r="AG35"/>
  <c r="AF35"/>
  <c r="AG34"/>
  <c r="AG33"/>
  <c r="AF33"/>
  <c r="AG32"/>
  <c r="AF32"/>
  <c r="AG30"/>
  <c r="AF30"/>
  <c r="AG29"/>
  <c r="AF29"/>
  <c r="AG28"/>
  <c r="AF28"/>
  <c r="AG27"/>
  <c r="AF27"/>
  <c r="AG26"/>
  <c r="AF26"/>
  <c r="AG25"/>
  <c r="AF25"/>
  <c r="AG23"/>
  <c r="AF23"/>
  <c r="AG22"/>
  <c r="AG21"/>
  <c r="AF21"/>
  <c r="AG20"/>
  <c r="AG19"/>
  <c r="AF19"/>
  <c r="AG18"/>
  <c r="AF18"/>
  <c r="AG17"/>
  <c r="AF17"/>
  <c r="AG16"/>
  <c r="AF16"/>
  <c r="AG15"/>
  <c r="AF15"/>
  <c r="AG14"/>
  <c r="AF14"/>
  <c r="AG13"/>
  <c r="AF13"/>
  <c r="AG12"/>
  <c r="AF12"/>
  <c r="AG10"/>
  <c r="AF10"/>
  <c r="AC499"/>
  <c r="AB499"/>
  <c r="AC498"/>
  <c r="AB498"/>
  <c r="AC497"/>
  <c r="AB497"/>
  <c r="AC496"/>
  <c r="AB496"/>
  <c r="AC495"/>
  <c r="AB495"/>
  <c r="AC494"/>
  <c r="AB494"/>
  <c r="AC493"/>
  <c r="AB493"/>
  <c r="AC492"/>
  <c r="AB492"/>
  <c r="AC491"/>
  <c r="AB491"/>
  <c r="AC490"/>
  <c r="AB490"/>
  <c r="AC489"/>
  <c r="AB489"/>
  <c r="AC488"/>
  <c r="AB488"/>
  <c r="AC487"/>
  <c r="AB487"/>
  <c r="V487"/>
  <c r="C487"/>
  <c r="AC486"/>
  <c r="AB486"/>
  <c r="AC485"/>
  <c r="AB485"/>
  <c r="AC484"/>
  <c r="AB484"/>
  <c r="AC483"/>
  <c r="AB483"/>
  <c r="AC482"/>
  <c r="AB482"/>
  <c r="AC481"/>
  <c r="AB481"/>
  <c r="C481" s="1"/>
  <c r="V481"/>
  <c r="AC480"/>
  <c r="AB480"/>
  <c r="AC479"/>
  <c r="AB479"/>
  <c r="AC478"/>
  <c r="AB478"/>
  <c r="AC477"/>
  <c r="AB477"/>
  <c r="AC476"/>
  <c r="AB476"/>
  <c r="AC475"/>
  <c r="AB475"/>
  <c r="V475"/>
  <c r="C475" s="1"/>
  <c r="AC474"/>
  <c r="AB474"/>
  <c r="AC473"/>
  <c r="AB473"/>
  <c r="AC472"/>
  <c r="AB472"/>
  <c r="AC471"/>
  <c r="AB471"/>
  <c r="AC470"/>
  <c r="AB470"/>
  <c r="AC469"/>
  <c r="AB469"/>
  <c r="V469"/>
  <c r="C469"/>
  <c r="AC468"/>
  <c r="AB468"/>
  <c r="AC467"/>
  <c r="AB467"/>
  <c r="AC466"/>
  <c r="AB466"/>
  <c r="AC465"/>
  <c r="AB465"/>
  <c r="AC464"/>
  <c r="AB464"/>
  <c r="AC463"/>
  <c r="AB463"/>
  <c r="C463" s="1"/>
  <c r="V463"/>
  <c r="AC462"/>
  <c r="AB462"/>
  <c r="AC461"/>
  <c r="AB461"/>
  <c r="AC460"/>
  <c r="AB460"/>
  <c r="AC459"/>
  <c r="AB459"/>
  <c r="AC458"/>
  <c r="AB458"/>
  <c r="AC457"/>
  <c r="AB457"/>
  <c r="V457"/>
  <c r="C457" s="1"/>
  <c r="AC456"/>
  <c r="AB456"/>
  <c r="AC455"/>
  <c r="AB455"/>
  <c r="AC454"/>
  <c r="AB454"/>
  <c r="AC453"/>
  <c r="AB453"/>
  <c r="AC452"/>
  <c r="AB452"/>
  <c r="AC451"/>
  <c r="AB451"/>
  <c r="V451"/>
  <c r="C451"/>
  <c r="AC450"/>
  <c r="AB450"/>
  <c r="AC449"/>
  <c r="AB449"/>
  <c r="AC448"/>
  <c r="AB448"/>
  <c r="AC447"/>
  <c r="AB447"/>
  <c r="AC446"/>
  <c r="AB446"/>
  <c r="AC445"/>
  <c r="AB445"/>
  <c r="C445" s="1"/>
  <c r="V445"/>
  <c r="AC444"/>
  <c r="AB444"/>
  <c r="AC443"/>
  <c r="AB443"/>
  <c r="AC442"/>
  <c r="AB442"/>
  <c r="AC441"/>
  <c r="AB441"/>
  <c r="AC440"/>
  <c r="AB440"/>
  <c r="AC439"/>
  <c r="AB439"/>
  <c r="V439"/>
  <c r="C439" s="1"/>
  <c r="AC438"/>
  <c r="AB438"/>
  <c r="AC437"/>
  <c r="AB437"/>
  <c r="AC436"/>
  <c r="AB436"/>
  <c r="AC435"/>
  <c r="AB435"/>
  <c r="AC434"/>
  <c r="AB434"/>
  <c r="AC433"/>
  <c r="AB433"/>
  <c r="V433"/>
  <c r="C433"/>
  <c r="AC432"/>
  <c r="AB432"/>
  <c r="AC431"/>
  <c r="AB431"/>
  <c r="AC430"/>
  <c r="AB430"/>
  <c r="AC429"/>
  <c r="AB429"/>
  <c r="AC428"/>
  <c r="AB428"/>
  <c r="AC427"/>
  <c r="AB427"/>
  <c r="C427" s="1"/>
  <c r="V427"/>
  <c r="AC426"/>
  <c r="AB426"/>
  <c r="AC425"/>
  <c r="AB425"/>
  <c r="AC424"/>
  <c r="AB424"/>
  <c r="AC423"/>
  <c r="AB423"/>
  <c r="AC422"/>
  <c r="AB422"/>
  <c r="AC421"/>
  <c r="AB421"/>
  <c r="V421"/>
  <c r="C421" s="1"/>
  <c r="AC420"/>
  <c r="AB420"/>
  <c r="AC419"/>
  <c r="AB419"/>
  <c r="AC418"/>
  <c r="AB418"/>
  <c r="AC417"/>
  <c r="AB417"/>
  <c r="AC416"/>
  <c r="AB416"/>
  <c r="AC415"/>
  <c r="AB415"/>
  <c r="V415"/>
  <c r="C415"/>
  <c r="AC414"/>
  <c r="AB414"/>
  <c r="AC413"/>
  <c r="AB413"/>
  <c r="AC412"/>
  <c r="AB412"/>
  <c r="AC411"/>
  <c r="AB411"/>
  <c r="AC410"/>
  <c r="AB410"/>
  <c r="AC409"/>
  <c r="AB409"/>
  <c r="C409" s="1"/>
  <c r="V409"/>
  <c r="AC408"/>
  <c r="AB408"/>
  <c r="AC407"/>
  <c r="AB407"/>
  <c r="AC406"/>
  <c r="AB406"/>
  <c r="AC405"/>
  <c r="AB405"/>
  <c r="AC404"/>
  <c r="AB404"/>
  <c r="AC403"/>
  <c r="AB403"/>
  <c r="V403"/>
  <c r="C403" s="1"/>
  <c r="AC402"/>
  <c r="AB402"/>
  <c r="AC401"/>
  <c r="AB401"/>
  <c r="AC400"/>
  <c r="AB400"/>
  <c r="AC399"/>
  <c r="AB399"/>
  <c r="AC398"/>
  <c r="AB398"/>
  <c r="AC397"/>
  <c r="AB397"/>
  <c r="V397"/>
  <c r="C397"/>
  <c r="AC396"/>
  <c r="AB396"/>
  <c r="AC395"/>
  <c r="AB395"/>
  <c r="AC394"/>
  <c r="AB394"/>
  <c r="AC393"/>
  <c r="AB393"/>
  <c r="AC392"/>
  <c r="AB392"/>
  <c r="AC391"/>
  <c r="AB391"/>
  <c r="C391" s="1"/>
  <c r="V391"/>
  <c r="AC390"/>
  <c r="AB390"/>
  <c r="AC389"/>
  <c r="AB389"/>
  <c r="AC388"/>
  <c r="AB388"/>
  <c r="AC387"/>
  <c r="AB387"/>
  <c r="AC386"/>
  <c r="AB386"/>
  <c r="AC385"/>
  <c r="AB385"/>
  <c r="V385"/>
  <c r="C385" s="1"/>
  <c r="AC384"/>
  <c r="AB384"/>
  <c r="AC383"/>
  <c r="AB383"/>
  <c r="AC382"/>
  <c r="AB382"/>
  <c r="AC381"/>
  <c r="AB381"/>
  <c r="AC380"/>
  <c r="AB380"/>
  <c r="AC379"/>
  <c r="AB379"/>
  <c r="V379"/>
  <c r="C379"/>
  <c r="AC378"/>
  <c r="AB378"/>
  <c r="AC377"/>
  <c r="AB377"/>
  <c r="AC376"/>
  <c r="AB376"/>
  <c r="AC375"/>
  <c r="AB375"/>
  <c r="AC374"/>
  <c r="AB374"/>
  <c r="AC373"/>
  <c r="AB373"/>
  <c r="C373" s="1"/>
  <c r="V373"/>
  <c r="AC372"/>
  <c r="AB372"/>
  <c r="AC371"/>
  <c r="AB371"/>
  <c r="AC370"/>
  <c r="AB370"/>
  <c r="AC369"/>
  <c r="AB369"/>
  <c r="AC368"/>
  <c r="AB368"/>
  <c r="AC367"/>
  <c r="AB367"/>
  <c r="V367"/>
  <c r="C367" s="1"/>
  <c r="AC366"/>
  <c r="AB366"/>
  <c r="AC365"/>
  <c r="AB365"/>
  <c r="AC364"/>
  <c r="AB364"/>
  <c r="AC363"/>
  <c r="AB363"/>
  <c r="AC362"/>
  <c r="AB362"/>
  <c r="AC361"/>
  <c r="AB361"/>
  <c r="V361"/>
  <c r="C361"/>
  <c r="AC360"/>
  <c r="AB360"/>
  <c r="AC359"/>
  <c r="AB359"/>
  <c r="AC358"/>
  <c r="AB358"/>
  <c r="AC357"/>
  <c r="AB357"/>
  <c r="AC356"/>
  <c r="AB356"/>
  <c r="AC355"/>
  <c r="AB355"/>
  <c r="C355" s="1"/>
  <c r="V355"/>
  <c r="AC354"/>
  <c r="AB354"/>
  <c r="AC353"/>
  <c r="AB353"/>
  <c r="AC352"/>
  <c r="AB352"/>
  <c r="AC351"/>
  <c r="AB351"/>
  <c r="AC350"/>
  <c r="AB350"/>
  <c r="AC349"/>
  <c r="AB349"/>
  <c r="V349"/>
  <c r="C349" s="1"/>
  <c r="AC348"/>
  <c r="AB348"/>
  <c r="AC347"/>
  <c r="AB347"/>
  <c r="AC346"/>
  <c r="AB346"/>
  <c r="AC345"/>
  <c r="AB345"/>
  <c r="AC344"/>
  <c r="AB344"/>
  <c r="AC343"/>
  <c r="AB343"/>
  <c r="V343"/>
  <c r="C343"/>
  <c r="AC342"/>
  <c r="AB342"/>
  <c r="AC341"/>
  <c r="AB341"/>
  <c r="AC340"/>
  <c r="AB340"/>
  <c r="AC339"/>
  <c r="AB339"/>
  <c r="AC338"/>
  <c r="AB338"/>
  <c r="AC337"/>
  <c r="AB337"/>
  <c r="C337" s="1"/>
  <c r="V337"/>
  <c r="AC336"/>
  <c r="AB336"/>
  <c r="AC335"/>
  <c r="AB335"/>
  <c r="AC334"/>
  <c r="AB334"/>
  <c r="AC333"/>
  <c r="AB333"/>
  <c r="AC332"/>
  <c r="AB332"/>
  <c r="AC331"/>
  <c r="AB331"/>
  <c r="V331"/>
  <c r="C331" s="1"/>
  <c r="AC330"/>
  <c r="AB330"/>
  <c r="AC329"/>
  <c r="AB329"/>
  <c r="AC328"/>
  <c r="AB328"/>
  <c r="AC327"/>
  <c r="AB327"/>
  <c r="AC326"/>
  <c r="AB326"/>
  <c r="AC325"/>
  <c r="AB325"/>
  <c r="V325"/>
  <c r="C325"/>
  <c r="AC324"/>
  <c r="AB324"/>
  <c r="AC323"/>
  <c r="AB323"/>
  <c r="AC322"/>
  <c r="AB322"/>
  <c r="AC321"/>
  <c r="AB321"/>
  <c r="AC320"/>
  <c r="AB320"/>
  <c r="AC319"/>
  <c r="AB319"/>
  <c r="C319" s="1"/>
  <c r="V319"/>
  <c r="AC318"/>
  <c r="AB318"/>
  <c r="AC317"/>
  <c r="AB317"/>
  <c r="AC316"/>
  <c r="AB316"/>
  <c r="AC315"/>
  <c r="AB315"/>
  <c r="AC314"/>
  <c r="AB314"/>
  <c r="AC313"/>
  <c r="AB313"/>
  <c r="V313"/>
  <c r="C313" s="1"/>
  <c r="AC312"/>
  <c r="AB312"/>
  <c r="AC311"/>
  <c r="AB311"/>
  <c r="AC310"/>
  <c r="AB310"/>
  <c r="AC309"/>
  <c r="AB309"/>
  <c r="AC308"/>
  <c r="AB308"/>
  <c r="AC307"/>
  <c r="AB307"/>
  <c r="V307"/>
  <c r="C307"/>
  <c r="AC306"/>
  <c r="AB306"/>
  <c r="AC305"/>
  <c r="AB305"/>
  <c r="AC304"/>
  <c r="AB304"/>
  <c r="AC303"/>
  <c r="AB303"/>
  <c r="AC302"/>
  <c r="AB302"/>
  <c r="AC301"/>
  <c r="AB301"/>
  <c r="C301" s="1"/>
  <c r="V301"/>
  <c r="AC300"/>
  <c r="AB300"/>
  <c r="AC299"/>
  <c r="AB299"/>
  <c r="AC298"/>
  <c r="AB298"/>
  <c r="AC297"/>
  <c r="AB297"/>
  <c r="AC296"/>
  <c r="AB296"/>
  <c r="AC295"/>
  <c r="AB295"/>
  <c r="V295"/>
  <c r="C295" s="1"/>
  <c r="AC294"/>
  <c r="AB294"/>
  <c r="AC293"/>
  <c r="AB293"/>
  <c r="AC292"/>
  <c r="AB292"/>
  <c r="AC291"/>
  <c r="AB291"/>
  <c r="AC290"/>
  <c r="AB290"/>
  <c r="AC289"/>
  <c r="AB289"/>
  <c r="V289"/>
  <c r="C289"/>
  <c r="AC288"/>
  <c r="AB288"/>
  <c r="AC287"/>
  <c r="AB287"/>
  <c r="AC286"/>
  <c r="AB286"/>
  <c r="AC285"/>
  <c r="AB285"/>
  <c r="AC284"/>
  <c r="AB284"/>
  <c r="AC283"/>
  <c r="AB283"/>
  <c r="C283" s="1"/>
  <c r="V283"/>
  <c r="AC282"/>
  <c r="AB282"/>
  <c r="AC281"/>
  <c r="AB281"/>
  <c r="AC280"/>
  <c r="AB280"/>
  <c r="AC279"/>
  <c r="AB279"/>
  <c r="AC278"/>
  <c r="AB278"/>
  <c r="AC277"/>
  <c r="AB277"/>
  <c r="V277"/>
  <c r="C277" s="1"/>
  <c r="AC276"/>
  <c r="AB276"/>
  <c r="AC275"/>
  <c r="AB275"/>
  <c r="AC274"/>
  <c r="AB274"/>
  <c r="AC273"/>
  <c r="AB273"/>
  <c r="AC272"/>
  <c r="AB272"/>
  <c r="AC271"/>
  <c r="AB271"/>
  <c r="V271"/>
  <c r="C271"/>
  <c r="AC270"/>
  <c r="AB270"/>
  <c r="AC269"/>
  <c r="AB269"/>
  <c r="AC268"/>
  <c r="AB268"/>
  <c r="AC267"/>
  <c r="AB267"/>
  <c r="AC266"/>
  <c r="AB266"/>
  <c r="AC265"/>
  <c r="AB265"/>
  <c r="C265" s="1"/>
  <c r="V265"/>
  <c r="AC264"/>
  <c r="AB264"/>
  <c r="AC263"/>
  <c r="AB263"/>
  <c r="AC262"/>
  <c r="AB262"/>
  <c r="AC261"/>
  <c r="AB261"/>
  <c r="AC260"/>
  <c r="AB260"/>
  <c r="AC259"/>
  <c r="AB259"/>
  <c r="V259"/>
  <c r="C259" s="1"/>
  <c r="AC258"/>
  <c r="AB258"/>
  <c r="AC257"/>
  <c r="AB257"/>
  <c r="AC256"/>
  <c r="AB256"/>
  <c r="AC255"/>
  <c r="AB255"/>
  <c r="AC254"/>
  <c r="AB254"/>
  <c r="AC253"/>
  <c r="AB253"/>
  <c r="V253"/>
  <c r="C253"/>
  <c r="AC252"/>
  <c r="AB252"/>
  <c r="AC251"/>
  <c r="AB251"/>
  <c r="AC250"/>
  <c r="AB250"/>
  <c r="C250" s="1"/>
  <c r="V250"/>
  <c r="AC249"/>
  <c r="AB249"/>
  <c r="AC248"/>
  <c r="AB248"/>
  <c r="AC247"/>
  <c r="AB247"/>
  <c r="AC246"/>
  <c r="AB246"/>
  <c r="AC245"/>
  <c r="AB245"/>
  <c r="AC244"/>
  <c r="AB244"/>
  <c r="V244"/>
  <c r="C244" s="1"/>
  <c r="AC243"/>
  <c r="AB243"/>
  <c r="AC242"/>
  <c r="AB242"/>
  <c r="AC241"/>
  <c r="AB241"/>
  <c r="V241"/>
  <c r="C241"/>
  <c r="AC240"/>
  <c r="AB240"/>
  <c r="AC239"/>
  <c r="AB239"/>
  <c r="AC238"/>
  <c r="AB238"/>
  <c r="C238" s="1"/>
  <c r="V238"/>
  <c r="AC237"/>
  <c r="AB237"/>
  <c r="AC236"/>
  <c r="AB236"/>
  <c r="AC235"/>
  <c r="AB235"/>
  <c r="AC234"/>
  <c r="AB234"/>
  <c r="AC233"/>
  <c r="AB233"/>
  <c r="AC232"/>
  <c r="AB232"/>
  <c r="V232"/>
  <c r="C232" s="1"/>
  <c r="AC231"/>
  <c r="AB231"/>
  <c r="AC230"/>
  <c r="AB230"/>
  <c r="AC229"/>
  <c r="AB229"/>
  <c r="V229"/>
  <c r="C229"/>
  <c r="AC228"/>
  <c r="AB228"/>
  <c r="AC227"/>
  <c r="AB227"/>
  <c r="AC226"/>
  <c r="AB226"/>
  <c r="C226" s="1"/>
  <c r="V226"/>
  <c r="AC225"/>
  <c r="AB225"/>
  <c r="AC224"/>
  <c r="AB224"/>
  <c r="AC223"/>
  <c r="AB223"/>
  <c r="AC222"/>
  <c r="AB222"/>
  <c r="AC221"/>
  <c r="AB221"/>
  <c r="AC220"/>
  <c r="AB220"/>
  <c r="V220"/>
  <c r="C220" s="1"/>
  <c r="AC219"/>
  <c r="AB219"/>
  <c r="AC218"/>
  <c r="AB218"/>
  <c r="AC217"/>
  <c r="AB217"/>
  <c r="V217"/>
  <c r="C217"/>
  <c r="AC216"/>
  <c r="AB216"/>
  <c r="AC215"/>
  <c r="AB215"/>
  <c r="AC214"/>
  <c r="AB214"/>
  <c r="C214" s="1"/>
  <c r="V214"/>
  <c r="AC213"/>
  <c r="AB213"/>
  <c r="AC212"/>
  <c r="AB212"/>
  <c r="AC211"/>
  <c r="AB211"/>
  <c r="AC210"/>
  <c r="AB210"/>
  <c r="AC209"/>
  <c r="AB209"/>
  <c r="AC208"/>
  <c r="AB208"/>
  <c r="V208"/>
  <c r="C208" s="1"/>
  <c r="AC207"/>
  <c r="AB207"/>
  <c r="AC206"/>
  <c r="AB206"/>
  <c r="AC205"/>
  <c r="AB205"/>
  <c r="V205"/>
  <c r="C205"/>
  <c r="AC204"/>
  <c r="AB204"/>
  <c r="AC203"/>
  <c r="AB203"/>
  <c r="AC202"/>
  <c r="AB202"/>
  <c r="C202" s="1"/>
  <c r="V202"/>
  <c r="AC201"/>
  <c r="AB201"/>
  <c r="AC200"/>
  <c r="AB200"/>
  <c r="AC199"/>
  <c r="AB199"/>
  <c r="AC198"/>
  <c r="AB198"/>
  <c r="AC197"/>
  <c r="AB197"/>
  <c r="AC196"/>
  <c r="AB196"/>
  <c r="V196"/>
  <c r="C196" s="1"/>
  <c r="AC195"/>
  <c r="AB195"/>
  <c r="AC194"/>
  <c r="AB194"/>
  <c r="AC193"/>
  <c r="AB193"/>
  <c r="V193"/>
  <c r="C193"/>
  <c r="AC192"/>
  <c r="AB192"/>
  <c r="AC191"/>
  <c r="AB191"/>
  <c r="AC190"/>
  <c r="AB190"/>
  <c r="C190" s="1"/>
  <c r="V190"/>
  <c r="AC189"/>
  <c r="AB189"/>
  <c r="AC188"/>
  <c r="AB188"/>
  <c r="AC187"/>
  <c r="AB187"/>
  <c r="AC186"/>
  <c r="AB186"/>
  <c r="AC185"/>
  <c r="AB185"/>
  <c r="AC184"/>
  <c r="AB184"/>
  <c r="AC183"/>
  <c r="AB183"/>
  <c r="AC181"/>
  <c r="AB181"/>
  <c r="AC180"/>
  <c r="AB180"/>
  <c r="AC179"/>
  <c r="AB179"/>
  <c r="AC178"/>
  <c r="AB178"/>
  <c r="AC177"/>
  <c r="AB177"/>
  <c r="V177"/>
  <c r="C177" s="1"/>
  <c r="AC176"/>
  <c r="AB176"/>
  <c r="AC175"/>
  <c r="AB175"/>
  <c r="AC174"/>
  <c r="AB174"/>
  <c r="AC173"/>
  <c r="AB173"/>
  <c r="AC172"/>
  <c r="AB172"/>
  <c r="AC171"/>
  <c r="AB171"/>
  <c r="AC169"/>
  <c r="AB169"/>
  <c r="AC168"/>
  <c r="AB168"/>
  <c r="AC167"/>
  <c r="AB167"/>
  <c r="AC166"/>
  <c r="AB166"/>
  <c r="AC165"/>
  <c r="AB165"/>
  <c r="AC164"/>
  <c r="AB164"/>
  <c r="AC163"/>
  <c r="AB163"/>
  <c r="AC162"/>
  <c r="AB162"/>
  <c r="AC161"/>
  <c r="AC160"/>
  <c r="AC159"/>
  <c r="AB159"/>
  <c r="AC158"/>
  <c r="AB158"/>
  <c r="AC157"/>
  <c r="AB157"/>
  <c r="AC155"/>
  <c r="AB155"/>
  <c r="AC154"/>
  <c r="AB154"/>
  <c r="AC153"/>
  <c r="AB153"/>
  <c r="AC152"/>
  <c r="AB152"/>
  <c r="AC151"/>
  <c r="AB151"/>
  <c r="AC150"/>
  <c r="AB150"/>
  <c r="AC149"/>
  <c r="AB149"/>
  <c r="AC148"/>
  <c r="AB148"/>
  <c r="AC147"/>
  <c r="AC146"/>
  <c r="AC145"/>
  <c r="AB145"/>
  <c r="AC144"/>
  <c r="AB144"/>
  <c r="C144" s="1"/>
  <c r="AC143"/>
  <c r="AB143"/>
  <c r="AC141"/>
  <c r="AB141"/>
  <c r="AC140"/>
  <c r="AC139"/>
  <c r="AB139"/>
  <c r="AC138"/>
  <c r="AB138"/>
  <c r="AC137"/>
  <c r="AB137"/>
  <c r="AC136"/>
  <c r="AB136"/>
  <c r="AC135"/>
  <c r="AB135"/>
  <c r="AC134"/>
  <c r="AB134"/>
  <c r="AC133"/>
  <c r="C133" s="1"/>
  <c r="AC132"/>
  <c r="AC130"/>
  <c r="AB130"/>
  <c r="AC129"/>
  <c r="AB129"/>
  <c r="AC128"/>
  <c r="AB128"/>
  <c r="AC127"/>
  <c r="AB127"/>
  <c r="AC126"/>
  <c r="AB126"/>
  <c r="AC125"/>
  <c r="AC124"/>
  <c r="AB124"/>
  <c r="AC123"/>
  <c r="AB123"/>
  <c r="AC122"/>
  <c r="AB122"/>
  <c r="AC121"/>
  <c r="AB121"/>
  <c r="AC120"/>
  <c r="AB120"/>
  <c r="AC119"/>
  <c r="AB119"/>
  <c r="C119" s="1"/>
  <c r="AC118"/>
  <c r="AC117"/>
  <c r="AC115"/>
  <c r="AB115"/>
  <c r="AC114"/>
  <c r="AB114"/>
  <c r="AC113"/>
  <c r="AB113"/>
  <c r="AC112"/>
  <c r="AC111"/>
  <c r="AB111"/>
  <c r="AC110"/>
  <c r="AB110"/>
  <c r="AC109"/>
  <c r="AB109"/>
  <c r="AC108"/>
  <c r="AB108"/>
  <c r="AC107"/>
  <c r="AB107"/>
  <c r="AC106"/>
  <c r="AC104"/>
  <c r="AB104"/>
  <c r="AC103"/>
  <c r="AB103"/>
  <c r="AC102"/>
  <c r="AB102"/>
  <c r="AC101"/>
  <c r="AB101"/>
  <c r="AC100"/>
  <c r="AC99"/>
  <c r="AB99"/>
  <c r="AC98"/>
  <c r="AB98"/>
  <c r="AC97"/>
  <c r="AB97"/>
  <c r="AC96"/>
  <c r="AB96"/>
  <c r="AC95"/>
  <c r="AB95"/>
  <c r="AC94"/>
  <c r="AB94"/>
  <c r="AC92"/>
  <c r="AC91"/>
  <c r="AB91"/>
  <c r="AC90"/>
  <c r="AB90"/>
  <c r="AC89"/>
  <c r="AB89"/>
  <c r="AC88"/>
  <c r="AC87"/>
  <c r="AB87"/>
  <c r="AC86"/>
  <c r="AB86"/>
  <c r="AC85"/>
  <c r="AB85"/>
  <c r="AC84"/>
  <c r="AB84"/>
  <c r="AC83"/>
  <c r="AB83"/>
  <c r="AC82"/>
  <c r="AB82"/>
  <c r="AC80"/>
  <c r="AC79"/>
  <c r="AC78"/>
  <c r="AB78"/>
  <c r="AC77"/>
  <c r="AB77"/>
  <c r="AC76"/>
  <c r="AB76"/>
  <c r="AC75"/>
  <c r="AB75"/>
  <c r="AC74"/>
  <c r="AC73"/>
  <c r="AB73"/>
  <c r="AC72"/>
  <c r="AB72"/>
  <c r="AC71"/>
  <c r="AB71"/>
  <c r="AC69"/>
  <c r="AB69"/>
  <c r="AC67"/>
  <c r="AB67"/>
  <c r="AC66"/>
  <c r="AB66"/>
  <c r="AC65"/>
  <c r="AC64"/>
  <c r="AC63"/>
  <c r="AB63"/>
  <c r="AC62"/>
  <c r="AB62"/>
  <c r="AC61"/>
  <c r="AB61"/>
  <c r="AC60"/>
  <c r="AB60"/>
  <c r="AC59"/>
  <c r="AC58"/>
  <c r="AB58"/>
  <c r="AC57"/>
  <c r="AB57"/>
  <c r="AC56"/>
  <c r="AB56"/>
  <c r="AC55"/>
  <c r="AB55"/>
  <c r="AC52"/>
  <c r="AB52"/>
  <c r="AC51"/>
  <c r="AC50"/>
  <c r="AB50"/>
  <c r="AC49"/>
  <c r="AB49"/>
  <c r="AC48"/>
  <c r="AB48"/>
  <c r="AC47"/>
  <c r="AB47"/>
  <c r="AC46"/>
  <c r="AB46"/>
  <c r="AC45"/>
  <c r="AC44"/>
  <c r="AB44"/>
  <c r="AC43"/>
  <c r="AB43"/>
  <c r="AC42"/>
  <c r="AB42"/>
  <c r="AC41"/>
  <c r="AB41"/>
  <c r="AC38"/>
  <c r="AB38"/>
  <c r="AC37"/>
  <c r="AB37"/>
  <c r="AC36"/>
  <c r="AB36"/>
  <c r="AC35"/>
  <c r="AB35"/>
  <c r="AC34"/>
  <c r="AC33"/>
  <c r="AB33"/>
  <c r="AC32"/>
  <c r="AB32"/>
  <c r="AC30"/>
  <c r="AB30"/>
  <c r="AC29"/>
  <c r="AB29"/>
  <c r="AC28"/>
  <c r="AB28"/>
  <c r="AC27"/>
  <c r="AB27"/>
  <c r="AC26"/>
  <c r="AB26"/>
  <c r="AC25"/>
  <c r="AB25"/>
  <c r="AC24"/>
  <c r="AC23"/>
  <c r="AB23"/>
  <c r="AC22"/>
  <c r="AC21"/>
  <c r="AB21"/>
  <c r="AC20"/>
  <c r="AC19"/>
  <c r="AB19"/>
  <c r="AC18"/>
  <c r="AB18"/>
  <c r="AC17"/>
  <c r="AB17"/>
  <c r="AC16"/>
  <c r="AB16"/>
  <c r="AC15"/>
  <c r="AB15"/>
  <c r="AC14"/>
  <c r="AB14"/>
  <c r="AC13"/>
  <c r="AB13"/>
  <c r="AC12"/>
  <c r="AB12"/>
  <c r="AC11"/>
  <c r="AC10"/>
  <c r="AB10"/>
  <c r="V499"/>
  <c r="C499"/>
  <c r="V498"/>
  <c r="V497"/>
  <c r="V496"/>
  <c r="V495"/>
  <c r="V494"/>
  <c r="V493"/>
  <c r="C493" s="1"/>
  <c r="V492"/>
  <c r="V491"/>
  <c r="V490"/>
  <c r="C490" s="1"/>
  <c r="V489"/>
  <c r="V488"/>
  <c r="V486"/>
  <c r="V485"/>
  <c r="V484"/>
  <c r="C484" s="1"/>
  <c r="V483"/>
  <c r="V482"/>
  <c r="V480"/>
  <c r="V479"/>
  <c r="V478"/>
  <c r="C478" s="1"/>
  <c r="V477"/>
  <c r="V476"/>
  <c r="V474"/>
  <c r="V473"/>
  <c r="V472"/>
  <c r="C472" s="1"/>
  <c r="V471"/>
  <c r="V470"/>
  <c r="V468"/>
  <c r="V467"/>
  <c r="V466"/>
  <c r="C466" s="1"/>
  <c r="V465"/>
  <c r="V464"/>
  <c r="V462"/>
  <c r="V461"/>
  <c r="V460"/>
  <c r="C460" s="1"/>
  <c r="V459"/>
  <c r="V458"/>
  <c r="V456"/>
  <c r="V455"/>
  <c r="V454"/>
  <c r="C454" s="1"/>
  <c r="V453"/>
  <c r="V452"/>
  <c r="V450"/>
  <c r="V449"/>
  <c r="V448"/>
  <c r="C448" s="1"/>
  <c r="V447"/>
  <c r="V446"/>
  <c r="V444"/>
  <c r="V443"/>
  <c r="V442"/>
  <c r="C442" s="1"/>
  <c r="V441"/>
  <c r="V440"/>
  <c r="V438"/>
  <c r="V437"/>
  <c r="V436"/>
  <c r="C436" s="1"/>
  <c r="V435"/>
  <c r="V434"/>
  <c r="V432"/>
  <c r="V431"/>
  <c r="V430"/>
  <c r="C430" s="1"/>
  <c r="V429"/>
  <c r="V428"/>
  <c r="V426"/>
  <c r="V425"/>
  <c r="V424"/>
  <c r="C424" s="1"/>
  <c r="V423"/>
  <c r="V422"/>
  <c r="V420"/>
  <c r="V419"/>
  <c r="V418"/>
  <c r="C418" s="1"/>
  <c r="V417"/>
  <c r="V416"/>
  <c r="V414"/>
  <c r="V413"/>
  <c r="V412"/>
  <c r="C412" s="1"/>
  <c r="V411"/>
  <c r="V410"/>
  <c r="V408"/>
  <c r="V407"/>
  <c r="V406"/>
  <c r="C406" s="1"/>
  <c r="V405"/>
  <c r="V404"/>
  <c r="V402"/>
  <c r="V401"/>
  <c r="V400"/>
  <c r="C400" s="1"/>
  <c r="V399"/>
  <c r="V398"/>
  <c r="V396"/>
  <c r="V395"/>
  <c r="V394"/>
  <c r="C394" s="1"/>
  <c r="V393"/>
  <c r="V392"/>
  <c r="V390"/>
  <c r="V389"/>
  <c r="V388"/>
  <c r="C388" s="1"/>
  <c r="V387"/>
  <c r="V386"/>
  <c r="V384"/>
  <c r="V383"/>
  <c r="V382"/>
  <c r="C382" s="1"/>
  <c r="V381"/>
  <c r="V380"/>
  <c r="V378"/>
  <c r="V377"/>
  <c r="V376"/>
  <c r="C376" s="1"/>
  <c r="V375"/>
  <c r="V374"/>
  <c r="V372"/>
  <c r="V371"/>
  <c r="V370"/>
  <c r="C370" s="1"/>
  <c r="V369"/>
  <c r="V368"/>
  <c r="V366"/>
  <c r="V365"/>
  <c r="V364"/>
  <c r="C364" s="1"/>
  <c r="V363"/>
  <c r="V362"/>
  <c r="V360"/>
  <c r="V359"/>
  <c r="V358"/>
  <c r="C358" s="1"/>
  <c r="V357"/>
  <c r="V356"/>
  <c r="V354"/>
  <c r="V353"/>
  <c r="V352"/>
  <c r="C352" s="1"/>
  <c r="V351"/>
  <c r="V350"/>
  <c r="V348"/>
  <c r="V347"/>
  <c r="V346"/>
  <c r="C346" s="1"/>
  <c r="V345"/>
  <c r="V344"/>
  <c r="V342"/>
  <c r="V341"/>
  <c r="V340"/>
  <c r="C340" s="1"/>
  <c r="V339"/>
  <c r="V338"/>
  <c r="V336"/>
  <c r="V335"/>
  <c r="V334"/>
  <c r="C334" s="1"/>
  <c r="V333"/>
  <c r="V332"/>
  <c r="V330"/>
  <c r="V329"/>
  <c r="V328"/>
  <c r="C328" s="1"/>
  <c r="V327"/>
  <c r="V326"/>
  <c r="V324"/>
  <c r="V323"/>
  <c r="V322"/>
  <c r="C322" s="1"/>
  <c r="V321"/>
  <c r="V320"/>
  <c r="V318"/>
  <c r="V317"/>
  <c r="V316"/>
  <c r="C316" s="1"/>
  <c r="V315"/>
  <c r="V314"/>
  <c r="V312"/>
  <c r="V311"/>
  <c r="V310"/>
  <c r="C310" s="1"/>
  <c r="V309"/>
  <c r="V308"/>
  <c r="V306"/>
  <c r="V305"/>
  <c r="V304"/>
  <c r="C304" s="1"/>
  <c r="V303"/>
  <c r="V302"/>
  <c r="V300"/>
  <c r="V299"/>
  <c r="V298"/>
  <c r="C298" s="1"/>
  <c r="V297"/>
  <c r="V296"/>
  <c r="V294"/>
  <c r="V293"/>
  <c r="V292"/>
  <c r="C292" s="1"/>
  <c r="V291"/>
  <c r="V290"/>
  <c r="V288"/>
  <c r="V287"/>
  <c r="V286"/>
  <c r="C286" s="1"/>
  <c r="V285"/>
  <c r="V284"/>
  <c r="V282"/>
  <c r="V281"/>
  <c r="V280"/>
  <c r="C280" s="1"/>
  <c r="V279"/>
  <c r="V278"/>
  <c r="V276"/>
  <c r="V275"/>
  <c r="V274"/>
  <c r="C274" s="1"/>
  <c r="V273"/>
  <c r="V272"/>
  <c r="V270"/>
  <c r="V269"/>
  <c r="V268"/>
  <c r="C268" s="1"/>
  <c r="V267"/>
  <c r="V266"/>
  <c r="V264"/>
  <c r="V263"/>
  <c r="V262"/>
  <c r="C262" s="1"/>
  <c r="V261"/>
  <c r="V260"/>
  <c r="V258"/>
  <c r="V257"/>
  <c r="V256"/>
  <c r="C256" s="1"/>
  <c r="V255"/>
  <c r="V254"/>
  <c r="V252"/>
  <c r="V251"/>
  <c r="V249"/>
  <c r="V248"/>
  <c r="V247"/>
  <c r="C247" s="1"/>
  <c r="V246"/>
  <c r="V245"/>
  <c r="V243"/>
  <c r="V242"/>
  <c r="V240"/>
  <c r="V239"/>
  <c r="V237"/>
  <c r="V236"/>
  <c r="V235"/>
  <c r="C235" s="1"/>
  <c r="V234"/>
  <c r="V233"/>
  <c r="V231"/>
  <c r="V230"/>
  <c r="V228"/>
  <c r="V227"/>
  <c r="V225"/>
  <c r="V224"/>
  <c r="V223"/>
  <c r="C223" s="1"/>
  <c r="V222"/>
  <c r="V221"/>
  <c r="V219"/>
  <c r="V218"/>
  <c r="V216"/>
  <c r="V215"/>
  <c r="V213"/>
  <c r="V212"/>
  <c r="V211"/>
  <c r="C211"/>
  <c r="V210"/>
  <c r="V209"/>
  <c r="V207"/>
  <c r="V206"/>
  <c r="V204"/>
  <c r="V203"/>
  <c r="V201"/>
  <c r="V200"/>
  <c r="V199"/>
  <c r="C199"/>
  <c r="V198"/>
  <c r="V197"/>
  <c r="V195"/>
  <c r="V194"/>
  <c r="V192"/>
  <c r="V191"/>
  <c r="V189"/>
  <c r="V188"/>
  <c r="V187"/>
  <c r="V186"/>
  <c r="V185"/>
  <c r="V184"/>
  <c r="C184" s="1"/>
  <c r="V183"/>
  <c r="V181"/>
  <c r="V180"/>
  <c r="C180"/>
  <c r="V179"/>
  <c r="V178"/>
  <c r="C178" s="1"/>
  <c r="V176"/>
  <c r="V175"/>
  <c r="V174"/>
  <c r="V173"/>
  <c r="V172"/>
  <c r="Y208"/>
  <c r="AD208"/>
  <c r="AJ208"/>
  <c r="AI208"/>
  <c r="Y146"/>
  <c r="AD146"/>
  <c r="Y16"/>
  <c r="AD16"/>
  <c r="Y15"/>
  <c r="Y14"/>
  <c r="AD14"/>
  <c r="Y13"/>
  <c r="AD13"/>
  <c r="Y12"/>
  <c r="AD12"/>
  <c r="Y11"/>
  <c r="AD11"/>
  <c r="AJ11"/>
  <c r="AI11"/>
  <c r="Y10"/>
  <c r="AD10"/>
  <c r="Y9"/>
  <c r="AD9"/>
  <c r="Y8"/>
  <c r="AD8"/>
  <c r="Y220"/>
  <c r="AD220"/>
  <c r="Y152"/>
  <c r="AD152"/>
  <c r="AJ152"/>
  <c r="AI152"/>
  <c r="AE152"/>
  <c r="Y90"/>
  <c r="AD90"/>
  <c r="Y70"/>
  <c r="AD70"/>
  <c r="Y52"/>
  <c r="AD52"/>
  <c r="Y39"/>
  <c r="AD39"/>
  <c r="AJ13"/>
  <c r="AI13"/>
  <c r="AE13"/>
  <c r="AJ12"/>
  <c r="AI12"/>
  <c r="AE12"/>
  <c r="AE11"/>
  <c r="AJ10"/>
  <c r="AI10"/>
  <c r="AE10"/>
  <c r="AJ9"/>
  <c r="AI9"/>
  <c r="AE9"/>
  <c r="AJ8"/>
  <c r="AI8"/>
  <c r="AE8"/>
  <c r="Y237"/>
  <c r="AD237"/>
  <c r="AJ237"/>
  <c r="AI237"/>
  <c r="AE237"/>
  <c r="Y236"/>
  <c r="AD236"/>
  <c r="AJ236"/>
  <c r="AI236"/>
  <c r="AE236"/>
  <c r="Y235"/>
  <c r="AD235"/>
  <c r="AJ235"/>
  <c r="AI235"/>
  <c r="AE235"/>
  <c r="Y230"/>
  <c r="AD230"/>
  <c r="Y229"/>
  <c r="AD229"/>
  <c r="Y226"/>
  <c r="AD226"/>
  <c r="Y225"/>
  <c r="AD225"/>
  <c r="Y221"/>
  <c r="AD221"/>
  <c r="Y219"/>
  <c r="AD219"/>
  <c r="AJ219"/>
  <c r="Y218"/>
  <c r="AD218"/>
  <c r="AJ218"/>
  <c r="AI218"/>
  <c r="Y217"/>
  <c r="AD217"/>
  <c r="Y216"/>
  <c r="AD216"/>
  <c r="Y213"/>
  <c r="AD213"/>
  <c r="Y212"/>
  <c r="AD212"/>
  <c r="Y209"/>
  <c r="Y207"/>
  <c r="AD207"/>
  <c r="AJ207"/>
  <c r="AI207"/>
  <c r="Y206"/>
  <c r="AD206"/>
  <c r="Y205"/>
  <c r="AD205"/>
  <c r="AJ205"/>
  <c r="AI205"/>
  <c r="Y204"/>
  <c r="AD204"/>
  <c r="AJ204"/>
  <c r="AI204"/>
  <c r="Y203"/>
  <c r="AD203"/>
  <c r="Y202"/>
  <c r="AD202"/>
  <c r="Y201"/>
  <c r="AD201"/>
  <c r="Y199"/>
  <c r="AD199"/>
  <c r="Y192"/>
  <c r="AD192"/>
  <c r="Y190"/>
  <c r="AD190"/>
  <c r="Y189"/>
  <c r="AD189"/>
  <c r="AJ189"/>
  <c r="AI189"/>
  <c r="Y188"/>
  <c r="AD188"/>
  <c r="AJ188"/>
  <c r="AI188"/>
  <c r="Y187"/>
  <c r="AD187"/>
  <c r="AJ187"/>
  <c r="AI187"/>
  <c r="Y186"/>
  <c r="AD186"/>
  <c r="AJ186"/>
  <c r="AI186"/>
  <c r="Y185"/>
  <c r="AD185"/>
  <c r="AJ185"/>
  <c r="AI185"/>
  <c r="AE185"/>
  <c r="Y184"/>
  <c r="AD184"/>
  <c r="Y183"/>
  <c r="AD183"/>
  <c r="Y179"/>
  <c r="AD179"/>
  <c r="Y177"/>
  <c r="AD177"/>
  <c r="AJ177"/>
  <c r="AI177"/>
  <c r="AE177"/>
  <c r="Y171"/>
  <c r="AD171"/>
  <c r="AJ171"/>
  <c r="Y170"/>
  <c r="AD170"/>
  <c r="AJ170"/>
  <c r="AI170"/>
  <c r="Y169"/>
  <c r="AD169"/>
  <c r="AJ169"/>
  <c r="AI169"/>
  <c r="Y168"/>
  <c r="AD168"/>
  <c r="Y167"/>
  <c r="AD167"/>
  <c r="AJ167"/>
  <c r="AI167"/>
  <c r="Y166"/>
  <c r="AD166"/>
  <c r="AJ166"/>
  <c r="AI166"/>
  <c r="Y165"/>
  <c r="AD165"/>
  <c r="Y164"/>
  <c r="AD164"/>
  <c r="Y159"/>
  <c r="AD159"/>
  <c r="AJ159"/>
  <c r="AI159"/>
  <c r="Y158"/>
  <c r="AD158"/>
  <c r="Y157"/>
  <c r="AD157"/>
  <c r="AJ157"/>
  <c r="AI157"/>
  <c r="Y148"/>
  <c r="AD148"/>
  <c r="AJ148"/>
  <c r="AI148"/>
  <c r="Y147"/>
  <c r="AD147"/>
  <c r="AJ147"/>
  <c r="AI147"/>
  <c r="AJ146"/>
  <c r="AI146"/>
  <c r="Y145"/>
  <c r="AD145"/>
  <c r="AJ145"/>
  <c r="AI145"/>
  <c r="Y144"/>
  <c r="AD144"/>
  <c r="AJ144"/>
  <c r="AI144"/>
  <c r="Y143"/>
  <c r="AD143"/>
  <c r="Y142"/>
  <c r="AD142"/>
  <c r="Y140"/>
  <c r="AD140"/>
  <c r="Y135"/>
  <c r="AD135"/>
  <c r="Y134"/>
  <c r="AD134"/>
  <c r="Y133"/>
  <c r="AD133"/>
  <c r="AJ133"/>
  <c r="AI133"/>
  <c r="Y132"/>
  <c r="AD132"/>
  <c r="AJ132"/>
  <c r="AI132"/>
  <c r="Y131"/>
  <c r="AD131"/>
  <c r="AJ131"/>
  <c r="AI131"/>
  <c r="Y130"/>
  <c r="AD130"/>
  <c r="Y129"/>
  <c r="AD129"/>
  <c r="AJ129"/>
  <c r="AI129"/>
  <c r="Y128"/>
  <c r="AD128"/>
  <c r="AJ128"/>
  <c r="AI128"/>
  <c r="Y127"/>
  <c r="AD127"/>
  <c r="Y126"/>
  <c r="AD126"/>
  <c r="Y125"/>
  <c r="AD125"/>
  <c r="Y124"/>
  <c r="AD124"/>
  <c r="Y121"/>
  <c r="AD121"/>
  <c r="AJ121"/>
  <c r="AI121"/>
  <c r="Y119"/>
  <c r="AD119"/>
  <c r="Y118"/>
  <c r="AD118"/>
  <c r="AJ118"/>
  <c r="AI118"/>
  <c r="Y117"/>
  <c r="AD117"/>
  <c r="Y116"/>
  <c r="AD116"/>
  <c r="Y115"/>
  <c r="AD115"/>
  <c r="Y111"/>
  <c r="AD111"/>
  <c r="AJ111"/>
  <c r="AI111"/>
  <c r="Y110"/>
  <c r="AD110"/>
  <c r="AJ110"/>
  <c r="AI110"/>
  <c r="Y109"/>
  <c r="AD109"/>
  <c r="AJ109"/>
  <c r="AI109"/>
  <c r="Y108"/>
  <c r="AD108"/>
  <c r="Y104"/>
  <c r="AD104"/>
  <c r="Y97"/>
  <c r="AD97"/>
  <c r="AJ97"/>
  <c r="AI97"/>
  <c r="Y96"/>
  <c r="AD96"/>
  <c r="Y95"/>
  <c r="AD95"/>
  <c r="AJ95"/>
  <c r="AI95"/>
  <c r="Y94"/>
  <c r="AD94"/>
  <c r="AJ94"/>
  <c r="AI94"/>
  <c r="Y93"/>
  <c r="AD93"/>
  <c r="Y92"/>
  <c r="AD92"/>
  <c r="AJ92"/>
  <c r="AI92"/>
  <c r="Y91"/>
  <c r="AD91"/>
  <c r="AJ91"/>
  <c r="AI91"/>
  <c r="Y89"/>
  <c r="AD89"/>
  <c r="Y88"/>
  <c r="AD88"/>
  <c r="AJ88"/>
  <c r="AI88"/>
  <c r="Y76"/>
  <c r="AD76"/>
  <c r="AJ76"/>
  <c r="AI76"/>
  <c r="Y75"/>
  <c r="AD75"/>
  <c r="AJ75"/>
  <c r="AI75"/>
  <c r="Y74"/>
  <c r="AD74"/>
  <c r="AJ74"/>
  <c r="AI74"/>
  <c r="Y73"/>
  <c r="AD73"/>
  <c r="Y72"/>
  <c r="AD72"/>
  <c r="Y66"/>
  <c r="AD66"/>
  <c r="Y65"/>
  <c r="AD65"/>
  <c r="Y64"/>
  <c r="AD64"/>
  <c r="Y63"/>
  <c r="AD63"/>
  <c r="Y62"/>
  <c r="AD62"/>
  <c r="AJ62"/>
  <c r="AI62"/>
  <c r="Y61"/>
  <c r="AD61"/>
  <c r="AJ61"/>
  <c r="AI61"/>
  <c r="Y60"/>
  <c r="AD60"/>
  <c r="AJ60"/>
  <c r="AI60"/>
  <c r="Y59"/>
  <c r="AD59"/>
  <c r="AJ59"/>
  <c r="AI59"/>
  <c r="Y58"/>
  <c r="AD58"/>
  <c r="AJ58"/>
  <c r="Y57"/>
  <c r="AD57"/>
  <c r="AJ57"/>
  <c r="AI57"/>
  <c r="Y56"/>
  <c r="AD56"/>
  <c r="AJ56"/>
  <c r="Y49"/>
  <c r="AD49"/>
  <c r="Y48"/>
  <c r="AD48"/>
  <c r="Y47"/>
  <c r="AD47"/>
  <c r="Y46"/>
  <c r="AD46"/>
  <c r="AJ46"/>
  <c r="AI46"/>
  <c r="Y45"/>
  <c r="AD45"/>
  <c r="AJ45"/>
  <c r="AI45"/>
  <c r="Y44"/>
  <c r="AD44"/>
  <c r="AJ44"/>
  <c r="AI44"/>
  <c r="Y43"/>
  <c r="AD43"/>
  <c r="AJ43"/>
  <c r="AI43"/>
  <c r="Y42"/>
  <c r="AD42"/>
  <c r="AJ42"/>
  <c r="Y41"/>
  <c r="AD41"/>
  <c r="AJ41"/>
  <c r="Y38"/>
  <c r="AD38"/>
  <c r="Y35"/>
  <c r="AD35"/>
  <c r="AJ35"/>
  <c r="AI35"/>
  <c r="Y34"/>
  <c r="AD34"/>
  <c r="Y28"/>
  <c r="AD28"/>
  <c r="AJ28"/>
  <c r="AI28"/>
  <c r="Y27"/>
  <c r="AD27"/>
  <c r="AJ27"/>
  <c r="AI27"/>
  <c r="Y26"/>
  <c r="AD26"/>
  <c r="AJ26"/>
  <c r="AI26"/>
  <c r="Y25"/>
  <c r="AD25"/>
  <c r="Y24"/>
  <c r="AD24"/>
  <c r="Y23"/>
  <c r="AD23"/>
  <c r="AJ23"/>
  <c r="AJ14"/>
  <c r="AI14"/>
  <c r="G6"/>
  <c r="G1" s="1"/>
  <c r="H6"/>
  <c r="H1" s="1"/>
  <c r="AR8" s="1"/>
  <c r="I6"/>
  <c r="I1" s="1"/>
  <c r="AR9" s="1"/>
  <c r="J6"/>
  <c r="J1" s="1"/>
  <c r="AR10" s="1"/>
  <c r="K6"/>
  <c r="K1"/>
  <c r="AR11" s="1"/>
  <c r="L6"/>
  <c r="L1"/>
  <c r="AR12" s="1"/>
  <c r="M6"/>
  <c r="M1"/>
  <c r="AR13" s="1"/>
  <c r="N6"/>
  <c r="N1"/>
  <c r="AR14" s="1"/>
  <c r="O6"/>
  <c r="O1"/>
  <c r="AR15" s="1"/>
  <c r="P6"/>
  <c r="P1"/>
  <c r="AR16" s="1"/>
  <c r="AD499"/>
  <c r="AE499"/>
  <c r="AD498"/>
  <c r="AE498"/>
  <c r="AD497"/>
  <c r="AE497"/>
  <c r="AD496"/>
  <c r="AE496"/>
  <c r="AD495"/>
  <c r="AE495"/>
  <c r="AD494"/>
  <c r="AE494"/>
  <c r="AD493"/>
  <c r="AE493"/>
  <c r="AD492"/>
  <c r="AE492"/>
  <c r="AD491"/>
  <c r="AE491"/>
  <c r="AD490"/>
  <c r="AE490"/>
  <c r="AD489"/>
  <c r="AE489"/>
  <c r="AD488"/>
  <c r="AE488"/>
  <c r="AD487"/>
  <c r="AE487"/>
  <c r="AD486"/>
  <c r="AE486"/>
  <c r="AD485"/>
  <c r="AE485"/>
  <c r="AD484"/>
  <c r="AE484"/>
  <c r="AD483"/>
  <c r="AE483"/>
  <c r="AD482"/>
  <c r="AE482"/>
  <c r="AD481"/>
  <c r="AE481"/>
  <c r="AD480"/>
  <c r="AE480"/>
  <c r="AD479"/>
  <c r="AE479"/>
  <c r="AD478"/>
  <c r="AE478"/>
  <c r="AD477"/>
  <c r="AE477"/>
  <c r="AD476"/>
  <c r="AE476"/>
  <c r="AD475"/>
  <c r="AE475"/>
  <c r="AD474"/>
  <c r="AE474"/>
  <c r="AD473"/>
  <c r="AE473"/>
  <c r="AD472"/>
  <c r="AE472"/>
  <c r="AD471"/>
  <c r="AE471"/>
  <c r="AD470"/>
  <c r="AE470"/>
  <c r="AD469"/>
  <c r="AE469"/>
  <c r="AD468"/>
  <c r="AE468"/>
  <c r="AD467"/>
  <c r="AE467"/>
  <c r="AD466"/>
  <c r="AE466"/>
  <c r="AD465"/>
  <c r="AE465"/>
  <c r="AD464"/>
  <c r="AE464"/>
  <c r="AD463"/>
  <c r="AE463"/>
  <c r="AD462"/>
  <c r="AE462"/>
  <c r="AD461"/>
  <c r="AE461"/>
  <c r="AD460"/>
  <c r="AE460"/>
  <c r="AD459"/>
  <c r="AE459"/>
  <c r="AD458"/>
  <c r="AE458"/>
  <c r="AD457"/>
  <c r="AE457"/>
  <c r="AD456"/>
  <c r="AE456"/>
  <c r="AD455"/>
  <c r="AE455"/>
  <c r="AD454"/>
  <c r="AE454"/>
  <c r="AD453"/>
  <c r="AE453"/>
  <c r="AD452"/>
  <c r="AE452"/>
  <c r="AD451"/>
  <c r="AE451"/>
  <c r="AD450"/>
  <c r="AE450"/>
  <c r="AD449"/>
  <c r="AE449"/>
  <c r="AD448"/>
  <c r="AE448"/>
  <c r="AD447"/>
  <c r="AE447"/>
  <c r="AD446"/>
  <c r="AE446"/>
  <c r="AD445"/>
  <c r="AE445"/>
  <c r="AD444"/>
  <c r="AE444"/>
  <c r="AD443"/>
  <c r="AE443"/>
  <c r="AD442"/>
  <c r="AE442"/>
  <c r="AD441"/>
  <c r="AE441"/>
  <c r="AD440"/>
  <c r="AE440"/>
  <c r="AD439"/>
  <c r="AE439"/>
  <c r="AD438"/>
  <c r="AE438"/>
  <c r="AD437"/>
  <c r="AE437"/>
  <c r="AD436"/>
  <c r="AE436"/>
  <c r="AD435"/>
  <c r="AE435"/>
  <c r="AD434"/>
  <c r="AE434"/>
  <c r="AD433"/>
  <c r="AE433"/>
  <c r="AD432"/>
  <c r="AE432"/>
  <c r="AD431"/>
  <c r="AE431"/>
  <c r="AD430"/>
  <c r="AE430"/>
  <c r="AD429"/>
  <c r="AE429"/>
  <c r="AD428"/>
  <c r="AE428"/>
  <c r="AD427"/>
  <c r="AE427"/>
  <c r="AD426"/>
  <c r="AE426"/>
  <c r="AD425"/>
  <c r="AE425"/>
  <c r="AD424"/>
  <c r="AE424"/>
  <c r="AD423"/>
  <c r="AE423"/>
  <c r="AD422"/>
  <c r="AE422"/>
  <c r="AD421"/>
  <c r="AE421"/>
  <c r="AD420"/>
  <c r="AE420"/>
  <c r="AD419"/>
  <c r="AE419"/>
  <c r="AD418"/>
  <c r="AE418"/>
  <c r="AD417"/>
  <c r="AE417"/>
  <c r="AD416"/>
  <c r="AE416"/>
  <c r="AD415"/>
  <c r="AE415"/>
  <c r="AD414"/>
  <c r="AE414"/>
  <c r="AD413"/>
  <c r="AE413"/>
  <c r="AD412"/>
  <c r="AE412"/>
  <c r="AD411"/>
  <c r="AE411"/>
  <c r="AD410"/>
  <c r="AE410"/>
  <c r="AD409"/>
  <c r="AE409"/>
  <c r="AD408"/>
  <c r="AE408"/>
  <c r="AD407"/>
  <c r="AE407"/>
  <c r="AD406"/>
  <c r="AE406"/>
  <c r="AD405"/>
  <c r="AE405"/>
  <c r="AD404"/>
  <c r="AE404"/>
  <c r="AD403"/>
  <c r="AE403"/>
  <c r="AD402"/>
  <c r="AE402"/>
  <c r="AD401"/>
  <c r="AE401"/>
  <c r="AD400"/>
  <c r="AE400"/>
  <c r="AD399"/>
  <c r="AE399"/>
  <c r="AD398"/>
  <c r="AE398"/>
  <c r="AD397"/>
  <c r="AE397"/>
  <c r="AD396"/>
  <c r="AE396"/>
  <c r="AD395"/>
  <c r="AE395"/>
  <c r="AD394"/>
  <c r="AE394"/>
  <c r="AD393"/>
  <c r="AE393"/>
  <c r="AD392"/>
  <c r="AE392"/>
  <c r="AD391"/>
  <c r="AE391"/>
  <c r="AD390"/>
  <c r="AE390"/>
  <c r="AD389"/>
  <c r="AE389"/>
  <c r="AD388"/>
  <c r="AE388"/>
  <c r="AD387"/>
  <c r="AE387"/>
  <c r="AD386"/>
  <c r="AE386"/>
  <c r="AD385"/>
  <c r="AE385"/>
  <c r="AD384"/>
  <c r="AE384"/>
  <c r="AD383"/>
  <c r="AE383"/>
  <c r="AD382"/>
  <c r="AE382"/>
  <c r="AD381"/>
  <c r="AE381"/>
  <c r="AD380"/>
  <c r="AE380"/>
  <c r="AD379"/>
  <c r="AE379"/>
  <c r="AD378"/>
  <c r="AE378"/>
  <c r="AD377"/>
  <c r="AE377"/>
  <c r="AD376"/>
  <c r="AE376"/>
  <c r="AD375"/>
  <c r="AE375"/>
  <c r="AD374"/>
  <c r="AE374"/>
  <c r="AD373"/>
  <c r="AE373"/>
  <c r="AD372"/>
  <c r="AE372"/>
  <c r="AD371"/>
  <c r="AE371"/>
  <c r="AD370"/>
  <c r="AE370"/>
  <c r="AD369"/>
  <c r="AE369"/>
  <c r="AD368"/>
  <c r="AE368"/>
  <c r="AD367"/>
  <c r="AE367"/>
  <c r="AD366"/>
  <c r="AE366"/>
  <c r="AD365"/>
  <c r="AE365"/>
  <c r="AD364"/>
  <c r="AE364"/>
  <c r="AD363"/>
  <c r="AE363"/>
  <c r="AD362"/>
  <c r="AE362"/>
  <c r="AD361"/>
  <c r="AE361"/>
  <c r="AD360"/>
  <c r="AE360"/>
  <c r="AD359"/>
  <c r="AE359"/>
  <c r="AD358"/>
  <c r="AE358"/>
  <c r="AD357"/>
  <c r="AE357"/>
  <c r="AD356"/>
  <c r="AE356"/>
  <c r="AD355"/>
  <c r="AE355"/>
  <c r="AD354"/>
  <c r="AE354"/>
  <c r="AD353"/>
  <c r="AE353"/>
  <c r="AD352"/>
  <c r="AE352"/>
  <c r="AD351"/>
  <c r="AE351"/>
  <c r="AD350"/>
  <c r="AE350"/>
  <c r="AD349"/>
  <c r="AE349"/>
  <c r="AD348"/>
  <c r="AE348"/>
  <c r="AD347"/>
  <c r="AE347"/>
  <c r="AD346"/>
  <c r="AE346"/>
  <c r="AD345"/>
  <c r="AE345"/>
  <c r="AD344"/>
  <c r="AE344"/>
  <c r="AD343"/>
  <c r="AE343"/>
  <c r="AD342"/>
  <c r="AE342"/>
  <c r="AD341"/>
  <c r="AE341"/>
  <c r="AD340"/>
  <c r="AE340"/>
  <c r="AD339"/>
  <c r="AE339"/>
  <c r="AD338"/>
  <c r="AE338"/>
  <c r="AD337"/>
  <c r="AE337"/>
  <c r="AD336"/>
  <c r="AE336"/>
  <c r="AD335"/>
  <c r="AE335"/>
  <c r="AD334"/>
  <c r="AE334"/>
  <c r="AD333"/>
  <c r="AE333"/>
  <c r="AD332"/>
  <c r="AE332"/>
  <c r="AD331"/>
  <c r="AE331"/>
  <c r="AD330"/>
  <c r="AE330"/>
  <c r="AD329"/>
  <c r="AE329"/>
  <c r="AD328"/>
  <c r="AE328"/>
  <c r="AD327"/>
  <c r="AE327"/>
  <c r="AD326"/>
  <c r="AE326"/>
  <c r="AD325"/>
  <c r="AE325"/>
  <c r="AD324"/>
  <c r="AE324"/>
  <c r="AD323"/>
  <c r="AE323"/>
  <c r="AD322"/>
  <c r="AE322"/>
  <c r="AD321"/>
  <c r="AE321"/>
  <c r="AD320"/>
  <c r="AE320"/>
  <c r="AD319"/>
  <c r="AE319"/>
  <c r="AD318"/>
  <c r="AE318"/>
  <c r="AD317"/>
  <c r="AE317"/>
  <c r="AD316"/>
  <c r="AE316"/>
  <c r="AD315"/>
  <c r="AE315"/>
  <c r="AD314"/>
  <c r="AE314"/>
  <c r="AD313"/>
  <c r="AE313"/>
  <c r="AD312"/>
  <c r="AE312"/>
  <c r="AD311"/>
  <c r="AE311"/>
  <c r="AD310"/>
  <c r="AE310"/>
  <c r="AD309"/>
  <c r="AE309"/>
  <c r="AD308"/>
  <c r="AE308"/>
  <c r="AD307"/>
  <c r="AE307"/>
  <c r="AD306"/>
  <c r="AE306"/>
  <c r="AD305"/>
  <c r="AE305"/>
  <c r="AD304"/>
  <c r="AE304"/>
  <c r="AD303"/>
  <c r="AE303"/>
  <c r="AD302"/>
  <c r="AE302"/>
  <c r="AD301"/>
  <c r="AE301"/>
  <c r="AD300"/>
  <c r="AE300"/>
  <c r="AD299"/>
  <c r="AE299"/>
  <c r="AD298"/>
  <c r="AE298"/>
  <c r="AD297"/>
  <c r="AE297"/>
  <c r="AD296"/>
  <c r="AE296"/>
  <c r="AD295"/>
  <c r="AE295"/>
  <c r="AD294"/>
  <c r="AE294"/>
  <c r="AD293"/>
  <c r="AE293"/>
  <c r="AD292"/>
  <c r="AE292"/>
  <c r="AD291"/>
  <c r="AE291"/>
  <c r="AD290"/>
  <c r="AE290"/>
  <c r="AD289"/>
  <c r="AE289"/>
  <c r="AD288"/>
  <c r="AE288"/>
  <c r="AD287"/>
  <c r="AE287"/>
  <c r="AD286"/>
  <c r="AE286"/>
  <c r="AD285"/>
  <c r="AE285"/>
  <c r="AD284"/>
  <c r="AE284"/>
  <c r="AD283"/>
  <c r="AE283"/>
  <c r="AD282"/>
  <c r="AE282"/>
  <c r="AD281"/>
  <c r="AE281"/>
  <c r="AD280"/>
  <c r="AE280"/>
  <c r="AD279"/>
  <c r="AE279"/>
  <c r="AD278"/>
  <c r="AE278"/>
  <c r="AD277"/>
  <c r="AE277"/>
  <c r="AD276"/>
  <c r="AE276"/>
  <c r="AD275"/>
  <c r="AE275"/>
  <c r="AD274"/>
  <c r="AE274"/>
  <c r="AD273"/>
  <c r="AE273"/>
  <c r="AD272"/>
  <c r="AE272"/>
  <c r="AD271"/>
  <c r="AE271"/>
  <c r="AD270"/>
  <c r="AE270"/>
  <c r="AD269"/>
  <c r="AE269"/>
  <c r="AD268"/>
  <c r="AE268"/>
  <c r="AD267"/>
  <c r="AE267"/>
  <c r="AD266"/>
  <c r="AE266"/>
  <c r="AD265"/>
  <c r="AE265"/>
  <c r="AD264"/>
  <c r="AE264"/>
  <c r="AD263"/>
  <c r="AE263"/>
  <c r="AD262"/>
  <c r="AE262"/>
  <c r="AD261"/>
  <c r="AE261"/>
  <c r="AD260"/>
  <c r="AE260"/>
  <c r="AD259"/>
  <c r="AE259"/>
  <c r="AD258"/>
  <c r="AE258"/>
  <c r="AD257"/>
  <c r="AE257"/>
  <c r="AD256"/>
  <c r="AE256"/>
  <c r="AD255"/>
  <c r="AE255"/>
  <c r="AD254"/>
  <c r="AE254"/>
  <c r="AD253"/>
  <c r="AE253"/>
  <c r="AD252"/>
  <c r="AE252"/>
  <c r="AD251"/>
  <c r="AE251"/>
  <c r="AD250"/>
  <c r="AE250"/>
  <c r="AD249"/>
  <c r="AE249"/>
  <c r="AD248"/>
  <c r="AE248"/>
  <c r="AD247"/>
  <c r="AE247"/>
  <c r="AD246"/>
  <c r="AE246"/>
  <c r="AD245"/>
  <c r="AE245"/>
  <c r="AD244"/>
  <c r="AE244"/>
  <c r="AD243"/>
  <c r="AE243"/>
  <c r="AD242"/>
  <c r="AE242"/>
  <c r="AD241"/>
  <c r="AE241"/>
  <c r="AD240"/>
  <c r="AE240"/>
  <c r="AD239"/>
  <c r="AE239"/>
  <c r="Y239"/>
  <c r="AJ239"/>
  <c r="AI239"/>
  <c r="AD238"/>
  <c r="AE238"/>
  <c r="Y238"/>
  <c r="AJ238"/>
  <c r="AI238"/>
  <c r="AD234"/>
  <c r="AE234"/>
  <c r="Y234"/>
  <c r="AJ234"/>
  <c r="AI234"/>
  <c r="AD233"/>
  <c r="AE233"/>
  <c r="Y233"/>
  <c r="AD232"/>
  <c r="AE232"/>
  <c r="Y232"/>
  <c r="AD231"/>
  <c r="AE231"/>
  <c r="Y231"/>
  <c r="AE230"/>
  <c r="AE229"/>
  <c r="AD228"/>
  <c r="AE228"/>
  <c r="Y228"/>
  <c r="AD227"/>
  <c r="AE227"/>
  <c r="Y227"/>
  <c r="AJ227"/>
  <c r="AI227"/>
  <c r="AE226"/>
  <c r="AE225"/>
  <c r="AD224"/>
  <c r="AE224"/>
  <c r="Y224"/>
  <c r="AD223"/>
  <c r="AE223"/>
  <c r="Y223"/>
  <c r="AJ223"/>
  <c r="AD222"/>
  <c r="AE222"/>
  <c r="Y222"/>
  <c r="AE221"/>
  <c r="AE220"/>
  <c r="AE219"/>
  <c r="AE218"/>
  <c r="AE217"/>
  <c r="AE216"/>
  <c r="AD215"/>
  <c r="AE215"/>
  <c r="Y215"/>
  <c r="AD214"/>
  <c r="AE214"/>
  <c r="Y214"/>
  <c r="AE213"/>
  <c r="AE212"/>
  <c r="AD211"/>
  <c r="AE211"/>
  <c r="Y211"/>
  <c r="AD210"/>
  <c r="AE210"/>
  <c r="Y210"/>
  <c r="AD209"/>
  <c r="AE209"/>
  <c r="AE208"/>
  <c r="AE207"/>
  <c r="AE206"/>
  <c r="AE205"/>
  <c r="AE204"/>
  <c r="AE203"/>
  <c r="AE202"/>
  <c r="AE201"/>
  <c r="AD200"/>
  <c r="AE200"/>
  <c r="Y200"/>
  <c r="AE199"/>
  <c r="AD198"/>
  <c r="AE198"/>
  <c r="Y198"/>
  <c r="AD197"/>
  <c r="AE197"/>
  <c r="Y197"/>
  <c r="AD196"/>
  <c r="AE196"/>
  <c r="Y196"/>
  <c r="AD195"/>
  <c r="AE195"/>
  <c r="Y195"/>
  <c r="AD194"/>
  <c r="AE194"/>
  <c r="Y194"/>
  <c r="AD193"/>
  <c r="AE193"/>
  <c r="Y193"/>
  <c r="AJ193"/>
  <c r="AI193"/>
  <c r="AE192"/>
  <c r="AD191"/>
  <c r="AE191"/>
  <c r="Y191"/>
  <c r="AE190"/>
  <c r="AE189"/>
  <c r="AE188"/>
  <c r="AE187"/>
  <c r="AE186"/>
  <c r="AE184"/>
  <c r="AJ184"/>
  <c r="AI184"/>
  <c r="AE183"/>
  <c r="AJ183"/>
  <c r="AI183"/>
  <c r="AD182"/>
  <c r="AE182"/>
  <c r="Y182"/>
  <c r="AJ182"/>
  <c r="AI182"/>
  <c r="AD181"/>
  <c r="AE181"/>
  <c r="Y181"/>
  <c r="AJ181"/>
  <c r="AI181"/>
  <c r="AD180"/>
  <c r="AE180"/>
  <c r="Y180"/>
  <c r="AJ180"/>
  <c r="AI180"/>
  <c r="AE179"/>
  <c r="AJ179"/>
  <c r="AI179"/>
  <c r="AD176"/>
  <c r="AE176"/>
  <c r="Y176"/>
  <c r="AJ176"/>
  <c r="AI176"/>
  <c r="AD175"/>
  <c r="AE175"/>
  <c r="Y175"/>
  <c r="AJ175"/>
  <c r="AI175"/>
  <c r="AD174"/>
  <c r="AE174"/>
  <c r="Y174"/>
  <c r="AJ174"/>
  <c r="AI174"/>
  <c r="AD173"/>
  <c r="AE173"/>
  <c r="Y173"/>
  <c r="AJ173"/>
  <c r="AI173"/>
  <c r="AD172"/>
  <c r="AE172"/>
  <c r="Y172"/>
  <c r="AJ172"/>
  <c r="AI172"/>
  <c r="AE171"/>
  <c r="AI171"/>
  <c r="AE170"/>
  <c r="AE169"/>
  <c r="AE168"/>
  <c r="AJ168"/>
  <c r="AI168"/>
  <c r="AE167"/>
  <c r="AE166"/>
  <c r="AE165"/>
  <c r="AJ165"/>
  <c r="AI165"/>
  <c r="AE164"/>
  <c r="AJ164"/>
  <c r="AI164"/>
  <c r="AD163"/>
  <c r="AE163"/>
  <c r="Y163"/>
  <c r="AJ163"/>
  <c r="AI163"/>
  <c r="AD162"/>
  <c r="AE162"/>
  <c r="Y162"/>
  <c r="AJ162"/>
  <c r="AI162"/>
  <c r="AD161"/>
  <c r="AE161"/>
  <c r="Y161"/>
  <c r="AJ161"/>
  <c r="AI161"/>
  <c r="AD160"/>
  <c r="AE160"/>
  <c r="Y160"/>
  <c r="AJ160"/>
  <c r="AI160"/>
  <c r="AE159"/>
  <c r="AE158"/>
  <c r="AJ158"/>
  <c r="AI158"/>
  <c r="AE157"/>
  <c r="AD156"/>
  <c r="AE156"/>
  <c r="Y156"/>
  <c r="AJ156"/>
  <c r="AI156"/>
  <c r="AD155"/>
  <c r="AE155"/>
  <c r="Y155"/>
  <c r="AJ155"/>
  <c r="AI155"/>
  <c r="AD154"/>
  <c r="AE154"/>
  <c r="Y154"/>
  <c r="AJ154"/>
  <c r="AI154"/>
  <c r="AD153"/>
  <c r="AE153"/>
  <c r="Y153"/>
  <c r="AJ153"/>
  <c r="AI153"/>
  <c r="AD151"/>
  <c r="AE151"/>
  <c r="Y151"/>
  <c r="AJ151"/>
  <c r="AI151"/>
  <c r="AD150"/>
  <c r="AE150"/>
  <c r="Y150"/>
  <c r="AJ150"/>
  <c r="AI150"/>
  <c r="AD149"/>
  <c r="AE149"/>
  <c r="Y149"/>
  <c r="AJ149"/>
  <c r="AI149"/>
  <c r="AE148"/>
  <c r="AE147"/>
  <c r="AE146"/>
  <c r="AE145"/>
  <c r="AE144"/>
  <c r="AE143"/>
  <c r="AE142"/>
  <c r="AD141"/>
  <c r="AE141"/>
  <c r="Y141"/>
  <c r="AE140"/>
  <c r="AD139"/>
  <c r="AE139"/>
  <c r="Y139"/>
  <c r="AD138"/>
  <c r="AE138"/>
  <c r="Y138"/>
  <c r="AJ138"/>
  <c r="AD137"/>
  <c r="AE137"/>
  <c r="Y137"/>
  <c r="AJ137"/>
  <c r="AI137"/>
  <c r="AD136"/>
  <c r="AE136"/>
  <c r="Y136"/>
  <c r="AJ136"/>
  <c r="AI136"/>
  <c r="AD123"/>
  <c r="Y123"/>
  <c r="AD122"/>
  <c r="Y122"/>
  <c r="AD120"/>
  <c r="Y120"/>
  <c r="AJ120"/>
  <c r="AI120"/>
  <c r="AD114"/>
  <c r="Y114"/>
  <c r="AJ114"/>
  <c r="AI114"/>
  <c r="AD113"/>
  <c r="Y113"/>
  <c r="AJ113"/>
  <c r="AI113"/>
  <c r="AD112"/>
  <c r="Y112"/>
  <c r="AD107"/>
  <c r="Y107"/>
  <c r="AD106"/>
  <c r="Y106"/>
  <c r="AJ106"/>
  <c r="AI106"/>
  <c r="AD105"/>
  <c r="Y105"/>
  <c r="AD103"/>
  <c r="Y103"/>
  <c r="AD102"/>
  <c r="Y102"/>
  <c r="AJ102"/>
  <c r="AI102"/>
  <c r="AE102"/>
  <c r="AD101"/>
  <c r="Y101"/>
  <c r="AD100"/>
  <c r="Y100"/>
  <c r="AD99"/>
  <c r="Y99"/>
  <c r="AD98"/>
  <c r="Y98"/>
  <c r="AJ98"/>
  <c r="AI98"/>
  <c r="Y87"/>
  <c r="AD87"/>
  <c r="Y86"/>
  <c r="AD86"/>
  <c r="Y85"/>
  <c r="AD85"/>
  <c r="Y84"/>
  <c r="AD84"/>
  <c r="AJ84"/>
  <c r="AI84"/>
  <c r="Y83"/>
  <c r="AD83"/>
  <c r="Y82"/>
  <c r="AD82"/>
  <c r="Y81"/>
  <c r="AD81"/>
  <c r="AJ81"/>
  <c r="AI81"/>
  <c r="Y80"/>
  <c r="AD80"/>
  <c r="Y79"/>
  <c r="AD79"/>
  <c r="Y78"/>
  <c r="AD78"/>
  <c r="Y77"/>
  <c r="AD77"/>
  <c r="AJ77"/>
  <c r="AI77"/>
  <c r="Y71"/>
  <c r="AD71"/>
  <c r="AJ71"/>
  <c r="AI71"/>
  <c r="Y69"/>
  <c r="AD69"/>
  <c r="Y68"/>
  <c r="AD68"/>
  <c r="AJ68"/>
  <c r="AI68"/>
  <c r="Y67"/>
  <c r="AD67"/>
  <c r="Y55"/>
  <c r="AD55"/>
  <c r="Y54"/>
  <c r="AD54"/>
  <c r="Y53"/>
  <c r="AD53"/>
  <c r="Y51"/>
  <c r="AD51"/>
  <c r="Y50"/>
  <c r="AD50"/>
  <c r="Y40"/>
  <c r="AD40"/>
  <c r="AJ40"/>
  <c r="AI40"/>
  <c r="AE40"/>
  <c r="AJ39"/>
  <c r="AI39"/>
  <c r="Y37"/>
  <c r="AD37"/>
  <c r="Y36"/>
  <c r="AD36"/>
  <c r="AJ36"/>
  <c r="AI36"/>
  <c r="Y33"/>
  <c r="AD33"/>
  <c r="Y32"/>
  <c r="AD32"/>
  <c r="AJ32"/>
  <c r="AI32"/>
  <c r="Y31"/>
  <c r="AD31"/>
  <c r="Y30"/>
  <c r="AD30"/>
  <c r="Y29"/>
  <c r="AD29"/>
  <c r="AJ29"/>
  <c r="AI29"/>
  <c r="Y22"/>
  <c r="AD22"/>
  <c r="Y21"/>
  <c r="AD21"/>
  <c r="AJ21"/>
  <c r="AI21"/>
  <c r="AE21"/>
  <c r="Y20"/>
  <c r="AD20"/>
  <c r="AJ20"/>
  <c r="AI20"/>
  <c r="AE20"/>
  <c r="Y19"/>
  <c r="AD19"/>
  <c r="AJ19"/>
  <c r="AI19"/>
  <c r="AE19"/>
  <c r="Y18"/>
  <c r="AD18"/>
  <c r="AJ18"/>
  <c r="AI18"/>
  <c r="AE18"/>
  <c r="Y17"/>
  <c r="AD17"/>
  <c r="AJ17"/>
  <c r="AI17"/>
  <c r="AE17"/>
  <c r="AJ16"/>
  <c r="AI16"/>
  <c r="AE16"/>
  <c r="AD15"/>
  <c r="AJ15"/>
  <c r="AI15"/>
  <c r="AE15"/>
  <c r="AE14"/>
  <c r="AJ499"/>
  <c r="AI499"/>
  <c r="Y499"/>
  <c r="AJ498"/>
  <c r="AI498"/>
  <c r="Y498"/>
  <c r="AJ497"/>
  <c r="AI497"/>
  <c r="Y497"/>
  <c r="AJ496"/>
  <c r="AI496"/>
  <c r="Y496"/>
  <c r="AJ495"/>
  <c r="AI495"/>
  <c r="Y495"/>
  <c r="AJ494"/>
  <c r="AI494"/>
  <c r="Y494"/>
  <c r="AJ493"/>
  <c r="AI493"/>
  <c r="Y493"/>
  <c r="AJ492"/>
  <c r="AI492"/>
  <c r="Y492"/>
  <c r="AJ491"/>
  <c r="AI491"/>
  <c r="Y491"/>
  <c r="AJ490"/>
  <c r="AI490"/>
  <c r="Y490"/>
  <c r="AJ489"/>
  <c r="AI489"/>
  <c r="Y489"/>
  <c r="AJ488"/>
  <c r="AI488"/>
  <c r="Y488"/>
  <c r="AJ487"/>
  <c r="AI487"/>
  <c r="Y487"/>
  <c r="AJ486"/>
  <c r="AI486"/>
  <c r="Y486"/>
  <c r="AJ485"/>
  <c r="AI485"/>
  <c r="Y485"/>
  <c r="AJ484"/>
  <c r="AI484"/>
  <c r="Y484"/>
  <c r="AJ483"/>
  <c r="AI483"/>
  <c r="Y483"/>
  <c r="AJ482"/>
  <c r="AI482"/>
  <c r="Y482"/>
  <c r="AJ481"/>
  <c r="AI481"/>
  <c r="Y481"/>
  <c r="AJ480"/>
  <c r="AI480"/>
  <c r="Y480"/>
  <c r="AJ479"/>
  <c r="AI479"/>
  <c r="Y479"/>
  <c r="AJ478"/>
  <c r="AI478"/>
  <c r="Y478"/>
  <c r="AJ477"/>
  <c r="AI477"/>
  <c r="Y477"/>
  <c r="AJ476"/>
  <c r="AI476"/>
  <c r="Y476"/>
  <c r="AJ475"/>
  <c r="AI475"/>
  <c r="Y475"/>
  <c r="AJ474"/>
  <c r="AI474"/>
  <c r="Y474"/>
  <c r="AJ473"/>
  <c r="AI473"/>
  <c r="Y473"/>
  <c r="AJ472"/>
  <c r="AI472"/>
  <c r="Y472"/>
  <c r="AJ471"/>
  <c r="AI471"/>
  <c r="Y471"/>
  <c r="AJ470"/>
  <c r="AI470"/>
  <c r="Y470"/>
  <c r="AJ469"/>
  <c r="AI469"/>
  <c r="Y469"/>
  <c r="AJ468"/>
  <c r="AI468"/>
  <c r="Y468"/>
  <c r="AJ467"/>
  <c r="AI467"/>
  <c r="Y467"/>
  <c r="AJ466"/>
  <c r="AI466"/>
  <c r="Y466"/>
  <c r="AJ465"/>
  <c r="AI465"/>
  <c r="Y465"/>
  <c r="AJ464"/>
  <c r="AI464"/>
  <c r="Y464"/>
  <c r="AJ463"/>
  <c r="AI463"/>
  <c r="Y463"/>
  <c r="AJ462"/>
  <c r="AI462"/>
  <c r="Y462"/>
  <c r="AJ461"/>
  <c r="AI461"/>
  <c r="Y461"/>
  <c r="AJ460"/>
  <c r="AI460"/>
  <c r="Y460"/>
  <c r="AJ459"/>
  <c r="AI459"/>
  <c r="Y459"/>
  <c r="AJ458"/>
  <c r="AI458"/>
  <c r="Y458"/>
  <c r="AJ457"/>
  <c r="AI457"/>
  <c r="Y457"/>
  <c r="AJ456"/>
  <c r="AI456"/>
  <c r="Y456"/>
  <c r="AJ455"/>
  <c r="AI455"/>
  <c r="Y455"/>
  <c r="AJ454"/>
  <c r="AI454"/>
  <c r="Y454"/>
  <c r="AJ453"/>
  <c r="AI453"/>
  <c r="Y453"/>
  <c r="AJ452"/>
  <c r="AI452"/>
  <c r="Y452"/>
  <c r="AJ451"/>
  <c r="AI451"/>
  <c r="Y451"/>
  <c r="AJ450"/>
  <c r="AI450"/>
  <c r="Y450"/>
  <c r="AJ449"/>
  <c r="AI449"/>
  <c r="Y449"/>
  <c r="AJ448"/>
  <c r="AI448"/>
  <c r="Y448"/>
  <c r="AJ447"/>
  <c r="AI447"/>
  <c r="Y447"/>
  <c r="AJ446"/>
  <c r="AI446"/>
  <c r="Y446"/>
  <c r="AJ445"/>
  <c r="AI445"/>
  <c r="Y445"/>
  <c r="AJ444"/>
  <c r="AI444"/>
  <c r="Y444"/>
  <c r="AJ443"/>
  <c r="AI443"/>
  <c r="Y443"/>
  <c r="AJ442"/>
  <c r="AI442"/>
  <c r="Y442"/>
  <c r="AJ441"/>
  <c r="AI441"/>
  <c r="Y441"/>
  <c r="AJ440"/>
  <c r="AI440"/>
  <c r="Y440"/>
  <c r="AJ439"/>
  <c r="AI439"/>
  <c r="Y439"/>
  <c r="AJ438"/>
  <c r="AI438"/>
  <c r="Y438"/>
  <c r="AJ437"/>
  <c r="AI437"/>
  <c r="Y437"/>
  <c r="AJ436"/>
  <c r="AI436"/>
  <c r="Y436"/>
  <c r="AJ435"/>
  <c r="AI435"/>
  <c r="Y435"/>
  <c r="AJ434"/>
  <c r="AI434"/>
  <c r="Y434"/>
  <c r="AJ433"/>
  <c r="AI433"/>
  <c r="Y433"/>
  <c r="AJ432"/>
  <c r="AI432"/>
  <c r="Y432"/>
  <c r="AJ431"/>
  <c r="AI431"/>
  <c r="Y431"/>
  <c r="AJ430"/>
  <c r="AI430"/>
  <c r="Y430"/>
  <c r="AJ429"/>
  <c r="AI429"/>
  <c r="Y429"/>
  <c r="AJ428"/>
  <c r="AI428"/>
  <c r="Y428"/>
  <c r="AJ427"/>
  <c r="AI427"/>
  <c r="Y427"/>
  <c r="AJ426"/>
  <c r="AI426"/>
  <c r="Y426"/>
  <c r="AJ425"/>
  <c r="AI425"/>
  <c r="Y425"/>
  <c r="AJ424"/>
  <c r="AI424"/>
  <c r="Y424"/>
  <c r="AJ423"/>
  <c r="AI423"/>
  <c r="Y423"/>
  <c r="AJ422"/>
  <c r="AI422"/>
  <c r="Y422"/>
  <c r="AJ421"/>
  <c r="AI421"/>
  <c r="Y421"/>
  <c r="AJ420"/>
  <c r="AI420"/>
  <c r="Y420"/>
  <c r="AJ419"/>
  <c r="AI419"/>
  <c r="Y419"/>
  <c r="AJ418"/>
  <c r="AI418"/>
  <c r="Y418"/>
  <c r="AJ417"/>
  <c r="AI417"/>
  <c r="Y417"/>
  <c r="AJ416"/>
  <c r="AI416"/>
  <c r="Y416"/>
  <c r="AJ415"/>
  <c r="AI415"/>
  <c r="Y415"/>
  <c r="AJ414"/>
  <c r="AI414"/>
  <c r="Y414"/>
  <c r="AJ413"/>
  <c r="AI413"/>
  <c r="Y413"/>
  <c r="AJ412"/>
  <c r="AI412"/>
  <c r="Y412"/>
  <c r="AJ411"/>
  <c r="AI411"/>
  <c r="Y411"/>
  <c r="AJ410"/>
  <c r="AI410"/>
  <c r="Y410"/>
  <c r="AJ409"/>
  <c r="AI409"/>
  <c r="Y409"/>
  <c r="AJ408"/>
  <c r="AI408"/>
  <c r="Y408"/>
  <c r="AJ407"/>
  <c r="AI407"/>
  <c r="Y407"/>
  <c r="AJ406"/>
  <c r="AI406"/>
  <c r="Y406"/>
  <c r="AJ405"/>
  <c r="AI405"/>
  <c r="Y405"/>
  <c r="AJ404"/>
  <c r="AI404"/>
  <c r="Y404"/>
  <c r="AJ403"/>
  <c r="AI403"/>
  <c r="Y403"/>
  <c r="AJ402"/>
  <c r="AI402"/>
  <c r="Y402"/>
  <c r="AJ401"/>
  <c r="AI401"/>
  <c r="Y401"/>
  <c r="AJ400"/>
  <c r="AI400"/>
  <c r="Y400"/>
  <c r="AJ399"/>
  <c r="AI399"/>
  <c r="Y399"/>
  <c r="AJ398"/>
  <c r="AI398"/>
  <c r="Y398"/>
  <c r="AJ397"/>
  <c r="AI397"/>
  <c r="Y397"/>
  <c r="AJ396"/>
  <c r="AI396"/>
  <c r="Y396"/>
  <c r="AJ395"/>
  <c r="AI395"/>
  <c r="Y395"/>
  <c r="AJ394"/>
  <c r="AI394"/>
  <c r="Y394"/>
  <c r="AJ393"/>
  <c r="AI393"/>
  <c r="Y393"/>
  <c r="AJ392"/>
  <c r="AI392"/>
  <c r="Y392"/>
  <c r="AJ391"/>
  <c r="AI391"/>
  <c r="Y391"/>
  <c r="AJ390"/>
  <c r="AI390"/>
  <c r="Y390"/>
  <c r="AJ389"/>
  <c r="AI389"/>
  <c r="Y389"/>
  <c r="AJ388"/>
  <c r="AI388"/>
  <c r="Y388"/>
  <c r="AJ387"/>
  <c r="AI387"/>
  <c r="Y387"/>
  <c r="AJ386"/>
  <c r="AI386"/>
  <c r="Y386"/>
  <c r="AJ385"/>
  <c r="AI385"/>
  <c r="Y385"/>
  <c r="AJ384"/>
  <c r="AI384"/>
  <c r="Y384"/>
  <c r="AJ383"/>
  <c r="AI383"/>
  <c r="Y383"/>
  <c r="AJ382"/>
  <c r="AI382"/>
  <c r="Y382"/>
  <c r="AJ381"/>
  <c r="AI381"/>
  <c r="Y381"/>
  <c r="AJ380"/>
  <c r="AI380"/>
  <c r="Y380"/>
  <c r="AJ379"/>
  <c r="AI379"/>
  <c r="Y379"/>
  <c r="AJ378"/>
  <c r="AI378"/>
  <c r="Y378"/>
  <c r="AJ377"/>
  <c r="AI377"/>
  <c r="Y377"/>
  <c r="AJ376"/>
  <c r="AI376"/>
  <c r="Y376"/>
  <c r="AJ375"/>
  <c r="AI375"/>
  <c r="Y375"/>
  <c r="AJ374"/>
  <c r="AI374"/>
  <c r="Y374"/>
  <c r="AJ373"/>
  <c r="AI373"/>
  <c r="Y373"/>
  <c r="AJ372"/>
  <c r="AI372"/>
  <c r="Y372"/>
  <c r="AJ371"/>
  <c r="AI371"/>
  <c r="Y371"/>
  <c r="AJ370"/>
  <c r="AI370"/>
  <c r="Y370"/>
  <c r="AJ369"/>
  <c r="AI369"/>
  <c r="Y369"/>
  <c r="AJ368"/>
  <c r="AI368"/>
  <c r="Y368"/>
  <c r="AJ367"/>
  <c r="AI367"/>
  <c r="Y367"/>
  <c r="AJ366"/>
  <c r="AI366"/>
  <c r="Y366"/>
  <c r="AJ365"/>
  <c r="AI365"/>
  <c r="Y365"/>
  <c r="AJ364"/>
  <c r="AI364"/>
  <c r="Y364"/>
  <c r="AJ363"/>
  <c r="AI363"/>
  <c r="Y363"/>
  <c r="AJ362"/>
  <c r="AI362"/>
  <c r="Y362"/>
  <c r="AJ361"/>
  <c r="AI361"/>
  <c r="Y361"/>
  <c r="AJ360"/>
  <c r="AI360"/>
  <c r="Y360"/>
  <c r="AJ359"/>
  <c r="AI359"/>
  <c r="Y359"/>
  <c r="AJ358"/>
  <c r="AI358"/>
  <c r="Y358"/>
  <c r="AJ357"/>
  <c r="AI357"/>
  <c r="Y357"/>
  <c r="AJ356"/>
  <c r="AI356"/>
  <c r="Y356"/>
  <c r="AJ355"/>
  <c r="AI355"/>
  <c r="Y355"/>
  <c r="AJ354"/>
  <c r="AI354"/>
  <c r="Y354"/>
  <c r="AJ353"/>
  <c r="AI353"/>
  <c r="Y353"/>
  <c r="AJ352"/>
  <c r="AI352"/>
  <c r="Y352"/>
  <c r="AJ351"/>
  <c r="AI351"/>
  <c r="Y351"/>
  <c r="AJ350"/>
  <c r="AI350"/>
  <c r="Y350"/>
  <c r="AJ349"/>
  <c r="AI349"/>
  <c r="Y349"/>
  <c r="AJ348"/>
  <c r="AI348"/>
  <c r="Y348"/>
  <c r="AJ347"/>
  <c r="AI347"/>
  <c r="Y347"/>
  <c r="AJ346"/>
  <c r="AI346"/>
  <c r="Y346"/>
  <c r="AJ345"/>
  <c r="AI345"/>
  <c r="Y345"/>
  <c r="AJ344"/>
  <c r="AI344"/>
  <c r="Y344"/>
  <c r="AJ343"/>
  <c r="AI343"/>
  <c r="Y343"/>
  <c r="AJ342"/>
  <c r="AI342"/>
  <c r="Y342"/>
  <c r="AJ341"/>
  <c r="AI341"/>
  <c r="Y341"/>
  <c r="AJ340"/>
  <c r="AI340"/>
  <c r="Y340"/>
  <c r="AJ339"/>
  <c r="AI339"/>
  <c r="Y339"/>
  <c r="AJ338"/>
  <c r="AI338"/>
  <c r="Y338"/>
  <c r="AJ337"/>
  <c r="AI337"/>
  <c r="Y337"/>
  <c r="AJ336"/>
  <c r="AI336"/>
  <c r="Y336"/>
  <c r="AJ335"/>
  <c r="AI335"/>
  <c r="Y335"/>
  <c r="AJ334"/>
  <c r="AI334"/>
  <c r="Y334"/>
  <c r="AJ333"/>
  <c r="AI333"/>
  <c r="Y333"/>
  <c r="AJ332"/>
  <c r="AI332"/>
  <c r="Y332"/>
  <c r="AJ331"/>
  <c r="AI331"/>
  <c r="Y331"/>
  <c r="AJ330"/>
  <c r="AI330"/>
  <c r="Y330"/>
  <c r="AJ329"/>
  <c r="AI329"/>
  <c r="Y329"/>
  <c r="AJ328"/>
  <c r="AI328"/>
  <c r="Y328"/>
  <c r="AJ327"/>
  <c r="AI327"/>
  <c r="Y327"/>
  <c r="AJ326"/>
  <c r="AI326"/>
  <c r="Y326"/>
  <c r="AJ325"/>
  <c r="AI325"/>
  <c r="Y325"/>
  <c r="AJ324"/>
  <c r="AI324"/>
  <c r="Y324"/>
  <c r="AJ323"/>
  <c r="AI323"/>
  <c r="Y323"/>
  <c r="AJ322"/>
  <c r="AI322"/>
  <c r="Y322"/>
  <c r="AJ321"/>
  <c r="AI321"/>
  <c r="Y321"/>
  <c r="AJ320"/>
  <c r="AI320"/>
  <c r="Y320"/>
  <c r="AJ319"/>
  <c r="AI319"/>
  <c r="Y319"/>
  <c r="AJ318"/>
  <c r="AI318"/>
  <c r="Y318"/>
  <c r="AJ317"/>
  <c r="AI317"/>
  <c r="Y317"/>
  <c r="AJ316"/>
  <c r="AI316"/>
  <c r="Y316"/>
  <c r="AJ315"/>
  <c r="AI315"/>
  <c r="Y315"/>
  <c r="AJ314"/>
  <c r="AI314"/>
  <c r="Y314"/>
  <c r="AJ313"/>
  <c r="AI313"/>
  <c r="Y313"/>
  <c r="AJ312"/>
  <c r="AI312"/>
  <c r="Y312"/>
  <c r="AJ311"/>
  <c r="AI311"/>
  <c r="Y311"/>
  <c r="AJ310"/>
  <c r="AI310"/>
  <c r="Y310"/>
  <c r="AJ309"/>
  <c r="AI309"/>
  <c r="Y309"/>
  <c r="AJ308"/>
  <c r="AI308"/>
  <c r="Y308"/>
  <c r="AJ307"/>
  <c r="AI307"/>
  <c r="Y307"/>
  <c r="AJ306"/>
  <c r="AI306"/>
  <c r="Y306"/>
  <c r="AJ305"/>
  <c r="AI305"/>
  <c r="Y305"/>
  <c r="AJ304"/>
  <c r="AI304"/>
  <c r="Y304"/>
  <c r="AJ303"/>
  <c r="AI303"/>
  <c r="Y303"/>
  <c r="AJ302"/>
  <c r="AI302"/>
  <c r="Y302"/>
  <c r="AJ301"/>
  <c r="AI301"/>
  <c r="Y301"/>
  <c r="AJ300"/>
  <c r="AI300"/>
  <c r="Y300"/>
  <c r="AJ299"/>
  <c r="AI299"/>
  <c r="Y299"/>
  <c r="AJ298"/>
  <c r="AI298"/>
  <c r="Y298"/>
  <c r="AJ297"/>
  <c r="AI297"/>
  <c r="Y297"/>
  <c r="AJ296"/>
  <c r="AI296"/>
  <c r="Y296"/>
  <c r="AJ295"/>
  <c r="AI295"/>
  <c r="Y295"/>
  <c r="AJ294"/>
  <c r="AI294"/>
  <c r="Y294"/>
  <c r="AJ293"/>
  <c r="AI293"/>
  <c r="Y293"/>
  <c r="AJ292"/>
  <c r="AI292"/>
  <c r="Y292"/>
  <c r="AJ291"/>
  <c r="AI291"/>
  <c r="Y291"/>
  <c r="AJ290"/>
  <c r="AI290"/>
  <c r="Y290"/>
  <c r="AJ289"/>
  <c r="AI289"/>
  <c r="Y289"/>
  <c r="AJ288"/>
  <c r="AI288"/>
  <c r="Y288"/>
  <c r="AJ287"/>
  <c r="AI287"/>
  <c r="Y287"/>
  <c r="AJ286"/>
  <c r="AI286"/>
  <c r="Y286"/>
  <c r="AJ285"/>
  <c r="AI285"/>
  <c r="Y285"/>
  <c r="AJ284"/>
  <c r="AI284"/>
  <c r="Y284"/>
  <c r="AJ283"/>
  <c r="AI283"/>
  <c r="Y283"/>
  <c r="AJ282"/>
  <c r="AI282"/>
  <c r="Y282"/>
  <c r="AJ281"/>
  <c r="AI281"/>
  <c r="Y281"/>
  <c r="AJ280"/>
  <c r="AI280"/>
  <c r="Y280"/>
  <c r="AJ279"/>
  <c r="AI279"/>
  <c r="Y279"/>
  <c r="AJ278"/>
  <c r="AI278"/>
  <c r="Y278"/>
  <c r="AJ277"/>
  <c r="AI277"/>
  <c r="Y277"/>
  <c r="AJ276"/>
  <c r="AI276"/>
  <c r="Y276"/>
  <c r="AJ275"/>
  <c r="AI275"/>
  <c r="Y275"/>
  <c r="AJ274"/>
  <c r="AI274"/>
  <c r="Y274"/>
  <c r="AJ273"/>
  <c r="AI273"/>
  <c r="Y273"/>
  <c r="AJ272"/>
  <c r="AI272"/>
  <c r="Y272"/>
  <c r="AJ271"/>
  <c r="AI271"/>
  <c r="Y271"/>
  <c r="AJ270"/>
  <c r="AI270"/>
  <c r="Y270"/>
  <c r="AJ269"/>
  <c r="AI269"/>
  <c r="Y269"/>
  <c r="AJ268"/>
  <c r="AI268"/>
  <c r="Y268"/>
  <c r="AJ267"/>
  <c r="AI267"/>
  <c r="Y267"/>
  <c r="AJ266"/>
  <c r="AI266"/>
  <c r="Y266"/>
  <c r="AJ265"/>
  <c r="AI265"/>
  <c r="Y265"/>
  <c r="AJ264"/>
  <c r="AI264"/>
  <c r="Y264"/>
  <c r="AJ263"/>
  <c r="AI263"/>
  <c r="Y263"/>
  <c r="AJ262"/>
  <c r="AI262"/>
  <c r="Y262"/>
  <c r="AJ261"/>
  <c r="AI261"/>
  <c r="Y261"/>
  <c r="AJ260"/>
  <c r="AI260"/>
  <c r="Y260"/>
  <c r="AJ259"/>
  <c r="AI259"/>
  <c r="Y259"/>
  <c r="AJ258"/>
  <c r="AI258"/>
  <c r="Y258"/>
  <c r="AJ257"/>
  <c r="AI257"/>
  <c r="Y257"/>
  <c r="AJ256"/>
  <c r="AI256"/>
  <c r="Y256"/>
  <c r="AJ255"/>
  <c r="AI255"/>
  <c r="Y255"/>
  <c r="AJ254"/>
  <c r="AI254"/>
  <c r="Y254"/>
  <c r="AJ253"/>
  <c r="AI253"/>
  <c r="Y253"/>
  <c r="AJ252"/>
  <c r="AI252"/>
  <c r="Y252"/>
  <c r="AJ251"/>
  <c r="AI251"/>
  <c r="Y251"/>
  <c r="AJ250"/>
  <c r="AI250"/>
  <c r="Y250"/>
  <c r="AJ249"/>
  <c r="AI249"/>
  <c r="Y249"/>
  <c r="AJ248"/>
  <c r="AI248"/>
  <c r="Y248"/>
  <c r="AJ247"/>
  <c r="AI247"/>
  <c r="Y247"/>
  <c r="AJ246"/>
  <c r="AI246"/>
  <c r="Y246"/>
  <c r="AJ245"/>
  <c r="AI245"/>
  <c r="Y245"/>
  <c r="AJ244"/>
  <c r="AI244"/>
  <c r="Y244"/>
  <c r="AJ243"/>
  <c r="AI243"/>
  <c r="Y243"/>
  <c r="AJ242"/>
  <c r="AI242"/>
  <c r="Y242"/>
  <c r="AJ241"/>
  <c r="AI241"/>
  <c r="Y241"/>
  <c r="AJ240"/>
  <c r="AI240"/>
  <c r="Y240"/>
  <c r="AJ233"/>
  <c r="AI233"/>
  <c r="AJ232"/>
  <c r="AI232"/>
  <c r="AJ231"/>
  <c r="AI231"/>
  <c r="AJ230"/>
  <c r="AI230"/>
  <c r="AJ229"/>
  <c r="AI229"/>
  <c r="AJ228"/>
  <c r="AI228"/>
  <c r="AJ226"/>
  <c r="AI226"/>
  <c r="AJ225"/>
  <c r="AI225"/>
  <c r="AJ224"/>
  <c r="AI224"/>
  <c r="AI223"/>
  <c r="AJ222"/>
  <c r="AI222"/>
  <c r="AJ221"/>
  <c r="AI221"/>
  <c r="AJ220"/>
  <c r="AI220"/>
  <c r="AI219"/>
  <c r="AJ217"/>
  <c r="AI217"/>
  <c r="AJ216"/>
  <c r="AI216"/>
  <c r="AJ215"/>
  <c r="AI215"/>
  <c r="AJ214"/>
  <c r="AI214"/>
  <c r="AJ213"/>
  <c r="AI213"/>
  <c r="AJ212"/>
  <c r="AI212"/>
  <c r="AJ211"/>
  <c r="AI211"/>
  <c r="AJ210"/>
  <c r="AI210"/>
  <c r="AJ209"/>
  <c r="AI209"/>
  <c r="AJ206"/>
  <c r="AI206"/>
  <c r="AJ203"/>
  <c r="AI203"/>
  <c r="AJ202"/>
  <c r="AI202"/>
  <c r="AJ201"/>
  <c r="AI201"/>
  <c r="AJ200"/>
  <c r="AI200"/>
  <c r="AJ199"/>
  <c r="AI199"/>
  <c r="AJ198"/>
  <c r="AI198"/>
  <c r="AJ197"/>
  <c r="AI197"/>
  <c r="AJ196"/>
  <c r="AI196"/>
  <c r="AJ195"/>
  <c r="AI195"/>
  <c r="AJ194"/>
  <c r="AI194"/>
  <c r="AJ192"/>
  <c r="AI192"/>
  <c r="AJ191"/>
  <c r="AI191"/>
  <c r="AJ190"/>
  <c r="AI190"/>
  <c r="AJ143"/>
  <c r="AI143"/>
  <c r="AJ142"/>
  <c r="AI142"/>
  <c r="AJ141"/>
  <c r="AI141"/>
  <c r="AJ140"/>
  <c r="AI140"/>
  <c r="AJ139"/>
  <c r="AI139"/>
  <c r="AI138"/>
  <c r="AJ135"/>
  <c r="AI135"/>
  <c r="AE135"/>
  <c r="AJ134"/>
  <c r="AI134"/>
  <c r="AE134"/>
  <c r="AE133"/>
  <c r="AE132"/>
  <c r="AE131"/>
  <c r="AJ130"/>
  <c r="AI130"/>
  <c r="AE130"/>
  <c r="AE129"/>
  <c r="AE128"/>
  <c r="AJ127"/>
  <c r="AI127"/>
  <c r="AE127"/>
  <c r="AJ126"/>
  <c r="AI126"/>
  <c r="AE126"/>
  <c r="AJ125"/>
  <c r="AI125"/>
  <c r="AE125"/>
  <c r="AJ124"/>
  <c r="AI124"/>
  <c r="AE124"/>
  <c r="AJ123"/>
  <c r="AI123"/>
  <c r="AE123"/>
  <c r="AJ122"/>
  <c r="AI122"/>
  <c r="AE122"/>
  <c r="AE121"/>
  <c r="AE120"/>
  <c r="AJ119"/>
  <c r="AI119"/>
  <c r="AE119"/>
  <c r="AE118"/>
  <c r="AJ117"/>
  <c r="AI117"/>
  <c r="AE117"/>
  <c r="AJ116"/>
  <c r="AI116"/>
  <c r="AE116"/>
  <c r="AJ115"/>
  <c r="AI115"/>
  <c r="AE115"/>
  <c r="AE114"/>
  <c r="AE113"/>
  <c r="AJ112"/>
  <c r="AI112"/>
  <c r="AE112"/>
  <c r="AE111"/>
  <c r="AE110"/>
  <c r="AE109"/>
  <c r="AJ108"/>
  <c r="AI108"/>
  <c r="AE108"/>
  <c r="AJ107"/>
  <c r="AI107"/>
  <c r="AE107"/>
  <c r="AE106"/>
  <c r="AJ105"/>
  <c r="AI105"/>
  <c r="AE105"/>
  <c r="AJ104"/>
  <c r="AI104"/>
  <c r="AE104"/>
  <c r="AJ103"/>
  <c r="AI103"/>
  <c r="AE103"/>
  <c r="AJ101"/>
  <c r="AI101"/>
  <c r="AE101"/>
  <c r="AJ100"/>
  <c r="AI100"/>
  <c r="AE100"/>
  <c r="AJ99"/>
  <c r="AI99"/>
  <c r="AE99"/>
  <c r="AE98"/>
  <c r="AE97"/>
  <c r="AJ96"/>
  <c r="AI96"/>
  <c r="AE96"/>
  <c r="AE95"/>
  <c r="AE94"/>
  <c r="AJ93"/>
  <c r="AI93"/>
  <c r="AE93"/>
  <c r="AE92"/>
  <c r="AE91"/>
  <c r="AJ90"/>
  <c r="AI90"/>
  <c r="AE90"/>
  <c r="AJ89"/>
  <c r="AI89"/>
  <c r="AE89"/>
  <c r="AE88"/>
  <c r="AJ87"/>
  <c r="AI87"/>
  <c r="AE87"/>
  <c r="AJ86"/>
  <c r="AI86"/>
  <c r="AE86"/>
  <c r="AJ85"/>
  <c r="AI85"/>
  <c r="AE85"/>
  <c r="AE84"/>
  <c r="AJ83"/>
  <c r="AI83"/>
  <c r="AE83"/>
  <c r="AJ82"/>
  <c r="AI82"/>
  <c r="AE82"/>
  <c r="AE81"/>
  <c r="AJ80"/>
  <c r="AI80"/>
  <c r="AE80"/>
  <c r="AJ79"/>
  <c r="AI79"/>
  <c r="AE79"/>
  <c r="AJ78"/>
  <c r="AI78"/>
  <c r="AE78"/>
  <c r="AE77"/>
  <c r="AE76"/>
  <c r="AE75"/>
  <c r="AE74"/>
  <c r="AJ73"/>
  <c r="AI73"/>
  <c r="AE73"/>
  <c r="AJ72"/>
  <c r="AI72"/>
  <c r="AE72"/>
  <c r="AE71"/>
  <c r="AJ70"/>
  <c r="AI70"/>
  <c r="AE70"/>
  <c r="AJ69"/>
  <c r="AI69"/>
  <c r="AE69"/>
  <c r="AE68"/>
  <c r="AJ67"/>
  <c r="AI67"/>
  <c r="AE67"/>
  <c r="AJ66"/>
  <c r="AI66"/>
  <c r="AE66"/>
  <c r="AJ65"/>
  <c r="AI65"/>
  <c r="AE65"/>
  <c r="AJ64"/>
  <c r="AI64"/>
  <c r="AE64"/>
  <c r="AJ63"/>
  <c r="AI63"/>
  <c r="AE63"/>
  <c r="AE62"/>
  <c r="AE61"/>
  <c r="AE60"/>
  <c r="AE59"/>
  <c r="AI58"/>
  <c r="AE58"/>
  <c r="AE57"/>
  <c r="AI56"/>
  <c r="AE56"/>
  <c r="AJ55"/>
  <c r="AI55"/>
  <c r="AE55"/>
  <c r="AJ54"/>
  <c r="AI54"/>
  <c r="AE54"/>
  <c r="AJ53"/>
  <c r="AI53"/>
  <c r="AE53"/>
  <c r="AJ52"/>
  <c r="AI52"/>
  <c r="AE52"/>
  <c r="AJ51"/>
  <c r="AI51"/>
  <c r="AE51"/>
  <c r="AJ50"/>
  <c r="AI50"/>
  <c r="AE50"/>
  <c r="AJ49"/>
  <c r="AI49"/>
  <c r="AE49"/>
  <c r="AJ48"/>
  <c r="AI48"/>
  <c r="AE48"/>
  <c r="AJ47"/>
  <c r="AI47"/>
  <c r="AE47"/>
  <c r="AE46"/>
  <c r="AE45"/>
  <c r="AE44"/>
  <c r="AE43"/>
  <c r="AI42"/>
  <c r="AE42"/>
  <c r="AI41"/>
  <c r="AE41"/>
  <c r="AE39"/>
  <c r="AJ38"/>
  <c r="AI38"/>
  <c r="AE38"/>
  <c r="AJ37"/>
  <c r="AI37"/>
  <c r="AE37"/>
  <c r="AE36"/>
  <c r="AE35"/>
  <c r="AJ34"/>
  <c r="AI34"/>
  <c r="AE34"/>
  <c r="AJ33"/>
  <c r="AI33"/>
  <c r="AE33"/>
  <c r="AE32"/>
  <c r="AJ31"/>
  <c r="AI31"/>
  <c r="AE31"/>
  <c r="AJ30"/>
  <c r="AI30"/>
  <c r="AE30"/>
  <c r="AE29"/>
  <c r="AE28"/>
  <c r="AE27"/>
  <c r="AE26"/>
  <c r="AJ25"/>
  <c r="AI25"/>
  <c r="AE25"/>
  <c r="AJ24"/>
  <c r="AI24"/>
  <c r="AE24"/>
  <c r="AI23"/>
  <c r="AE23"/>
  <c r="AJ22"/>
  <c r="AI22"/>
  <c r="AE22"/>
  <c r="BA27"/>
  <c r="BM45" s="1"/>
  <c r="BL45" s="1"/>
  <c r="BA18"/>
  <c r="BA13"/>
  <c r="BM44" s="1"/>
  <c r="BL44" s="1"/>
  <c r="BA25"/>
  <c r="BA26"/>
  <c r="BM43"/>
  <c r="BA23"/>
  <c r="BA24"/>
  <c r="BM42" s="1"/>
  <c r="BL42" s="1"/>
  <c r="BA17"/>
  <c r="BM41" s="1"/>
  <c r="BL41" s="1"/>
  <c r="BA19"/>
  <c r="BM40" s="1"/>
  <c r="BL40" s="1"/>
  <c r="BA14"/>
  <c r="BA22"/>
  <c r="BA12"/>
  <c r="BM38"/>
  <c r="BL38" s="1"/>
  <c r="BA11"/>
  <c r="BA21"/>
  <c r="BM37" s="1"/>
  <c r="BL37" s="1"/>
  <c r="BA9"/>
  <c r="BA10"/>
  <c r="BA16"/>
  <c r="BA15"/>
  <c r="BA8"/>
  <c r="BM35" s="1"/>
  <c r="BL35" s="1"/>
  <c r="BA6"/>
  <c r="BA28" s="1"/>
  <c r="BA7"/>
  <c r="BP6"/>
  <c r="BP7"/>
  <c r="BP8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CJ7" s="1"/>
  <c r="AQ20"/>
  <c r="CJ6"/>
  <c r="G2"/>
  <c r="S6"/>
  <c r="S1" s="1"/>
  <c r="AR19" s="1"/>
  <c r="R6"/>
  <c r="R1"/>
  <c r="AR18" s="1"/>
  <c r="Q6"/>
  <c r="Q1" s="1"/>
  <c r="AR17" s="1"/>
  <c r="F2"/>
  <c r="BM3"/>
  <c r="BA20"/>
  <c r="AX3"/>
  <c r="E3"/>
  <c r="CK10"/>
  <c r="J2"/>
  <c r="K2"/>
  <c r="F4"/>
  <c r="R4"/>
  <c r="Q4"/>
  <c r="O4"/>
  <c r="N4"/>
  <c r="M4"/>
  <c r="L4"/>
  <c r="K4"/>
  <c r="J4"/>
  <c r="I4"/>
  <c r="H4"/>
  <c r="G4"/>
  <c r="BI31"/>
  <c r="CU1"/>
  <c r="S2"/>
  <c r="R2"/>
  <c r="Q2"/>
  <c r="P2"/>
  <c r="O2"/>
  <c r="N2"/>
  <c r="M2"/>
  <c r="L2"/>
  <c r="I2"/>
  <c r="H2"/>
  <c r="CP6"/>
  <c r="CQ6"/>
  <c r="CR6"/>
  <c r="CV6" s="1"/>
  <c r="CS6"/>
  <c r="CW6" s="1"/>
  <c r="CQ1"/>
  <c r="CX15" s="1"/>
  <c r="CS36"/>
  <c r="CZ36" s="1"/>
  <c r="CR36"/>
  <c r="CV36"/>
  <c r="CR1"/>
  <c r="CS42"/>
  <c r="CZ42" s="1"/>
  <c r="CR42"/>
  <c r="CV42"/>
  <c r="CP7"/>
  <c r="CQ7"/>
  <c r="CR7"/>
  <c r="CV7" s="1"/>
  <c r="CS7"/>
  <c r="CW7" s="1"/>
  <c r="CC7"/>
  <c r="CP8"/>
  <c r="CQ8"/>
  <c r="CR8"/>
  <c r="CS8"/>
  <c r="CV8"/>
  <c r="CT8"/>
  <c r="CP9"/>
  <c r="CQ9"/>
  <c r="CR9"/>
  <c r="CU9" s="1"/>
  <c r="CS9"/>
  <c r="CZ9" s="1"/>
  <c r="CT9"/>
  <c r="CP1"/>
  <c r="CW1" s="1"/>
  <c r="CP10"/>
  <c r="CQ10"/>
  <c r="CR10"/>
  <c r="CU10" s="1"/>
  <c r="CS10"/>
  <c r="CW10" s="1"/>
  <c r="CT10"/>
  <c r="CR50"/>
  <c r="CS50"/>
  <c r="CZ50" s="1"/>
  <c r="CR49"/>
  <c r="CU49"/>
  <c r="CR48"/>
  <c r="CR47"/>
  <c r="CV47" s="1"/>
  <c r="CR46"/>
  <c r="CU46" s="1"/>
  <c r="CV46"/>
  <c r="CR45"/>
  <c r="CV45" s="1"/>
  <c r="CU45"/>
  <c r="CR44"/>
  <c r="CV44"/>
  <c r="CR43"/>
  <c r="CU43" s="1"/>
  <c r="CU42"/>
  <c r="CR41"/>
  <c r="CR40"/>
  <c r="CV40" s="1"/>
  <c r="CR39"/>
  <c r="CV39" s="1"/>
  <c r="CU39"/>
  <c r="CR38"/>
  <c r="CV38"/>
  <c r="CR37"/>
  <c r="CU37" s="1"/>
  <c r="CR35"/>
  <c r="CV35" s="1"/>
  <c r="CR34"/>
  <c r="CS34"/>
  <c r="CZ34" s="1"/>
  <c r="CR33"/>
  <c r="CV33" s="1"/>
  <c r="CU33"/>
  <c r="CR32"/>
  <c r="CR31"/>
  <c r="CZ31" s="1"/>
  <c r="CS31"/>
  <c r="CR30"/>
  <c r="CU30" s="1"/>
  <c r="CR29"/>
  <c r="CU29"/>
  <c r="CR28"/>
  <c r="CV28"/>
  <c r="CR27"/>
  <c r="CU27" s="1"/>
  <c r="CR26"/>
  <c r="CU26" s="1"/>
  <c r="CR25"/>
  <c r="CV25" s="1"/>
  <c r="CR24"/>
  <c r="CU24" s="1"/>
  <c r="CR23"/>
  <c r="CU23" s="1"/>
  <c r="CR22"/>
  <c r="CV22" s="1"/>
  <c r="CU22"/>
  <c r="CR21"/>
  <c r="CU21"/>
  <c r="CR20"/>
  <c r="CU20" s="1"/>
  <c r="CR19"/>
  <c r="CU19" s="1"/>
  <c r="CR18"/>
  <c r="CU18" s="1"/>
  <c r="CR17"/>
  <c r="CU17" s="1"/>
  <c r="CR16"/>
  <c r="CU16" s="1"/>
  <c r="CV16"/>
  <c r="CR15"/>
  <c r="CU15"/>
  <c r="CR14"/>
  <c r="CU14"/>
  <c r="CR13"/>
  <c r="CU13" s="1"/>
  <c r="CR12"/>
  <c r="CU12" s="1"/>
  <c r="CR11"/>
  <c r="CU11" s="1"/>
  <c r="CV11"/>
  <c r="CN4"/>
  <c r="CZ4"/>
  <c r="DM4"/>
  <c r="DI2"/>
  <c r="CV2"/>
  <c r="CB15"/>
  <c r="CJ2"/>
  <c r="CS11"/>
  <c r="CW11" s="1"/>
  <c r="CS12"/>
  <c r="CW12" s="1"/>
  <c r="CS13"/>
  <c r="CW13" s="1"/>
  <c r="CS14"/>
  <c r="CW14" s="1"/>
  <c r="CS15"/>
  <c r="CW15" s="1"/>
  <c r="CS16"/>
  <c r="CW16" s="1"/>
  <c r="CS17"/>
  <c r="CS18"/>
  <c r="CW18" s="1"/>
  <c r="CS19"/>
  <c r="CZ19" s="1"/>
  <c r="CS20"/>
  <c r="CW20" s="1"/>
  <c r="CS21"/>
  <c r="CZ21" s="1"/>
  <c r="CS22"/>
  <c r="CW22" s="1"/>
  <c r="CS23"/>
  <c r="CW23" s="1"/>
  <c r="CS24"/>
  <c r="CW24" s="1"/>
  <c r="CS25"/>
  <c r="CS26"/>
  <c r="CS28"/>
  <c r="CW28" s="1"/>
  <c r="CS29"/>
  <c r="CW29" s="1"/>
  <c r="CS30"/>
  <c r="CW30"/>
  <c r="CS32"/>
  <c r="CZ32"/>
  <c r="CS33"/>
  <c r="CZ33"/>
  <c r="CW33"/>
  <c r="CS35"/>
  <c r="CW36"/>
  <c r="CS37"/>
  <c r="CW37" s="1"/>
  <c r="CZ37"/>
  <c r="CS38"/>
  <c r="CW38" s="1"/>
  <c r="CZ38"/>
  <c r="CS39"/>
  <c r="CZ39" s="1"/>
  <c r="CW39"/>
  <c r="CS40"/>
  <c r="CW40"/>
  <c r="CS41"/>
  <c r="CW41"/>
  <c r="CS43"/>
  <c r="CZ43" s="1"/>
  <c r="CS44"/>
  <c r="CW44" s="1"/>
  <c r="CS45"/>
  <c r="CW45" s="1"/>
  <c r="CS46"/>
  <c r="CW46" s="1"/>
  <c r="CS47"/>
  <c r="CS48"/>
  <c r="CW48" s="1"/>
  <c r="CS49"/>
  <c r="CW49" s="1"/>
  <c r="CV14"/>
  <c r="CV20"/>
  <c r="CS27"/>
  <c r="CW27" s="1"/>
  <c r="CV29"/>
  <c r="CV32"/>
  <c r="CY32" s="1"/>
  <c r="CV37"/>
  <c r="CV41"/>
  <c r="CV49"/>
  <c r="CT12"/>
  <c r="CT13"/>
  <c r="CT14"/>
  <c r="CT17"/>
  <c r="CT19"/>
  <c r="CT20"/>
  <c r="CT21"/>
  <c r="CT23"/>
  <c r="CT24"/>
  <c r="CT25"/>
  <c r="CT27"/>
  <c r="CT28"/>
  <c r="CT30"/>
  <c r="CT31"/>
  <c r="CT33"/>
  <c r="CT34"/>
  <c r="CT36"/>
  <c r="CT37"/>
  <c r="CT40"/>
  <c r="CT41"/>
  <c r="CT44"/>
  <c r="CT45"/>
  <c r="CT47"/>
  <c r="CT48"/>
  <c r="CT50"/>
  <c r="CQ50"/>
  <c r="CP50"/>
  <c r="CQ49"/>
  <c r="CP49"/>
  <c r="CQ48"/>
  <c r="CP48"/>
  <c r="CQ47"/>
  <c r="CP47"/>
  <c r="CQ46"/>
  <c r="CP46"/>
  <c r="CQ45"/>
  <c r="CP45"/>
  <c r="CQ44"/>
  <c r="CP44"/>
  <c r="CQ43"/>
  <c r="CP43"/>
  <c r="CQ42"/>
  <c r="CP42"/>
  <c r="CQ41"/>
  <c r="CP41"/>
  <c r="CQ40"/>
  <c r="CP40"/>
  <c r="CQ39"/>
  <c r="CP39"/>
  <c r="CQ38"/>
  <c r="CP38"/>
  <c r="CQ37"/>
  <c r="CP37"/>
  <c r="CQ36"/>
  <c r="CP36"/>
  <c r="CQ35"/>
  <c r="CP35"/>
  <c r="CQ34"/>
  <c r="CP34"/>
  <c r="CQ33"/>
  <c r="CP33"/>
  <c r="CQ32"/>
  <c r="CP32"/>
  <c r="CQ31"/>
  <c r="CP31"/>
  <c r="CQ30"/>
  <c r="CP30"/>
  <c r="CQ29"/>
  <c r="CP29"/>
  <c r="CQ28"/>
  <c r="CP28"/>
  <c r="CQ27"/>
  <c r="CP27"/>
  <c r="CQ26"/>
  <c r="CP26"/>
  <c r="CQ25"/>
  <c r="CP25"/>
  <c r="CQ24"/>
  <c r="CP24"/>
  <c r="CQ23"/>
  <c r="CP23"/>
  <c r="CQ22"/>
  <c r="CP22"/>
  <c r="CQ21"/>
  <c r="CP21"/>
  <c r="CQ20"/>
  <c r="CP20"/>
  <c r="CQ19"/>
  <c r="CP19"/>
  <c r="CQ18"/>
  <c r="CP18"/>
  <c r="CQ17"/>
  <c r="CP17"/>
  <c r="CQ16"/>
  <c r="CP16"/>
  <c r="CQ15"/>
  <c r="CP15"/>
  <c r="CQ14"/>
  <c r="CP14"/>
  <c r="CQ13"/>
  <c r="CP13"/>
  <c r="CQ12"/>
  <c r="CP12"/>
  <c r="CQ11"/>
  <c r="CP11"/>
  <c r="DG5"/>
  <c r="DF5"/>
  <c r="DE5"/>
  <c r="DD5"/>
  <c r="DC5"/>
  <c r="CT5"/>
  <c r="CS5"/>
  <c r="CR5"/>
  <c r="CQ5"/>
  <c r="CP5"/>
  <c r="DC4"/>
  <c r="CP4"/>
  <c r="CT1"/>
  <c r="Y178"/>
  <c r="AD178"/>
  <c r="AE178"/>
  <c r="AJ178"/>
  <c r="AI178"/>
  <c r="CV24"/>
  <c r="CV21"/>
  <c r="CV15"/>
  <c r="CV9"/>
  <c r="CV48"/>
  <c r="CZ25"/>
  <c r="C175"/>
  <c r="C181"/>
  <c r="C185"/>
  <c r="C188"/>
  <c r="C191"/>
  <c r="C194"/>
  <c r="C197"/>
  <c r="C200"/>
  <c r="C203"/>
  <c r="C206"/>
  <c r="C209"/>
  <c r="C212"/>
  <c r="C215"/>
  <c r="C218"/>
  <c r="C221"/>
  <c r="C224"/>
  <c r="C227"/>
  <c r="C230"/>
  <c r="C233"/>
  <c r="C236"/>
  <c r="C239"/>
  <c r="C242"/>
  <c r="C245"/>
  <c r="C248"/>
  <c r="C251"/>
  <c r="C254"/>
  <c r="C257"/>
  <c r="C260"/>
  <c r="C263"/>
  <c r="C266"/>
  <c r="C269"/>
  <c r="C272"/>
  <c r="C275"/>
  <c r="C278"/>
  <c r="C281"/>
  <c r="C284"/>
  <c r="C287"/>
  <c r="C290"/>
  <c r="C293"/>
  <c r="C296"/>
  <c r="C299"/>
  <c r="C302"/>
  <c r="C305"/>
  <c r="C308"/>
  <c r="C311"/>
  <c r="C314"/>
  <c r="C317"/>
  <c r="C320"/>
  <c r="C323"/>
  <c r="C326"/>
  <c r="C329"/>
  <c r="C332"/>
  <c r="C335"/>
  <c r="C338"/>
  <c r="C341"/>
  <c r="C344"/>
  <c r="C347"/>
  <c r="C350"/>
  <c r="C353"/>
  <c r="C356"/>
  <c r="C359"/>
  <c r="C362"/>
  <c r="C365"/>
  <c r="C368"/>
  <c r="C371"/>
  <c r="C374"/>
  <c r="C377"/>
  <c r="C380"/>
  <c r="C383"/>
  <c r="C386"/>
  <c r="C389"/>
  <c r="C392"/>
  <c r="C395"/>
  <c r="C398"/>
  <c r="C401"/>
  <c r="C404"/>
  <c r="C407"/>
  <c r="C410"/>
  <c r="C413"/>
  <c r="C416"/>
  <c r="C419"/>
  <c r="C422"/>
  <c r="C425"/>
  <c r="C428"/>
  <c r="C431"/>
  <c r="C434"/>
  <c r="C437"/>
  <c r="C440"/>
  <c r="C443"/>
  <c r="C446"/>
  <c r="C449"/>
  <c r="C452"/>
  <c r="C455"/>
  <c r="C458"/>
  <c r="C461"/>
  <c r="C464"/>
  <c r="C467"/>
  <c r="C470"/>
  <c r="C473"/>
  <c r="C476"/>
  <c r="C479"/>
  <c r="C482"/>
  <c r="C485"/>
  <c r="C488"/>
  <c r="C491"/>
  <c r="C494"/>
  <c r="C497"/>
  <c r="C173"/>
  <c r="C176"/>
  <c r="C179"/>
  <c r="C183"/>
  <c r="C186"/>
  <c r="C189"/>
  <c r="C192"/>
  <c r="C195"/>
  <c r="C198"/>
  <c r="C201"/>
  <c r="C204"/>
  <c r="C207"/>
  <c r="C210"/>
  <c r="C213"/>
  <c r="C216"/>
  <c r="C219"/>
  <c r="C222"/>
  <c r="C225"/>
  <c r="C228"/>
  <c r="C231"/>
  <c r="C234"/>
  <c r="C237"/>
  <c r="C240"/>
  <c r="C243"/>
  <c r="C246"/>
  <c r="C249"/>
  <c r="C252"/>
  <c r="C255"/>
  <c r="C258"/>
  <c r="C261"/>
  <c r="C264"/>
  <c r="C267"/>
  <c r="C270"/>
  <c r="C273"/>
  <c r="C276"/>
  <c r="C279"/>
  <c r="C282"/>
  <c r="C285"/>
  <c r="C288"/>
  <c r="C291"/>
  <c r="C294"/>
  <c r="C297"/>
  <c r="C300"/>
  <c r="C303"/>
  <c r="C306"/>
  <c r="C309"/>
  <c r="C312"/>
  <c r="C315"/>
  <c r="C318"/>
  <c r="C321"/>
  <c r="C324"/>
  <c r="C327"/>
  <c r="C330"/>
  <c r="C333"/>
  <c r="C336"/>
  <c r="C339"/>
  <c r="C342"/>
  <c r="C345"/>
  <c r="C348"/>
  <c r="C351"/>
  <c r="C354"/>
  <c r="C357"/>
  <c r="C360"/>
  <c r="C363"/>
  <c r="C366"/>
  <c r="C369"/>
  <c r="C372"/>
  <c r="C375"/>
  <c r="C378"/>
  <c r="C381"/>
  <c r="C384"/>
  <c r="C387"/>
  <c r="C390"/>
  <c r="C393"/>
  <c r="C396"/>
  <c r="C399"/>
  <c r="C402"/>
  <c r="C405"/>
  <c r="C408"/>
  <c r="C411"/>
  <c r="C414"/>
  <c r="C417"/>
  <c r="C420"/>
  <c r="C423"/>
  <c r="C426"/>
  <c r="C429"/>
  <c r="C432"/>
  <c r="C435"/>
  <c r="C438"/>
  <c r="C441"/>
  <c r="C444"/>
  <c r="C447"/>
  <c r="C450"/>
  <c r="C453"/>
  <c r="C456"/>
  <c r="C459"/>
  <c r="C462"/>
  <c r="C465"/>
  <c r="C468"/>
  <c r="C471"/>
  <c r="C474"/>
  <c r="C477"/>
  <c r="C480"/>
  <c r="C483"/>
  <c r="C486"/>
  <c r="C489"/>
  <c r="C492"/>
  <c r="C495"/>
  <c r="C498"/>
  <c r="E6"/>
  <c r="C174"/>
  <c r="C187"/>
  <c r="CW17"/>
  <c r="CZ10"/>
  <c r="CZ16"/>
  <c r="CZ35"/>
  <c r="CZ41"/>
  <c r="CZ15"/>
  <c r="CW47"/>
  <c r="CZ46"/>
  <c r="CW35"/>
  <c r="CW25"/>
  <c r="CW21"/>
  <c r="CZ17"/>
  <c r="CZ14"/>
  <c r="CZ11"/>
  <c r="CW9"/>
  <c r="CZ6"/>
  <c r="DB6" s="1"/>
  <c r="CW31"/>
  <c r="CV26"/>
  <c r="CV18"/>
  <c r="BM36"/>
  <c r="BM32"/>
  <c r="CZ28"/>
  <c r="CV50"/>
  <c r="CV34"/>
  <c r="CV31"/>
  <c r="CW32"/>
  <c r="CU31"/>
  <c r="CU34"/>
  <c r="CU44"/>
  <c r="BL43"/>
  <c r="CV23"/>
  <c r="CV13"/>
  <c r="CU6"/>
  <c r="CW26"/>
  <c r="CZ12"/>
  <c r="AZ22"/>
  <c r="AZ7"/>
  <c r="AZ15"/>
  <c r="BO7"/>
  <c r="AZ11"/>
  <c r="BO21"/>
  <c r="AZ6"/>
  <c r="AZ18"/>
  <c r="BO16"/>
  <c r="AZ16"/>
  <c r="AZ26"/>
  <c r="CY48" l="1"/>
  <c r="C172"/>
  <c r="CX36"/>
  <c r="C496"/>
  <c r="C90"/>
  <c r="C98"/>
  <c r="C145"/>
  <c r="C161"/>
  <c r="C170"/>
  <c r="C135"/>
  <c r="C76"/>
  <c r="C122"/>
  <c r="C11"/>
  <c r="C15"/>
  <c r="C18"/>
  <c r="C19"/>
  <c r="C30"/>
  <c r="C34"/>
  <c r="C45"/>
  <c r="C57"/>
  <c r="C61"/>
  <c r="C63"/>
  <c r="C68"/>
  <c r="C80"/>
  <c r="C81"/>
  <c r="C95"/>
  <c r="C100"/>
  <c r="C101"/>
  <c r="C104"/>
  <c r="C109"/>
  <c r="C114"/>
  <c r="C134"/>
  <c r="C140"/>
  <c r="C152"/>
  <c r="C156"/>
  <c r="C157"/>
  <c r="C158"/>
  <c r="C165"/>
  <c r="BM34"/>
  <c r="BL34" s="1"/>
  <c r="CY44"/>
  <c r="CX13"/>
  <c r="CU47"/>
  <c r="CZ29"/>
  <c r="BL32"/>
  <c r="CI7"/>
  <c r="CZ18"/>
  <c r="CW43"/>
  <c r="CW19"/>
  <c r="CZ23"/>
  <c r="CZ44"/>
  <c r="CV12"/>
  <c r="CY12" s="1"/>
  <c r="CV19"/>
  <c r="CW50"/>
  <c r="CW42"/>
  <c r="CZ30"/>
  <c r="CZ26"/>
  <c r="CZ8"/>
  <c r="CY42"/>
  <c r="CX19"/>
  <c r="CU8"/>
  <c r="BM39"/>
  <c r="BL39" s="1"/>
  <c r="C171"/>
  <c r="C120"/>
  <c r="C85"/>
  <c r="C128"/>
  <c r="C8"/>
  <c r="C20"/>
  <c r="C22"/>
  <c r="C39"/>
  <c r="C51"/>
  <c r="C64"/>
  <c r="C69"/>
  <c r="C72"/>
  <c r="C77"/>
  <c r="C78"/>
  <c r="C82"/>
  <c r="C84"/>
  <c r="C89"/>
  <c r="C93"/>
  <c r="C94"/>
  <c r="C99"/>
  <c r="C108"/>
  <c r="C113"/>
  <c r="C123"/>
  <c r="C124"/>
  <c r="C129"/>
  <c r="C130"/>
  <c r="C138"/>
  <c r="C139"/>
  <c r="C141"/>
  <c r="C147"/>
  <c r="C149"/>
  <c r="C164"/>
  <c r="CX42"/>
  <c r="CX9"/>
  <c r="CX41"/>
  <c r="CX21"/>
  <c r="CX29"/>
  <c r="CY49"/>
  <c r="CX16"/>
  <c r="CX23"/>
  <c r="CX34"/>
  <c r="CX25"/>
  <c r="CX28"/>
  <c r="CY11"/>
  <c r="CY16"/>
  <c r="CX22"/>
  <c r="CX49"/>
  <c r="CX37"/>
  <c r="CX11"/>
  <c r="C65"/>
  <c r="C66"/>
  <c r="C71"/>
  <c r="C74"/>
  <c r="C83"/>
  <c r="C86"/>
  <c r="C88"/>
  <c r="C91"/>
  <c r="C96"/>
  <c r="C103"/>
  <c r="C110"/>
  <c r="C115"/>
  <c r="C142"/>
  <c r="C148"/>
  <c r="C150"/>
  <c r="C154"/>
  <c r="C160"/>
  <c r="C163"/>
  <c r="C166"/>
  <c r="C75"/>
  <c r="C79"/>
  <c r="C92"/>
  <c r="C97"/>
  <c r="C106"/>
  <c r="C111"/>
  <c r="C116"/>
  <c r="C121"/>
  <c r="C125"/>
  <c r="C127"/>
  <c r="C131"/>
  <c r="C136"/>
  <c r="C143"/>
  <c r="C146"/>
  <c r="C162"/>
  <c r="C167"/>
  <c r="C169"/>
  <c r="CY13"/>
  <c r="CY15"/>
  <c r="C67"/>
  <c r="C70"/>
  <c r="C73"/>
  <c r="C87"/>
  <c r="C102"/>
  <c r="C107"/>
  <c r="C112"/>
  <c r="C117"/>
  <c r="C118"/>
  <c r="C126"/>
  <c r="C132"/>
  <c r="C137"/>
  <c r="C151"/>
  <c r="C153"/>
  <c r="C155"/>
  <c r="C159"/>
  <c r="C168"/>
  <c r="CY9"/>
  <c r="CY46"/>
  <c r="CY28"/>
  <c r="CY25"/>
  <c r="CY38"/>
  <c r="CY31"/>
  <c r="CY24"/>
  <c r="CY18"/>
  <c r="CY29"/>
  <c r="CY41"/>
  <c r="CY8"/>
  <c r="CY19"/>
  <c r="CY21"/>
  <c r="CY22"/>
  <c r="CX26"/>
  <c r="CX46"/>
  <c r="CX8"/>
  <c r="CX38"/>
  <c r="CX44"/>
  <c r="CX14"/>
  <c r="CX31"/>
  <c r="CX50"/>
  <c r="CY34"/>
  <c r="CY23"/>
  <c r="CY37"/>
  <c r="CT26"/>
  <c r="CT11"/>
  <c r="CT38"/>
  <c r="BO29"/>
  <c r="CC8" s="1"/>
  <c r="CC9" s="1"/>
  <c r="CT29"/>
  <c r="CT18"/>
  <c r="CT15"/>
  <c r="CT6"/>
  <c r="AZ28"/>
  <c r="CC10" s="1"/>
  <c r="CT22"/>
  <c r="CT16"/>
  <c r="CT7"/>
  <c r="CT43"/>
  <c r="CX45"/>
  <c r="CY45"/>
  <c r="CY47"/>
  <c r="CX47"/>
  <c r="CY33"/>
  <c r="CX33"/>
  <c r="CY35"/>
  <c r="CX35"/>
  <c r="CX40"/>
  <c r="CY40"/>
  <c r="CY39"/>
  <c r="CX39"/>
  <c r="CY7"/>
  <c r="CX7"/>
  <c r="CJ8"/>
  <c r="CJ10"/>
  <c r="CJ9" s="1"/>
  <c r="CJ12" s="1"/>
  <c r="AR7"/>
  <c r="AR20" s="1"/>
  <c r="E1"/>
  <c r="CX32"/>
  <c r="CX18"/>
  <c r="CY14"/>
  <c r="CY36"/>
  <c r="CX6"/>
  <c r="CX20"/>
  <c r="CX48"/>
  <c r="CY20"/>
  <c r="CY6"/>
  <c r="CX24"/>
  <c r="CY26"/>
  <c r="CV17"/>
  <c r="CZ13"/>
  <c r="CU50"/>
  <c r="CU38"/>
  <c r="CU28"/>
  <c r="CZ47"/>
  <c r="BL36"/>
  <c r="CZ20"/>
  <c r="CZ40"/>
  <c r="CZ7"/>
  <c r="CV10"/>
  <c r="CZ22"/>
  <c r="CV30"/>
  <c r="CK9"/>
  <c r="CK12" s="1"/>
  <c r="CZ24"/>
  <c r="CV27"/>
  <c r="CZ49"/>
  <c r="CZ48"/>
  <c r="CZ45"/>
  <c r="CW34"/>
  <c r="CU35"/>
  <c r="CU40"/>
  <c r="CV43"/>
  <c r="CW8"/>
  <c r="CU7"/>
  <c r="CY50"/>
  <c r="CU25"/>
  <c r="CU32"/>
  <c r="CU36"/>
  <c r="CU41"/>
  <c r="CU48"/>
  <c r="CW51" l="1"/>
  <c r="CX12"/>
  <c r="BM46"/>
  <c r="CI10"/>
  <c r="CM7"/>
  <c r="CM10" s="1"/>
  <c r="CM9" s="1"/>
  <c r="CM12" s="1"/>
  <c r="CN7"/>
  <c r="CN10" s="1"/>
  <c r="CN9" s="1"/>
  <c r="CN12" s="1"/>
  <c r="CL7"/>
  <c r="CL10" s="1"/>
  <c r="CL9" s="1"/>
  <c r="CL12" s="1"/>
  <c r="CT51"/>
  <c r="CX10"/>
  <c r="CY10"/>
  <c r="CX43"/>
  <c r="CY43"/>
  <c r="CX27"/>
  <c r="CY27"/>
  <c r="CY30"/>
  <c r="CX30"/>
  <c r="CX17"/>
  <c r="CY17"/>
  <c r="CJ14"/>
  <c r="CK6" s="1"/>
  <c r="CK8" s="1"/>
  <c r="CK14" s="1"/>
  <c r="CL6" s="1"/>
  <c r="CL8" s="1"/>
  <c r="CL14" s="1"/>
  <c r="CM6" s="1"/>
  <c r="CM8" s="1"/>
  <c r="CM14" s="1"/>
  <c r="CN6" s="1"/>
  <c r="CN8" s="1"/>
  <c r="CN14" s="1"/>
  <c r="CC11"/>
  <c r="BL46" l="1"/>
  <c r="BL47" s="1"/>
  <c r="BM47"/>
  <c r="CZ27"/>
  <c r="CZ51" s="1"/>
  <c r="CI9"/>
  <c r="CI12" s="1"/>
  <c r="CX51"/>
  <c r="CY51"/>
</calcChain>
</file>

<file path=xl/sharedStrings.xml><?xml version="1.0" encoding="utf-8"?>
<sst xmlns="http://schemas.openxmlformats.org/spreadsheetml/2006/main" count="461" uniqueCount="273">
  <si>
    <t>N°</t>
  </si>
  <si>
    <t>MOUVEMENTS COMPTABLES</t>
  </si>
  <si>
    <t>Soldes à ce jour :</t>
  </si>
  <si>
    <t>DOSSIER :</t>
  </si>
  <si>
    <t>€</t>
  </si>
  <si>
    <t>C6112</t>
  </si>
  <si>
    <t>PATRIMOINE FINANCIER de :</t>
  </si>
  <si>
    <t xml:space="preserve">DEPENSES </t>
  </si>
  <si>
    <t>PREVISIONS</t>
  </si>
  <si>
    <t>GESTION trimestrielle &amp; ANNUELLE</t>
  </si>
  <si>
    <t>C5111</t>
  </si>
  <si>
    <t>Tuteur ou Administrateur Légal :</t>
  </si>
  <si>
    <t>Date ordonnance ou début de l'exercice :</t>
  </si>
  <si>
    <t>Date de ce jour :</t>
  </si>
  <si>
    <t>Somme==&gt;</t>
  </si>
  <si>
    <t>Montant</t>
  </si>
  <si>
    <t>C5112</t>
  </si>
  <si>
    <t>C5113</t>
  </si>
  <si>
    <t>C5121</t>
  </si>
  <si>
    <t>C5122</t>
  </si>
  <si>
    <t>C5123</t>
  </si>
  <si>
    <t>C5130</t>
  </si>
  <si>
    <t>C5140</t>
  </si>
  <si>
    <t>C5150</t>
  </si>
  <si>
    <t>C5160</t>
  </si>
  <si>
    <t>C5170</t>
  </si>
  <si>
    <t>C5180</t>
  </si>
  <si>
    <t>C5190</t>
  </si>
  <si>
    <t>C5200</t>
  </si>
  <si>
    <t>Compte</t>
  </si>
  <si>
    <t>Libellé</t>
  </si>
  <si>
    <t>Organisme</t>
  </si>
  <si>
    <t>Solde à l'ordon. ou au 1/1</t>
  </si>
  <si>
    <t>Solde à ce jour</t>
  </si>
  <si>
    <t>Organismes</t>
  </si>
  <si>
    <t>Estimations</t>
  </si>
  <si>
    <t>P</t>
  </si>
  <si>
    <t>CUMUL à ce jour</t>
  </si>
  <si>
    <t>Prévisions à l'année</t>
  </si>
  <si>
    <t>FDG</t>
  </si>
  <si>
    <t>Dernier règlement</t>
  </si>
  <si>
    <t>RECETTES</t>
  </si>
  <si>
    <t>derniers encaissements</t>
  </si>
  <si>
    <t>Dernier règlement ou encaissement</t>
  </si>
  <si>
    <t>Prochain règlement ou encaissement</t>
  </si>
  <si>
    <t>Prévisions  /  3mois</t>
  </si>
  <si>
    <t>Prévisions  /  6mois</t>
  </si>
  <si>
    <t>Prévisions  /  9mois</t>
  </si>
  <si>
    <t>Prévisions  /  1an</t>
  </si>
  <si>
    <t>Prévisions trimestrielles</t>
  </si>
  <si>
    <t>C2111</t>
  </si>
  <si>
    <t>C6110</t>
  </si>
  <si>
    <t xml:space="preserve">ENTRETIEN </t>
  </si>
  <si>
    <t>X</t>
  </si>
  <si>
    <t>C7001</t>
  </si>
  <si>
    <t>PENSION-RETRAITE 1</t>
  </si>
  <si>
    <t xml:space="preserve">Total Patrimoine </t>
  </si>
  <si>
    <t>C2112</t>
  </si>
  <si>
    <t>C6111</t>
  </si>
  <si>
    <t>VETURE</t>
  </si>
  <si>
    <t>C7002</t>
  </si>
  <si>
    <t>PENSION-RETRAITE 2</t>
  </si>
  <si>
    <t>SOLDE EN DEBUT D'EXERCICE 
(ou à la date de l'Ordonnance) :</t>
  </si>
  <si>
    <t>Ressources annuelles</t>
  </si>
  <si>
    <t>C2113</t>
  </si>
  <si>
    <t>AIDE MENAGERE, URSSAF</t>
  </si>
  <si>
    <t>C7003</t>
  </si>
  <si>
    <t>PENSION-RETRAITE 3</t>
  </si>
  <si>
    <t>RECETTES DE L'EXERCICE
(ou depuis la date de l'Ordonnance) :</t>
  </si>
  <si>
    <t>TOTAL ENTREES</t>
  </si>
  <si>
    <t>C2121</t>
  </si>
  <si>
    <t>C6210</t>
  </si>
  <si>
    <t>LOYER, HOTEL</t>
  </si>
  <si>
    <t>C7101</t>
  </si>
  <si>
    <t>PENSION-RETRAITE 4</t>
  </si>
  <si>
    <t>TOTAL PRODUITS :</t>
  </si>
  <si>
    <t>Dépenses annuelles</t>
  </si>
  <si>
    <t>C2122</t>
  </si>
  <si>
    <t>C6211</t>
  </si>
  <si>
    <t>COPROPRIETE</t>
  </si>
  <si>
    <t>C7102</t>
  </si>
  <si>
    <t>PENSION-RETRAITE 5</t>
  </si>
  <si>
    <t>DEPENSES DE L'EXERCICE
(ou depuis la date de l'Ordonnance) :</t>
  </si>
  <si>
    <t>FDG annuels</t>
  </si>
  <si>
    <t>C2123</t>
  </si>
  <si>
    <t>C6212</t>
  </si>
  <si>
    <t>ELECTRICITE, CHAUFFAGE, FUEL,EAU, TELEPHONE</t>
  </si>
  <si>
    <t>C7103</t>
  </si>
  <si>
    <t>PENSION-RETRAITE 6</t>
  </si>
  <si>
    <t>SOLDE DE L'EXERCICE :</t>
  </si>
  <si>
    <t>Débours estimés</t>
  </si>
  <si>
    <t>C2130</t>
  </si>
  <si>
    <t>C6213</t>
  </si>
  <si>
    <t>REMBT DETTES ET SURENDETTEMENT</t>
  </si>
  <si>
    <t>C7104</t>
  </si>
  <si>
    <t>PENSION-RETRAITE 7</t>
  </si>
  <si>
    <t>TOTAL SORTIES</t>
  </si>
  <si>
    <t>C2140</t>
  </si>
  <si>
    <t>C6214</t>
  </si>
  <si>
    <t>OBSEQUES</t>
  </si>
  <si>
    <t>C7201</t>
  </si>
  <si>
    <t>PENSION-RETRAITE 8</t>
  </si>
  <si>
    <t>C2150</t>
  </si>
  <si>
    <t>C6215</t>
  </si>
  <si>
    <t>REPARATION, TRAVAUX, NETTOYAGE, DEMENAGEMENT</t>
  </si>
  <si>
    <t>C7301</t>
  </si>
  <si>
    <t>PENSION-RETRAITE 9</t>
  </si>
  <si>
    <t>SOLDE</t>
  </si>
  <si>
    <t>C2160</t>
  </si>
  <si>
    <t>C6216</t>
  </si>
  <si>
    <t>C7401</t>
  </si>
  <si>
    <t>PENSION-RETRAITE 10</t>
  </si>
  <si>
    <t>C2170</t>
  </si>
  <si>
    <t>C6217</t>
  </si>
  <si>
    <t>HEBERGEMENT</t>
  </si>
  <si>
    <t>C7501</t>
  </si>
  <si>
    <t>CAF</t>
  </si>
  <si>
    <t>C2180</t>
  </si>
  <si>
    <t>C6310</t>
  </si>
  <si>
    <t>IMPOT</t>
  </si>
  <si>
    <t>C7601</t>
  </si>
  <si>
    <t>RENTE VIAGERE</t>
  </si>
  <si>
    <t>C2190</t>
  </si>
  <si>
    <t>C6311</t>
  </si>
  <si>
    <t>VACANCE, VOYAGE, LOISIR, ABONNEMENT</t>
  </si>
  <si>
    <t>C7602</t>
  </si>
  <si>
    <t>ENCAISSEMENT LOYER</t>
  </si>
  <si>
    <t>C2200</t>
  </si>
  <si>
    <t>C6312</t>
  </si>
  <si>
    <t>HONORAIRE</t>
  </si>
  <si>
    <t>C7603</t>
  </si>
  <si>
    <t>INTERET LIVRET (A,B,PEL,CEL,PEP,LEP,CODEVI)</t>
  </si>
  <si>
    <t>TOTAUX</t>
  </si>
  <si>
    <t>C6313</t>
  </si>
  <si>
    <t>SOLDE FDG ANNEE PASSEE</t>
  </si>
  <si>
    <t>C7604</t>
  </si>
  <si>
    <t>Coupons et plus valuessur titres</t>
  </si>
  <si>
    <t>C6410</t>
  </si>
  <si>
    <t>ASSURANCES</t>
  </si>
  <si>
    <t>C7605</t>
  </si>
  <si>
    <t>C6510</t>
  </si>
  <si>
    <t>ACHAT MOBILIER, APPAREIL MENAGER, GROS ACHAT DIVERS</t>
  </si>
  <si>
    <t>C7606</t>
  </si>
  <si>
    <t>REMBOURSEMENT MUTUELLE</t>
  </si>
  <si>
    <t>C6610</t>
  </si>
  <si>
    <t>C7607</t>
  </si>
  <si>
    <t>Vente appartmenent, Maison, terrain</t>
  </si>
  <si>
    <t>C6611</t>
  </si>
  <si>
    <t>C7608</t>
  </si>
  <si>
    <t>Vente meuble</t>
  </si>
  <si>
    <t>C6710</t>
  </si>
  <si>
    <t>MOINS VALUES SUR TITRES</t>
  </si>
  <si>
    <t>C7701</t>
  </si>
  <si>
    <t>Encaissement succession</t>
  </si>
  <si>
    <t>C6810</t>
  </si>
  <si>
    <t>FRAIS BANCAIRE</t>
  </si>
  <si>
    <t>C7702</t>
  </si>
  <si>
    <t>Remboursement trop perçu</t>
  </si>
  <si>
    <t>C6910</t>
  </si>
  <si>
    <t>FDG + Débours 
TUTELLE</t>
  </si>
  <si>
    <t>C7801</t>
  </si>
  <si>
    <t>Cadeaux</t>
  </si>
  <si>
    <t>C7901</t>
  </si>
  <si>
    <t>Autres recettes diverses</t>
  </si>
  <si>
    <r>
      <t xml:space="preserve">Annuel </t>
    </r>
    <r>
      <rPr>
        <b/>
        <sz val="6"/>
        <rFont val="MS Sans Serif"/>
        <family val="2"/>
      </rPr>
      <t xml:space="preserve">(ou depuis le contrôle des comptes) </t>
    </r>
  </si>
  <si>
    <t>RESSOURCES MENSUELLES MOYENNES :</t>
  </si>
  <si>
    <t>DEPENSES MENSUELLES MOYENNES</t>
  </si>
  <si>
    <t>Entretien, Repas, Coiffeur, véture</t>
  </si>
  <si>
    <t>Aide ménagère, URSSAF</t>
  </si>
  <si>
    <t>Loyer, Copropriété, Hotel, maison de retraite, hébergement</t>
  </si>
  <si>
    <t xml:space="preserve">EDF, Téléphone, EAU, FUEL, Assurances </t>
  </si>
  <si>
    <t>Remboursement dettes (surendettement)</t>
  </si>
  <si>
    <t>Réparation, travaux, nettoyages, déménagements, achat mobilier, appareils ménagers</t>
  </si>
  <si>
    <t>Honoraires</t>
  </si>
  <si>
    <t>Impôts</t>
  </si>
  <si>
    <t>Frais médicaux, frais mutuelle</t>
  </si>
  <si>
    <t xml:space="preserve">Moins values sur Titres, frais bancaires </t>
  </si>
  <si>
    <t>Vacances, loisirs, abonnements, divers</t>
  </si>
  <si>
    <t>Emoluments tutelle année en cours et solde année passée</t>
  </si>
  <si>
    <t>DEPENSES TOTALES :</t>
  </si>
  <si>
    <t>BENEFICE OU DEFICIT MENSUEL MOYEN :</t>
  </si>
  <si>
    <t>SOLDES (BENEFICE ou DEFICIT)</t>
  </si>
  <si>
    <t>RESSOURCES</t>
  </si>
  <si>
    <t>LC2</t>
  </si>
  <si>
    <t>LC3</t>
  </si>
  <si>
    <t>DEPENSES</t>
  </si>
  <si>
    <t>COMPTES</t>
  </si>
  <si>
    <t>Mesure</t>
  </si>
  <si>
    <t>CODE</t>
  </si>
  <si>
    <t>LIBELLE</t>
  </si>
  <si>
    <t>OBSERVATION</t>
  </si>
  <si>
    <t>dates</t>
  </si>
  <si>
    <t/>
  </si>
  <si>
    <t>Monsieur Jean Luc JARROT</t>
  </si>
  <si>
    <t xml:space="preserve">A NOUVEAUX : </t>
  </si>
  <si>
    <t>FRAIS MEDICAUX ET REMBOURSEMENTS</t>
  </si>
  <si>
    <t>ALS : VIREMENTS CAF</t>
  </si>
  <si>
    <t>Compte courant 1</t>
  </si>
  <si>
    <t>LIVRET A</t>
  </si>
  <si>
    <t>CODEVI</t>
  </si>
  <si>
    <t>CEL</t>
  </si>
  <si>
    <t>Compte TITRES</t>
  </si>
  <si>
    <t>Compte courant 4</t>
  </si>
  <si>
    <t>ASS VIE</t>
  </si>
  <si>
    <t xml:space="preserve">C/LIVRET </t>
  </si>
  <si>
    <t>ASSO</t>
  </si>
  <si>
    <t>LEP</t>
  </si>
  <si>
    <t>Compte courant 2</t>
  </si>
  <si>
    <t>compte courant 4</t>
  </si>
  <si>
    <t>MUTUELLE SANTE</t>
  </si>
  <si>
    <t>VC0002 ARGENT DE LA SEMAINE</t>
  </si>
  <si>
    <t>VC0009 ARGENT DE LA SEMAINE</t>
  </si>
  <si>
    <t>VC0016 ARGENT DE LA SEMAINE</t>
  </si>
  <si>
    <t>VC0023 ARGENT DE LA SEMAINE</t>
  </si>
  <si>
    <t>VC0030 ARGENT DE LA SEMAINE</t>
  </si>
  <si>
    <t>VC0006 ARGENT DE LA SEMAINE</t>
  </si>
  <si>
    <t>VC0013 ARGENT DE LA SEMAINE</t>
  </si>
  <si>
    <t>VC0020 ARGENT DE LA SEMAINE</t>
  </si>
  <si>
    <t>VC0027 ARGENT DE LA SEMAINE</t>
  </si>
  <si>
    <t>VC0003 ARGENT DE LA SEMAINE</t>
  </si>
  <si>
    <t>VC0010 ARGENT DE LA SEMAINE</t>
  </si>
  <si>
    <t>VC0017 ARGENT DE LA SEMAINE</t>
  </si>
  <si>
    <t>VC0024 ARGENT DE LA SEMAINE</t>
  </si>
  <si>
    <t>VC0301 ACHATS CHAUSSURES</t>
  </si>
  <si>
    <t>PRLV SFR MOBILE- 332801</t>
  </si>
  <si>
    <t>VC0311 ANNIVERSAIRE COUSIN</t>
  </si>
  <si>
    <t>VC0324 PRIME EXEPTIONNEL</t>
  </si>
  <si>
    <t>VC0308 ARGENT POUR SORTIE</t>
  </si>
  <si>
    <t>VC0319 INSCRIPTION FORMATION CU</t>
  </si>
  <si>
    <t>VC0323 VACANCES CHEZ SA TANTE</t>
  </si>
  <si>
    <t>VC0116 PARTICIPATION CHARGES D' HERBERGEMENT</t>
  </si>
  <si>
    <t>VC0114 PARTICIPATION  CHARGES D' HERBERGEMENT</t>
  </si>
  <si>
    <t>VC0101 PARTICIPATION CHARGES DE</t>
  </si>
  <si>
    <t>VC0104 PARTICIPATION CHARGES DE</t>
  </si>
  <si>
    <t>VC0102 PARTICIPATION CHARGES DE</t>
  </si>
  <si>
    <t>VC0224 CARTE NAVIGO</t>
  </si>
  <si>
    <t>VC0226 CARTE NAVIGO</t>
  </si>
  <si>
    <t>VC0225 CARTE NAVIGO</t>
  </si>
  <si>
    <t>COM RET DAB 4 12/12 BOULA</t>
  </si>
  <si>
    <t>COM  COTIS. MOYENS PAIEMENT 01</t>
  </si>
  <si>
    <t>COM  COTIS. MOYENS PAIEMENT 02</t>
  </si>
  <si>
    <t>COM RET DAB 1 02/13 BOULA</t>
  </si>
  <si>
    <t>COM  COTIS. MOYENS PAIEMENT 03</t>
  </si>
  <si>
    <t>COM RET DAB 2 03/13 BOULA</t>
  </si>
  <si>
    <t>COM  COTIS. MOYENS PAIEMENT 04</t>
  </si>
  <si>
    <t>REM  0998503 PRIME EXEPTIONELLE</t>
  </si>
  <si>
    <t>VIR  ESAT PLEYEL- 134846</t>
  </si>
  <si>
    <t>VIR  ESAT PLEYEL- 163690</t>
  </si>
  <si>
    <t>VIR  ESAT PLEYEL- 193715</t>
  </si>
  <si>
    <t>VIR  ESAT PLEYEL- 228369</t>
  </si>
  <si>
    <t>VIR  C.A.F DE SEINE-ST-DENIS-</t>
  </si>
  <si>
    <t>INTERETS ACQUIS POUR 2012</t>
  </si>
  <si>
    <t>SORTIES ET ANNIVERSAIRES</t>
  </si>
  <si>
    <t>Crédit Agricole</t>
  </si>
  <si>
    <t>LCL</t>
  </si>
  <si>
    <t>CCP</t>
  </si>
  <si>
    <t>ExcelLIOD</t>
  </si>
  <si>
    <t>Fait à  le :</t>
  </si>
  <si>
    <t>Pour l'Entreprise ???</t>
  </si>
  <si>
    <t>Monsieur X</t>
  </si>
  <si>
    <t>Téléphone :  ???</t>
  </si>
  <si>
    <t>COMPTES de :</t>
  </si>
  <si>
    <t>(vide)</t>
  </si>
  <si>
    <t>Nombre de Montant</t>
  </si>
  <si>
    <t>Données</t>
  </si>
  <si>
    <t>ENTRETIEN</t>
  </si>
  <si>
    <t>EDF, EAU, TEL</t>
  </si>
  <si>
    <t>HEBERGEMENT FOYER, MAISON DE RETRAITE</t>
  </si>
  <si>
    <t>VACANCES, LOISIRS, ABONNEMENTS</t>
  </si>
  <si>
    <t>FRAIS BANCAIRES</t>
  </si>
  <si>
    <t>PENSION 2</t>
  </si>
  <si>
    <t>Somme de Montant</t>
  </si>
  <si>
    <t>Total général</t>
  </si>
</sst>
</file>

<file path=xl/styles.xml><?xml version="1.0" encoding="utf-8"?>
<styleSheet xmlns="http://schemas.openxmlformats.org/spreadsheetml/2006/main">
  <numFmts count="6">
    <numFmt numFmtId="164" formatCode="#,##0.00\ &quot;F&quot;;\-#,##0.00\ &quot;F&quot;"/>
    <numFmt numFmtId="165" formatCode="dd\.mm\.yy"/>
    <numFmt numFmtId="166" formatCode="dd\ mmmm\ yyyy"/>
    <numFmt numFmtId="167" formatCode="[$-40C]mmm\-yy;@"/>
    <numFmt numFmtId="168" formatCode="[$-40C]d\-mmm\-yy;@"/>
    <numFmt numFmtId="169" formatCode="[$-40C]dd\-mmm\-yy;@"/>
  </numFmts>
  <fonts count="66">
    <font>
      <sz val="10"/>
      <name val="MS Sans Serif"/>
    </font>
    <font>
      <b/>
      <sz val="10"/>
      <name val="MS Sans Serif"/>
      <family val="2"/>
    </font>
    <font>
      <b/>
      <i/>
      <sz val="10"/>
      <name val="MS Sans Serif"/>
      <family val="2"/>
    </font>
    <font>
      <sz val="12"/>
      <name val="Dutch"/>
    </font>
    <font>
      <b/>
      <sz val="12"/>
      <name val="Dutch"/>
    </font>
    <font>
      <b/>
      <sz val="18"/>
      <name val="Dutch"/>
    </font>
    <font>
      <sz val="2"/>
      <name val="Small Fonts"/>
      <family val="2"/>
    </font>
    <font>
      <sz val="9"/>
      <name val="Times New Roman"/>
      <family val="1"/>
    </font>
    <font>
      <sz val="1"/>
      <name val="Small Fonts"/>
      <family val="2"/>
    </font>
    <font>
      <sz val="8"/>
      <name val="Dutch"/>
      <family val="1"/>
    </font>
    <font>
      <b/>
      <sz val="16"/>
      <name val="Dutch"/>
      <family val="1"/>
    </font>
    <font>
      <sz val="10"/>
      <name val="Dutch"/>
      <family val="1"/>
    </font>
    <font>
      <b/>
      <sz val="10"/>
      <name val="Dutch"/>
    </font>
    <font>
      <b/>
      <sz val="14"/>
      <name val="Dutch"/>
      <family val="1"/>
    </font>
    <font>
      <sz val="14"/>
      <name val="Dutch"/>
      <family val="1"/>
    </font>
    <font>
      <b/>
      <sz val="11"/>
      <name val="Dutch"/>
      <family val="1"/>
    </font>
    <font>
      <b/>
      <sz val="8"/>
      <name val="Dutch"/>
      <family val="1"/>
    </font>
    <font>
      <b/>
      <sz val="9"/>
      <name val="Times New Roman"/>
      <family val="1"/>
    </font>
    <font>
      <b/>
      <sz val="12"/>
      <name val="Dutch"/>
      <family val="1"/>
    </font>
    <font>
      <b/>
      <sz val="16"/>
      <name val="Dutch"/>
    </font>
    <font>
      <i/>
      <sz val="12"/>
      <name val="Dutch"/>
    </font>
    <font>
      <i/>
      <sz val="14"/>
      <name val="Dutch"/>
    </font>
    <font>
      <i/>
      <sz val="10"/>
      <name val="Dutch"/>
    </font>
    <font>
      <b/>
      <i/>
      <sz val="10"/>
      <name val="Dutch"/>
    </font>
    <font>
      <b/>
      <i/>
      <sz val="11"/>
      <name val="Dutch"/>
    </font>
    <font>
      <b/>
      <u/>
      <sz val="13"/>
      <name val="Dutch"/>
    </font>
    <font>
      <b/>
      <sz val="14"/>
      <name val="Dutch"/>
    </font>
    <font>
      <sz val="16"/>
      <name val="Dutch"/>
      <family val="1"/>
    </font>
    <font>
      <b/>
      <sz val="13"/>
      <name val="Dutch"/>
      <family val="1"/>
    </font>
    <font>
      <b/>
      <i/>
      <sz val="20"/>
      <name val="Dutch"/>
    </font>
    <font>
      <b/>
      <u/>
      <sz val="14"/>
      <name val="Dutch"/>
      <family val="1"/>
    </font>
    <font>
      <b/>
      <u/>
      <sz val="18"/>
      <name val="Dutch"/>
      <family val="1"/>
    </font>
    <font>
      <sz val="7"/>
      <name val="Dutch"/>
    </font>
    <font>
      <i/>
      <sz val="11"/>
      <name val="Dutch"/>
    </font>
    <font>
      <u/>
      <sz val="12"/>
      <name val="Dutch"/>
    </font>
    <font>
      <sz val="12"/>
      <name val="MS Sans Serif"/>
      <family val="2"/>
    </font>
    <font>
      <sz val="12"/>
      <name val="Dutch"/>
      <family val="1"/>
    </font>
    <font>
      <sz val="12"/>
      <name val="Arial"/>
      <family val="2"/>
    </font>
    <font>
      <b/>
      <sz val="12"/>
      <name val="Arial"/>
      <family val="2"/>
    </font>
    <font>
      <b/>
      <sz val="12"/>
      <name val="MS Sans Serif"/>
      <family val="2"/>
    </font>
    <font>
      <b/>
      <sz val="12"/>
      <name val="Arial"/>
      <family val="2"/>
    </font>
    <font>
      <b/>
      <sz val="16"/>
      <name val="Arial"/>
      <family val="2"/>
    </font>
    <font>
      <sz val="7"/>
      <name val="Dutch"/>
      <family val="1"/>
    </font>
    <font>
      <i/>
      <sz val="8"/>
      <name val="Dutch"/>
      <family val="1"/>
    </font>
    <font>
      <i/>
      <sz val="9"/>
      <name val="Dutch"/>
      <family val="1"/>
    </font>
    <font>
      <b/>
      <sz val="20"/>
      <name val="Dutch"/>
      <family val="1"/>
    </font>
    <font>
      <sz val="20"/>
      <name val="Dutch"/>
      <family val="1"/>
    </font>
    <font>
      <b/>
      <i/>
      <sz val="8"/>
      <name val="Dutch"/>
    </font>
    <font>
      <b/>
      <i/>
      <sz val="10"/>
      <name val="Dutch"/>
      <family val="1"/>
    </font>
    <font>
      <b/>
      <sz val="8"/>
      <name val="Dutch"/>
    </font>
    <font>
      <b/>
      <sz val="16"/>
      <name val="MS Sans Serif"/>
      <family val="2"/>
    </font>
    <font>
      <b/>
      <sz val="18"/>
      <name val="Dutch"/>
      <family val="1"/>
    </font>
    <font>
      <sz val="16"/>
      <name val="Dutch"/>
    </font>
    <font>
      <b/>
      <sz val="11"/>
      <name val="Dutch"/>
    </font>
    <font>
      <b/>
      <i/>
      <sz val="12"/>
      <name val="Arial"/>
      <family val="2"/>
    </font>
    <font>
      <b/>
      <sz val="6"/>
      <name val="MS Sans Serif"/>
      <family val="2"/>
    </font>
    <font>
      <sz val="10"/>
      <name val="Dutch"/>
    </font>
    <font>
      <b/>
      <sz val="10"/>
      <name val="MS Sans Serif"/>
      <family val="2"/>
    </font>
    <font>
      <i/>
      <sz val="11"/>
      <name val="Arial"/>
      <family val="2"/>
    </font>
    <font>
      <b/>
      <i/>
      <sz val="14"/>
      <name val="Arial"/>
      <family val="2"/>
    </font>
    <font>
      <b/>
      <sz val="22"/>
      <name val="Dutch"/>
    </font>
    <font>
      <sz val="8"/>
      <name val="MS Sans Serif"/>
      <family val="2"/>
    </font>
    <font>
      <sz val="12"/>
      <name val="Times New Roman"/>
      <family val="1"/>
    </font>
    <font>
      <i/>
      <sz val="12"/>
      <name val="Swiss"/>
    </font>
    <font>
      <sz val="8"/>
      <name val="MS Sans Serif"/>
      <family val="2"/>
    </font>
    <font>
      <sz val="10"/>
      <name val="MS Sans Serif"/>
      <family val="2"/>
    </font>
  </fonts>
  <fills count="10">
    <fill>
      <patternFill patternType="none"/>
    </fill>
    <fill>
      <patternFill patternType="gray125"/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26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7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/>
    <xf numFmtId="0" fontId="8" fillId="0" borderId="0" xfId="0" applyFont="1" applyBorder="1"/>
    <xf numFmtId="0" fontId="3" fillId="0" borderId="5" xfId="0" applyFont="1" applyBorder="1"/>
    <xf numFmtId="0" fontId="5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165" fontId="4" fillId="0" borderId="4" xfId="0" applyNumberFormat="1" applyFont="1" applyBorder="1" applyAlignment="1">
      <alignment horizontal="centerContinuous" vertical="center"/>
    </xf>
    <xf numFmtId="165" fontId="3" fillId="0" borderId="0" xfId="0" applyNumberFormat="1" applyFont="1"/>
    <xf numFmtId="14" fontId="5" fillId="0" borderId="6" xfId="0" applyNumberFormat="1" applyFont="1" applyBorder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/>
    <xf numFmtId="0" fontId="14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 vertical="center"/>
    </xf>
    <xf numFmtId="0" fontId="11" fillId="0" borderId="2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4" fontId="15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/>
    <xf numFmtId="0" fontId="3" fillId="0" borderId="1" xfId="0" applyFont="1" applyBorder="1" applyAlignment="1">
      <alignment horizontal="centerContinuous" vertical="center"/>
    </xf>
    <xf numFmtId="0" fontId="19" fillId="0" borderId="8" xfId="0" applyFont="1" applyBorder="1" applyAlignment="1">
      <alignment horizontal="centerContinuous" vertical="center"/>
    </xf>
    <xf numFmtId="0" fontId="19" fillId="0" borderId="9" xfId="0" applyFont="1" applyBorder="1" applyAlignment="1">
      <alignment horizontal="centerContinuous" vertical="center"/>
    </xf>
    <xf numFmtId="0" fontId="19" fillId="0" borderId="10" xfId="0" applyFont="1" applyBorder="1" applyAlignment="1">
      <alignment horizontal="centerContinuous" vertical="center"/>
    </xf>
    <xf numFmtId="4" fontId="5" fillId="0" borderId="10" xfId="0" applyNumberFormat="1" applyFont="1" applyBorder="1" applyAlignment="1">
      <alignment horizontal="centerContinuous" vertical="center"/>
    </xf>
    <xf numFmtId="4" fontId="5" fillId="0" borderId="8" xfId="0" applyNumberFormat="1" applyFont="1" applyBorder="1" applyAlignment="1">
      <alignment horizontal="centerContinuous" vertical="center"/>
    </xf>
    <xf numFmtId="4" fontId="5" fillId="0" borderId="9" xfId="0" applyNumberFormat="1" applyFont="1" applyBorder="1" applyAlignment="1">
      <alignment horizontal="centerContinuous" vertical="center"/>
    </xf>
    <xf numFmtId="14" fontId="12" fillId="0" borderId="4" xfId="0" applyNumberFormat="1" applyFont="1" applyBorder="1" applyAlignment="1">
      <alignment horizontal="centerContinuous" vertical="center" wrapText="1"/>
    </xf>
    <xf numFmtId="14" fontId="12" fillId="0" borderId="8" xfId="0" applyNumberFormat="1" applyFont="1" applyBorder="1" applyAlignment="1">
      <alignment horizontal="centerContinuous" vertical="center" wrapText="1"/>
    </xf>
    <xf numFmtId="0" fontId="12" fillId="0" borderId="9" xfId="0" applyFont="1" applyBorder="1" applyAlignment="1">
      <alignment horizontal="centerContinuous" vertical="center"/>
    </xf>
    <xf numFmtId="165" fontId="12" fillId="0" borderId="10" xfId="0" applyNumberFormat="1" applyFont="1" applyBorder="1" applyAlignment="1">
      <alignment horizontal="centerContinuous" vertical="center"/>
    </xf>
    <xf numFmtId="14" fontId="12" fillId="0" borderId="8" xfId="0" applyNumberFormat="1" applyFont="1" applyBorder="1" applyAlignment="1">
      <alignment horizontal="centerContinuous" vertical="center"/>
    </xf>
    <xf numFmtId="165" fontId="12" fillId="0" borderId="9" xfId="0" applyNumberFormat="1" applyFont="1" applyBorder="1" applyAlignment="1">
      <alignment horizontal="centerContinuous" vertical="center"/>
    </xf>
    <xf numFmtId="165" fontId="11" fillId="0" borderId="9" xfId="0" applyNumberFormat="1" applyFont="1" applyBorder="1" applyAlignment="1">
      <alignment horizontal="centerContinuous" vertical="center"/>
    </xf>
    <xf numFmtId="165" fontId="11" fillId="0" borderId="10" xfId="0" applyNumberFormat="1" applyFont="1" applyBorder="1" applyAlignment="1">
      <alignment horizontal="centerContinuous" vertical="center"/>
    </xf>
    <xf numFmtId="0" fontId="20" fillId="0" borderId="0" xfId="0" applyFont="1" applyBorder="1"/>
    <xf numFmtId="0" fontId="21" fillId="0" borderId="0" xfId="0" applyFont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Continuous" vertical="center" wrapText="1"/>
    </xf>
    <xf numFmtId="0" fontId="14" fillId="0" borderId="9" xfId="0" applyFont="1" applyBorder="1" applyAlignment="1">
      <alignment horizontal="centerContinuous" vertical="center"/>
    </xf>
    <xf numFmtId="0" fontId="14" fillId="0" borderId="10" xfId="0" applyFont="1" applyBorder="1" applyAlignment="1">
      <alignment horizontal="centerContinuous" vertical="center"/>
    </xf>
    <xf numFmtId="14" fontId="12" fillId="0" borderId="0" xfId="0" applyNumberFormat="1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4" fontId="25" fillId="0" borderId="8" xfId="0" applyNumberFormat="1" applyFont="1" applyBorder="1" applyAlignment="1">
      <alignment horizontal="centerContinuous" vertical="center"/>
    </xf>
    <xf numFmtId="4" fontId="25" fillId="0" borderId="1" xfId="0" applyNumberFormat="1" applyFont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Continuous" vertical="center"/>
    </xf>
    <xf numFmtId="4" fontId="14" fillId="0" borderId="0" xfId="0" applyNumberFormat="1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26" fillId="0" borderId="6" xfId="0" applyFont="1" applyBorder="1" applyAlignment="1">
      <alignment horizontal="centerContinuous" vertical="center"/>
    </xf>
    <xf numFmtId="0" fontId="26" fillId="0" borderId="6" xfId="0" applyFont="1" applyBorder="1" applyAlignment="1">
      <alignment vertical="center"/>
    </xf>
    <xf numFmtId="4" fontId="27" fillId="0" borderId="6" xfId="0" applyNumberFormat="1" applyFont="1" applyBorder="1" applyAlignment="1">
      <alignment horizontal="centerContinuous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Continuous" vertical="center"/>
    </xf>
    <xf numFmtId="0" fontId="14" fillId="0" borderId="5" xfId="0" applyFont="1" applyBorder="1" applyAlignment="1">
      <alignment vertical="center"/>
    </xf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5" xfId="0" applyFont="1" applyBorder="1" applyAlignment="1"/>
    <xf numFmtId="0" fontId="3" fillId="0" borderId="0" xfId="0" applyFont="1" applyBorder="1" applyAlignment="1">
      <alignment horizontal="centerContinuous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1" xfId="0" applyFont="1" applyBorder="1"/>
    <xf numFmtId="0" fontId="3" fillId="0" borderId="2" xfId="0" applyFont="1" applyBorder="1"/>
    <xf numFmtId="0" fontId="3" fillId="0" borderId="12" xfId="0" applyFont="1" applyBorder="1"/>
    <xf numFmtId="0" fontId="14" fillId="0" borderId="8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Continuous" vertical="center"/>
    </xf>
    <xf numFmtId="0" fontId="11" fillId="0" borderId="10" xfId="0" applyFont="1" applyBorder="1" applyAlignment="1">
      <alignment horizontal="centerContinuous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Continuous" vertical="center"/>
    </xf>
    <xf numFmtId="0" fontId="26" fillId="0" borderId="5" xfId="0" applyFont="1" applyBorder="1" applyAlignment="1">
      <alignment vertical="center"/>
    </xf>
    <xf numFmtId="0" fontId="30" fillId="0" borderId="4" xfId="0" applyFont="1" applyBorder="1" applyAlignment="1">
      <alignment horizontal="centerContinuous" vertical="center"/>
    </xf>
    <xf numFmtId="4" fontId="31" fillId="0" borderId="6" xfId="0" applyNumberFormat="1" applyFont="1" applyBorder="1" applyAlignment="1">
      <alignment horizontal="centerContinuous" vertical="center"/>
    </xf>
    <xf numFmtId="4" fontId="10" fillId="0" borderId="0" xfId="0" applyNumberFormat="1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3" fontId="33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3" fontId="24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3" fontId="33" fillId="0" borderId="1" xfId="0" applyNumberFormat="1" applyFont="1" applyBorder="1" applyAlignment="1">
      <alignment horizontal="center" vertical="center" wrapText="1"/>
    </xf>
    <xf numFmtId="3" fontId="20" fillId="0" borderId="0" xfId="0" applyNumberFormat="1" applyFont="1" applyBorder="1"/>
    <xf numFmtId="10" fontId="22" fillId="0" borderId="13" xfId="0" applyNumberFormat="1" applyFont="1" applyBorder="1" applyAlignment="1">
      <alignment horizontal="center" vertical="center"/>
    </xf>
    <xf numFmtId="0" fontId="34" fillId="0" borderId="4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Continuous" vertical="center" wrapText="1"/>
    </xf>
    <xf numFmtId="0" fontId="35" fillId="0" borderId="4" xfId="0" applyFont="1" applyBorder="1" applyAlignment="1">
      <alignment horizontal="centerContinuous" vertical="center" wrapText="1"/>
    </xf>
    <xf numFmtId="0" fontId="35" fillId="0" borderId="0" xfId="0" applyFont="1" applyBorder="1" applyAlignment="1">
      <alignment horizontal="centerContinuous" vertical="center" wrapText="1"/>
    </xf>
    <xf numFmtId="0" fontId="36" fillId="0" borderId="4" xfId="0" applyFont="1" applyBorder="1" applyAlignment="1">
      <alignment horizontal="centerContinuous" vertical="center" wrapText="1"/>
    </xf>
    <xf numFmtId="0" fontId="36" fillId="0" borderId="0" xfId="0" applyFont="1" applyBorder="1" applyAlignment="1">
      <alignment horizontal="centerContinuous" vertical="center" wrapText="1"/>
    </xf>
    <xf numFmtId="0" fontId="38" fillId="0" borderId="0" xfId="0" applyFont="1" applyBorder="1" applyAlignment="1">
      <alignment horizontal="center" vertical="center"/>
    </xf>
    <xf numFmtId="3" fontId="37" fillId="0" borderId="0" xfId="0" applyNumberFormat="1" applyFont="1" applyBorder="1" applyAlignment="1">
      <alignment horizontal="center" vertical="center"/>
    </xf>
    <xf numFmtId="0" fontId="39" fillId="0" borderId="4" xfId="0" applyFont="1" applyBorder="1" applyAlignment="1">
      <alignment horizontal="centerContinuous" vertical="center" wrapText="1"/>
    </xf>
    <xf numFmtId="0" fontId="39" fillId="0" borderId="0" xfId="0" applyFont="1" applyBorder="1" applyAlignment="1">
      <alignment horizontal="centerContinuous" vertical="center" wrapText="1"/>
    </xf>
    <xf numFmtId="3" fontId="40" fillId="0" borderId="6" xfId="0" applyNumberFormat="1" applyFont="1" applyBorder="1" applyAlignment="1">
      <alignment horizontal="center" vertical="center"/>
    </xf>
    <xf numFmtId="0" fontId="26" fillId="0" borderId="8" xfId="0" applyFont="1" applyBorder="1" applyAlignment="1">
      <alignment horizontal="centerContinuous" vertical="center" wrapText="1"/>
    </xf>
    <xf numFmtId="0" fontId="26" fillId="0" borderId="9" xfId="0" applyFont="1" applyBorder="1" applyAlignment="1">
      <alignment horizontal="centerContinuous" vertical="center" wrapText="1"/>
    </xf>
    <xf numFmtId="0" fontId="38" fillId="0" borderId="5" xfId="0" applyFont="1" applyBorder="1" applyAlignment="1">
      <alignment horizontal="center" vertical="center"/>
    </xf>
    <xf numFmtId="3" fontId="37" fillId="0" borderId="5" xfId="0" applyNumberFormat="1" applyFont="1" applyBorder="1" applyAlignment="1">
      <alignment horizontal="center" vertical="center"/>
    </xf>
    <xf numFmtId="3" fontId="40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 wrapText="1"/>
    </xf>
    <xf numFmtId="3" fontId="41" fillId="0" borderId="9" xfId="0" applyNumberFormat="1" applyFont="1" applyBorder="1" applyAlignment="1">
      <alignment horizontal="center" vertical="center"/>
    </xf>
    <xf numFmtId="3" fontId="41" fillId="0" borderId="10" xfId="0" applyNumberFormat="1" applyFont="1" applyBorder="1" applyAlignment="1">
      <alignment horizontal="center" vertical="center"/>
    </xf>
    <xf numFmtId="165" fontId="43" fillId="0" borderId="0" xfId="0" applyNumberFormat="1" applyFont="1" applyBorder="1"/>
    <xf numFmtId="1" fontId="9" fillId="0" borderId="14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165" fontId="12" fillId="0" borderId="8" xfId="0" applyNumberFormat="1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44" fillId="0" borderId="1" xfId="0" applyFont="1" applyBorder="1" applyAlignment="1">
      <alignment horizontal="center" vertical="center" wrapText="1"/>
    </xf>
    <xf numFmtId="165" fontId="42" fillId="0" borderId="1" xfId="0" applyNumberFormat="1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4" fontId="36" fillId="0" borderId="0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3" fontId="44" fillId="0" borderId="6" xfId="0" applyNumberFormat="1" applyFont="1" applyBorder="1" applyAlignment="1">
      <alignment horizontal="center" vertical="center" wrapText="1"/>
    </xf>
    <xf numFmtId="4" fontId="36" fillId="0" borderId="6" xfId="0" applyNumberFormat="1" applyFont="1" applyBorder="1" applyAlignment="1">
      <alignment horizontal="center" vertical="center" wrapText="1"/>
    </xf>
    <xf numFmtId="165" fontId="16" fillId="0" borderId="6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Continuous" vertical="center" wrapText="1"/>
    </xf>
    <xf numFmtId="0" fontId="43" fillId="0" borderId="12" xfId="0" applyFont="1" applyBorder="1" applyAlignment="1">
      <alignment horizontal="centerContinuous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64" fontId="18" fillId="0" borderId="9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Continuous" vertical="center"/>
    </xf>
    <xf numFmtId="4" fontId="28" fillId="0" borderId="16" xfId="0" applyNumberFormat="1" applyFont="1" applyBorder="1" applyAlignment="1">
      <alignment vertical="center"/>
    </xf>
    <xf numFmtId="0" fontId="45" fillId="0" borderId="8" xfId="0" applyFont="1" applyBorder="1" applyAlignment="1">
      <alignment horizontal="centerContinuous" vertical="center"/>
    </xf>
    <xf numFmtId="0" fontId="46" fillId="0" borderId="9" xfId="0" applyFont="1" applyBorder="1" applyAlignment="1">
      <alignment horizontal="centerContinuous" vertical="center"/>
    </xf>
    <xf numFmtId="0" fontId="23" fillId="0" borderId="12" xfId="0" applyFont="1" applyBorder="1" applyAlignment="1">
      <alignment horizontal="right" vertical="center"/>
    </xf>
    <xf numFmtId="0" fontId="45" fillId="0" borderId="14" xfId="0" applyFont="1" applyBorder="1" applyAlignment="1">
      <alignment horizontal="centerContinuous" vertical="center"/>
    </xf>
    <xf numFmtId="0" fontId="46" fillId="0" borderId="6" xfId="0" applyFont="1" applyBorder="1" applyAlignment="1">
      <alignment horizontal="centerContinuous" vertical="center"/>
    </xf>
    <xf numFmtId="0" fontId="46" fillId="0" borderId="7" xfId="0" applyFont="1" applyBorder="1" applyAlignment="1">
      <alignment horizontal="centerContinuous" vertical="center"/>
    </xf>
    <xf numFmtId="0" fontId="4" fillId="0" borderId="0" xfId="0" applyFont="1" applyBorder="1"/>
    <xf numFmtId="165" fontId="47" fillId="0" borderId="0" xfId="0" applyNumberFormat="1" applyFont="1" applyBorder="1" applyAlignment="1">
      <alignment horizontal="center" vertical="center" wrapText="1"/>
    </xf>
    <xf numFmtId="165" fontId="48" fillId="0" borderId="0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165" fontId="49" fillId="0" borderId="1" xfId="0" applyNumberFormat="1" applyFont="1" applyBorder="1" applyAlignment="1">
      <alignment horizontal="center" vertical="center" wrapText="1"/>
    </xf>
    <xf numFmtId="165" fontId="47" fillId="0" borderId="0" xfId="0" applyNumberFormat="1" applyFont="1" applyBorder="1"/>
    <xf numFmtId="14" fontId="14" fillId="0" borderId="9" xfId="0" applyNumberFormat="1" applyFont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2" fillId="0" borderId="17" xfId="0" applyFont="1" applyBorder="1" applyAlignment="1">
      <alignment horizontal="centerContinuous" vertical="center" wrapText="1"/>
    </xf>
    <xf numFmtId="0" fontId="2" fillId="0" borderId="18" xfId="0" applyFont="1" applyBorder="1" applyAlignment="1">
      <alignment horizontal="centerContinuous" vertical="center" wrapText="1"/>
    </xf>
    <xf numFmtId="0" fontId="14" fillId="0" borderId="4" xfId="0" applyFont="1" applyBorder="1" applyAlignment="1">
      <alignment horizontal="centerContinuous" vertical="center" wrapText="1"/>
    </xf>
    <xf numFmtId="0" fontId="14" fillId="0" borderId="0" xfId="0" applyFont="1" applyBorder="1" applyAlignment="1">
      <alignment horizontal="centerContinuous" vertical="center" wrapText="1"/>
    </xf>
    <xf numFmtId="3" fontId="41" fillId="0" borderId="0" xfId="0" applyNumberFormat="1" applyFont="1" applyBorder="1" applyAlignment="1">
      <alignment horizontal="center" vertical="center"/>
    </xf>
    <xf numFmtId="3" fontId="41" fillId="0" borderId="5" xfId="0" applyNumberFormat="1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Continuous" vertical="center" wrapText="1"/>
    </xf>
    <xf numFmtId="4" fontId="10" fillId="0" borderId="6" xfId="0" applyNumberFormat="1" applyFont="1" applyBorder="1" applyAlignment="1">
      <alignment horizontal="centerContinuous" vertical="center" wrapText="1"/>
    </xf>
    <xf numFmtId="0" fontId="50" fillId="0" borderId="14" xfId="0" applyFont="1" applyBorder="1" applyAlignment="1">
      <alignment horizontal="centerContinuous" vertical="center" wrapText="1"/>
    </xf>
    <xf numFmtId="0" fontId="50" fillId="0" borderId="6" xfId="0" applyFont="1" applyBorder="1" applyAlignment="1">
      <alignment horizontal="centerContinuous" vertical="center" wrapText="1"/>
    </xf>
    <xf numFmtId="3" fontId="41" fillId="0" borderId="6" xfId="0" applyNumberFormat="1" applyFont="1" applyBorder="1" applyAlignment="1">
      <alignment horizontal="center" vertical="center"/>
    </xf>
    <xf numFmtId="3" fontId="41" fillId="0" borderId="7" xfId="0" applyNumberFormat="1" applyFont="1" applyBorder="1" applyAlignment="1">
      <alignment horizontal="center" vertical="center"/>
    </xf>
    <xf numFmtId="166" fontId="27" fillId="0" borderId="0" xfId="0" applyNumberFormat="1" applyFont="1" applyBorder="1" applyAlignment="1">
      <alignment horizontal="centerContinuous" vertical="center"/>
    </xf>
    <xf numFmtId="166" fontId="3" fillId="0" borderId="0" xfId="0" applyNumberFormat="1" applyFont="1" applyBorder="1" applyAlignment="1">
      <alignment horizontal="centerContinuous" vertical="center"/>
    </xf>
    <xf numFmtId="0" fontId="51" fillId="0" borderId="8" xfId="0" applyFont="1" applyBorder="1" applyAlignment="1">
      <alignment vertical="center"/>
    </xf>
    <xf numFmtId="0" fontId="46" fillId="0" borderId="9" xfId="0" applyFont="1" applyBorder="1" applyAlignment="1">
      <alignment vertical="center"/>
    </xf>
    <xf numFmtId="0" fontId="46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14" fontId="14" fillId="0" borderId="9" xfId="0" applyNumberFormat="1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47" fillId="0" borderId="7" xfId="0" applyFont="1" applyBorder="1" applyAlignment="1">
      <alignment horizontal="center" vertical="center" wrapText="1"/>
    </xf>
    <xf numFmtId="4" fontId="14" fillId="0" borderId="0" xfId="0" applyNumberFormat="1" applyFont="1" applyBorder="1" applyAlignment="1">
      <alignment horizontal="center" vertical="center" wrapText="1"/>
    </xf>
    <xf numFmtId="165" fontId="18" fillId="0" borderId="0" xfId="0" applyNumberFormat="1" applyFont="1" applyBorder="1" applyAlignment="1">
      <alignment horizontal="center" vertical="center" wrapText="1"/>
    </xf>
    <xf numFmtId="165" fontId="36" fillId="0" borderId="0" xfId="0" applyNumberFormat="1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horizontal="center" vertical="center" wrapText="1"/>
    </xf>
    <xf numFmtId="165" fontId="36" fillId="0" borderId="6" xfId="0" applyNumberFormat="1" applyFont="1" applyBorder="1" applyAlignment="1">
      <alignment horizontal="center" vertical="center" wrapText="1"/>
    </xf>
    <xf numFmtId="164" fontId="52" fillId="0" borderId="9" xfId="0" applyNumberFormat="1" applyFont="1" applyBorder="1" applyAlignment="1">
      <alignment horizontal="center" vertical="center" wrapText="1"/>
    </xf>
    <xf numFmtId="165" fontId="52" fillId="0" borderId="2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14" fontId="0" fillId="0" borderId="0" xfId="0" applyNumberFormat="1"/>
    <xf numFmtId="165" fontId="2" fillId="0" borderId="19" xfId="0" applyNumberFormat="1" applyFont="1" applyBorder="1" applyAlignment="1">
      <alignment horizontal="centerContinuous" vertical="center" wrapText="1"/>
    </xf>
    <xf numFmtId="14" fontId="53" fillId="0" borderId="1" xfId="0" applyNumberFormat="1" applyFont="1" applyBorder="1" applyAlignment="1">
      <alignment horizontal="center" vertical="center" wrapText="1"/>
    </xf>
    <xf numFmtId="165" fontId="53" fillId="0" borderId="1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8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6" fillId="0" borderId="20" xfId="0" applyFont="1" applyBorder="1"/>
    <xf numFmtId="14" fontId="22" fillId="0" borderId="0" xfId="0" applyNumberFormat="1" applyFont="1" applyBorder="1"/>
    <xf numFmtId="14" fontId="11" fillId="0" borderId="0" xfId="0" applyNumberFormat="1" applyFont="1" applyAlignment="1">
      <alignment vertical="center"/>
    </xf>
    <xf numFmtId="3" fontId="54" fillId="0" borderId="0" xfId="0" applyNumberFormat="1" applyFont="1" applyBorder="1" applyAlignment="1">
      <alignment horizontal="center" vertical="center"/>
    </xf>
    <xf numFmtId="3" fontId="54" fillId="0" borderId="5" xfId="0" applyNumberFormat="1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36" fillId="0" borderId="6" xfId="0" applyNumberFormat="1" applyFont="1" applyBorder="1" applyAlignment="1">
      <alignment horizontal="center" vertical="center" wrapText="1"/>
    </xf>
    <xf numFmtId="0" fontId="14" fillId="0" borderId="7" xfId="0" applyNumberFormat="1" applyFont="1" applyBorder="1" applyAlignment="1">
      <alignment horizontal="center" vertical="center" wrapText="1"/>
    </xf>
    <xf numFmtId="0" fontId="52" fillId="0" borderId="9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2" fillId="0" borderId="21" xfId="0" applyFont="1" applyBorder="1" applyAlignment="1">
      <alignment horizontal="centerContinuous" vertical="center" wrapText="1"/>
    </xf>
    <xf numFmtId="0" fontId="12" fillId="0" borderId="22" xfId="0" applyFont="1" applyBorder="1" applyAlignment="1">
      <alignment horizontal="centerContinuous" vertical="center" wrapText="1"/>
    </xf>
    <xf numFmtId="0" fontId="12" fillId="0" borderId="23" xfId="0" applyFont="1" applyBorder="1" applyAlignment="1">
      <alignment horizontal="centerContinuous" vertical="center" wrapText="1"/>
    </xf>
    <xf numFmtId="0" fontId="1" fillId="0" borderId="24" xfId="0" applyFont="1" applyBorder="1" applyAlignment="1">
      <alignment horizontal="center" vertical="center" wrapText="1"/>
    </xf>
    <xf numFmtId="0" fontId="12" fillId="0" borderId="25" xfId="0" applyFont="1" applyBorder="1"/>
    <xf numFmtId="1" fontId="11" fillId="0" borderId="0" xfId="0" applyNumberFormat="1" applyFont="1" applyBorder="1"/>
    <xf numFmtId="1" fontId="26" fillId="0" borderId="26" xfId="0" applyNumberFormat="1" applyFont="1" applyBorder="1"/>
    <xf numFmtId="0" fontId="11" fillId="0" borderId="26" xfId="0" applyFont="1" applyBorder="1"/>
    <xf numFmtId="0" fontId="11" fillId="0" borderId="25" xfId="0" applyFont="1" applyBorder="1"/>
    <xf numFmtId="0" fontId="11" fillId="0" borderId="0" xfId="0" applyFont="1" applyBorder="1" applyAlignment="1">
      <alignment horizontal="centerContinuous"/>
    </xf>
    <xf numFmtId="1" fontId="3" fillId="0" borderId="26" xfId="0" applyNumberFormat="1" applyFont="1" applyBorder="1"/>
    <xf numFmtId="0" fontId="12" fillId="0" borderId="0" xfId="0" applyFont="1" applyBorder="1"/>
    <xf numFmtId="0" fontId="26" fillId="0" borderId="27" xfId="0" applyFont="1" applyBorder="1"/>
    <xf numFmtId="0" fontId="11" fillId="0" borderId="28" xfId="0" applyFont="1" applyBorder="1"/>
    <xf numFmtId="1" fontId="5" fillId="0" borderId="29" xfId="0" applyNumberFormat="1" applyFont="1" applyBorder="1"/>
    <xf numFmtId="0" fontId="4" fillId="0" borderId="0" xfId="0" applyFont="1" applyBorder="1" applyAlignment="1">
      <alignment horizontal="centerContinuous" wrapText="1"/>
    </xf>
    <xf numFmtId="0" fontId="11" fillId="0" borderId="0" xfId="0" applyFont="1" applyBorder="1" applyAlignment="1">
      <alignment horizontal="centerContinuous" wrapText="1"/>
    </xf>
    <xf numFmtId="0" fontId="53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2" fontId="56" fillId="0" borderId="3" xfId="0" applyNumberFormat="1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Continuous" vertical="center" wrapText="1"/>
    </xf>
    <xf numFmtId="0" fontId="46" fillId="0" borderId="9" xfId="0" applyFont="1" applyBorder="1" applyAlignment="1">
      <alignment horizontal="centerContinuous" vertical="center" wrapText="1"/>
    </xf>
    <xf numFmtId="165" fontId="20" fillId="0" borderId="30" xfId="0" applyNumberFormat="1" applyFont="1" applyBorder="1" applyAlignment="1">
      <alignment horizontal="centerContinuous"/>
    </xf>
    <xf numFmtId="165" fontId="53" fillId="0" borderId="8" xfId="0" applyNumberFormat="1" applyFont="1" applyBorder="1" applyAlignment="1">
      <alignment horizontal="centerContinuous" vertical="center"/>
    </xf>
    <xf numFmtId="0" fontId="22" fillId="0" borderId="1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/>
    </xf>
    <xf numFmtId="4" fontId="58" fillId="0" borderId="5" xfId="0" applyNumberFormat="1" applyFont="1" applyBorder="1" applyAlignment="1">
      <alignment horizontal="center" vertical="center"/>
    </xf>
    <xf numFmtId="3" fontId="58" fillId="0" borderId="5" xfId="0" applyNumberFormat="1" applyFont="1" applyBorder="1" applyAlignment="1">
      <alignment horizontal="center" vertical="center"/>
    </xf>
    <xf numFmtId="4" fontId="58" fillId="0" borderId="7" xfId="0" applyNumberFormat="1" applyFont="1" applyBorder="1" applyAlignment="1">
      <alignment horizontal="center" vertical="center"/>
    </xf>
    <xf numFmtId="3" fontId="58" fillId="0" borderId="7" xfId="0" applyNumberFormat="1" applyFont="1" applyBorder="1" applyAlignment="1">
      <alignment horizontal="center" vertical="center"/>
    </xf>
    <xf numFmtId="0" fontId="58" fillId="0" borderId="5" xfId="0" applyFont="1" applyBorder="1" applyAlignment="1">
      <alignment horizontal="center" vertical="center"/>
    </xf>
    <xf numFmtId="0" fontId="59" fillId="0" borderId="10" xfId="0" applyFont="1" applyBorder="1" applyAlignment="1">
      <alignment horizontal="center" vertical="center"/>
    </xf>
    <xf numFmtId="2" fontId="56" fillId="0" borderId="15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Continuous" vertical="center" wrapText="1"/>
    </xf>
    <xf numFmtId="0" fontId="12" fillId="0" borderId="4" xfId="0" applyFont="1" applyBorder="1" applyAlignment="1">
      <alignment horizontal="centerContinuous" vertical="center" wrapText="1"/>
    </xf>
    <xf numFmtId="0" fontId="11" fillId="0" borderId="5" xfId="0" applyFont="1" applyBorder="1" applyAlignment="1">
      <alignment horizontal="centerContinuous" vertical="center" wrapText="1"/>
    </xf>
    <xf numFmtId="4" fontId="18" fillId="0" borderId="1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horizontal="centerContinuous" vertical="center"/>
    </xf>
    <xf numFmtId="0" fontId="22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Continuous" vertical="center" wrapText="1"/>
    </xf>
    <xf numFmtId="0" fontId="32" fillId="0" borderId="5" xfId="0" applyFont="1" applyBorder="1" applyAlignment="1">
      <alignment horizontal="centerContinuous" vertical="center" wrapText="1"/>
    </xf>
    <xf numFmtId="0" fontId="9" fillId="0" borderId="5" xfId="0" applyFont="1" applyBorder="1" applyAlignment="1">
      <alignment horizontal="centerContinuous" vertical="center" wrapText="1"/>
    </xf>
    <xf numFmtId="0" fontId="9" fillId="0" borderId="4" xfId="0" applyFont="1" applyBorder="1" applyAlignment="1">
      <alignment horizontal="centerContinuous" vertical="center" wrapText="1"/>
    </xf>
    <xf numFmtId="14" fontId="3" fillId="0" borderId="4" xfId="0" applyNumberFormat="1" applyFont="1" applyBorder="1" applyAlignment="1">
      <alignment horizontal="centerContinuous" vertical="center" wrapText="1"/>
    </xf>
    <xf numFmtId="14" fontId="3" fillId="0" borderId="5" xfId="0" applyNumberFormat="1" applyFont="1" applyBorder="1" applyAlignment="1">
      <alignment horizontal="centerContinuous" vertical="center" wrapText="1"/>
    </xf>
    <xf numFmtId="14" fontId="9" fillId="0" borderId="4" xfId="0" applyNumberFormat="1" applyFont="1" applyBorder="1" applyAlignment="1">
      <alignment horizontal="centerContinuous" vertical="center" wrapText="1"/>
    </xf>
    <xf numFmtId="3" fontId="33" fillId="0" borderId="1" xfId="0" quotePrefix="1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Continuous" vertical="center"/>
    </xf>
    <xf numFmtId="0" fontId="19" fillId="0" borderId="12" xfId="0" applyFont="1" applyBorder="1" applyAlignment="1">
      <alignment horizontal="centerContinuous" vertical="center"/>
    </xf>
    <xf numFmtId="0" fontId="9" fillId="4" borderId="31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Continuous" vertical="center" wrapText="1"/>
    </xf>
    <xf numFmtId="2" fontId="4" fillId="0" borderId="3" xfId="0" applyNumberFormat="1" applyFont="1" applyBorder="1" applyAlignment="1">
      <alignment horizontal="centerContinuous" vertical="center" wrapText="1"/>
    </xf>
    <xf numFmtId="2" fontId="3" fillId="6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Continuous"/>
    </xf>
    <xf numFmtId="0" fontId="0" fillId="7" borderId="0" xfId="0" applyFill="1"/>
    <xf numFmtId="0" fontId="12" fillId="0" borderId="0" xfId="0" applyFont="1" applyAlignment="1">
      <alignment horizontal="center"/>
    </xf>
    <xf numFmtId="0" fontId="57" fillId="0" borderId="0" xfId="0" applyFont="1" applyAlignment="1">
      <alignment horizontal="centerContinuous"/>
    </xf>
    <xf numFmtId="0" fontId="5" fillId="3" borderId="6" xfId="0" applyFont="1" applyFill="1" applyBorder="1" applyAlignment="1">
      <alignment vertical="center"/>
    </xf>
    <xf numFmtId="0" fontId="16" fillId="3" borderId="32" xfId="0" applyFont="1" applyFill="1" applyBorder="1" applyAlignment="1">
      <alignment horizontal="center" vertical="center" wrapText="1"/>
    </xf>
    <xf numFmtId="0" fontId="3" fillId="3" borderId="4" xfId="0" applyFont="1" applyFill="1" applyBorder="1"/>
    <xf numFmtId="4" fontId="13" fillId="3" borderId="16" xfId="0" applyNumberFormat="1" applyFont="1" applyFill="1" applyBorder="1" applyAlignment="1">
      <alignment horizontal="left" vertical="center"/>
    </xf>
    <xf numFmtId="2" fontId="60" fillId="3" borderId="3" xfId="0" applyNumberFormat="1" applyFont="1" applyFill="1" applyBorder="1" applyAlignment="1">
      <alignment horizontal="center" vertical="center"/>
    </xf>
    <xf numFmtId="165" fontId="10" fillId="3" borderId="3" xfId="0" applyNumberFormat="1" applyFont="1" applyFill="1" applyBorder="1" applyAlignment="1">
      <alignment horizontal="centerContinuous" vertical="center"/>
    </xf>
    <xf numFmtId="2" fontId="6" fillId="3" borderId="12" xfId="0" applyNumberFormat="1" applyFont="1" applyFill="1" applyBorder="1"/>
    <xf numFmtId="2" fontId="3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3" fillId="8" borderId="0" xfId="0" applyNumberFormat="1" applyFont="1" applyFill="1" applyBorder="1" applyAlignment="1">
      <alignment horizontal="center" vertical="center" wrapText="1"/>
    </xf>
    <xf numFmtId="2" fontId="3" fillId="3" borderId="13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/>
    <xf numFmtId="2" fontId="56" fillId="3" borderId="3" xfId="0" applyNumberFormat="1" applyFont="1" applyFill="1" applyBorder="1" applyAlignment="1">
      <alignment horizontal="center" vertical="center" wrapText="1"/>
    </xf>
    <xf numFmtId="2" fontId="3" fillId="3" borderId="3" xfId="0" applyNumberFormat="1" applyFont="1" applyFill="1" applyBorder="1" applyAlignment="1">
      <alignment horizontal="center" vertical="center"/>
    </xf>
    <xf numFmtId="2" fontId="56" fillId="3" borderId="15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/>
    </xf>
    <xf numFmtId="2" fontId="4" fillId="3" borderId="6" xfId="0" applyNumberFormat="1" applyFont="1" applyFill="1" applyBorder="1" applyAlignment="1">
      <alignment horizontal="center" vertical="center"/>
    </xf>
    <xf numFmtId="2" fontId="56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/>
    </xf>
    <xf numFmtId="2" fontId="56" fillId="0" borderId="2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0" fontId="53" fillId="3" borderId="32" xfId="0" applyFont="1" applyFill="1" applyBorder="1" applyAlignment="1">
      <alignment horizontal="center" vertical="center" wrapText="1"/>
    </xf>
    <xf numFmtId="14" fontId="53" fillId="0" borderId="1" xfId="0" applyNumberFormat="1" applyFont="1" applyBorder="1" applyAlignment="1">
      <alignment horizontal="centerContinuous" vertical="center" wrapText="1"/>
    </xf>
    <xf numFmtId="0" fontId="53" fillId="3" borderId="32" xfId="0" applyFont="1" applyFill="1" applyBorder="1" applyAlignment="1">
      <alignment horizontal="centerContinuous" vertical="center" wrapText="1"/>
    </xf>
    <xf numFmtId="0" fontId="17" fillId="0" borderId="1" xfId="0" applyFont="1" applyBorder="1" applyAlignment="1">
      <alignment horizontal="centerContinuous" vertical="center" wrapText="1"/>
    </xf>
    <xf numFmtId="2" fontId="62" fillId="0" borderId="13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Continuous" vertical="center" wrapText="1"/>
    </xf>
    <xf numFmtId="0" fontId="29" fillId="0" borderId="4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0" fontId="6" fillId="0" borderId="33" xfId="0" applyFont="1" applyBorder="1"/>
    <xf numFmtId="2" fontId="62" fillId="0" borderId="1" xfId="0" applyNumberFormat="1" applyFont="1" applyBorder="1" applyAlignment="1">
      <alignment horizontal="center" vertical="center" wrapText="1"/>
    </xf>
    <xf numFmtId="165" fontId="12" fillId="0" borderId="4" xfId="0" applyNumberFormat="1" applyFont="1" applyBorder="1" applyAlignment="1">
      <alignment horizontal="centerContinuous" vertical="center"/>
    </xf>
    <xf numFmtId="165" fontId="19" fillId="0" borderId="14" xfId="0" applyNumberFormat="1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68" fontId="3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Continuous" vertical="center" wrapText="1"/>
    </xf>
    <xf numFmtId="0" fontId="63" fillId="0" borderId="33" xfId="0" applyFont="1" applyBorder="1"/>
    <xf numFmtId="0" fontId="4" fillId="3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14" fillId="0" borderId="9" xfId="0" applyNumberFormat="1" applyFont="1" applyBorder="1" applyAlignment="1">
      <alignment horizontal="centerContinuous" vertical="center"/>
    </xf>
    <xf numFmtId="0" fontId="11" fillId="0" borderId="0" xfId="0" applyNumberFormat="1" applyFont="1" applyBorder="1" applyAlignment="1">
      <alignment horizontal="centerContinuous" vertical="center"/>
    </xf>
    <xf numFmtId="0" fontId="11" fillId="0" borderId="2" xfId="0" applyNumberFormat="1" applyFont="1" applyBorder="1" applyAlignment="1">
      <alignment horizontal="centerContinuous" vertical="center"/>
    </xf>
    <xf numFmtId="0" fontId="12" fillId="0" borderId="7" xfId="0" applyNumberFormat="1" applyFont="1" applyBorder="1" applyAlignment="1">
      <alignment horizontal="centerContinuous" vertical="center" wrapText="1"/>
    </xf>
    <xf numFmtId="0" fontId="5" fillId="0" borderId="9" xfId="0" applyNumberFormat="1" applyFont="1" applyBorder="1" applyAlignment="1">
      <alignment horizontal="centerContinuous" vertical="center"/>
    </xf>
    <xf numFmtId="165" fontId="3" fillId="2" borderId="9" xfId="0" applyNumberFormat="1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2" fontId="3" fillId="8" borderId="9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Continuous" vertical="center" wrapText="1"/>
    </xf>
    <xf numFmtId="1" fontId="4" fillId="0" borderId="1" xfId="0" applyNumberFormat="1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 wrapText="1"/>
    </xf>
    <xf numFmtId="169" fontId="3" fillId="0" borderId="3" xfId="0" applyNumberFormat="1" applyFont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5" borderId="3" xfId="0" applyNumberFormat="1" applyFont="1" applyFill="1" applyBorder="1" applyAlignment="1">
      <alignment horizontal="center" vertical="center" wrapText="1"/>
    </xf>
    <xf numFmtId="2" fontId="3" fillId="5" borderId="13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35" xfId="0" applyBorder="1"/>
    <xf numFmtId="0" fontId="0" fillId="0" borderId="34" xfId="0" pivotButton="1" applyBorder="1"/>
    <xf numFmtId="0" fontId="0" fillId="0" borderId="36" xfId="0" applyBorder="1"/>
    <xf numFmtId="0" fontId="0" fillId="0" borderId="37" xfId="0" applyBorder="1"/>
    <xf numFmtId="0" fontId="0" fillId="0" borderId="34" xfId="0" pivotButton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NumberFormat="1" applyBorder="1" applyAlignment="1">
      <alignment horizontal="center"/>
    </xf>
    <xf numFmtId="0" fontId="0" fillId="0" borderId="36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38" xfId="0" applyNumberForma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2" fontId="0" fillId="0" borderId="40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2" formatCode="0.00"/>
    </dxf>
    <dxf>
      <numFmt numFmtId="2" formatCode="0.00"/>
    </dxf>
    <dxf>
      <numFmt numFmtId="2" formatCode="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lasseur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C6" t="str">
            <v>C5111</v>
          </cell>
        </row>
        <row r="7">
          <cell r="C7" t="str">
            <v>C5113</v>
          </cell>
        </row>
        <row r="8">
          <cell r="C8" t="str">
            <v>C7001</v>
          </cell>
        </row>
        <row r="9">
          <cell r="C9" t="str">
            <v>C5111</v>
          </cell>
        </row>
        <row r="10">
          <cell r="C10" t="str">
            <v>C5111</v>
          </cell>
        </row>
        <row r="11">
          <cell r="C11" t="str">
            <v>C5111</v>
          </cell>
        </row>
        <row r="12">
          <cell r="C12" t="str">
            <v>C5112</v>
          </cell>
        </row>
        <row r="13">
          <cell r="C13" t="str">
            <v>C5113</v>
          </cell>
        </row>
        <row r="14">
          <cell r="C14" t="str">
            <v>C5113</v>
          </cell>
        </row>
        <row r="15">
          <cell r="C15" t="str">
            <v>C5113</v>
          </cell>
        </row>
        <row r="16">
          <cell r="C16" t="str">
            <v>C5113</v>
          </cell>
        </row>
        <row r="17">
          <cell r="C17" t="str">
            <v>C5113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" refreshedDate="41905.541884837963" createdVersion="1" refreshedVersion="3" recordCount="494" upgradeOnRefresh="1">
  <cacheSource type="worksheet">
    <worksheetSource name="_xlnm.Database"/>
  </cacheSource>
  <cacheFields count="19">
    <cacheField name="dates" numFmtId="0">
      <sharedItems containsNonDate="0" containsDate="1" containsString="0" containsBlank="1" minDate="2013-01-01T00:00:00" maxDate="2013-05-07T00:00:00"/>
    </cacheField>
    <cacheField name="CODE" numFmtId="0">
      <sharedItems containsBlank="1" count="14">
        <s v="A NOUVEAUX : "/>
        <m/>
        <s v="C7605"/>
        <s v="C6110"/>
        <s v="C6810"/>
        <s v="C7501"/>
        <s v="C6216"/>
        <s v="C6217"/>
        <s v="C6212"/>
        <s v="C6311"/>
        <s v="C7002"/>
        <s v="C6111"/>
        <s v="X"/>
        <s v="C6510" u="1"/>
      </sharedItems>
    </cacheField>
    <cacheField name="LIBELLE" numFmtId="0">
      <sharedItems containsBlank="1" count="13">
        <m/>
        <s v="ALS : VIREMENTS CAF"/>
        <s v="ENTRETIEN"/>
        <s v="FRAIS BANCAIRES"/>
        <s v="CAF"/>
        <s v="SORTIES ET ANNIVERSAIRES"/>
        <s v="HEBERGEMENT FOYER, MAISON DE RETRAITE"/>
        <s v="EDF, EAU, TEL"/>
        <s v="VACANCES, LOISIRS, ABONNEMENTS"/>
        <s v="PENSION 2"/>
        <s v="VETURE"/>
        <s v=""/>
        <s v="ACHAT MATERIEL, MOBILIER" u="1"/>
      </sharedItems>
    </cacheField>
    <cacheField name="OBSERVATION" numFmtId="0">
      <sharedItems containsBlank="1"/>
    </cacheField>
    <cacheField name="Montant" numFmtId="2">
      <sharedItems containsString="0" containsBlank="1" containsNumber="1" minValue="-200" maxValue="8542.86"/>
    </cacheField>
    <cacheField name="C5111" numFmtId="2">
      <sharedItems containsString="0" containsBlank="1" containsNumber="1" minValue="-200" maxValue="4758.8700000000017"/>
    </cacheField>
    <cacheField name="C5112" numFmtId="2">
      <sharedItems containsString="0" containsBlank="1" containsNumber="1" minValue="4.9500000000000011" maxValue="4.9500000000000011"/>
    </cacheField>
    <cacheField name="C5113" numFmtId="2">
      <sharedItems containsString="0" containsBlank="1" containsNumber="1" minValue="67.44" maxValue="3779.04"/>
    </cacheField>
    <cacheField name="C5121" numFmtId="2">
      <sharedItems containsString="0" containsBlank="1" containsNumber="1" containsInteger="1" minValue="0" maxValue="0"/>
    </cacheField>
    <cacheField name="C5122" numFmtId="2">
      <sharedItems containsString="0" containsBlank="1" containsNumber="1" containsInteger="1" minValue="0" maxValue="0"/>
    </cacheField>
    <cacheField name="C5123" numFmtId="2">
      <sharedItems containsString="0" containsBlank="1" containsNumber="1" containsInteger="1" minValue="0" maxValue="0"/>
    </cacheField>
    <cacheField name="C5130" numFmtId="2">
      <sharedItems containsString="0" containsBlank="1" containsNumber="1" containsInteger="1" minValue="0" maxValue="0"/>
    </cacheField>
    <cacheField name="C5140" numFmtId="2">
      <sharedItems containsString="0" containsBlank="1" containsNumber="1" containsInteger="1" minValue="0" maxValue="0"/>
    </cacheField>
    <cacheField name="C5150" numFmtId="2">
      <sharedItems containsString="0" containsBlank="1" containsNumber="1" containsInteger="1" minValue="0" maxValue="0"/>
    </cacheField>
    <cacheField name="C5160" numFmtId="0">
      <sharedItems containsString="0" containsBlank="1" containsNumber="1" containsInteger="1" minValue="0" maxValue="0"/>
    </cacheField>
    <cacheField name="C5170" numFmtId="2">
      <sharedItems containsString="0" containsBlank="1" containsNumber="1" containsInteger="1" minValue="0" maxValue="0"/>
    </cacheField>
    <cacheField name="C5180" numFmtId="2">
      <sharedItems containsString="0" containsBlank="1" containsNumber="1" containsInteger="1" minValue="0" maxValue="0"/>
    </cacheField>
    <cacheField name="C5190" numFmtId="2">
      <sharedItems containsString="0" containsBlank="1" containsNumber="1" containsInteger="1" minValue="0" maxValue="0"/>
    </cacheField>
    <cacheField name="C5200" numFmtId="2">
      <sharedItems containsString="0" containsBlank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4">
  <r>
    <d v="2013-01-01T00:00:00"/>
    <x v="0"/>
    <x v="0"/>
    <m/>
    <n v="8542.86"/>
    <n v="4758.8700000000017"/>
    <n v="4.9500000000000011"/>
    <n v="3779.04"/>
    <n v="0"/>
    <n v="0"/>
    <n v="0"/>
    <n v="0"/>
    <n v="0"/>
    <n v="0"/>
    <n v="0"/>
    <n v="0"/>
    <n v="0"/>
    <n v="0"/>
    <n v="0"/>
  </r>
  <r>
    <m/>
    <x v="1"/>
    <x v="0"/>
    <m/>
    <m/>
    <m/>
    <m/>
    <m/>
    <m/>
    <m/>
    <m/>
    <m/>
    <m/>
    <m/>
    <m/>
    <m/>
    <m/>
    <m/>
    <m/>
  </r>
  <r>
    <d v="2013-01-01T00:00:00"/>
    <x v="2"/>
    <x v="1"/>
    <s v="INTERETS ACQUIS POUR 2012"/>
    <n v="67.44"/>
    <m/>
    <m/>
    <n v="67.44"/>
    <m/>
    <m/>
    <m/>
    <m/>
    <m/>
    <m/>
    <m/>
    <m/>
    <m/>
    <m/>
    <m/>
  </r>
  <r>
    <d v="2013-01-02T00:00:00"/>
    <x v="3"/>
    <x v="2"/>
    <s v="VC0002 ARGENT DE LA SEMAINE"/>
    <n v="-80"/>
    <n v="-80"/>
    <m/>
    <m/>
    <m/>
    <m/>
    <m/>
    <m/>
    <m/>
    <m/>
    <m/>
    <m/>
    <m/>
    <m/>
    <m/>
  </r>
  <r>
    <d v="2013-01-04T00:00:00"/>
    <x v="4"/>
    <x v="3"/>
    <s v="COM RET DAB 4 12/12 BOULA"/>
    <n v="-3.92"/>
    <n v="-3.92"/>
    <m/>
    <m/>
    <m/>
    <m/>
    <m/>
    <m/>
    <m/>
    <m/>
    <m/>
    <m/>
    <m/>
    <m/>
    <m/>
  </r>
  <r>
    <d v="2013-01-04T00:00:00"/>
    <x v="5"/>
    <x v="4"/>
    <s v="VIR  C.A.F DE SEINE-ST-DENIS-"/>
    <n v="776.59"/>
    <n v="776.59"/>
    <m/>
    <m/>
    <m/>
    <m/>
    <m/>
    <m/>
    <m/>
    <m/>
    <m/>
    <m/>
    <m/>
    <m/>
    <m/>
  </r>
  <r>
    <d v="2013-01-09T00:00:00"/>
    <x v="3"/>
    <x v="2"/>
    <s v="VC0009 ARGENT DE LA SEMAINE"/>
    <n v="-80"/>
    <n v="-80"/>
    <m/>
    <m/>
    <m/>
    <m/>
    <m/>
    <m/>
    <m/>
    <m/>
    <m/>
    <m/>
    <m/>
    <m/>
    <m/>
  </r>
  <r>
    <d v="2013-01-11T00:00:00"/>
    <x v="6"/>
    <x v="5"/>
    <s v="VC0311 ANNIVERSAIRE COUSIN"/>
    <n v="-60"/>
    <n v="-60"/>
    <m/>
    <m/>
    <m/>
    <m/>
    <m/>
    <m/>
    <m/>
    <m/>
    <m/>
    <m/>
    <m/>
    <m/>
    <m/>
  </r>
  <r>
    <d v="2013-01-16T00:00:00"/>
    <x v="3"/>
    <x v="2"/>
    <s v="VC0016 ARGENT DE LA SEMAINE"/>
    <n v="-80"/>
    <n v="-80"/>
    <m/>
    <m/>
    <m/>
    <m/>
    <m/>
    <m/>
    <m/>
    <m/>
    <m/>
    <m/>
    <m/>
    <m/>
    <m/>
  </r>
  <r>
    <d v="2013-01-16T00:00:00"/>
    <x v="7"/>
    <x v="6"/>
    <s v="VC0116 PARTICIPATION CHARGES D' HERBERGEMENT"/>
    <n v="-100"/>
    <n v="-100"/>
    <m/>
    <m/>
    <m/>
    <m/>
    <m/>
    <m/>
    <m/>
    <m/>
    <m/>
    <m/>
    <m/>
    <m/>
    <m/>
  </r>
  <r>
    <d v="2013-01-18T00:00:00"/>
    <x v="8"/>
    <x v="7"/>
    <s v="PRLV SFR MOBILE- 332801"/>
    <n v="-33.5"/>
    <n v="-33.5"/>
    <m/>
    <m/>
    <m/>
    <m/>
    <m/>
    <m/>
    <m/>
    <m/>
    <m/>
    <m/>
    <m/>
    <m/>
    <m/>
  </r>
  <r>
    <d v="2013-01-23T00:00:00"/>
    <x v="3"/>
    <x v="2"/>
    <s v="VC0023 ARGENT DE LA SEMAINE"/>
    <n v="-80"/>
    <n v="-80"/>
    <m/>
    <m/>
    <m/>
    <m/>
    <m/>
    <m/>
    <m/>
    <m/>
    <m/>
    <m/>
    <m/>
    <m/>
    <m/>
  </r>
  <r>
    <d v="2013-01-24T00:00:00"/>
    <x v="6"/>
    <x v="5"/>
    <s v="VC0324 PRIME EXEPTIONNEL"/>
    <n v="-100"/>
    <n v="-100"/>
    <m/>
    <m/>
    <m/>
    <m/>
    <m/>
    <m/>
    <m/>
    <m/>
    <m/>
    <m/>
    <m/>
    <m/>
    <m/>
  </r>
  <r>
    <d v="2013-01-24T00:00:00"/>
    <x v="9"/>
    <x v="8"/>
    <s v="VC0224 CARTE NAVIGO"/>
    <n v="-100"/>
    <n v="-100"/>
    <m/>
    <m/>
    <m/>
    <m/>
    <m/>
    <m/>
    <m/>
    <m/>
    <m/>
    <m/>
    <m/>
    <m/>
    <m/>
  </r>
  <r>
    <d v="2013-01-28T00:00:00"/>
    <x v="10"/>
    <x v="9"/>
    <s v="REM  0998503 PRIME EXEPTIONELLE"/>
    <n v="100"/>
    <n v="100"/>
    <m/>
    <m/>
    <m/>
    <m/>
    <m/>
    <m/>
    <m/>
    <m/>
    <m/>
    <m/>
    <m/>
    <m/>
    <m/>
  </r>
  <r>
    <d v="2013-01-29T00:00:00"/>
    <x v="4"/>
    <x v="3"/>
    <s v="COM  COTIS. MOYENS PAIEMENT 01"/>
    <n v="-1.7"/>
    <n v="-1.7"/>
    <m/>
    <m/>
    <m/>
    <m/>
    <m/>
    <m/>
    <m/>
    <m/>
    <m/>
    <m/>
    <m/>
    <m/>
    <m/>
  </r>
  <r>
    <d v="2013-01-29T00:00:00"/>
    <x v="10"/>
    <x v="9"/>
    <s v="VIR  ESAT PLEYEL- 134846"/>
    <n v="699.74"/>
    <n v="699.74"/>
    <m/>
    <m/>
    <m/>
    <m/>
    <m/>
    <m/>
    <m/>
    <m/>
    <m/>
    <m/>
    <m/>
    <m/>
    <m/>
  </r>
  <r>
    <d v="2013-01-30T00:00:00"/>
    <x v="3"/>
    <x v="2"/>
    <s v="VC0030 ARGENT DE LA SEMAINE"/>
    <n v="-80"/>
    <n v="-80"/>
    <m/>
    <m/>
    <m/>
    <m/>
    <m/>
    <m/>
    <m/>
    <m/>
    <m/>
    <m/>
    <m/>
    <m/>
    <m/>
  </r>
  <r>
    <d v="2013-02-05T00:00:00"/>
    <x v="5"/>
    <x v="4"/>
    <s v="VIR  C.A.F DE SEINE-ST-DENIS-"/>
    <n v="776.59"/>
    <n v="776.59"/>
    <m/>
    <m/>
    <m/>
    <m/>
    <m/>
    <m/>
    <m/>
    <m/>
    <m/>
    <m/>
    <m/>
    <m/>
    <m/>
  </r>
  <r>
    <d v="2013-02-06T00:00:00"/>
    <x v="3"/>
    <x v="2"/>
    <s v="VC0006 ARGENT DE LA SEMAINE"/>
    <n v="-80"/>
    <n v="-80"/>
    <m/>
    <m/>
    <m/>
    <m/>
    <m/>
    <m/>
    <m/>
    <m/>
    <m/>
    <m/>
    <m/>
    <m/>
    <m/>
  </r>
  <r>
    <d v="2013-02-08T00:00:00"/>
    <x v="6"/>
    <x v="5"/>
    <s v="VC0308 ARGENT POUR SORTIE"/>
    <n v="-50"/>
    <n v="-50"/>
    <m/>
    <m/>
    <m/>
    <m/>
    <m/>
    <m/>
    <m/>
    <m/>
    <m/>
    <m/>
    <m/>
    <m/>
    <m/>
  </r>
  <r>
    <d v="2013-02-13T00:00:00"/>
    <x v="3"/>
    <x v="2"/>
    <s v="VC0013 ARGENT DE LA SEMAINE"/>
    <n v="-80"/>
    <n v="-80"/>
    <m/>
    <m/>
    <m/>
    <m/>
    <m/>
    <m/>
    <m/>
    <m/>
    <m/>
    <m/>
    <m/>
    <m/>
    <m/>
  </r>
  <r>
    <d v="2013-02-14T00:00:00"/>
    <x v="7"/>
    <x v="6"/>
    <s v="VC0114 PARTICIPATION  CHARGES D' HERBERGEMENT"/>
    <n v="-100"/>
    <n v="-100"/>
    <m/>
    <m/>
    <m/>
    <m/>
    <m/>
    <m/>
    <m/>
    <m/>
    <m/>
    <m/>
    <m/>
    <m/>
    <m/>
  </r>
  <r>
    <d v="2013-02-18T00:00:00"/>
    <x v="8"/>
    <x v="7"/>
    <s v="PRLV SFR MOBILE- 332801"/>
    <n v="-33.5"/>
    <n v="-33.5"/>
    <m/>
    <m/>
    <m/>
    <m/>
    <m/>
    <m/>
    <m/>
    <m/>
    <m/>
    <m/>
    <m/>
    <m/>
    <m/>
  </r>
  <r>
    <d v="2013-02-19T00:00:00"/>
    <x v="6"/>
    <x v="5"/>
    <s v="VC0319 INSCRIPTION FORMATION CU"/>
    <n v="-50"/>
    <n v="-50"/>
    <m/>
    <m/>
    <m/>
    <m/>
    <m/>
    <m/>
    <m/>
    <m/>
    <m/>
    <m/>
    <m/>
    <m/>
    <m/>
  </r>
  <r>
    <d v="2013-02-20T00:00:00"/>
    <x v="3"/>
    <x v="2"/>
    <s v="VC0020 ARGENT DE LA SEMAINE"/>
    <n v="-80"/>
    <n v="-80"/>
    <m/>
    <m/>
    <m/>
    <m/>
    <m/>
    <m/>
    <m/>
    <m/>
    <m/>
    <m/>
    <m/>
    <m/>
    <m/>
  </r>
  <r>
    <d v="2013-02-26T00:00:00"/>
    <x v="9"/>
    <x v="8"/>
    <s v="VC0226 CARTE NAVIGO"/>
    <n v="-100"/>
    <n v="-100"/>
    <m/>
    <m/>
    <m/>
    <m/>
    <m/>
    <m/>
    <m/>
    <m/>
    <m/>
    <m/>
    <m/>
    <m/>
    <m/>
  </r>
  <r>
    <d v="2013-02-26T00:00:00"/>
    <x v="4"/>
    <x v="3"/>
    <s v="COM  COTIS. MOYENS PAIEMENT 02"/>
    <n v="-1.7"/>
    <n v="-1.7"/>
    <m/>
    <m/>
    <m/>
    <m/>
    <m/>
    <m/>
    <m/>
    <m/>
    <m/>
    <m/>
    <m/>
    <m/>
    <m/>
  </r>
  <r>
    <d v="2013-02-26T00:00:00"/>
    <x v="10"/>
    <x v="9"/>
    <s v="VIR  ESAT PLEYEL- 163690"/>
    <n v="699.74"/>
    <n v="699.74"/>
    <m/>
    <m/>
    <m/>
    <m/>
    <m/>
    <m/>
    <m/>
    <m/>
    <m/>
    <m/>
    <m/>
    <m/>
    <m/>
  </r>
  <r>
    <d v="2013-02-27T00:00:00"/>
    <x v="3"/>
    <x v="2"/>
    <s v="VC0027 ARGENT DE LA SEMAINE"/>
    <n v="-80"/>
    <n v="-80"/>
    <m/>
    <m/>
    <m/>
    <m/>
    <m/>
    <m/>
    <m/>
    <m/>
    <m/>
    <m/>
    <m/>
    <m/>
    <m/>
  </r>
  <r>
    <d v="2013-03-01T00:00:00"/>
    <x v="11"/>
    <x v="10"/>
    <s v="VC0301 ACHATS CHAUSSURES"/>
    <n v="-70"/>
    <n v="-70"/>
    <m/>
    <m/>
    <m/>
    <m/>
    <m/>
    <m/>
    <m/>
    <m/>
    <m/>
    <m/>
    <m/>
    <m/>
    <m/>
  </r>
  <r>
    <d v="2013-03-01T00:00:00"/>
    <x v="7"/>
    <x v="6"/>
    <s v="VC0101 PARTICIPATION CHARGES DE"/>
    <n v="-100"/>
    <n v="-100"/>
    <m/>
    <m/>
    <m/>
    <m/>
    <m/>
    <m/>
    <m/>
    <m/>
    <m/>
    <m/>
    <m/>
    <m/>
    <m/>
  </r>
  <r>
    <d v="2013-03-05T00:00:00"/>
    <x v="4"/>
    <x v="3"/>
    <s v="COM RET DAB 1 02/13 BOULA"/>
    <n v="-0.98"/>
    <n v="-0.98"/>
    <m/>
    <m/>
    <m/>
    <m/>
    <m/>
    <m/>
    <m/>
    <m/>
    <m/>
    <m/>
    <m/>
    <m/>
    <m/>
  </r>
  <r>
    <d v="2013-03-05T00:00:00"/>
    <x v="5"/>
    <x v="4"/>
    <s v="VIR  C.A.F DE SEINE-ST-DENIS-"/>
    <n v="776.59"/>
    <n v="776.59"/>
    <m/>
    <m/>
    <m/>
    <m/>
    <m/>
    <m/>
    <m/>
    <m/>
    <m/>
    <m/>
    <m/>
    <m/>
    <m/>
  </r>
  <r>
    <d v="2013-03-06T00:00:00"/>
    <x v="3"/>
    <x v="2"/>
    <s v="VC0006 ARGENT DE LA SEMAINE"/>
    <n v="-80"/>
    <n v="-80"/>
    <m/>
    <m/>
    <m/>
    <m/>
    <m/>
    <m/>
    <m/>
    <m/>
    <m/>
    <m/>
    <m/>
    <m/>
    <m/>
  </r>
  <r>
    <d v="2013-03-13T00:00:00"/>
    <x v="3"/>
    <x v="2"/>
    <s v="VC0013 ARGENT DE LA SEMAINE"/>
    <n v="-80"/>
    <n v="-80"/>
    <m/>
    <m/>
    <m/>
    <m/>
    <m/>
    <m/>
    <m/>
    <m/>
    <m/>
    <m/>
    <m/>
    <m/>
    <m/>
  </r>
  <r>
    <d v="2013-03-19T00:00:00"/>
    <x v="8"/>
    <x v="7"/>
    <s v="PRLV SFR MOBILE- 332801"/>
    <n v="-33.5"/>
    <n v="-33.5"/>
    <m/>
    <m/>
    <m/>
    <m/>
    <m/>
    <m/>
    <m/>
    <m/>
    <m/>
    <m/>
    <m/>
    <m/>
    <m/>
  </r>
  <r>
    <d v="2013-03-20T00:00:00"/>
    <x v="3"/>
    <x v="2"/>
    <s v="VC0020 ARGENT DE LA SEMAINE"/>
    <n v="-80"/>
    <n v="-80"/>
    <m/>
    <m/>
    <m/>
    <m/>
    <m/>
    <m/>
    <m/>
    <m/>
    <m/>
    <m/>
    <m/>
    <m/>
    <m/>
  </r>
  <r>
    <d v="2013-03-26T00:00:00"/>
    <x v="9"/>
    <x v="8"/>
    <s v="VC0226 CARTE NAVIGO"/>
    <n v="-100"/>
    <n v="-100"/>
    <m/>
    <m/>
    <m/>
    <m/>
    <m/>
    <m/>
    <m/>
    <m/>
    <m/>
    <m/>
    <m/>
    <m/>
    <m/>
  </r>
  <r>
    <d v="2013-03-26T00:00:00"/>
    <x v="10"/>
    <x v="9"/>
    <s v="VIR  ESAT PLEYEL- 193715"/>
    <n v="674.88"/>
    <n v="674.88"/>
    <m/>
    <m/>
    <m/>
    <m/>
    <m/>
    <m/>
    <m/>
    <m/>
    <m/>
    <m/>
    <m/>
    <m/>
    <m/>
  </r>
  <r>
    <d v="2013-03-27T00:00:00"/>
    <x v="3"/>
    <x v="2"/>
    <s v="VC0027 ARGENT DE LA SEMAINE"/>
    <n v="-80"/>
    <n v="-80"/>
    <m/>
    <m/>
    <m/>
    <m/>
    <m/>
    <m/>
    <m/>
    <m/>
    <m/>
    <m/>
    <m/>
    <m/>
    <m/>
  </r>
  <r>
    <d v="2013-03-27T00:00:00"/>
    <x v="4"/>
    <x v="3"/>
    <s v="COM  COTIS. MOYENS PAIEMENT 03"/>
    <n v="-1.7"/>
    <n v="-1.7"/>
    <m/>
    <m/>
    <m/>
    <m/>
    <m/>
    <m/>
    <m/>
    <m/>
    <m/>
    <m/>
    <m/>
    <m/>
    <m/>
  </r>
  <r>
    <d v="2013-04-03T00:00:00"/>
    <x v="3"/>
    <x v="2"/>
    <s v="VC0003 ARGENT DE LA SEMAINE"/>
    <n v="-80"/>
    <n v="-80"/>
    <m/>
    <m/>
    <m/>
    <m/>
    <m/>
    <m/>
    <m/>
    <m/>
    <m/>
    <m/>
    <m/>
    <m/>
    <m/>
  </r>
  <r>
    <d v="2013-04-04T00:00:00"/>
    <x v="7"/>
    <x v="6"/>
    <s v="VC0104 PARTICIPATION CHARGES DE"/>
    <n v="-100"/>
    <n v="-100"/>
    <m/>
    <m/>
    <m/>
    <m/>
    <m/>
    <m/>
    <m/>
    <m/>
    <m/>
    <m/>
    <m/>
    <m/>
    <m/>
  </r>
  <r>
    <d v="2013-04-04T00:00:00"/>
    <x v="4"/>
    <x v="3"/>
    <s v="COM RET DAB 2 03/13 BOULA"/>
    <n v="-1.96"/>
    <n v="-1.96"/>
    <m/>
    <m/>
    <m/>
    <m/>
    <m/>
    <m/>
    <m/>
    <m/>
    <m/>
    <m/>
    <m/>
    <m/>
    <m/>
  </r>
  <r>
    <d v="2013-04-05T00:00:00"/>
    <x v="5"/>
    <x v="4"/>
    <s v="VIR  C.A.F DE SEINE-ST-DENIS-"/>
    <n v="776.59"/>
    <n v="776.59"/>
    <m/>
    <m/>
    <m/>
    <m/>
    <m/>
    <m/>
    <m/>
    <m/>
    <m/>
    <m/>
    <m/>
    <m/>
    <m/>
  </r>
  <r>
    <d v="2013-04-10T00:00:00"/>
    <x v="3"/>
    <x v="2"/>
    <s v="VC0010 ARGENT DE LA SEMAINE"/>
    <n v="-80"/>
    <n v="-80"/>
    <m/>
    <m/>
    <m/>
    <m/>
    <m/>
    <m/>
    <m/>
    <m/>
    <m/>
    <m/>
    <m/>
    <m/>
    <m/>
  </r>
  <r>
    <d v="2013-04-17T00:00:00"/>
    <x v="3"/>
    <x v="2"/>
    <s v="VC0017 ARGENT DE LA SEMAINE"/>
    <n v="-80"/>
    <n v="-80"/>
    <m/>
    <m/>
    <m/>
    <m/>
    <m/>
    <m/>
    <m/>
    <m/>
    <m/>
    <m/>
    <m/>
    <m/>
    <m/>
  </r>
  <r>
    <d v="2013-04-18T00:00:00"/>
    <x v="8"/>
    <x v="7"/>
    <s v="PRLV SFR MOBILE- 332801"/>
    <n v="-33.5"/>
    <n v="-33.5"/>
    <m/>
    <m/>
    <m/>
    <m/>
    <m/>
    <m/>
    <m/>
    <m/>
    <m/>
    <m/>
    <m/>
    <m/>
    <m/>
  </r>
  <r>
    <d v="2013-04-23T00:00:00"/>
    <x v="6"/>
    <x v="5"/>
    <s v="VC0323 VACANCES CHEZ SA TANTE"/>
    <n v="-200"/>
    <n v="-200"/>
    <m/>
    <m/>
    <m/>
    <m/>
    <m/>
    <m/>
    <m/>
    <m/>
    <m/>
    <m/>
    <m/>
    <m/>
    <m/>
  </r>
  <r>
    <d v="2013-04-24T00:00:00"/>
    <x v="3"/>
    <x v="2"/>
    <s v="VC0024 ARGENT DE LA SEMAINE"/>
    <n v="-80"/>
    <n v="-80"/>
    <m/>
    <m/>
    <m/>
    <m/>
    <m/>
    <m/>
    <m/>
    <m/>
    <m/>
    <m/>
    <m/>
    <m/>
    <m/>
  </r>
  <r>
    <d v="2013-04-25T00:00:00"/>
    <x v="9"/>
    <x v="8"/>
    <s v="VC0225 CARTE NAVIGO"/>
    <n v="-100"/>
    <n v="-100"/>
    <m/>
    <m/>
    <m/>
    <m/>
    <m/>
    <m/>
    <m/>
    <m/>
    <m/>
    <m/>
    <m/>
    <m/>
    <m/>
  </r>
  <r>
    <d v="2013-04-26T00:00:00"/>
    <x v="4"/>
    <x v="3"/>
    <s v="COM  COTIS. MOYENS PAIEMENT 04"/>
    <n v="-1.7"/>
    <n v="-1.7"/>
    <m/>
    <m/>
    <m/>
    <m/>
    <m/>
    <m/>
    <m/>
    <m/>
    <m/>
    <m/>
    <m/>
    <m/>
    <m/>
  </r>
  <r>
    <d v="2013-04-26T00:00:00"/>
    <x v="10"/>
    <x v="9"/>
    <s v="VIR  ESAT PLEYEL- 228369"/>
    <n v="674.88"/>
    <n v="674.88"/>
    <m/>
    <m/>
    <m/>
    <m/>
    <m/>
    <m/>
    <m/>
    <m/>
    <m/>
    <m/>
    <m/>
    <m/>
    <m/>
  </r>
  <r>
    <d v="2013-04-30T00:00:00"/>
    <x v="3"/>
    <x v="2"/>
    <s v="VC0030 ARGENT DE LA SEMAINE"/>
    <n v="-80"/>
    <n v="-80"/>
    <m/>
    <m/>
    <m/>
    <m/>
    <m/>
    <m/>
    <m/>
    <m/>
    <m/>
    <m/>
    <m/>
    <m/>
    <m/>
  </r>
  <r>
    <d v="2013-05-02T00:00:00"/>
    <x v="7"/>
    <x v="6"/>
    <s v="VC0102 PARTICIPATION CHARGES DE"/>
    <n v="-100"/>
    <n v="-100"/>
    <m/>
    <m/>
    <m/>
    <m/>
    <m/>
    <m/>
    <m/>
    <m/>
    <m/>
    <m/>
    <m/>
    <m/>
    <m/>
  </r>
  <r>
    <d v="2013-05-06T00:00:00"/>
    <x v="3"/>
    <x v="2"/>
    <s v="VC0006 ARGENT DE LA SEMAINE"/>
    <n v="-80"/>
    <n v="-80"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2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  <r>
    <m/>
    <x v="1"/>
    <x v="11"/>
    <m/>
    <n v="0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Données" updatedVersion="3" asteriskTotals="1" showMemberPropertyTips="0" itemPrintTitles="1" createdVersion="1" indent="0" compact="0" compactData="0" gridDropZones="1">
  <location ref="A3:D17" firstHeaderRow="1" firstDataRow="2" firstDataCol="2"/>
  <pivotFields count="19">
    <pivotField compact="0" outline="0" subtotalTop="0" showAll="0" includeNewItemsInFilter="1"/>
    <pivotField axis="axisRow" compact="0" outline="0" subtotalTop="0" showAll="0" includeNewItemsInFilter="1" defaultSubtotal="0">
      <items count="14">
        <item x="0"/>
        <item x="3"/>
        <item x="11"/>
        <item x="8"/>
        <item x="6"/>
        <item x="7"/>
        <item x="9"/>
        <item m="1" x="13"/>
        <item x="4"/>
        <item x="10"/>
        <item x="5"/>
        <item x="2"/>
        <item x="12"/>
        <item x="1"/>
      </items>
    </pivotField>
    <pivotField axis="axisRow" compact="0" outline="0" subtotalTop="0" showAll="0" includeNewItemsInFilter="1">
      <items count="14">
        <item x="11"/>
        <item m="1" x="12"/>
        <item x="1"/>
        <item x="4"/>
        <item x="7"/>
        <item x="2"/>
        <item x="3"/>
        <item x="6"/>
        <item x="9"/>
        <item x="5"/>
        <item x="8"/>
        <item x="10"/>
        <item h="1" x="0"/>
        <item t="default"/>
      </items>
    </pivotField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2"/>
  </rowFields>
  <rowItems count="13">
    <i>
      <x v="1"/>
      <x v="5"/>
    </i>
    <i>
      <x v="2"/>
      <x v="11"/>
    </i>
    <i>
      <x v="3"/>
      <x v="4"/>
    </i>
    <i>
      <x v="4"/>
      <x v="9"/>
    </i>
    <i>
      <x v="5"/>
      <x v="7"/>
    </i>
    <i>
      <x v="6"/>
      <x v="10"/>
    </i>
    <i>
      <x v="8"/>
      <x v="6"/>
    </i>
    <i>
      <x v="9"/>
      <x v="8"/>
    </i>
    <i>
      <x v="10"/>
      <x v="3"/>
    </i>
    <i>
      <x v="11"/>
      <x v="2"/>
    </i>
    <i>
      <x v="12"/>
      <x/>
    </i>
    <i>
      <x v="13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Montant" fld="4" subtotal="count" baseField="0" baseItem="0"/>
    <dataField name="Somme de Montant" fld="4" baseField="0" baseItem="0" numFmtId="2"/>
  </dataFields>
  <formats count="7">
    <format dxfId="6">
      <pivotArea outline="0" fieldPosition="0"/>
    </format>
    <format dxfId="5">
      <pivotArea field="-2" type="button" dataOnly="0" labelOnly="1" outline="0" axis="axisCol" fieldPosition="0"/>
    </format>
    <format dxfId="4">
      <pivotArea type="topRight" dataOnly="0" labelOnly="1" outline="0" fieldPosition="0"/>
    </format>
    <format dxfId="3">
      <pivotArea dataOnly="0" labelOnly="1" outline="0" fieldPosition="0">
        <references count="1">
          <reference field="4294967294" count="0"/>
        </references>
      </pivotArea>
    </format>
    <format dxfId="2">
      <pivotArea outline="0" fieldPosition="0">
        <references count="1">
          <reference field="4294967294" count="1" selected="0">
            <x v="1"/>
          </reference>
        </references>
      </pivotArea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D18"/>
  <sheetViews>
    <sheetView workbookViewId="0">
      <selection activeCell="B30" sqref="B30"/>
    </sheetView>
  </sheetViews>
  <sheetFormatPr baseColWidth="10" defaultRowHeight="12.75"/>
  <cols>
    <col min="1" max="1" width="14.7109375" customWidth="1"/>
    <col min="2" max="2" width="45.42578125" bestFit="1" customWidth="1"/>
    <col min="3" max="3" width="18" style="374" bestFit="1" customWidth="1"/>
    <col min="4" max="4" width="17.7109375" style="378" bestFit="1" customWidth="1"/>
  </cols>
  <sheetData>
    <row r="3" spans="1:4">
      <c r="A3" s="365"/>
      <c r="B3" s="366"/>
      <c r="C3" s="370" t="s">
        <v>264</v>
      </c>
      <c r="D3" s="375"/>
    </row>
    <row r="4" spans="1:4">
      <c r="A4" s="367" t="s">
        <v>188</v>
      </c>
      <c r="B4" s="367" t="s">
        <v>189</v>
      </c>
      <c r="C4" s="371" t="s">
        <v>263</v>
      </c>
      <c r="D4" s="376" t="s">
        <v>271</v>
      </c>
    </row>
    <row r="5" spans="1:4">
      <c r="A5" s="365" t="s">
        <v>51</v>
      </c>
      <c r="B5" s="365" t="s">
        <v>265</v>
      </c>
      <c r="C5" s="372">
        <v>19</v>
      </c>
      <c r="D5" s="376">
        <v>-1520</v>
      </c>
    </row>
    <row r="6" spans="1:4">
      <c r="A6" s="365" t="s">
        <v>58</v>
      </c>
      <c r="B6" s="365" t="s">
        <v>59</v>
      </c>
      <c r="C6" s="372">
        <v>1</v>
      </c>
      <c r="D6" s="376">
        <v>-70</v>
      </c>
    </row>
    <row r="7" spans="1:4">
      <c r="A7" s="365" t="s">
        <v>85</v>
      </c>
      <c r="B7" s="365" t="s">
        <v>266</v>
      </c>
      <c r="C7" s="372">
        <v>4</v>
      </c>
      <c r="D7" s="376">
        <v>-134</v>
      </c>
    </row>
    <row r="8" spans="1:4">
      <c r="A8" s="365" t="s">
        <v>109</v>
      </c>
      <c r="B8" s="365" t="s">
        <v>252</v>
      </c>
      <c r="C8" s="372">
        <v>5</v>
      </c>
      <c r="D8" s="376">
        <v>-460</v>
      </c>
    </row>
    <row r="9" spans="1:4">
      <c r="A9" s="365" t="s">
        <v>113</v>
      </c>
      <c r="B9" s="365" t="s">
        <v>267</v>
      </c>
      <c r="C9" s="372">
        <v>5</v>
      </c>
      <c r="D9" s="376">
        <v>-500</v>
      </c>
    </row>
    <row r="10" spans="1:4">
      <c r="A10" s="365" t="s">
        <v>123</v>
      </c>
      <c r="B10" s="365" t="s">
        <v>268</v>
      </c>
      <c r="C10" s="372">
        <v>4</v>
      </c>
      <c r="D10" s="376">
        <v>-400</v>
      </c>
    </row>
    <row r="11" spans="1:4">
      <c r="A11" s="365" t="s">
        <v>154</v>
      </c>
      <c r="B11" s="365" t="s">
        <v>269</v>
      </c>
      <c r="C11" s="372">
        <v>7</v>
      </c>
      <c r="D11" s="376">
        <v>-13.66</v>
      </c>
    </row>
    <row r="12" spans="1:4">
      <c r="A12" s="365" t="s">
        <v>60</v>
      </c>
      <c r="B12" s="365" t="s">
        <v>270</v>
      </c>
      <c r="C12" s="372">
        <v>5</v>
      </c>
      <c r="D12" s="376">
        <v>2849.2400000000002</v>
      </c>
    </row>
    <row r="13" spans="1:4">
      <c r="A13" s="365" t="s">
        <v>115</v>
      </c>
      <c r="B13" s="365" t="s">
        <v>116</v>
      </c>
      <c r="C13" s="372">
        <v>4</v>
      </c>
      <c r="D13" s="376">
        <v>3106.36</v>
      </c>
    </row>
    <row r="14" spans="1:4">
      <c r="A14" s="365" t="s">
        <v>139</v>
      </c>
      <c r="B14" s="365" t="s">
        <v>196</v>
      </c>
      <c r="C14" s="372">
        <v>1</v>
      </c>
      <c r="D14" s="376">
        <v>67.44</v>
      </c>
    </row>
    <row r="15" spans="1:4">
      <c r="A15" s="365" t="s">
        <v>53</v>
      </c>
      <c r="B15" s="365"/>
      <c r="C15" s="372">
        <v>1</v>
      </c>
      <c r="D15" s="376">
        <v>0</v>
      </c>
    </row>
    <row r="16" spans="1:4">
      <c r="A16" s="365" t="s">
        <v>262</v>
      </c>
      <c r="B16" s="365"/>
      <c r="C16" s="372">
        <v>436</v>
      </c>
      <c r="D16" s="376">
        <v>0</v>
      </c>
    </row>
    <row r="17" spans="1:4">
      <c r="A17" s="368" t="s">
        <v>272</v>
      </c>
      <c r="B17" s="369"/>
      <c r="C17" s="373">
        <v>492</v>
      </c>
      <c r="D17" s="377">
        <v>2925.380000000001</v>
      </c>
    </row>
    <row r="18" spans="1:4">
      <c r="C18"/>
      <c r="D18"/>
    </row>
  </sheetData>
  <phoneticPr fontId="6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DM499"/>
  <sheetViews>
    <sheetView showZeros="0" tabSelected="1" zoomScale="75" workbookViewId="0">
      <pane ySplit="2" topLeftCell="A3" activePane="bottomLeft" state="frozenSplit"/>
      <selection pane="bottomLeft" activeCell="I10" sqref="I10"/>
    </sheetView>
  </sheetViews>
  <sheetFormatPr baseColWidth="10" defaultRowHeight="15"/>
  <cols>
    <col min="1" max="1" width="14.7109375" style="17" customWidth="1"/>
    <col min="2" max="2" width="18.7109375" style="4" customWidth="1"/>
    <col min="3" max="3" width="18.7109375" style="300" customWidth="1"/>
    <col min="4" max="4" width="28.28515625" style="1" customWidth="1"/>
    <col min="5" max="5" width="21.140625" style="309" customWidth="1"/>
    <col min="6" max="6" width="14.28515625" style="313" customWidth="1"/>
    <col min="7" max="7" width="14.42578125" style="313" customWidth="1"/>
    <col min="8" max="8" width="14.5703125" style="22" customWidth="1"/>
    <col min="9" max="9" width="11.7109375" style="313" customWidth="1"/>
    <col min="10" max="12" width="11.7109375" style="22" customWidth="1"/>
    <col min="13" max="13" width="11.7109375" style="313" customWidth="1"/>
    <col min="14" max="14" width="12.140625" style="22" customWidth="1"/>
    <col min="15" max="16" width="11.7109375" style="22" customWidth="1"/>
    <col min="17" max="17" width="12.140625" style="22" customWidth="1"/>
    <col min="18" max="19" width="11.7109375" style="22" customWidth="1"/>
    <col min="20" max="21" width="11.7109375" style="22" hidden="1" customWidth="1"/>
    <col min="22" max="28" width="15.7109375" style="7" hidden="1" customWidth="1"/>
    <col min="29" max="36" width="15.7109375" hidden="1" customWidth="1"/>
    <col min="37" max="37" width="10.7109375" style="23" customWidth="1"/>
    <col min="38" max="38" width="11.42578125" style="23"/>
    <col min="39" max="40" width="13.7109375" style="23" customWidth="1"/>
    <col min="41" max="41" width="11.42578125" style="23"/>
    <col min="42" max="42" width="11.42578125" style="342"/>
    <col min="43" max="44" width="20.7109375" style="23" customWidth="1"/>
    <col min="45" max="45" width="11.42578125" style="23" hidden="1" customWidth="1"/>
    <col min="46" max="46" width="9.7109375" style="23" customWidth="1"/>
    <col min="47" max="47" width="20.7109375" style="39" customWidth="1"/>
    <col min="48" max="48" width="30.7109375" style="39" customWidth="1"/>
    <col min="49" max="49" width="14.7109375" style="39" customWidth="1"/>
    <col min="50" max="50" width="11.7109375" style="39" customWidth="1"/>
    <col min="51" max="51" width="3.7109375" style="39" customWidth="1"/>
    <col min="52" max="52" width="20.7109375" style="39" customWidth="1"/>
    <col min="53" max="53" width="11.42578125" style="60"/>
    <col min="54" max="60" width="0" style="40" hidden="1" customWidth="1"/>
    <col min="61" max="61" width="9.7109375" style="23" customWidth="1"/>
    <col min="62" max="62" width="20.7109375" style="39" customWidth="1"/>
    <col min="63" max="63" width="30.7109375" style="39" customWidth="1"/>
    <col min="64" max="65" width="11.7109375" style="39" customWidth="1"/>
    <col min="66" max="66" width="3.7109375" style="39" customWidth="1"/>
    <col min="67" max="67" width="20.7109375" style="39" customWidth="1"/>
    <col min="68" max="68" width="11.42578125" style="60"/>
    <col min="69" max="74" width="0" style="40" hidden="1" customWidth="1"/>
    <col min="75" max="75" width="0" style="1" hidden="1" customWidth="1"/>
    <col min="76" max="83" width="13.7109375" style="1" customWidth="1"/>
    <col min="84" max="84" width="11.42578125" style="1"/>
    <col min="85" max="92" width="13.7109375" style="1" customWidth="1"/>
    <col min="97" max="97" width="4.7109375" customWidth="1"/>
    <col min="98" max="98" width="17.7109375" customWidth="1"/>
    <col min="101" max="104" width="17.7109375" customWidth="1"/>
    <col min="107" max="107" width="11.42578125" style="1"/>
    <col min="108" max="108" width="20.7109375" style="1" customWidth="1"/>
    <col min="109" max="109" width="11.42578125" style="1"/>
    <col min="110" max="110" width="4.7109375" style="1" customWidth="1"/>
    <col min="111" max="111" width="20.7109375" style="1" customWidth="1"/>
    <col min="112" max="113" width="11.42578125" style="1"/>
    <col min="114" max="114" width="20.7109375" style="1" customWidth="1"/>
    <col min="115" max="116" width="17.7109375" style="1" customWidth="1"/>
    <col min="117" max="117" width="20.7109375" style="1" customWidth="1"/>
    <col min="118" max="16384" width="11.42578125" style="1"/>
  </cols>
  <sheetData>
    <row r="1" spans="1:117" ht="24" customHeight="1" thickTop="1" thickBot="1">
      <c r="A1" s="332" t="s">
        <v>1</v>
      </c>
      <c r="B1" s="18"/>
      <c r="C1" s="298"/>
      <c r="D1" s="168" t="s">
        <v>2</v>
      </c>
      <c r="E1" s="301">
        <f>SUM($F1:$S1)</f>
        <v>11468.240000000003</v>
      </c>
      <c r="F1" s="363">
        <f t="shared" ref="F1:S1" si="0">SUM(F$6:F$499)</f>
        <v>7616.8100000000031</v>
      </c>
      <c r="G1" s="333">
        <f t="shared" si="0"/>
        <v>4.9500000000000011</v>
      </c>
      <c r="H1" s="363">
        <f t="shared" si="0"/>
        <v>3846.48</v>
      </c>
      <c r="I1" s="271">
        <f t="shared" si="0"/>
        <v>0</v>
      </c>
      <c r="J1" s="271">
        <f t="shared" si="0"/>
        <v>0</v>
      </c>
      <c r="K1" s="271">
        <f t="shared" si="0"/>
        <v>0</v>
      </c>
      <c r="L1" s="271">
        <f t="shared" si="0"/>
        <v>0</v>
      </c>
      <c r="M1" s="271">
        <f t="shared" si="0"/>
        <v>0</v>
      </c>
      <c r="N1" s="271">
        <f t="shared" si="0"/>
        <v>0</v>
      </c>
      <c r="O1" s="340">
        <f t="shared" si="0"/>
        <v>0</v>
      </c>
      <c r="P1" s="271">
        <f t="shared" si="0"/>
        <v>0</v>
      </c>
      <c r="Q1" s="271">
        <f t="shared" si="0"/>
        <v>0</v>
      </c>
      <c r="R1" s="271">
        <f t="shared" si="0"/>
        <v>0</v>
      </c>
      <c r="S1" s="271">
        <f t="shared" si="0"/>
        <v>0</v>
      </c>
      <c r="T1" s="314"/>
      <c r="U1" s="314"/>
      <c r="V1" s="14"/>
      <c r="W1" s="14"/>
      <c r="X1" s="14"/>
      <c r="Y1" s="14"/>
      <c r="Z1" s="14"/>
      <c r="AA1" s="14"/>
      <c r="AB1" s="14"/>
      <c r="AC1" s="15"/>
      <c r="AD1" s="15"/>
      <c r="AE1" s="15"/>
      <c r="AF1" s="15"/>
      <c r="AG1" s="15"/>
      <c r="AI1" s="15"/>
      <c r="AJ1" s="15"/>
      <c r="AK1" s="227"/>
      <c r="BP1" s="226"/>
      <c r="CP1" s="129">
        <f ca="1">TODAY()+90</f>
        <v>41995</v>
      </c>
      <c r="CQ1" s="130">
        <f ca="1">TODAY()+180</f>
        <v>42085</v>
      </c>
      <c r="CR1" s="130">
        <f ca="1">TODAY()+270</f>
        <v>42175</v>
      </c>
      <c r="CS1" s="130"/>
      <c r="CT1" s="130">
        <f ca="1">TODAY()+360</f>
        <v>42265</v>
      </c>
      <c r="CU1" s="215">
        <f>$AK$1+365</f>
        <v>365</v>
      </c>
      <c r="CV1" s="132"/>
      <c r="CW1" s="132" t="str">
        <f ca="1">IF(CV1&lt;_xludf.DATE,IF(CS1&lt;&gt;0,IF(12/CS1=1,IF(CV1+90&lt;_xludf.DATE,CR1*4,CR1*3),IF(12/CS1=6,IF(CV1+60&lt;_xludf.DATE,CR1*2,CR1),IF(12/CS1=4,IF(CV1+10&lt;_xludf.DATE,CR1*2,CR1),IF(12/CS1=2,IF(CV1+90&lt;_xludf.DATE,CR1),CR1)))),""),"")</f>
        <v/>
      </c>
      <c r="CX1" s="131"/>
      <c r="CY1" s="131"/>
      <c r="CZ1" s="38"/>
    </row>
    <row r="2" spans="1:117" ht="57" customHeight="1" thickTop="1">
      <c r="A2" s="331" t="s">
        <v>3</v>
      </c>
      <c r="B2" s="338" t="s">
        <v>259</v>
      </c>
      <c r="C2" s="326"/>
      <c r="D2" s="272"/>
      <c r="E2" s="302"/>
      <c r="F2" s="310" t="str">
        <f>$AM$6</f>
        <v>Crédit Agricole</v>
      </c>
      <c r="G2" s="310" t="str">
        <f>$AM$7</f>
        <v>LCL</v>
      </c>
      <c r="H2" s="257" t="str">
        <f>$AM$8</f>
        <v>CCP</v>
      </c>
      <c r="I2" s="310">
        <f>$AM$9</f>
        <v>0</v>
      </c>
      <c r="J2" s="257">
        <f>$AM$10</f>
        <v>0</v>
      </c>
      <c r="K2" s="257">
        <f>$AM$11</f>
        <v>0</v>
      </c>
      <c r="L2" s="257">
        <f>$AM$12</f>
        <v>0</v>
      </c>
      <c r="M2" s="310">
        <f>$AM$13</f>
        <v>0</v>
      </c>
      <c r="N2" s="257">
        <f>$AM$14</f>
        <v>0</v>
      </c>
      <c r="O2" s="257">
        <f>$AM$15</f>
        <v>0</v>
      </c>
      <c r="P2" s="257">
        <f>$AM$16</f>
        <v>0</v>
      </c>
      <c r="Q2" s="257">
        <f>$AM$17</f>
        <v>0</v>
      </c>
      <c r="R2" s="257">
        <f>$AM$18</f>
        <v>0</v>
      </c>
      <c r="S2" s="257">
        <f>$AM$19</f>
        <v>0</v>
      </c>
      <c r="T2" s="315"/>
      <c r="U2" s="315"/>
      <c r="V2" s="5"/>
      <c r="W2" s="5"/>
      <c r="X2" s="5"/>
      <c r="Y2" s="5"/>
      <c r="Z2" s="5"/>
      <c r="AA2" s="5"/>
      <c r="AB2" s="5"/>
      <c r="AK2" s="258" t="s">
        <v>6</v>
      </c>
      <c r="AL2" s="259"/>
      <c r="AM2" s="259"/>
      <c r="AN2" s="64" t="str">
        <f>$B$2</f>
        <v>Monsieur X</v>
      </c>
      <c r="AO2" s="64"/>
      <c r="AP2" s="343"/>
      <c r="AQ2" s="64"/>
      <c r="AR2" s="65"/>
      <c r="AT2" s="172" t="s">
        <v>7</v>
      </c>
      <c r="AU2" s="173"/>
      <c r="AV2" s="173"/>
      <c r="AW2" s="173"/>
      <c r="AX2" s="173"/>
      <c r="AY2" s="173"/>
      <c r="AZ2" s="174"/>
      <c r="BA2" s="61"/>
      <c r="BH2" s="175"/>
      <c r="BI2" s="172" t="s">
        <v>182</v>
      </c>
      <c r="BJ2" s="173"/>
      <c r="BK2" s="173"/>
      <c r="BL2" s="173"/>
      <c r="BM2" s="173"/>
      <c r="BN2" s="173"/>
      <c r="BO2" s="174"/>
      <c r="BP2" s="61"/>
      <c r="BX2" s="169" t="s">
        <v>261</v>
      </c>
      <c r="BY2" s="170"/>
      <c r="BZ2" s="170"/>
      <c r="CA2" s="64"/>
      <c r="CB2" s="181" t="str">
        <f>$B$2</f>
        <v>Monsieur X</v>
      </c>
      <c r="CC2" s="64"/>
      <c r="CD2" s="64"/>
      <c r="CE2" s="65"/>
      <c r="CG2" s="169" t="s">
        <v>8</v>
      </c>
      <c r="CH2" s="170"/>
      <c r="CI2" s="170"/>
      <c r="CJ2" s="64">
        <f>$C$2</f>
        <v>0</v>
      </c>
      <c r="CK2" s="64"/>
      <c r="CL2" s="64"/>
      <c r="CM2" s="64"/>
      <c r="CN2" s="65"/>
      <c r="CP2" s="197" t="s">
        <v>9</v>
      </c>
      <c r="CQ2" s="198"/>
      <c r="CR2" s="198"/>
      <c r="CS2" s="199"/>
      <c r="CT2" s="198"/>
      <c r="CU2" s="200"/>
      <c r="CV2" s="201">
        <f>$C$2</f>
        <v>0</v>
      </c>
      <c r="CW2" s="202"/>
      <c r="CX2" s="203"/>
      <c r="CY2" s="203"/>
      <c r="CZ2" s="204"/>
      <c r="DC2" s="197" t="s">
        <v>9</v>
      </c>
      <c r="DD2" s="198"/>
      <c r="DE2" s="198"/>
      <c r="DF2" s="199"/>
      <c r="DG2" s="198"/>
      <c r="DH2" s="200"/>
      <c r="DI2" s="201">
        <f>$C$2</f>
        <v>0</v>
      </c>
      <c r="DJ2" s="202"/>
      <c r="DK2" s="203"/>
      <c r="DL2" s="203"/>
      <c r="DM2" s="204"/>
    </row>
    <row r="3" spans="1:117" ht="36" customHeight="1" thickBot="1">
      <c r="A3" s="16" t="s">
        <v>0</v>
      </c>
      <c r="B3" s="327">
        <v>2000</v>
      </c>
      <c r="C3" s="328"/>
      <c r="D3" s="12"/>
      <c r="E3" s="303">
        <f ca="1">TODAY()</f>
        <v>41905</v>
      </c>
      <c r="F3" s="311"/>
      <c r="G3" s="311"/>
      <c r="H3" s="19"/>
      <c r="I3" s="311"/>
      <c r="J3" s="19"/>
      <c r="K3" s="19"/>
      <c r="L3" s="19"/>
      <c r="M3" s="311"/>
      <c r="N3" s="19"/>
      <c r="O3" s="19"/>
      <c r="P3" s="19"/>
      <c r="Q3" s="19"/>
      <c r="R3" s="19"/>
      <c r="S3" s="19"/>
      <c r="T3" s="316"/>
      <c r="U3" s="316"/>
      <c r="V3" s="5"/>
      <c r="W3" s="5"/>
      <c r="X3" s="5"/>
      <c r="Y3" s="5"/>
      <c r="Z3" s="5"/>
      <c r="AA3" s="5"/>
      <c r="AB3" s="5"/>
      <c r="AJ3" s="26"/>
      <c r="AK3" s="52"/>
      <c r="AL3" s="63"/>
      <c r="AM3" s="63"/>
      <c r="AN3" s="28"/>
      <c r="AO3" s="28"/>
      <c r="AP3" s="344"/>
      <c r="AQ3" s="66"/>
      <c r="AR3" s="35"/>
      <c r="AT3" s="53" t="s">
        <v>12</v>
      </c>
      <c r="AU3" s="54"/>
      <c r="AV3" s="55">
        <f>$A$6</f>
        <v>41275</v>
      </c>
      <c r="AW3" s="56" t="s">
        <v>13</v>
      </c>
      <c r="AX3" s="57">
        <f ca="1">TODAY()</f>
        <v>41905</v>
      </c>
      <c r="AY3" s="58"/>
      <c r="AZ3" s="59"/>
      <c r="BA3" s="108"/>
      <c r="BE3" s="40" t="s">
        <v>14</v>
      </c>
      <c r="BF3" s="44">
        <f>-SUM(BF$6:BF$200)</f>
        <v>0</v>
      </c>
      <c r="BG3" s="44"/>
      <c r="BH3" s="175"/>
      <c r="BI3" s="53" t="s">
        <v>12</v>
      </c>
      <c r="BJ3" s="54"/>
      <c r="BK3" s="55">
        <f>$AV$3</f>
        <v>41275</v>
      </c>
      <c r="BL3" s="53" t="s">
        <v>13</v>
      </c>
      <c r="BM3" s="57">
        <f ca="1">TODAY()</f>
        <v>41905</v>
      </c>
      <c r="BN3" s="58"/>
      <c r="BO3" s="59"/>
      <c r="BP3" s="108"/>
      <c r="BT3" s="40" t="s">
        <v>14</v>
      </c>
      <c r="BU3" s="44">
        <f>SUM(BU$6:BU$200)</f>
        <v>0</v>
      </c>
      <c r="BV3" s="44"/>
      <c r="BX3" s="52" t="s">
        <v>11</v>
      </c>
      <c r="BY3" s="63"/>
      <c r="BZ3" s="63"/>
      <c r="CA3" s="28"/>
      <c r="CB3" s="28"/>
      <c r="CC3" s="34"/>
      <c r="CD3" s="66"/>
      <c r="CE3" s="35"/>
      <c r="CG3" s="52" t="s">
        <v>11</v>
      </c>
      <c r="CH3" s="63"/>
      <c r="CI3" s="63"/>
      <c r="CJ3" s="28"/>
      <c r="CK3" s="28"/>
      <c r="CL3" s="34"/>
      <c r="CM3" s="66"/>
      <c r="CN3" s="35"/>
      <c r="CP3" s="52" t="s">
        <v>11</v>
      </c>
      <c r="CQ3" s="63"/>
      <c r="CR3" s="63"/>
      <c r="CS3" s="28"/>
      <c r="CT3" s="28"/>
      <c r="CU3" s="34"/>
      <c r="CV3" s="66"/>
      <c r="CW3" s="35"/>
      <c r="CX3" s="135"/>
      <c r="CY3" s="135"/>
      <c r="CZ3" s="136"/>
      <c r="DC3" s="52" t="s">
        <v>11</v>
      </c>
      <c r="DD3" s="63"/>
      <c r="DE3" s="63"/>
      <c r="DF3" s="28"/>
      <c r="DG3" s="28"/>
      <c r="DH3" s="34"/>
      <c r="DI3" s="66"/>
      <c r="DJ3" s="35"/>
      <c r="DK3" s="135"/>
      <c r="DL3" s="135"/>
      <c r="DM3" s="136"/>
    </row>
    <row r="4" spans="1:117" ht="26.25" thickBot="1">
      <c r="A4" s="260" t="s">
        <v>187</v>
      </c>
      <c r="B4" s="339"/>
      <c r="C4" s="329"/>
      <c r="D4" s="225"/>
      <c r="E4" s="304"/>
      <c r="F4" s="312" t="str">
        <f>$AL$6</f>
        <v>Compte courant 1</v>
      </c>
      <c r="G4" s="312" t="str">
        <f>$AL$7</f>
        <v>Compte courant 2</v>
      </c>
      <c r="H4" s="270" t="str">
        <f>$AL$8</f>
        <v>LIVRET A</v>
      </c>
      <c r="I4" s="312" t="str">
        <f>$AL$9</f>
        <v>compte courant 4</v>
      </c>
      <c r="J4" s="270" t="str">
        <f>$AL$10</f>
        <v>LIVRET A</v>
      </c>
      <c r="K4" s="270" t="str">
        <f>$AL$11</f>
        <v>CODEVI</v>
      </c>
      <c r="L4" s="270" t="str">
        <f>$AL$12</f>
        <v>LEP</v>
      </c>
      <c r="M4" s="312" t="str">
        <f>$AL$13</f>
        <v>CEL</v>
      </c>
      <c r="N4" s="270" t="str">
        <f>$AL$14</f>
        <v>Compte TITRES</v>
      </c>
      <c r="O4" s="270" t="str">
        <f>$AL$15</f>
        <v>Compte courant 4</v>
      </c>
      <c r="P4" s="270" t="str">
        <f>$AL$16</f>
        <v>LEP</v>
      </c>
      <c r="Q4" s="270" t="str">
        <f>$AL$17</f>
        <v>ASS VIE</v>
      </c>
      <c r="R4" s="270" t="str">
        <f>$AL$18</f>
        <v xml:space="preserve">C/LIVRET </v>
      </c>
      <c r="S4" s="270" t="str">
        <f>$AL$19</f>
        <v>ASSO</v>
      </c>
      <c r="T4" s="317"/>
      <c r="U4" s="317"/>
      <c r="V4" s="6"/>
      <c r="W4" s="6"/>
      <c r="X4" s="6"/>
      <c r="Y4" s="6"/>
      <c r="Z4" s="6"/>
      <c r="AA4" s="6"/>
      <c r="AB4" s="6"/>
      <c r="AK4" s="261" t="str">
        <f ca="1">"Ville le "&amp;TEXT(TODAY(),"\ JJ.MM.AA")</f>
        <v>Ville le  23.09.14</v>
      </c>
      <c r="AL4" s="138"/>
      <c r="AM4" s="167"/>
      <c r="AN4" s="67" t="s">
        <v>260</v>
      </c>
      <c r="AO4" s="67"/>
      <c r="AP4" s="345"/>
      <c r="AQ4" s="67"/>
      <c r="AR4" s="171">
        <f>$B$3</f>
        <v>2000</v>
      </c>
      <c r="AT4" s="91" t="str">
        <f>$B$2</f>
        <v>Monsieur X</v>
      </c>
      <c r="AU4" s="92"/>
      <c r="AV4" s="92"/>
      <c r="AW4" s="92"/>
      <c r="AX4" s="92"/>
      <c r="AY4" s="92"/>
      <c r="AZ4" s="93"/>
      <c r="BA4" s="171">
        <f>$B$3</f>
        <v>2000</v>
      </c>
      <c r="BH4" s="175"/>
      <c r="BI4" s="91" t="str">
        <f>$B$2</f>
        <v>Monsieur X</v>
      </c>
      <c r="BJ4" s="92"/>
      <c r="BK4" s="277"/>
      <c r="BL4" s="277"/>
      <c r="BM4" s="92"/>
      <c r="BN4" s="92"/>
      <c r="BO4" s="93"/>
      <c r="BP4" s="171">
        <f>$B$3</f>
        <v>2000</v>
      </c>
      <c r="BX4" s="70"/>
      <c r="BY4" s="29"/>
      <c r="BZ4" s="29"/>
      <c r="CA4" s="67"/>
      <c r="CB4" s="67"/>
      <c r="CC4" s="67"/>
      <c r="CD4" s="67"/>
      <c r="CE4" s="171">
        <f>$B$3</f>
        <v>2000</v>
      </c>
      <c r="CG4" s="70"/>
      <c r="CH4" s="29"/>
      <c r="CI4" s="29"/>
      <c r="CJ4" s="67"/>
      <c r="CK4" s="67"/>
      <c r="CL4" s="67"/>
      <c r="CM4" s="67"/>
      <c r="CN4" s="171">
        <f>$C$3</f>
        <v>0</v>
      </c>
      <c r="CP4" s="137">
        <f ca="1">TODAY()</f>
        <v>41905</v>
      </c>
      <c r="CQ4" s="92"/>
      <c r="CR4" s="93"/>
      <c r="CS4" s="67"/>
      <c r="CT4" s="92"/>
      <c r="CU4" s="92"/>
      <c r="CV4" s="92"/>
      <c r="CW4" s="92"/>
      <c r="CX4" s="133"/>
      <c r="CY4" s="133"/>
      <c r="CZ4" s="171">
        <f>$C$3</f>
        <v>0</v>
      </c>
      <c r="DC4" s="137">
        <f ca="1">TODAY()</f>
        <v>41905</v>
      </c>
      <c r="DD4" s="92"/>
      <c r="DE4" s="93"/>
      <c r="DF4" s="67"/>
      <c r="DG4" s="92"/>
      <c r="DH4" s="92"/>
      <c r="DI4" s="92"/>
      <c r="DJ4" s="92"/>
      <c r="DK4" s="133"/>
      <c r="DL4" s="133"/>
      <c r="DM4" s="134">
        <f>$C$3</f>
        <v>0</v>
      </c>
    </row>
    <row r="5" spans="1:117" s="2" customFormat="1" ht="47.25" customHeight="1" thickTop="1" thickBot="1">
      <c r="A5" s="219" t="s">
        <v>191</v>
      </c>
      <c r="B5" s="218" t="s">
        <v>188</v>
      </c>
      <c r="C5" s="321" t="s">
        <v>189</v>
      </c>
      <c r="D5" s="36" t="s">
        <v>190</v>
      </c>
      <c r="E5" s="305" t="s">
        <v>15</v>
      </c>
      <c r="F5" s="305" t="s">
        <v>10</v>
      </c>
      <c r="G5" s="305" t="s">
        <v>16</v>
      </c>
      <c r="H5" s="20" t="s">
        <v>17</v>
      </c>
      <c r="I5" s="305" t="s">
        <v>18</v>
      </c>
      <c r="J5" s="20" t="s">
        <v>19</v>
      </c>
      <c r="K5" s="20" t="s">
        <v>20</v>
      </c>
      <c r="L5" s="20" t="s">
        <v>21</v>
      </c>
      <c r="M5" s="305" t="s">
        <v>22</v>
      </c>
      <c r="N5" s="20" t="s">
        <v>23</v>
      </c>
      <c r="O5" s="20" t="s">
        <v>24</v>
      </c>
      <c r="P5" s="20" t="s">
        <v>25</v>
      </c>
      <c r="Q5" s="20" t="s">
        <v>26</v>
      </c>
      <c r="R5" s="20" t="s">
        <v>27</v>
      </c>
      <c r="S5" s="20" t="s">
        <v>28</v>
      </c>
      <c r="T5" s="20"/>
      <c r="U5" s="20"/>
      <c r="V5" s="3"/>
      <c r="W5" s="3"/>
      <c r="X5" s="3"/>
      <c r="Y5" s="3"/>
      <c r="Z5" s="3"/>
      <c r="AA5" s="3"/>
      <c r="AB5" s="3"/>
      <c r="AC5"/>
      <c r="AD5"/>
      <c r="AE5"/>
      <c r="AF5"/>
      <c r="AG5"/>
      <c r="AH5"/>
      <c r="AI5"/>
      <c r="AJ5"/>
      <c r="AK5" s="32" t="s">
        <v>29</v>
      </c>
      <c r="AL5" s="32" t="s">
        <v>30</v>
      </c>
      <c r="AM5" s="220" t="s">
        <v>31</v>
      </c>
      <c r="AN5" s="221"/>
      <c r="AO5" s="221"/>
      <c r="AP5" s="346"/>
      <c r="AQ5" s="33" t="s">
        <v>32</v>
      </c>
      <c r="AR5" s="33" t="s">
        <v>33</v>
      </c>
      <c r="AS5" s="23"/>
      <c r="AT5" s="32" t="s">
        <v>29</v>
      </c>
      <c r="AU5" s="32" t="s">
        <v>30</v>
      </c>
      <c r="AV5" s="222" t="s">
        <v>34</v>
      </c>
      <c r="AW5" s="223"/>
      <c r="AX5" s="262" t="s">
        <v>35</v>
      </c>
      <c r="AY5" s="262" t="s">
        <v>36</v>
      </c>
      <c r="AZ5" s="33" t="s">
        <v>37</v>
      </c>
      <c r="BA5" s="62" t="s">
        <v>38</v>
      </c>
      <c r="BB5" s="41" t="s">
        <v>39</v>
      </c>
      <c r="BC5" s="219" t="s">
        <v>191</v>
      </c>
      <c r="BD5" s="218" t="s">
        <v>188</v>
      </c>
      <c r="BE5" s="299" t="s">
        <v>189</v>
      </c>
      <c r="BF5" s="20" t="s">
        <v>15</v>
      </c>
      <c r="BG5" s="45"/>
      <c r="BH5" s="176" t="s">
        <v>40</v>
      </c>
      <c r="BI5" s="32" t="s">
        <v>29</v>
      </c>
      <c r="BJ5" s="32" t="s">
        <v>30</v>
      </c>
      <c r="BK5" s="222" t="s">
        <v>34</v>
      </c>
      <c r="BL5" s="223"/>
      <c r="BM5" s="262" t="s">
        <v>35</v>
      </c>
      <c r="BN5" s="278" t="s">
        <v>36</v>
      </c>
      <c r="BO5" s="33" t="s">
        <v>37</v>
      </c>
      <c r="BP5" s="62" t="s">
        <v>38</v>
      </c>
      <c r="BQ5" s="41" t="s">
        <v>41</v>
      </c>
      <c r="BR5" s="219" t="s">
        <v>191</v>
      </c>
      <c r="BS5" s="218" t="s">
        <v>188</v>
      </c>
      <c r="BT5" s="321" t="s">
        <v>189</v>
      </c>
      <c r="BU5" s="20" t="s">
        <v>15</v>
      </c>
      <c r="BV5" s="45"/>
      <c r="BW5" s="177" t="s">
        <v>42</v>
      </c>
      <c r="BX5" s="77"/>
      <c r="BY5" s="182"/>
      <c r="BZ5" s="183" t="str">
        <f>"Jugement de "&amp;$B$4</f>
        <v xml:space="preserve">Jugement de </v>
      </c>
      <c r="CA5" s="184"/>
      <c r="CB5" s="184"/>
      <c r="CC5" s="217"/>
      <c r="CD5" s="78"/>
      <c r="CE5" s="79"/>
      <c r="CG5" s="111"/>
      <c r="CH5" s="112"/>
      <c r="CI5" s="263"/>
      <c r="CJ5" s="115"/>
      <c r="CK5" s="115"/>
      <c r="CL5" s="115"/>
      <c r="CM5" s="115"/>
      <c r="CN5" s="122"/>
      <c r="CO5"/>
      <c r="CP5" s="43" t="str">
        <f t="shared" ref="CP5:CP27" si="1">$AT5</f>
        <v>Compte</v>
      </c>
      <c r="CQ5" s="43" t="str">
        <f t="shared" ref="CQ5:CQ27" si="2">$AU5</f>
        <v>Libellé</v>
      </c>
      <c r="CR5" s="139" t="str">
        <f t="shared" ref="CR5:CR27" si="3">$AX5</f>
        <v>Estimations</v>
      </c>
      <c r="CS5" s="43" t="str">
        <f t="shared" ref="CS5:CS27" si="4">$AY5</f>
        <v>P</v>
      </c>
      <c r="CT5" s="43" t="str">
        <f>$AZ5</f>
        <v>CUMUL à ce jour</v>
      </c>
      <c r="CU5" s="140" t="s">
        <v>43</v>
      </c>
      <c r="CV5" s="140" t="s">
        <v>44</v>
      </c>
      <c r="CW5" s="141" t="s">
        <v>45</v>
      </c>
      <c r="CX5" s="141" t="s">
        <v>46</v>
      </c>
      <c r="CY5" s="141" t="s">
        <v>47</v>
      </c>
      <c r="CZ5" s="141" t="s">
        <v>48</v>
      </c>
      <c r="DA5"/>
      <c r="DB5" t="s">
        <v>49</v>
      </c>
      <c r="DC5" s="43" t="str">
        <f>$AT5</f>
        <v>Compte</v>
      </c>
      <c r="DD5" s="43" t="str">
        <f>$AU5</f>
        <v>Libellé</v>
      </c>
      <c r="DE5" s="139" t="str">
        <f>$AX5</f>
        <v>Estimations</v>
      </c>
      <c r="DF5" s="43" t="str">
        <f>$AY5</f>
        <v>P</v>
      </c>
      <c r="DG5" s="43" t="str">
        <f>$AZ5</f>
        <v>CUMUL à ce jour</v>
      </c>
      <c r="DH5" s="140" t="s">
        <v>43</v>
      </c>
      <c r="DI5" s="140" t="s">
        <v>44</v>
      </c>
      <c r="DJ5" s="141" t="s">
        <v>45</v>
      </c>
      <c r="DK5" s="141" t="s">
        <v>46</v>
      </c>
      <c r="DL5" s="141" t="s">
        <v>47</v>
      </c>
      <c r="DM5" s="141" t="s">
        <v>48</v>
      </c>
    </row>
    <row r="6" spans="1:117" ht="39.950000000000003" customHeight="1" thickTop="1">
      <c r="A6" s="219">
        <v>41275</v>
      </c>
      <c r="B6" s="322" t="s">
        <v>194</v>
      </c>
      <c r="C6" s="323"/>
      <c r="D6" s="324"/>
      <c r="E6" s="306">
        <f>$AQ$20</f>
        <v>8542.86</v>
      </c>
      <c r="F6" s="306">
        <f>$AQ$6</f>
        <v>4758.8700000000017</v>
      </c>
      <c r="G6" s="306">
        <f>$AQ$7</f>
        <v>4.9500000000000011</v>
      </c>
      <c r="H6" s="37">
        <f>$AQ$8</f>
        <v>3779.04</v>
      </c>
      <c r="I6" s="306">
        <f>$AQ$9</f>
        <v>0</v>
      </c>
      <c r="J6" s="37">
        <f>$AQ$10</f>
        <v>0</v>
      </c>
      <c r="K6" s="37">
        <f>$AQ$11</f>
        <v>0</v>
      </c>
      <c r="L6" s="37">
        <f>$AQ$12</f>
        <v>0</v>
      </c>
      <c r="M6" s="306">
        <f>$AQ$13</f>
        <v>0</v>
      </c>
      <c r="N6" s="37">
        <f>$AQ$14</f>
        <v>0</v>
      </c>
      <c r="O6" s="341">
        <f>$AQ$15</f>
        <v>0</v>
      </c>
      <c r="P6" s="37">
        <f>$AQ$16</f>
        <v>0</v>
      </c>
      <c r="Q6" s="37">
        <f>$AQ$17</f>
        <v>0</v>
      </c>
      <c r="R6" s="37">
        <f>$AQ$18</f>
        <v>0</v>
      </c>
      <c r="S6" s="37">
        <f>$AQ$19</f>
        <v>0</v>
      </c>
      <c r="T6" s="318"/>
      <c r="U6" s="318"/>
      <c r="V6" s="292" t="s">
        <v>185</v>
      </c>
      <c r="W6" s="291"/>
      <c r="X6" s="291"/>
      <c r="Y6" s="291"/>
      <c r="Z6" s="291"/>
      <c r="AA6" s="291"/>
      <c r="AB6" s="292" t="s">
        <v>186</v>
      </c>
      <c r="AC6" s="294"/>
      <c r="AD6" s="294"/>
      <c r="AE6" s="294"/>
      <c r="AF6" s="297" t="s">
        <v>41</v>
      </c>
      <c r="AG6" s="297"/>
      <c r="AH6" s="297"/>
      <c r="AI6" s="297"/>
      <c r="AJ6" s="297"/>
      <c r="AK6" s="30" t="s">
        <v>50</v>
      </c>
      <c r="AL6" s="31" t="s">
        <v>197</v>
      </c>
      <c r="AM6" s="354" t="s">
        <v>253</v>
      </c>
      <c r="AN6" s="352"/>
      <c r="AO6" s="352"/>
      <c r="AP6" s="353"/>
      <c r="AQ6" s="325">
        <v>4758.8700000000017</v>
      </c>
      <c r="AR6" s="358">
        <f>$F$1</f>
        <v>7616.8100000000031</v>
      </c>
      <c r="AT6" s="30" t="s">
        <v>51</v>
      </c>
      <c r="AU6" s="178" t="s">
        <v>52</v>
      </c>
      <c r="AV6" s="273"/>
      <c r="AW6" s="274"/>
      <c r="AX6" s="102"/>
      <c r="AY6" s="103"/>
      <c r="AZ6" s="275">
        <f>IF(COUNTIF(TCD!$A:$A,AT6)=0,"",GETPIVOTDATA("Somme de Montant",TCD!$A$3,"CODE",AT6))</f>
        <v>-1520</v>
      </c>
      <c r="BA6" s="104">
        <f>$AX6*$AY6</f>
        <v>0</v>
      </c>
      <c r="BB6" s="42" t="b">
        <f>OR($B6="C6910",$C6="C6910",$B6="X")</f>
        <v>0</v>
      </c>
      <c r="BC6" s="355"/>
      <c r="BD6" s="356" t="s">
        <v>53</v>
      </c>
      <c r="BE6" s="290" t="s">
        <v>192</v>
      </c>
      <c r="BF6" s="359">
        <v>0</v>
      </c>
      <c r="BG6" s="42"/>
      <c r="BH6" s="177">
        <v>41639</v>
      </c>
      <c r="BI6" s="30" t="s">
        <v>54</v>
      </c>
      <c r="BJ6" s="178" t="s">
        <v>55</v>
      </c>
      <c r="BK6" s="273"/>
      <c r="BL6" s="280"/>
      <c r="BM6" s="106"/>
      <c r="BN6" s="105"/>
      <c r="BO6" s="275" t="str">
        <f>IF(COUNTIF(TCD!$A:$A,BI6)=0,"",GETPIVOTDATA("Somme de Montant",TCD!$A$3,"CODE",BI6))</f>
        <v/>
      </c>
      <c r="BP6" s="104">
        <f>$BM6*$BN6</f>
        <v>0</v>
      </c>
      <c r="BQ6" s="42" t="b">
        <f>OR($B6="C7901",$C6="C7901",$B6="X")</f>
        <v>0</v>
      </c>
      <c r="BR6" s="355"/>
      <c r="BS6" s="356" t="s">
        <v>53</v>
      </c>
      <c r="BT6" s="290" t="s">
        <v>192</v>
      </c>
      <c r="BU6" s="359">
        <v>0</v>
      </c>
      <c r="BV6" s="42"/>
      <c r="BW6" s="177">
        <v>39451</v>
      </c>
      <c r="BX6" s="77"/>
      <c r="BY6" s="78"/>
      <c r="BZ6" s="78"/>
      <c r="CA6" s="78"/>
      <c r="CB6" s="78"/>
      <c r="CC6" s="78"/>
      <c r="CD6" s="78"/>
      <c r="CE6" s="79"/>
      <c r="CG6" s="117" t="s">
        <v>56</v>
      </c>
      <c r="CH6" s="118"/>
      <c r="CI6" s="264"/>
      <c r="CJ6" s="116">
        <f>$AQ$20</f>
        <v>8542.86</v>
      </c>
      <c r="CK6" s="116">
        <f>CJ$14</f>
        <v>8542.86</v>
      </c>
      <c r="CL6" s="116">
        <f>CK$14</f>
        <v>8542.86</v>
      </c>
      <c r="CM6" s="116">
        <f>CL$14</f>
        <v>8542.86</v>
      </c>
      <c r="CN6" s="123">
        <f>CM$14</f>
        <v>8542.86</v>
      </c>
      <c r="CP6" s="142" t="str">
        <f t="shared" si="1"/>
        <v>C6110</v>
      </c>
      <c r="CQ6" s="205" t="str">
        <f t="shared" si="2"/>
        <v xml:space="preserve">ENTRETIEN </v>
      </c>
      <c r="CR6" s="144">
        <f t="shared" si="3"/>
        <v>0</v>
      </c>
      <c r="CS6" s="145">
        <f t="shared" si="4"/>
        <v>0</v>
      </c>
      <c r="CT6" s="206">
        <f t="shared" ref="CT6:CT21" si="5">-$AZ6</f>
        <v>1520</v>
      </c>
      <c r="CU6" s="207">
        <f t="shared" ref="CU6:CU21" si="6">IF($CR6&lt;&gt;"",IF($BH6&lt;&gt;"",$BH6,$CU$1-1),"")</f>
        <v>41639</v>
      </c>
      <c r="CV6" s="208" t="str">
        <f t="shared" ref="CV6:CV50" si="7">IF($CR6&lt;&gt;0,IF($CS6&lt;&gt;"*",IF(LEFT($CU6,2)="Av",IF($CS6=1,$A$6+365,IF($CS6=2,$A$6+180,$A$6+90)),IF($CU6=0,"",IF($CS6=12,$CU6+30,IF($CS6=6,$CU6+60,IF($CS6=4,$CU6+90,IF($CS6=2,$CU6+180,$CU6+365)))))),"A compléter selon accords de remboursements"),"")</f>
        <v/>
      </c>
      <c r="CW6" s="230" t="str">
        <f>IF($CS6&lt;&gt;"*",IF($CS6=12,-$CR6*3,IF($CS6=6,IF($CV6+60&lt;_xludf.DATE,-$CR6*2,-$CR6),IF($CS6=4,IF($CV6&lt;_xludf.DATE,-$CR6,""),""))),"A compléter selon modalités de remboursements")</f>
        <v/>
      </c>
      <c r="CX6" s="230" t="str">
        <f t="shared" ref="CX6:CX27" ca="1" si="8">IF($CS6&lt;&gt;"*",IF($CS6=12,-$CR6*6,IF($CS6=6,-$CR6*3,IF($CS6=4,-$CR6*2,IF($CV6&lt;DATE1,-$CR6,"")))),"A compléter selon modalités de remboursements")</f>
        <v/>
      </c>
      <c r="CY6" s="230" t="str">
        <f t="shared" ref="CY6:CY27" ca="1" si="9">IF($CS6&lt;&gt;"*",IF($CS6=12,-$CR6*9,IF($CS6=6,-$CR6*4,IF($CS6=4,-$CR6*3,IF($CV6&lt;DATE2,-$CR6,"")))),"A compléter selon modalités de remboursements")</f>
        <v/>
      </c>
      <c r="CZ6" s="231">
        <f>IF($CS6&lt;&gt;"*",IF($CS6=12,-$CR6*12,IF($CS6=6,-$CR6*6,IF($CS6=4,-$CR6*4,IF($CS6=2,-$CR6*2,-$CR6)))),"A compléter selon modalités de remboursements")</f>
        <v>0</v>
      </c>
      <c r="DB6" t="b">
        <f>CZ6&lt;&gt;0</f>
        <v>0</v>
      </c>
      <c r="DC6" s="142"/>
      <c r="DD6" s="143"/>
      <c r="DE6" s="144"/>
      <c r="DF6" s="145"/>
      <c r="DG6" s="146"/>
      <c r="DH6" s="147"/>
      <c r="DI6" s="148"/>
      <c r="DJ6" s="149"/>
      <c r="DK6" s="149"/>
      <c r="DL6" s="149"/>
      <c r="DM6" s="150"/>
    </row>
    <row r="7" spans="1:117" ht="39.950000000000003" customHeight="1">
      <c r="A7" s="348"/>
      <c r="B7" s="364"/>
      <c r="C7" s="349"/>
      <c r="D7" s="350"/>
      <c r="E7" s="351"/>
      <c r="F7" s="351"/>
      <c r="G7" s="307"/>
      <c r="H7" s="94"/>
      <c r="I7" s="307"/>
      <c r="J7" s="94"/>
      <c r="K7" s="94"/>
      <c r="L7" s="94"/>
      <c r="M7" s="307"/>
      <c r="N7" s="94"/>
      <c r="O7" s="94"/>
      <c r="P7" s="94"/>
      <c r="Q7" s="94"/>
      <c r="R7" s="94"/>
      <c r="S7" s="94"/>
      <c r="T7" s="94"/>
      <c r="U7" s="94"/>
      <c r="V7" s="292" t="s">
        <v>183</v>
      </c>
      <c r="W7" s="291"/>
      <c r="X7" s="291"/>
      <c r="Y7" s="292" t="s">
        <v>184</v>
      </c>
      <c r="Z7" s="291"/>
      <c r="AA7" s="291"/>
      <c r="AB7" s="292" t="s">
        <v>183</v>
      </c>
      <c r="AC7" s="294"/>
      <c r="AD7" s="292" t="s">
        <v>184</v>
      </c>
      <c r="AE7" s="294"/>
      <c r="AF7" s="292" t="s">
        <v>183</v>
      </c>
      <c r="AG7" s="291"/>
      <c r="AH7" s="291"/>
      <c r="AI7" s="292" t="s">
        <v>184</v>
      </c>
      <c r="AJ7" s="291"/>
      <c r="AK7" s="30" t="s">
        <v>57</v>
      </c>
      <c r="AL7" s="31" t="s">
        <v>207</v>
      </c>
      <c r="AM7" s="354" t="s">
        <v>254</v>
      </c>
      <c r="AN7" s="352"/>
      <c r="AO7" s="352"/>
      <c r="AP7" s="353"/>
      <c r="AQ7" s="325">
        <v>4.9500000000000011</v>
      </c>
      <c r="AR7" s="358">
        <f>$G$1</f>
        <v>4.9500000000000011</v>
      </c>
      <c r="AS7" s="296" t="s">
        <v>184</v>
      </c>
      <c r="AT7" s="30" t="s">
        <v>58</v>
      </c>
      <c r="AU7" s="178" t="s">
        <v>59</v>
      </c>
      <c r="AV7" s="273"/>
      <c r="AW7" s="274"/>
      <c r="AX7" s="102"/>
      <c r="AY7" s="103"/>
      <c r="AZ7" s="275">
        <f>IF(COUNTIF(TCD!$A:$A,AT7)=0,"",GETPIVOTDATA("Somme de Montant",TCD!$A$3,"CODE",AT7))</f>
        <v>-70</v>
      </c>
      <c r="BA7" s="104">
        <f t="shared" ref="BA7:BA22" si="10">$AX7*$AY7</f>
        <v>0</v>
      </c>
      <c r="BB7" s="42"/>
      <c r="BC7" s="355"/>
      <c r="BD7" s="356"/>
      <c r="BE7" s="290"/>
      <c r="BF7" s="359"/>
      <c r="BG7" s="42"/>
      <c r="BH7" s="177">
        <v>41449</v>
      </c>
      <c r="BI7" s="30" t="s">
        <v>60</v>
      </c>
      <c r="BJ7" s="178" t="s">
        <v>61</v>
      </c>
      <c r="BK7" s="273"/>
      <c r="BL7" s="281"/>
      <c r="BM7" s="106"/>
      <c r="BN7" s="105"/>
      <c r="BO7" s="275">
        <f>IF(COUNTIF(TCD!$A:$A,BI7)=0,"",GETPIVOTDATA("Somme de Montant",TCD!$A$3,"CODE",BI7))</f>
        <v>2849.2400000000002</v>
      </c>
      <c r="BP7" s="104">
        <f t="shared" ref="BP7:BP28" si="11">$BM7*$BN7</f>
        <v>0</v>
      </c>
      <c r="BQ7" s="42"/>
      <c r="BR7" s="355"/>
      <c r="BS7" s="356"/>
      <c r="BT7" s="290"/>
      <c r="BU7" s="359"/>
      <c r="BV7" s="42"/>
      <c r="BW7" s="177">
        <v>41635</v>
      </c>
      <c r="BX7" s="185" t="s">
        <v>62</v>
      </c>
      <c r="BY7" s="186"/>
      <c r="BZ7" s="186"/>
      <c r="CA7" s="80"/>
      <c r="CB7" s="80" t="s">
        <v>4</v>
      </c>
      <c r="CC7" s="100">
        <f>$AQ$20</f>
        <v>8542.86</v>
      </c>
      <c r="CD7" s="101"/>
      <c r="CE7" s="82"/>
      <c r="CG7" s="125" t="s">
        <v>63</v>
      </c>
      <c r="CH7" s="114"/>
      <c r="CI7" s="265">
        <f>$BP$29</f>
        <v>0</v>
      </c>
      <c r="CJ7" s="187">
        <f>$BP$29*$BP$3</f>
        <v>0</v>
      </c>
      <c r="CK7" s="187"/>
      <c r="CL7" s="187">
        <f>$CI$7</f>
        <v>0</v>
      </c>
      <c r="CM7" s="187">
        <f>$CI$7</f>
        <v>0</v>
      </c>
      <c r="CN7" s="188">
        <f>$CI$7</f>
        <v>0</v>
      </c>
      <c r="CP7" s="151" t="str">
        <f t="shared" si="1"/>
        <v>C6111</v>
      </c>
      <c r="CQ7" s="209" t="str">
        <f t="shared" si="2"/>
        <v>VETURE</v>
      </c>
      <c r="CR7" s="144">
        <f t="shared" si="3"/>
        <v>0</v>
      </c>
      <c r="CS7" s="153">
        <f t="shared" si="4"/>
        <v>0</v>
      </c>
      <c r="CT7" s="206">
        <f t="shared" si="5"/>
        <v>70</v>
      </c>
      <c r="CU7" s="207">
        <f t="shared" si="6"/>
        <v>41449</v>
      </c>
      <c r="CV7" s="208" t="str">
        <f t="shared" si="7"/>
        <v/>
      </c>
      <c r="CW7" s="230" t="str">
        <f t="shared" ref="CW7:CW22" si="12">IF($CS7&lt;&gt;"*",IF($CS7=12,-$CR7*3,IF($CS7=6,IF($CV7+60&lt;_xludf.DATE,-$CR7*2,-$CR7),IF($CS7=4,IF($CV7&lt;_xludf.DATE,-$CR7,""),""))),"A compléter selon modalités de remboursements")</f>
        <v/>
      </c>
      <c r="CX7" s="230" t="str">
        <f t="shared" ca="1" si="8"/>
        <v/>
      </c>
      <c r="CY7" s="230" t="str">
        <f t="shared" ca="1" si="9"/>
        <v/>
      </c>
      <c r="CZ7" s="231">
        <f t="shared" ref="CZ7:CZ22" si="13">IF($CS7&lt;&gt;"*",IF($CS7=12,-$CR7*12,IF($CS7=6,-$CR7*6,IF($CS7=4,-$CR7*4,IF($CS7=2,-$CR7*2,-$CR7)))),"A compléter selon modalités de remboursements")</f>
        <v>0</v>
      </c>
      <c r="DC7" s="151"/>
      <c r="DD7" s="152"/>
      <c r="DE7" s="144"/>
      <c r="DF7" s="153"/>
      <c r="DG7" s="146"/>
      <c r="DH7" s="147"/>
      <c r="DI7" s="148"/>
      <c r="DJ7" s="149"/>
      <c r="DK7" s="149"/>
      <c r="DL7" s="149"/>
      <c r="DM7" s="150"/>
    </row>
    <row r="8" spans="1:117" ht="39.950000000000003" customHeight="1">
      <c r="A8" s="355">
        <v>41275</v>
      </c>
      <c r="B8" s="356" t="s">
        <v>139</v>
      </c>
      <c r="C8" s="290" t="str">
        <f>IF(COMPTE1!$V8&lt;&gt;"",COMPTE1!$V8,IF(COMPTE1!$W8&lt;&gt;"",COMPTE1!$W8,IF(COMPTE1!$X8&lt;&gt;"",COMPTE1!$X8,IF(COMPTE1!$AB8&lt;&gt;"",COMPTE1!$AB8,IF(COMPTE1!$AF8&lt;&gt;"",COMPTE1!$AF8,IF(COMPTE1!$AG8&lt;&gt;"",COMPTE1!$AG8,IF(COMPTE1!$AH8&lt;&gt;"",COMPTE1!$AH8,COMPTE1!$AC8)))))))</f>
        <v>ALS : VIREMENTS CAF</v>
      </c>
      <c r="D8" s="9" t="s">
        <v>251</v>
      </c>
      <c r="E8" s="359">
        <f t="shared" ref="E8:E39" si="14">SUM($F8:$U8)</f>
        <v>67.44</v>
      </c>
      <c r="F8" s="20"/>
      <c r="G8" s="335"/>
      <c r="H8" s="20">
        <v>67.44</v>
      </c>
      <c r="I8" s="2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/>
      <c r="U8"/>
      <c r="V8" s="289" t="str">
        <f t="shared" ref="V8:V71" si="15">IF($B8="C6810","FRAIS BANCAIRES",IF($B8="C6110","ENTRETIEN",IF($B8="C6111","VETURE",IF($B8="C6112","AIDES MENAGERES",IF($B8="C6210","LOYER, HOTEL",IF($B8="C6211","COPROPRIETE",IF($B8="C6212","EDF, EAU, TEL",IF($B8="C6213","DETTES",""))))))))</f>
        <v/>
      </c>
      <c r="W8" s="289" t="str">
        <f t="shared" ref="W8:W71" si="16">IF($B8="C6214","OBSEQUES ET PRESTATIONS FUNERAIRES",IF($B8="C6215","TRAVAUX, DEMENAGEMENTS",IF($B8="C6216","SORTIES ET ANNIVERSAIRES",IF($B8="C6217","HEBERGEMENT FOYER, MAISON DE RETRAITE",IF($B8="C6310","IMPOTS",IF($B8="C6311","VACANCES, LOISIRS, ABONNEMENTS",IF($B8="C6312","HONORAIRES",IF($B8="C6313","SOLDE FDG ANNEE PASSEE",""))))))))</f>
        <v/>
      </c>
      <c r="X8" s="289" t="str">
        <f t="shared" ref="X8:X71" si="17">IF($B8="C6410","ASSURANCES",IF($B8="C6510","ACHAT MATERIEL, MOBILIER",IF($B8="C6610","FRAIS MEDICAUX ET MUTUELLE ET REMBOURSEMENTS",IF($B8="C6611","MUTUELLE SANTE",IF($B8="C6710","IMOINS VALUES SUR TITRES",IF($B8="C6910","PROVISIONS SUR EMOLUMENTS",""))))))</f>
        <v/>
      </c>
      <c r="Y8" s="290" t="str">
        <f>IF($B8="C6810","FRAIS BANCAIRES",IF($B8="C6110","ENTRETIEN",IF($B8="C6111","VETURE",IF($B8="C6112","AIDES MENAGERES",IF($B8="C6210","LOYER, HOTEL",IF($B8="C6211","COPROPRIETE",IF($B8="C6212","EDF, EAU, TEL",IF($B8="C6213","DETTES",""))))))))</f>
        <v/>
      </c>
      <c r="Z8" s="290" t="str">
        <f t="shared" ref="Z8:Z39" si="18">IF($B8="C6214","OBSEQUES ET PRESTATIONS FUNERAIRES",IF($B8="C6215","TRAVAUX, DEMENAGEMENTS",IF($B8="C6216","SORTIES ET ANNIVERSAIRES",IF($B8="C6217","HEBERGEMENT FOYER, MAISON DE RETRAITE",IF($B8="C6310","IMPOTS",IF($B8="C6311","VACANCES, LOISIRS, ABONNEMENTS",IF($B8="C6312","HONORAIRES",IF($B8="C6313","SOLDE FDG ANNEE PASSEE",""))))))))</f>
        <v/>
      </c>
      <c r="AA8" s="290" t="str">
        <f t="shared" ref="AA8:AA39" si="19">IF($B8="C6410","ASSURANCES",IF($B8="C6510","ACHAT MATERIEL, MOBILIER",IF($B8="C6610","FRAIS MEDICAUX ET MUTUELLE ET REMBOURSEMENTS",IF($B8="C6611","MUTUELLE SANTE",IF($B8="C6710","IMOINS VALUES SUR TITRES",IF($B8="C6910","PROVISIONS SUR EMOLUMENTS",""))))))</f>
        <v/>
      </c>
      <c r="AB8" s="293" t="str">
        <f t="shared" ref="AB8:AB71" si="20">IF($B8="C5111",$AL$6,IF($B8="C5112",$AL$7,IF($B8="C5113",$AL$8,IF($B8="C5121",$AL$9,IF($B8="C5122",$AL$10,IF($B8="C5123",$AL$11,IF($B8="C5130",$AL$12,IF($B8="C5140",$AL$13,""))))))))</f>
        <v/>
      </c>
      <c r="AC8" s="293" t="str">
        <f t="shared" ref="AC8:AC71" si="21">IF($B8="C5150",$AL$14,IF($B8="C5160",$AL$15,IF($B8="C5170",$AL$16,IF($B8="C5180",$AL$17,IF($B8="C5190",$AL$18,IF($B8="C5190",$AL$19,""))))))</f>
        <v/>
      </c>
      <c r="AD8" s="293" t="str">
        <f t="shared" ref="AD8:AD39" si="22">IF($B8="C5111",$AL$6,IF($B8="C5112",$AL$7,IF($B8="C5113",$AL$8,IF($B8="C5121",$AL$9,IF($B8="C5122",$AL$10,IF($B8="C5123",$AL$11,IF($B8="C5130",$AL$12,IF($B8="C5140",$AL$13,""))))))))</f>
        <v/>
      </c>
      <c r="AE8" s="293" t="str">
        <f t="shared" ref="AE8:AE39" si="23">IF($B8="C5150",$AL$14,IF($B8="C5160",$AL$15,IF($B8="C5170",$AL$16,IF($B8="C5180",$AL$17,IF($B8="C5190",$AL$18,IF($B8="C5190",$AL$19,""))))))</f>
        <v/>
      </c>
      <c r="AF8" s="295" t="str">
        <f t="shared" ref="AF8:AF71" si="24">IF($B8="C7001","PENSION 1",IF($B8="C7002","PENSION 2",IF($B8="C7003","PENSION 3",IF($B8="C7101","PENSION 4",IF($B8="C7102","PENSION 5",IF($B8="C7103","PENSION 6",IF($B8="C7104","PENSION 7","")))))))</f>
        <v/>
      </c>
      <c r="AG8" s="295" t="str">
        <f t="shared" ref="AG8:AG71" si="25">IF($B8="C7201","PENSION 8",IF($B8="C7301","PENSION 9",IF($B8="C7401","PENSION 10",IF($B8="C7501","CAF",IF($B8="C7601","RENTE VIAGERE",IF($B8="C7602","ENCAISSEMENT LOYERS",IF($B8="C7603","INTERETS PLACEMENTS","")))))))</f>
        <v/>
      </c>
      <c r="AH8" s="295" t="str">
        <f t="shared" ref="AH8:AH71" si="26">IF($B8="C7604","COUPONS ET PLUS VALUES SUR TITRES",IF($B8="C7605","ALS : VIREMENTS CAF",IF($B8="C7606","REMBOURSEMENT MUTUELLE",IF($B8="C7607","VENTE MAISON OU TERRAIN",IF($B8="C7608","VENTE MOBILIER",IF($B8="C7701","ENCAISSEMENT SUCCESSION",IF($B8="C7901","AUTRES RECETTES DIVERSES","")))))))</f>
        <v>ALS : VIREMENTS CAF</v>
      </c>
      <c r="AI8" s="295" t="str">
        <f>IF($B8="C7001","PENSION 1",IF($B8="C7002","PENSION 2",IF($B8="C7003","PENSION 3",IF($B8="C7101","PENSION 4",IF($B8="C7102","PENSION 5",IF($B8="C7103","PENSION 6",IF($B8="C7104","PENSION 7","")))))))</f>
        <v/>
      </c>
      <c r="AJ8" s="295" t="str">
        <f>IF($B8="C7201","PENSION 8",IF($B8="C7301","PENSION 9",IF($B8="C7401","PENSION 10",IF($B8="C7501","CAF",IF($B8="C7601","RENTE VIAGERE",IF($B8="C7602","ENCAISSEMENT LOYERS",IF($B8="C7603","INTERETS PLACEMENTS","")))))))</f>
        <v/>
      </c>
      <c r="AK8" s="30" t="s">
        <v>64</v>
      </c>
      <c r="AL8" s="31" t="s">
        <v>198</v>
      </c>
      <c r="AM8" s="352" t="s">
        <v>255</v>
      </c>
      <c r="AN8" s="352"/>
      <c r="AO8" s="352"/>
      <c r="AP8" s="353"/>
      <c r="AQ8" s="325">
        <v>3779.04</v>
      </c>
      <c r="AR8" s="358">
        <f>$H$1</f>
        <v>3846.48</v>
      </c>
      <c r="AS8" s="295" t="str">
        <f t="shared" ref="AS8:AS39" si="27">IF($B8="C7604","COUPONS ET PLUS VALUES SUR TITRES",IF($B8="C7605","ALS : VIREMENTS CAF",IF($B8="C7606","REMBOURSEMENT MUTUELLE",IF($B8="C7607","VENTE MAISON OU TERRAIN",IF($B8="C7608","VENTE MOBILIER",IF($B8="C7701","ENCAISSEMENT SUCCESSION",IF($B8="C7901","AUTRES RECETTES DIVERSES","")))))))</f>
        <v>ALS : VIREMENTS CAF</v>
      </c>
      <c r="AT8" s="30" t="s">
        <v>5</v>
      </c>
      <c r="AU8" s="178" t="s">
        <v>65</v>
      </c>
      <c r="AV8" s="273"/>
      <c r="AW8" s="274"/>
      <c r="AX8" s="102"/>
      <c r="AY8" s="103"/>
      <c r="AZ8" s="275" t="str">
        <f>IF(COUNTIF(TCD!$A:$A,AT8)=0,"",GETPIVOTDATA("Somme de Montant",TCD!$A$3,"CODE",AT8))</f>
        <v/>
      </c>
      <c r="BA8" s="104">
        <f t="shared" si="10"/>
        <v>0</v>
      </c>
      <c r="BB8" s="42"/>
      <c r="BC8" s="355"/>
      <c r="BD8" s="356"/>
      <c r="BE8" s="290"/>
      <c r="BF8" s="359"/>
      <c r="BG8" s="42"/>
      <c r="BH8" s="177"/>
      <c r="BI8" s="30" t="s">
        <v>66</v>
      </c>
      <c r="BJ8" s="178" t="s">
        <v>67</v>
      </c>
      <c r="BK8" s="279"/>
      <c r="BL8" s="274"/>
      <c r="BM8" s="106"/>
      <c r="BN8" s="105"/>
      <c r="BO8" s="275" t="str">
        <f>IF(COUNTIF(TCD!$A:$A,BI8)=0,"",GETPIVOTDATA("Somme de Montant",TCD!$A$3,"CODE",BI8))</f>
        <v/>
      </c>
      <c r="BP8" s="104">
        <f t="shared" si="11"/>
        <v>0</v>
      </c>
      <c r="BQ8" s="42"/>
      <c r="BR8" s="355"/>
      <c r="BS8" s="356"/>
      <c r="BT8" s="290"/>
      <c r="BU8" s="359"/>
      <c r="BV8" s="42"/>
      <c r="BW8" s="177">
        <v>39457</v>
      </c>
      <c r="BX8" s="185" t="s">
        <v>68</v>
      </c>
      <c r="BY8" s="186"/>
      <c r="BZ8" s="186"/>
      <c r="CA8" s="72"/>
      <c r="CB8" s="72" t="s">
        <v>4</v>
      </c>
      <c r="CC8" s="71">
        <f>$BO$29</f>
        <v>6023.04</v>
      </c>
      <c r="CD8" s="81"/>
      <c r="CE8" s="82"/>
      <c r="CG8" s="189" t="s">
        <v>69</v>
      </c>
      <c r="CH8" s="190"/>
      <c r="CI8" s="266"/>
      <c r="CJ8" s="119">
        <f>SUM(CJ$6:CJ$7)</f>
        <v>8542.86</v>
      </c>
      <c r="CK8" s="119">
        <f>SUM(CK$6:CK$7)</f>
        <v>8542.86</v>
      </c>
      <c r="CL8" s="119">
        <f>SUM(CL$6:CL$7)</f>
        <v>8542.86</v>
      </c>
      <c r="CM8" s="119">
        <f>SUM(CM$6:CM$7)</f>
        <v>8542.86</v>
      </c>
      <c r="CN8" s="124">
        <f>SUM(CN$6:CN$7)</f>
        <v>8542.86</v>
      </c>
      <c r="CP8" s="151" t="str">
        <f t="shared" si="1"/>
        <v>C6112</v>
      </c>
      <c r="CQ8" s="209" t="str">
        <f t="shared" si="2"/>
        <v>AIDE MENAGERE, URSSAF</v>
      </c>
      <c r="CR8" s="144">
        <f t="shared" si="3"/>
        <v>0</v>
      </c>
      <c r="CS8" s="153">
        <f t="shared" si="4"/>
        <v>0</v>
      </c>
      <c r="CT8" s="206" t="e">
        <f t="shared" si="5"/>
        <v>#VALUE!</v>
      </c>
      <c r="CU8" s="207">
        <f t="shared" si="6"/>
        <v>364</v>
      </c>
      <c r="CV8" s="208" t="str">
        <f t="shared" si="7"/>
        <v/>
      </c>
      <c r="CW8" s="230" t="str">
        <f t="shared" si="12"/>
        <v/>
      </c>
      <c r="CX8" s="230" t="str">
        <f t="shared" ca="1" si="8"/>
        <v/>
      </c>
      <c r="CY8" s="230" t="str">
        <f t="shared" ca="1" si="9"/>
        <v/>
      </c>
      <c r="CZ8" s="231">
        <f t="shared" si="13"/>
        <v>0</v>
      </c>
      <c r="DC8" s="151"/>
      <c r="DD8" s="152"/>
      <c r="DE8" s="144"/>
      <c r="DF8" s="153"/>
      <c r="DG8" s="146"/>
      <c r="DH8" s="147"/>
      <c r="DI8" s="148"/>
      <c r="DJ8" s="149"/>
      <c r="DK8" s="149"/>
      <c r="DL8" s="149"/>
      <c r="DM8" s="150"/>
    </row>
    <row r="9" spans="1:117" ht="46.5" customHeight="1">
      <c r="A9" s="355">
        <v>41276</v>
      </c>
      <c r="B9" s="356" t="s">
        <v>51</v>
      </c>
      <c r="C9" s="290" t="str">
        <f>IF(COMPTE1!$V9&lt;&gt;"",COMPTE1!$V9,IF(COMPTE1!$W9&lt;&gt;"",COMPTE1!$W9,IF(COMPTE1!$X9&lt;&gt;"",COMPTE1!$X9,IF(COMPTE1!$AB9&lt;&gt;"",COMPTE1!$AB9,IF(COMPTE1!$AF9&lt;&gt;"",COMPTE1!$AF9,IF(COMPTE1!$AG9&lt;&gt;"",COMPTE1!$AG9,IF(COMPTE1!$AH9&lt;&gt;"",COMPTE1!$AH9,COMPTE1!$AC9)))))))</f>
        <v>ENTRETIEN</v>
      </c>
      <c r="D9" s="9" t="s">
        <v>210</v>
      </c>
      <c r="E9" s="359">
        <f t="shared" si="14"/>
        <v>-80</v>
      </c>
      <c r="F9" s="20">
        <v>-80</v>
      </c>
      <c r="G9" s="335"/>
      <c r="H9" s="20"/>
      <c r="I9" s="2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/>
      <c r="U9"/>
      <c r="V9" s="289" t="str">
        <f t="shared" si="15"/>
        <v>ENTRETIEN</v>
      </c>
      <c r="W9" s="289" t="str">
        <f t="shared" si="16"/>
        <v/>
      </c>
      <c r="X9" s="289" t="str">
        <f t="shared" si="17"/>
        <v/>
      </c>
      <c r="Y9" s="290" t="str">
        <f t="shared" ref="Y9:Y72" si="28">IF($B9="C6810","FRAIS BANCAIRES",IF($B9="C6110","ENTRETIEN",IF($B9="C6111","VETURE",IF($B9="C6112","AIDES MENAGERES",IF($B9="C6210","LOYER, HOTEL",IF($B9="C6211","COPROPRIETE",IF($B9="C6212","EDF, EAU, TEL",IF($B9="C6213","DETTES",""))))))))</f>
        <v>ENTRETIEN</v>
      </c>
      <c r="Z9" s="290" t="str">
        <f t="shared" si="18"/>
        <v/>
      </c>
      <c r="AA9" s="290" t="str">
        <f t="shared" si="19"/>
        <v/>
      </c>
      <c r="AB9" s="293" t="str">
        <f t="shared" si="20"/>
        <v/>
      </c>
      <c r="AC9" s="293" t="str">
        <f t="shared" si="21"/>
        <v/>
      </c>
      <c r="AD9" s="293" t="str">
        <f t="shared" si="22"/>
        <v/>
      </c>
      <c r="AE9" s="293" t="str">
        <f t="shared" si="23"/>
        <v/>
      </c>
      <c r="AF9" s="295" t="str">
        <f t="shared" si="24"/>
        <v/>
      </c>
      <c r="AG9" s="295" t="str">
        <f t="shared" si="25"/>
        <v/>
      </c>
      <c r="AH9" s="295" t="str">
        <f t="shared" si="26"/>
        <v/>
      </c>
      <c r="AI9" s="295" t="str">
        <f t="shared" ref="AI9:AI72" si="29">IF($B9="C7001","PENSION 1",IF($B9="C7002","PENSION 2",IF($B9="C7003","PENSION 3",IF($B9="C7101","PENSION 4",IF($B9="C7102","PENSION 5",IF($B9="C7103","PENSION 6",IF($B9="C7104","PENSION 7","")))))))</f>
        <v/>
      </c>
      <c r="AJ9" s="295" t="str">
        <f t="shared" ref="AJ9:AJ72" si="30">IF($B9="C7201","PENSION 8",IF($B9="C7301","PENSION 9",IF($B9="C7401","PENSION 10",IF($B9="C7501","CAF",IF($B9="C7601","RENTE VIAGERE",IF($B9="C7602","ENCAISSEMENT LOYERS",IF($B9="C7603","INTERETS PLACEMENTS","")))))))</f>
        <v/>
      </c>
      <c r="AK9" s="30" t="s">
        <v>70</v>
      </c>
      <c r="AL9" s="31" t="s">
        <v>208</v>
      </c>
      <c r="AM9" s="352"/>
      <c r="AN9" s="352"/>
      <c r="AO9" s="352"/>
      <c r="AP9" s="353"/>
      <c r="AQ9" s="325">
        <v>0</v>
      </c>
      <c r="AR9" s="358">
        <f>$I$1</f>
        <v>0</v>
      </c>
      <c r="AS9" s="295" t="str">
        <f t="shared" si="27"/>
        <v/>
      </c>
      <c r="AT9" s="30" t="s">
        <v>71</v>
      </c>
      <c r="AU9" s="178" t="s">
        <v>72</v>
      </c>
      <c r="AV9" s="273"/>
      <c r="AW9" s="274"/>
      <c r="AX9" s="102"/>
      <c r="AY9" s="103"/>
      <c r="AZ9" s="275" t="str">
        <f>IF(COUNTIF(TCD!$A:$A,AT9)=0,"",GETPIVOTDATA("Somme de Montant",TCD!$A$3,"CODE",AT9))</f>
        <v/>
      </c>
      <c r="BA9" s="104">
        <f t="shared" si="10"/>
        <v>0</v>
      </c>
      <c r="BB9" s="42"/>
      <c r="BC9" s="355"/>
      <c r="BD9" s="356"/>
      <c r="BE9" s="290"/>
      <c r="BF9" s="359"/>
      <c r="BG9" s="42"/>
      <c r="BH9" s="177">
        <v>39456</v>
      </c>
      <c r="BI9" s="30" t="s">
        <v>73</v>
      </c>
      <c r="BJ9" s="178" t="s">
        <v>74</v>
      </c>
      <c r="BK9" s="282"/>
      <c r="BL9" s="280"/>
      <c r="BM9" s="106"/>
      <c r="BN9" s="105"/>
      <c r="BO9" s="275" t="str">
        <f>IF(COUNTIF(TCD!$A:$A,BI9)=0,"",GETPIVOTDATA("Somme de Montant",TCD!$A$3,"CODE",BI9))</f>
        <v/>
      </c>
      <c r="BP9" s="104">
        <f t="shared" si="11"/>
        <v>0</v>
      </c>
      <c r="BQ9" s="42"/>
      <c r="BR9" s="355"/>
      <c r="BS9" s="356"/>
      <c r="BT9" s="290"/>
      <c r="BU9" s="359"/>
      <c r="BV9" s="42"/>
      <c r="BW9" s="177">
        <v>39904</v>
      </c>
      <c r="BX9" s="96" t="s">
        <v>75</v>
      </c>
      <c r="BY9" s="27"/>
      <c r="BZ9" s="27"/>
      <c r="CA9" s="73"/>
      <c r="CB9" s="73" t="s">
        <v>4</v>
      </c>
      <c r="CC9" s="76">
        <f>SUM($CC$7,$CC$8)</f>
        <v>14565.900000000001</v>
      </c>
      <c r="CD9" s="27"/>
      <c r="CE9" s="82"/>
      <c r="CG9" s="125" t="s">
        <v>76</v>
      </c>
      <c r="CH9" s="114"/>
      <c r="CI9" s="265">
        <f>$BA$28-CI$10-CI$11</f>
        <v>0</v>
      </c>
      <c r="CJ9" s="116">
        <f>($BA$28-CJ$10)*$BA$3</f>
        <v>0</v>
      </c>
      <c r="CK9" s="116">
        <f>$BA$28-CK$10-CK$11</f>
        <v>0</v>
      </c>
      <c r="CL9" s="116">
        <f>$BA$28-CL$10-CL$11</f>
        <v>0</v>
      </c>
      <c r="CM9" s="116">
        <f>$BA$28-CM$10-CM$11</f>
        <v>0</v>
      </c>
      <c r="CN9" s="123">
        <f>$BA$28-CN$10-CN$11</f>
        <v>0</v>
      </c>
      <c r="CP9" s="151" t="str">
        <f t="shared" si="1"/>
        <v>C6210</v>
      </c>
      <c r="CQ9" s="209" t="str">
        <f t="shared" si="2"/>
        <v>LOYER, HOTEL</v>
      </c>
      <c r="CR9" s="144">
        <f t="shared" si="3"/>
        <v>0</v>
      </c>
      <c r="CS9" s="153">
        <f t="shared" si="4"/>
        <v>0</v>
      </c>
      <c r="CT9" s="206" t="e">
        <f t="shared" si="5"/>
        <v>#VALUE!</v>
      </c>
      <c r="CU9" s="207">
        <f t="shared" si="6"/>
        <v>39456</v>
      </c>
      <c r="CV9" s="208" t="str">
        <f t="shared" si="7"/>
        <v/>
      </c>
      <c r="CW9" s="230" t="str">
        <f t="shared" si="12"/>
        <v/>
      </c>
      <c r="CX9" s="230" t="str">
        <f t="shared" ca="1" si="8"/>
        <v/>
      </c>
      <c r="CY9" s="230" t="str">
        <f t="shared" ca="1" si="9"/>
        <v/>
      </c>
      <c r="CZ9" s="231">
        <f t="shared" si="13"/>
        <v>0</v>
      </c>
      <c r="DC9" s="151"/>
      <c r="DD9" s="152"/>
      <c r="DE9" s="144"/>
      <c r="DF9" s="153"/>
      <c r="DG9" s="146"/>
      <c r="DH9" s="147"/>
      <c r="DI9" s="148"/>
      <c r="DJ9" s="149"/>
      <c r="DK9" s="149"/>
      <c r="DL9" s="149"/>
      <c r="DM9" s="150"/>
    </row>
    <row r="10" spans="1:117" ht="51.75" customHeight="1">
      <c r="A10" s="355">
        <v>41278</v>
      </c>
      <c r="B10" s="356" t="s">
        <v>154</v>
      </c>
      <c r="C10" s="290" t="str">
        <f>IF(COMPTE1!$V10&lt;&gt;"",COMPTE1!$V10,IF(COMPTE1!$W10&lt;&gt;"",COMPTE1!$W10,IF(COMPTE1!$X10&lt;&gt;"",COMPTE1!$X10,IF(COMPTE1!$AB10&lt;&gt;"",COMPTE1!$AB10,IF(COMPTE1!$AF10&lt;&gt;"",COMPTE1!$AF10,IF(COMPTE1!$AG10&lt;&gt;"",COMPTE1!$AG10,IF(COMPTE1!$AH10&lt;&gt;"",COMPTE1!$AH10,COMPTE1!$AC10)))))))</f>
        <v>FRAIS BANCAIRES</v>
      </c>
      <c r="D10" s="9" t="s">
        <v>238</v>
      </c>
      <c r="E10" s="359">
        <f t="shared" si="14"/>
        <v>-3.92</v>
      </c>
      <c r="F10" s="20">
        <v>-3.92</v>
      </c>
      <c r="G10" s="335"/>
      <c r="H10" s="2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/>
      <c r="U10"/>
      <c r="V10" s="289" t="str">
        <f t="shared" si="15"/>
        <v>FRAIS BANCAIRES</v>
      </c>
      <c r="W10" s="289" t="str">
        <f t="shared" si="16"/>
        <v/>
      </c>
      <c r="X10" s="289" t="str">
        <f t="shared" si="17"/>
        <v/>
      </c>
      <c r="Y10" s="290" t="str">
        <f t="shared" si="28"/>
        <v>FRAIS BANCAIRES</v>
      </c>
      <c r="Z10" s="290" t="str">
        <f t="shared" si="18"/>
        <v/>
      </c>
      <c r="AA10" s="290" t="str">
        <f t="shared" si="19"/>
        <v/>
      </c>
      <c r="AB10" s="293" t="str">
        <f t="shared" si="20"/>
        <v/>
      </c>
      <c r="AC10" s="293" t="str">
        <f t="shared" si="21"/>
        <v/>
      </c>
      <c r="AD10" s="293" t="str">
        <f t="shared" si="22"/>
        <v/>
      </c>
      <c r="AE10" s="293" t="str">
        <f t="shared" si="23"/>
        <v/>
      </c>
      <c r="AF10" s="295" t="str">
        <f t="shared" si="24"/>
        <v/>
      </c>
      <c r="AG10" s="295" t="str">
        <f t="shared" si="25"/>
        <v/>
      </c>
      <c r="AH10" s="295" t="str">
        <f t="shared" si="26"/>
        <v/>
      </c>
      <c r="AI10" s="295" t="str">
        <f t="shared" si="29"/>
        <v/>
      </c>
      <c r="AJ10" s="295" t="str">
        <f t="shared" si="30"/>
        <v/>
      </c>
      <c r="AK10" s="30" t="s">
        <v>77</v>
      </c>
      <c r="AL10" s="31" t="s">
        <v>198</v>
      </c>
      <c r="AM10" s="354"/>
      <c r="AN10" s="352"/>
      <c r="AO10" s="352"/>
      <c r="AP10" s="353"/>
      <c r="AQ10" s="325"/>
      <c r="AR10" s="358">
        <f>$J$1</f>
        <v>0</v>
      </c>
      <c r="AS10" s="295" t="str">
        <f t="shared" si="27"/>
        <v/>
      </c>
      <c r="AT10" s="30" t="s">
        <v>78</v>
      </c>
      <c r="AU10" s="178" t="s">
        <v>79</v>
      </c>
      <c r="AV10" s="273"/>
      <c r="AW10" s="274"/>
      <c r="AX10" s="102"/>
      <c r="AY10" s="103"/>
      <c r="AZ10" s="275" t="str">
        <f>IF(COUNTIF(TCD!$A:$A,AT10)=0,"",GETPIVOTDATA("Somme de Montant",TCD!$A$3,"CODE",AT10))</f>
        <v/>
      </c>
      <c r="BA10" s="104">
        <f t="shared" si="10"/>
        <v>0</v>
      </c>
      <c r="BB10" s="42"/>
      <c r="BC10" s="355"/>
      <c r="BD10" s="356"/>
      <c r="BE10" s="290"/>
      <c r="BF10" s="359"/>
      <c r="BG10" s="42"/>
      <c r="BH10" s="177">
        <v>37895</v>
      </c>
      <c r="BI10" s="30" t="s">
        <v>80</v>
      </c>
      <c r="BJ10" s="178" t="s">
        <v>81</v>
      </c>
      <c r="BK10" s="273"/>
      <c r="BL10" s="280"/>
      <c r="BM10" s="106"/>
      <c r="BN10" s="105"/>
      <c r="BO10" s="275" t="str">
        <f>IF(COUNTIF(TCD!$A:$A,BI10)=0,"",GETPIVOTDATA("Somme de Montant",TCD!$A$3,"CODE",BI10))</f>
        <v/>
      </c>
      <c r="BP10" s="104">
        <f t="shared" si="11"/>
        <v>0</v>
      </c>
      <c r="BQ10" s="42"/>
      <c r="BR10" s="355"/>
      <c r="BS10" s="356"/>
      <c r="BT10" s="290"/>
      <c r="BU10" s="359"/>
      <c r="BV10" s="42"/>
      <c r="BW10" s="177">
        <v>40815</v>
      </c>
      <c r="BX10" s="185" t="s">
        <v>82</v>
      </c>
      <c r="BY10" s="186"/>
      <c r="BZ10" s="186"/>
      <c r="CA10" s="80"/>
      <c r="CB10" s="80" t="s">
        <v>4</v>
      </c>
      <c r="CC10" s="71">
        <f>$AZ$28</f>
        <v>-3097.66</v>
      </c>
      <c r="CD10" s="81"/>
      <c r="CE10" s="82"/>
      <c r="CG10" s="113" t="s">
        <v>83</v>
      </c>
      <c r="CH10" s="114"/>
      <c r="CI10" s="265">
        <f>IF(CI$7&lt;15000,0.03*CI$7,IF(CI$7&lt;45000,0.03*15000+(CI$7-15000)*0.02,0.03*15000+0.02*30000+(CI$7-45000)*0.01))</f>
        <v>0</v>
      </c>
      <c r="CJ10" s="116">
        <f>IF(CJ$7&lt;15000,0.03*CJ$7,IF(CJ$7&lt;45000,0.03*15000+(CJ$7-15000)*0.02,0.03*15000+0.02*30000+(CJ$7-45000)*0.01))</f>
        <v>0</v>
      </c>
      <c r="CK10" s="116">
        <f>IF($7:$7&lt;15000,0.03*CK$7,IF(CK$7&lt;45000,0.03*15000+(CK$7-15000)*0.02,0.03*15000+0.02*30000+(CK$7-45000)*0.01))</f>
        <v>0</v>
      </c>
      <c r="CL10" s="116">
        <f>IF($7:$7&lt;15000,0.03*CL$7,IF(CL$7&lt;45000,0.03*15000+(CL$7-15000)*0.02,0.03*15000+0.02*30000+(CL$7-45000)*0.01))</f>
        <v>0</v>
      </c>
      <c r="CM10" s="116">
        <f>IF(CM$7&lt;15000,0.03*CM$7,IF(CM$7&lt;45000,0.03*15000+(CM$7-15000)*0.02,0.03*15000+0.02*30000+(CM$7-45000)*0.01))</f>
        <v>0</v>
      </c>
      <c r="CN10" s="123">
        <f>IF(CN$7&lt;15000,0.03*CN$7,IF(CN$7&lt;45000,0.03*15000+(CN$7-15000)*0.02,0.03*15000+0.02*30000+(CN$7-45000)*0.01))</f>
        <v>0</v>
      </c>
      <c r="CP10" s="151" t="str">
        <f t="shared" si="1"/>
        <v>C6211</v>
      </c>
      <c r="CQ10" s="209" t="str">
        <f t="shared" si="2"/>
        <v>COPROPRIETE</v>
      </c>
      <c r="CR10" s="144">
        <f t="shared" si="3"/>
        <v>0</v>
      </c>
      <c r="CS10" s="153">
        <f t="shared" si="4"/>
        <v>0</v>
      </c>
      <c r="CT10" s="206" t="e">
        <f t="shared" si="5"/>
        <v>#VALUE!</v>
      </c>
      <c r="CU10" s="207">
        <f t="shared" si="6"/>
        <v>37895</v>
      </c>
      <c r="CV10" s="208" t="str">
        <f t="shared" si="7"/>
        <v/>
      </c>
      <c r="CW10" s="230" t="str">
        <f t="shared" si="12"/>
        <v/>
      </c>
      <c r="CX10" s="230" t="str">
        <f t="shared" ca="1" si="8"/>
        <v/>
      </c>
      <c r="CY10" s="230" t="str">
        <f t="shared" ca="1" si="9"/>
        <v/>
      </c>
      <c r="CZ10" s="231">
        <f t="shared" si="13"/>
        <v>0</v>
      </c>
      <c r="DC10" s="151"/>
      <c r="DD10" s="152"/>
      <c r="DE10" s="144"/>
      <c r="DF10" s="153"/>
      <c r="DG10" s="146"/>
      <c r="DH10" s="147"/>
      <c r="DI10" s="148"/>
      <c r="DJ10" s="149"/>
      <c r="DK10" s="149"/>
      <c r="DL10" s="149"/>
      <c r="DM10" s="150"/>
    </row>
    <row r="11" spans="1:117" ht="46.5" customHeight="1">
      <c r="A11" s="355">
        <v>41278</v>
      </c>
      <c r="B11" s="356" t="s">
        <v>115</v>
      </c>
      <c r="C11" s="290" t="str">
        <f>IF(COMPTE1!$V11&lt;&gt;"",COMPTE1!$V11,IF(COMPTE1!$W11&lt;&gt;"",COMPTE1!$W11,IF(COMPTE1!$X11&lt;&gt;"",COMPTE1!$X11,IF(COMPTE1!$AB11&lt;&gt;"",COMPTE1!$AB11,IF(COMPTE1!$AF11&lt;&gt;"",COMPTE1!$AF11,IF(COMPTE1!$AG11&lt;&gt;"",COMPTE1!$AG11,IF(COMPTE1!$AH11&lt;&gt;"",COMPTE1!$AH11,COMPTE1!$AC11)))))))</f>
        <v>CAF</v>
      </c>
      <c r="D11" s="9" t="s">
        <v>250</v>
      </c>
      <c r="E11" s="359">
        <f t="shared" si="14"/>
        <v>776.59</v>
      </c>
      <c r="F11" s="20">
        <v>776.59</v>
      </c>
      <c r="G11" s="335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/>
      <c r="U11"/>
      <c r="V11" s="289" t="str">
        <f t="shared" si="15"/>
        <v/>
      </c>
      <c r="W11" s="289" t="str">
        <f t="shared" si="16"/>
        <v/>
      </c>
      <c r="X11" s="289" t="str">
        <f t="shared" si="17"/>
        <v/>
      </c>
      <c r="Y11" s="290" t="str">
        <f t="shared" si="28"/>
        <v/>
      </c>
      <c r="Z11" s="290" t="str">
        <f t="shared" si="18"/>
        <v/>
      </c>
      <c r="AA11" s="290" t="str">
        <f t="shared" si="19"/>
        <v/>
      </c>
      <c r="AB11" s="293" t="str">
        <f t="shared" si="20"/>
        <v/>
      </c>
      <c r="AC11" s="293" t="str">
        <f t="shared" si="21"/>
        <v/>
      </c>
      <c r="AD11" s="293" t="str">
        <f t="shared" si="22"/>
        <v/>
      </c>
      <c r="AE11" s="293" t="str">
        <f t="shared" si="23"/>
        <v/>
      </c>
      <c r="AF11" s="295" t="str">
        <f t="shared" si="24"/>
        <v/>
      </c>
      <c r="AG11" s="295" t="str">
        <f t="shared" si="25"/>
        <v>CAF</v>
      </c>
      <c r="AH11" s="295" t="str">
        <f t="shared" si="26"/>
        <v/>
      </c>
      <c r="AI11" s="295" t="str">
        <f t="shared" si="29"/>
        <v/>
      </c>
      <c r="AJ11" s="295" t="str">
        <f t="shared" si="30"/>
        <v>CAF</v>
      </c>
      <c r="AK11" s="30" t="s">
        <v>84</v>
      </c>
      <c r="AL11" s="31" t="s">
        <v>199</v>
      </c>
      <c r="AM11" s="352"/>
      <c r="AN11" s="352"/>
      <c r="AO11" s="352"/>
      <c r="AP11" s="353"/>
      <c r="AQ11" s="325"/>
      <c r="AR11" s="358">
        <f>$K$1</f>
        <v>0</v>
      </c>
      <c r="AS11" s="295" t="str">
        <f t="shared" si="27"/>
        <v/>
      </c>
      <c r="AT11" s="30" t="s">
        <v>85</v>
      </c>
      <c r="AU11" s="178" t="s">
        <v>86</v>
      </c>
      <c r="AV11" s="273"/>
      <c r="AW11" s="274"/>
      <c r="AX11" s="102"/>
      <c r="AY11" s="103"/>
      <c r="AZ11" s="275">
        <f>IF(COUNTIF(TCD!$A:$A,AT11)=0,"",GETPIVOTDATA("Somme de Montant",TCD!$A$3,"CODE",AT11))</f>
        <v>-134</v>
      </c>
      <c r="BA11" s="104">
        <f t="shared" si="10"/>
        <v>0</v>
      </c>
      <c r="BB11" s="42"/>
      <c r="BC11" s="355"/>
      <c r="BD11" s="356"/>
      <c r="BE11" s="290"/>
      <c r="BF11" s="359"/>
      <c r="BG11" s="42"/>
      <c r="BH11" s="177">
        <v>41597</v>
      </c>
      <c r="BI11" s="30" t="s">
        <v>87</v>
      </c>
      <c r="BJ11" s="178" t="s">
        <v>88</v>
      </c>
      <c r="BK11" s="279"/>
      <c r="BL11" s="274"/>
      <c r="BM11" s="106"/>
      <c r="BN11" s="105"/>
      <c r="BO11" s="275" t="str">
        <f>IF(COUNTIF(TCD!$A:$A,BI11)=0,"",GETPIVOTDATA("Somme de Montant",TCD!$A$3,"CODE",BI11))</f>
        <v/>
      </c>
      <c r="BP11" s="104">
        <f t="shared" si="11"/>
        <v>0</v>
      </c>
      <c r="BQ11" s="42"/>
      <c r="BR11" s="355"/>
      <c r="BS11" s="356"/>
      <c r="BT11" s="290"/>
      <c r="BU11" s="359"/>
      <c r="BV11" s="42"/>
      <c r="BW11" s="177"/>
      <c r="BX11" s="98" t="s">
        <v>89</v>
      </c>
      <c r="BY11" s="74"/>
      <c r="BZ11" s="74"/>
      <c r="CA11" s="75"/>
      <c r="CB11" s="75" t="s">
        <v>4</v>
      </c>
      <c r="CC11" s="99">
        <f>SUM($CC$9,-$CC$10)</f>
        <v>17663.560000000001</v>
      </c>
      <c r="CD11" s="74"/>
      <c r="CE11" s="97"/>
      <c r="CG11" s="109" t="s">
        <v>90</v>
      </c>
      <c r="CH11" s="110"/>
      <c r="CI11" s="265"/>
      <c r="CJ11" s="228"/>
      <c r="CK11" s="228"/>
      <c r="CL11" s="228"/>
      <c r="CM11" s="228"/>
      <c r="CN11" s="229"/>
      <c r="CP11" s="151" t="str">
        <f t="shared" si="1"/>
        <v>C6212</v>
      </c>
      <c r="CQ11" s="209" t="str">
        <f t="shared" si="2"/>
        <v>ELECTRICITE, CHAUFFAGE, FUEL,EAU, TELEPHONE</v>
      </c>
      <c r="CR11" s="144">
        <f t="shared" si="3"/>
        <v>0</v>
      </c>
      <c r="CS11" s="153">
        <f t="shared" si="4"/>
        <v>0</v>
      </c>
      <c r="CT11" s="206">
        <f t="shared" si="5"/>
        <v>134</v>
      </c>
      <c r="CU11" s="207">
        <f t="shared" si="6"/>
        <v>41597</v>
      </c>
      <c r="CV11" s="208" t="str">
        <f t="shared" si="7"/>
        <v/>
      </c>
      <c r="CW11" s="230" t="str">
        <f t="shared" si="12"/>
        <v/>
      </c>
      <c r="CX11" s="230" t="str">
        <f t="shared" ca="1" si="8"/>
        <v/>
      </c>
      <c r="CY11" s="230" t="str">
        <f t="shared" ca="1" si="9"/>
        <v/>
      </c>
      <c r="CZ11" s="231">
        <f t="shared" si="13"/>
        <v>0</v>
      </c>
      <c r="DC11" s="151"/>
      <c r="DD11" s="152"/>
      <c r="DE11" s="144"/>
      <c r="DF11" s="153"/>
      <c r="DG11" s="146"/>
      <c r="DH11" s="147"/>
      <c r="DI11" s="148"/>
      <c r="DJ11" s="149"/>
      <c r="DK11" s="149"/>
      <c r="DL11" s="149"/>
      <c r="DM11" s="150"/>
    </row>
    <row r="12" spans="1:117" ht="39.950000000000003" customHeight="1">
      <c r="A12" s="355">
        <v>41283</v>
      </c>
      <c r="B12" s="356" t="s">
        <v>51</v>
      </c>
      <c r="C12" s="290" t="str">
        <f>IF(COMPTE1!$V12&lt;&gt;"",COMPTE1!$V12,IF(COMPTE1!$W12&lt;&gt;"",COMPTE1!$W12,IF(COMPTE1!$X12&lt;&gt;"",COMPTE1!$X12,IF(COMPTE1!$AB12&lt;&gt;"",COMPTE1!$AB12,IF(COMPTE1!$AF12&lt;&gt;"",COMPTE1!$AF12,IF(COMPTE1!$AG12&lt;&gt;"",COMPTE1!$AG12,IF(COMPTE1!$AH12&lt;&gt;"",COMPTE1!$AH12,COMPTE1!$AC12)))))))</f>
        <v>ENTRETIEN</v>
      </c>
      <c r="D12" s="9" t="s">
        <v>211</v>
      </c>
      <c r="E12" s="359">
        <f t="shared" si="14"/>
        <v>-80</v>
      </c>
      <c r="F12" s="20">
        <v>-80</v>
      </c>
      <c r="G12" s="335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/>
      <c r="U12"/>
      <c r="V12" s="289" t="str">
        <f t="shared" si="15"/>
        <v>ENTRETIEN</v>
      </c>
      <c r="W12" s="289" t="str">
        <f t="shared" si="16"/>
        <v/>
      </c>
      <c r="X12" s="289" t="str">
        <f t="shared" si="17"/>
        <v/>
      </c>
      <c r="Y12" s="290" t="str">
        <f t="shared" si="28"/>
        <v>ENTRETIEN</v>
      </c>
      <c r="Z12" s="290" t="str">
        <f t="shared" si="18"/>
        <v/>
      </c>
      <c r="AA12" s="290" t="str">
        <f t="shared" si="19"/>
        <v/>
      </c>
      <c r="AB12" s="293" t="str">
        <f t="shared" si="20"/>
        <v/>
      </c>
      <c r="AC12" s="293" t="str">
        <f t="shared" si="21"/>
        <v/>
      </c>
      <c r="AD12" s="293" t="str">
        <f t="shared" si="22"/>
        <v/>
      </c>
      <c r="AE12" s="293" t="str">
        <f t="shared" si="23"/>
        <v/>
      </c>
      <c r="AF12" s="295" t="str">
        <f t="shared" si="24"/>
        <v/>
      </c>
      <c r="AG12" s="295" t="str">
        <f t="shared" si="25"/>
        <v/>
      </c>
      <c r="AH12" s="295" t="str">
        <f t="shared" si="26"/>
        <v/>
      </c>
      <c r="AI12" s="295" t="str">
        <f t="shared" si="29"/>
        <v/>
      </c>
      <c r="AJ12" s="295" t="str">
        <f t="shared" si="30"/>
        <v/>
      </c>
      <c r="AK12" s="30" t="s">
        <v>91</v>
      </c>
      <c r="AL12" s="31" t="s">
        <v>206</v>
      </c>
      <c r="AM12" s="354"/>
      <c r="AN12" s="352"/>
      <c r="AO12" s="352"/>
      <c r="AP12" s="353"/>
      <c r="AQ12" s="325"/>
      <c r="AR12" s="358">
        <f>$L$1</f>
        <v>0</v>
      </c>
      <c r="AS12" s="295" t="str">
        <f t="shared" si="27"/>
        <v/>
      </c>
      <c r="AT12" s="30" t="s">
        <v>92</v>
      </c>
      <c r="AU12" s="178" t="s">
        <v>93</v>
      </c>
      <c r="AV12" s="273"/>
      <c r="AW12" s="274"/>
      <c r="AX12" s="102"/>
      <c r="AY12" s="103"/>
      <c r="AZ12" s="275" t="str">
        <f>IF(COUNTIF(TCD!$A:$A,AT12)=0,"",GETPIVOTDATA("Somme de Montant",TCD!$A$3,"CODE",AT12))</f>
        <v/>
      </c>
      <c r="BA12" s="104">
        <f t="shared" si="10"/>
        <v>0</v>
      </c>
      <c r="BB12" s="42"/>
      <c r="BC12" s="355"/>
      <c r="BD12" s="356"/>
      <c r="BE12" s="290"/>
      <c r="BF12" s="359"/>
      <c r="BG12" s="42"/>
      <c r="BH12" s="177">
        <v>39624</v>
      </c>
      <c r="BI12" s="30" t="s">
        <v>94</v>
      </c>
      <c r="BJ12" s="178" t="s">
        <v>95</v>
      </c>
      <c r="BK12" s="279"/>
      <c r="BL12" s="274"/>
      <c r="BM12" s="106"/>
      <c r="BN12" s="105"/>
      <c r="BO12" s="275" t="str">
        <f>IF(COUNTIF(TCD!$A:$A,BI12)=0,"",GETPIVOTDATA("Somme de Montant",TCD!$A$3,"CODE",BI12))</f>
        <v/>
      </c>
      <c r="BP12" s="104">
        <f t="shared" si="11"/>
        <v>0</v>
      </c>
      <c r="BQ12" s="42"/>
      <c r="BR12" s="355"/>
      <c r="BS12" s="356"/>
      <c r="BT12" s="290"/>
      <c r="BU12" s="359"/>
      <c r="BV12" s="42"/>
      <c r="BW12" s="177"/>
      <c r="BX12" s="77"/>
      <c r="BY12" s="78"/>
      <c r="BZ12" s="78"/>
      <c r="CA12" s="78"/>
      <c r="CB12" s="78"/>
      <c r="CC12" s="78"/>
      <c r="CD12" s="78"/>
      <c r="CE12" s="79"/>
      <c r="CG12" s="191" t="s">
        <v>96</v>
      </c>
      <c r="CH12" s="192"/>
      <c r="CI12" s="267">
        <f t="shared" ref="CI12:CN12" si="31">SUM(CI$9:CI$11)</f>
        <v>0</v>
      </c>
      <c r="CJ12" s="193">
        <f t="shared" si="31"/>
        <v>0</v>
      </c>
      <c r="CK12" s="193">
        <f t="shared" si="31"/>
        <v>0</v>
      </c>
      <c r="CL12" s="193">
        <f t="shared" si="31"/>
        <v>0</v>
      </c>
      <c r="CM12" s="193">
        <f t="shared" si="31"/>
        <v>0</v>
      </c>
      <c r="CN12" s="194">
        <f t="shared" si="31"/>
        <v>0</v>
      </c>
      <c r="CP12" s="151" t="str">
        <f t="shared" si="1"/>
        <v>C6213</v>
      </c>
      <c r="CQ12" s="209" t="str">
        <f t="shared" si="2"/>
        <v>REMBT DETTES ET SURENDETTEMENT</v>
      </c>
      <c r="CR12" s="144">
        <f t="shared" si="3"/>
        <v>0</v>
      </c>
      <c r="CS12" s="153">
        <f t="shared" si="4"/>
        <v>0</v>
      </c>
      <c r="CT12" s="206" t="e">
        <f t="shared" si="5"/>
        <v>#VALUE!</v>
      </c>
      <c r="CU12" s="207">
        <f t="shared" si="6"/>
        <v>39624</v>
      </c>
      <c r="CV12" s="208" t="str">
        <f t="shared" si="7"/>
        <v/>
      </c>
      <c r="CW12" s="230" t="str">
        <f t="shared" si="12"/>
        <v/>
      </c>
      <c r="CX12" s="230" t="str">
        <f t="shared" ca="1" si="8"/>
        <v/>
      </c>
      <c r="CY12" s="230" t="str">
        <f t="shared" ca="1" si="9"/>
        <v/>
      </c>
      <c r="CZ12" s="231">
        <f t="shared" si="13"/>
        <v>0</v>
      </c>
      <c r="DC12" s="151"/>
      <c r="DD12" s="152"/>
      <c r="DE12" s="144"/>
      <c r="DF12" s="153"/>
      <c r="DG12" s="146"/>
      <c r="DH12" s="147"/>
      <c r="DI12" s="148"/>
      <c r="DJ12" s="149"/>
      <c r="DK12" s="149"/>
      <c r="DL12" s="149"/>
      <c r="DM12" s="150"/>
    </row>
    <row r="13" spans="1:117" ht="39.950000000000003" customHeight="1">
      <c r="A13" s="355">
        <v>41285</v>
      </c>
      <c r="B13" s="356" t="s">
        <v>109</v>
      </c>
      <c r="C13" s="290" t="str">
        <f>IF(COMPTE1!$V13&lt;&gt;"",COMPTE1!$V13,IF(COMPTE1!$W13&lt;&gt;"",COMPTE1!$W13,IF(COMPTE1!$X13&lt;&gt;"",COMPTE1!$X13,IF(COMPTE1!$AB13&lt;&gt;"",COMPTE1!$AB13,IF(COMPTE1!$AF13&lt;&gt;"",COMPTE1!$AF13,IF(COMPTE1!$AG13&lt;&gt;"",COMPTE1!$AG13,IF(COMPTE1!$AH13&lt;&gt;"",COMPTE1!$AH13,COMPTE1!$AC13)))))))</f>
        <v>SORTIES ET ANNIVERSAIRES</v>
      </c>
      <c r="D13" s="9" t="s">
        <v>225</v>
      </c>
      <c r="E13" s="359">
        <f t="shared" si="14"/>
        <v>-60</v>
      </c>
      <c r="F13" s="20">
        <v>-60</v>
      </c>
      <c r="G13" s="335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78"/>
      <c r="U13" s="78"/>
      <c r="V13" s="289" t="str">
        <f t="shared" si="15"/>
        <v/>
      </c>
      <c r="W13" s="289" t="str">
        <f t="shared" si="16"/>
        <v>SORTIES ET ANNIVERSAIRES</v>
      </c>
      <c r="X13" s="289" t="str">
        <f t="shared" si="17"/>
        <v/>
      </c>
      <c r="Y13" s="290" t="str">
        <f t="shared" si="28"/>
        <v/>
      </c>
      <c r="Z13" s="290" t="str">
        <f t="shared" si="18"/>
        <v>SORTIES ET ANNIVERSAIRES</v>
      </c>
      <c r="AA13" s="290" t="str">
        <f t="shared" si="19"/>
        <v/>
      </c>
      <c r="AB13" s="293" t="str">
        <f t="shared" si="20"/>
        <v/>
      </c>
      <c r="AC13" s="293" t="str">
        <f t="shared" si="21"/>
        <v/>
      </c>
      <c r="AD13" s="293" t="str">
        <f t="shared" si="22"/>
        <v/>
      </c>
      <c r="AE13" s="293" t="str">
        <f t="shared" si="23"/>
        <v/>
      </c>
      <c r="AF13" s="295" t="str">
        <f t="shared" si="24"/>
        <v/>
      </c>
      <c r="AG13" s="295" t="str">
        <f t="shared" si="25"/>
        <v/>
      </c>
      <c r="AH13" s="295" t="str">
        <f t="shared" si="26"/>
        <v/>
      </c>
      <c r="AI13" s="295" t="str">
        <f t="shared" si="29"/>
        <v/>
      </c>
      <c r="AJ13" s="295" t="str">
        <f t="shared" si="30"/>
        <v/>
      </c>
      <c r="AK13" s="30" t="s">
        <v>97</v>
      </c>
      <c r="AL13" s="31" t="s">
        <v>200</v>
      </c>
      <c r="AM13" s="352"/>
      <c r="AN13" s="352"/>
      <c r="AO13" s="352"/>
      <c r="AP13" s="353"/>
      <c r="AQ13" s="325"/>
      <c r="AR13" s="358">
        <f>$M$1</f>
        <v>0</v>
      </c>
      <c r="AS13" s="295" t="str">
        <f t="shared" si="27"/>
        <v/>
      </c>
      <c r="AT13" s="30" t="s">
        <v>98</v>
      </c>
      <c r="AU13" s="178" t="s">
        <v>99</v>
      </c>
      <c r="AV13" s="273"/>
      <c r="AW13" s="274"/>
      <c r="AX13" s="102"/>
      <c r="AY13" s="103"/>
      <c r="AZ13" s="275" t="str">
        <f>IF(COUNTIF(TCD!$A:$A,AT13)=0,"",GETPIVOTDATA("Somme de Montant",TCD!$A$3,"CODE",AT13))</f>
        <v/>
      </c>
      <c r="BA13" s="104">
        <f t="shared" si="10"/>
        <v>0</v>
      </c>
      <c r="BB13" s="42"/>
      <c r="BC13" s="355"/>
      <c r="BD13" s="356"/>
      <c r="BE13" s="290"/>
      <c r="BF13" s="359"/>
      <c r="BG13" s="42"/>
      <c r="BH13" s="177">
        <v>39904</v>
      </c>
      <c r="BI13" s="30" t="s">
        <v>100</v>
      </c>
      <c r="BJ13" s="178" t="s">
        <v>101</v>
      </c>
      <c r="BK13" s="279"/>
      <c r="BL13" s="274"/>
      <c r="BM13" s="106"/>
      <c r="BN13" s="105"/>
      <c r="BO13" s="275" t="str">
        <f>IF(COUNTIF(TCD!$A:$A,BI13)=0,"",GETPIVOTDATA("Somme de Montant",TCD!$A$3,"CODE",BI13))</f>
        <v/>
      </c>
      <c r="BP13" s="104">
        <f t="shared" si="11"/>
        <v>0</v>
      </c>
      <c r="BQ13" s="42"/>
      <c r="BR13" s="355"/>
      <c r="BS13" s="356"/>
      <c r="BT13" s="290"/>
      <c r="BU13" s="359"/>
      <c r="BV13" s="42"/>
      <c r="BW13" s="177"/>
      <c r="BX13" s="77"/>
      <c r="BY13" s="78"/>
      <c r="BZ13" s="78"/>
      <c r="CA13" s="78"/>
      <c r="CB13" s="78"/>
      <c r="CC13" s="78"/>
      <c r="CD13" s="78"/>
      <c r="CE13" s="79"/>
      <c r="CG13" s="111"/>
      <c r="CH13" s="112"/>
      <c r="CI13" s="268"/>
      <c r="CJ13" s="116"/>
      <c r="CK13" s="116"/>
      <c r="CL13" s="116"/>
      <c r="CM13" s="116"/>
      <c r="CN13" s="123"/>
      <c r="CP13" s="151" t="str">
        <f t="shared" si="1"/>
        <v>C6214</v>
      </c>
      <c r="CQ13" s="209" t="str">
        <f t="shared" si="2"/>
        <v>OBSEQUES</v>
      </c>
      <c r="CR13" s="144">
        <f t="shared" si="3"/>
        <v>0</v>
      </c>
      <c r="CS13" s="153">
        <f t="shared" si="4"/>
        <v>0</v>
      </c>
      <c r="CT13" s="206" t="e">
        <f t="shared" si="5"/>
        <v>#VALUE!</v>
      </c>
      <c r="CU13" s="207">
        <f t="shared" si="6"/>
        <v>39904</v>
      </c>
      <c r="CV13" s="208" t="str">
        <f t="shared" si="7"/>
        <v/>
      </c>
      <c r="CW13" s="230" t="str">
        <f t="shared" si="12"/>
        <v/>
      </c>
      <c r="CX13" s="230" t="str">
        <f t="shared" ca="1" si="8"/>
        <v/>
      </c>
      <c r="CY13" s="230" t="str">
        <f t="shared" ca="1" si="9"/>
        <v/>
      </c>
      <c r="CZ13" s="231">
        <f t="shared" si="13"/>
        <v>0</v>
      </c>
      <c r="DC13" s="151"/>
      <c r="DD13" s="152"/>
      <c r="DE13" s="144"/>
      <c r="DF13" s="153"/>
      <c r="DG13" s="146"/>
      <c r="DH13" s="147"/>
      <c r="DI13" s="148"/>
      <c r="DJ13" s="149"/>
      <c r="DK13" s="149"/>
      <c r="DL13" s="149"/>
      <c r="DM13" s="150"/>
    </row>
    <row r="14" spans="1:117" ht="51" customHeight="1">
      <c r="A14" s="355">
        <v>41290</v>
      </c>
      <c r="B14" s="356" t="s">
        <v>51</v>
      </c>
      <c r="C14" s="290" t="str">
        <f>IF(COMPTE1!$V14&lt;&gt;"",COMPTE1!$V14,IF(COMPTE1!$W14&lt;&gt;"",COMPTE1!$W14,IF(COMPTE1!$X14&lt;&gt;"",COMPTE1!$X14,IF(COMPTE1!$AB14&lt;&gt;"",COMPTE1!$AB14,IF(COMPTE1!$AF14&lt;&gt;"",COMPTE1!$AF14,IF(COMPTE1!$AG14&lt;&gt;"",COMPTE1!$AG14,IF(COMPTE1!$AH14&lt;&gt;"",COMPTE1!$AH14,COMPTE1!$AC14)))))))</f>
        <v>ENTRETIEN</v>
      </c>
      <c r="D14" s="9" t="s">
        <v>212</v>
      </c>
      <c r="E14" s="359">
        <f t="shared" si="14"/>
        <v>-80</v>
      </c>
      <c r="F14" s="20">
        <v>-80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/>
      <c r="U14"/>
      <c r="V14" s="289" t="str">
        <f t="shared" si="15"/>
        <v>ENTRETIEN</v>
      </c>
      <c r="W14" s="289" t="str">
        <f t="shared" si="16"/>
        <v/>
      </c>
      <c r="X14" s="289" t="str">
        <f t="shared" si="17"/>
        <v/>
      </c>
      <c r="Y14" s="290" t="str">
        <f t="shared" si="28"/>
        <v>ENTRETIEN</v>
      </c>
      <c r="Z14" s="290" t="str">
        <f t="shared" si="18"/>
        <v/>
      </c>
      <c r="AA14" s="290" t="str">
        <f t="shared" si="19"/>
        <v/>
      </c>
      <c r="AB14" s="293" t="str">
        <f t="shared" si="20"/>
        <v/>
      </c>
      <c r="AC14" s="293" t="str">
        <f t="shared" si="21"/>
        <v/>
      </c>
      <c r="AD14" s="293" t="str">
        <f t="shared" si="22"/>
        <v/>
      </c>
      <c r="AE14" s="293" t="str">
        <f t="shared" si="23"/>
        <v/>
      </c>
      <c r="AF14" s="295" t="str">
        <f t="shared" si="24"/>
        <v/>
      </c>
      <c r="AG14" s="295" t="str">
        <f t="shared" si="25"/>
        <v/>
      </c>
      <c r="AH14" s="295" t="str">
        <f t="shared" si="26"/>
        <v/>
      </c>
      <c r="AI14" s="295" t="str">
        <f t="shared" si="29"/>
        <v/>
      </c>
      <c r="AJ14" s="295" t="str">
        <f t="shared" si="30"/>
        <v/>
      </c>
      <c r="AK14" s="30" t="s">
        <v>102</v>
      </c>
      <c r="AL14" s="31" t="s">
        <v>201</v>
      </c>
      <c r="AM14" s="354"/>
      <c r="AN14" s="352"/>
      <c r="AO14" s="352"/>
      <c r="AP14" s="353"/>
      <c r="AQ14" s="325"/>
      <c r="AR14" s="358">
        <f>$N$1</f>
        <v>0</v>
      </c>
      <c r="AS14" s="295" t="str">
        <f t="shared" si="27"/>
        <v/>
      </c>
      <c r="AT14" s="30" t="s">
        <v>103</v>
      </c>
      <c r="AU14" s="178" t="s">
        <v>104</v>
      </c>
      <c r="AV14" s="273"/>
      <c r="AW14" s="274"/>
      <c r="AX14" s="102"/>
      <c r="AY14" s="103"/>
      <c r="AZ14" s="275" t="str">
        <f>IF(COUNTIF(TCD!$A:$A,AT14)=0,"",GETPIVOTDATA("Somme de Montant",TCD!$A$3,"CODE",AT14))</f>
        <v/>
      </c>
      <c r="BA14" s="104">
        <f t="shared" si="10"/>
        <v>0</v>
      </c>
      <c r="BB14" s="42"/>
      <c r="BC14" s="355"/>
      <c r="BD14" s="356"/>
      <c r="BE14" s="290"/>
      <c r="BF14" s="359"/>
      <c r="BG14" s="42"/>
      <c r="BH14" s="177">
        <v>39766</v>
      </c>
      <c r="BI14" s="30" t="s">
        <v>105</v>
      </c>
      <c r="BJ14" s="178" t="s">
        <v>106</v>
      </c>
      <c r="BK14" s="279"/>
      <c r="BL14" s="280"/>
      <c r="BM14" s="106"/>
      <c r="BN14" s="105"/>
      <c r="BO14" s="275" t="str">
        <f>IF(COUNTIF(TCD!$A:$A,BI14)=0,"",GETPIVOTDATA("Somme de Montant",TCD!$A$3,"CODE",BI14))</f>
        <v/>
      </c>
      <c r="BP14" s="104">
        <f t="shared" si="11"/>
        <v>0</v>
      </c>
      <c r="BQ14" s="42"/>
      <c r="BR14" s="355"/>
      <c r="BS14" s="356"/>
      <c r="BT14" s="290"/>
      <c r="BU14" s="359"/>
      <c r="BV14" s="42"/>
      <c r="BW14" s="177"/>
      <c r="BX14" s="83"/>
      <c r="BY14" s="84"/>
      <c r="BZ14" s="84"/>
      <c r="CA14" s="84"/>
      <c r="CB14" s="84"/>
      <c r="CC14" s="84"/>
      <c r="CD14" s="84"/>
      <c r="CE14" s="85"/>
      <c r="CG14" s="120" t="s">
        <v>107</v>
      </c>
      <c r="CH14" s="121"/>
      <c r="CI14" s="269" t="s">
        <v>4</v>
      </c>
      <c r="CJ14" s="126">
        <f>CJ$8-CJ$12</f>
        <v>8542.86</v>
      </c>
      <c r="CK14" s="126">
        <f>CK$8-CK$12</f>
        <v>8542.86</v>
      </c>
      <c r="CL14" s="126">
        <f>CL$8-CL$12</f>
        <v>8542.86</v>
      </c>
      <c r="CM14" s="126">
        <f>CM$8-CM$12</f>
        <v>8542.86</v>
      </c>
      <c r="CN14" s="127">
        <f>CN$8-CN$12</f>
        <v>8542.86</v>
      </c>
      <c r="CP14" s="151" t="str">
        <f t="shared" si="1"/>
        <v>C6215</v>
      </c>
      <c r="CQ14" s="209" t="str">
        <f t="shared" si="2"/>
        <v>REPARATION, TRAVAUX, NETTOYAGE, DEMENAGEMENT</v>
      </c>
      <c r="CR14" s="144">
        <f t="shared" si="3"/>
        <v>0</v>
      </c>
      <c r="CS14" s="153">
        <f t="shared" si="4"/>
        <v>0</v>
      </c>
      <c r="CT14" s="206" t="e">
        <f t="shared" si="5"/>
        <v>#VALUE!</v>
      </c>
      <c r="CU14" s="207">
        <f t="shared" si="6"/>
        <v>39766</v>
      </c>
      <c r="CV14" s="208" t="str">
        <f t="shared" si="7"/>
        <v/>
      </c>
      <c r="CW14" s="230" t="str">
        <f t="shared" si="12"/>
        <v/>
      </c>
      <c r="CX14" s="230" t="str">
        <f t="shared" ca="1" si="8"/>
        <v/>
      </c>
      <c r="CY14" s="230" t="str">
        <f t="shared" ca="1" si="9"/>
        <v/>
      </c>
      <c r="CZ14" s="231">
        <f t="shared" si="13"/>
        <v>0</v>
      </c>
      <c r="DC14" s="151"/>
      <c r="DD14" s="152"/>
      <c r="DE14" s="144"/>
      <c r="DF14" s="153"/>
      <c r="DG14" s="146"/>
      <c r="DH14" s="147"/>
      <c r="DI14" s="148"/>
      <c r="DJ14" s="149"/>
      <c r="DK14" s="149"/>
      <c r="DL14" s="149"/>
      <c r="DM14" s="150"/>
    </row>
    <row r="15" spans="1:117" ht="63.75" customHeight="1">
      <c r="A15" s="355">
        <v>41290</v>
      </c>
      <c r="B15" s="356" t="s">
        <v>113</v>
      </c>
      <c r="C15" s="290" t="str">
        <f>IF(COMPTE1!$V15&lt;&gt;"",COMPTE1!$V15,IF(COMPTE1!$W15&lt;&gt;"",COMPTE1!$W15,IF(COMPTE1!$X15&lt;&gt;"",COMPTE1!$X15,IF(COMPTE1!$AB15&lt;&gt;"",COMPTE1!$AB15,IF(COMPTE1!$AF15&lt;&gt;"",COMPTE1!$AF15,IF(COMPTE1!$AG15&lt;&gt;"",COMPTE1!$AG15,IF(COMPTE1!$AH15&lt;&gt;"",COMPTE1!$AH15,COMPTE1!$AC15)))))))</f>
        <v>HEBERGEMENT FOYER, MAISON DE RETRAITE</v>
      </c>
      <c r="D15" s="9" t="s">
        <v>230</v>
      </c>
      <c r="E15" s="359">
        <f t="shared" si="14"/>
        <v>-100</v>
      </c>
      <c r="F15" s="20">
        <v>-100</v>
      </c>
      <c r="G15" s="335"/>
      <c r="H15" s="20"/>
      <c r="I15" s="33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/>
      <c r="U15"/>
      <c r="V15" s="289" t="str">
        <f t="shared" si="15"/>
        <v/>
      </c>
      <c r="W15" s="289" t="str">
        <f t="shared" si="16"/>
        <v>HEBERGEMENT FOYER, MAISON DE RETRAITE</v>
      </c>
      <c r="X15" s="289" t="str">
        <f t="shared" si="17"/>
        <v/>
      </c>
      <c r="Y15" s="290" t="str">
        <f t="shared" si="28"/>
        <v/>
      </c>
      <c r="Z15" s="290" t="str">
        <f t="shared" si="18"/>
        <v>HEBERGEMENT FOYER, MAISON DE RETRAITE</v>
      </c>
      <c r="AA15" s="290" t="str">
        <f t="shared" si="19"/>
        <v/>
      </c>
      <c r="AB15" s="293" t="str">
        <f t="shared" si="20"/>
        <v/>
      </c>
      <c r="AC15" s="293" t="str">
        <f t="shared" si="21"/>
        <v/>
      </c>
      <c r="AD15" s="293" t="str">
        <f t="shared" si="22"/>
        <v/>
      </c>
      <c r="AE15" s="293" t="str">
        <f t="shared" si="23"/>
        <v/>
      </c>
      <c r="AF15" s="295" t="str">
        <f t="shared" si="24"/>
        <v/>
      </c>
      <c r="AG15" s="295" t="str">
        <f t="shared" si="25"/>
        <v/>
      </c>
      <c r="AH15" s="295" t="str">
        <f t="shared" si="26"/>
        <v/>
      </c>
      <c r="AI15" s="295" t="str">
        <f t="shared" si="29"/>
        <v/>
      </c>
      <c r="AJ15" s="295" t="str">
        <f t="shared" si="30"/>
        <v/>
      </c>
      <c r="AK15" s="30" t="s">
        <v>108</v>
      </c>
      <c r="AL15" s="31" t="s">
        <v>202</v>
      </c>
      <c r="AM15" s="354"/>
      <c r="AN15" s="352"/>
      <c r="AO15" s="352"/>
      <c r="AP15" s="353"/>
      <c r="AQ15" s="325"/>
      <c r="AR15" s="358">
        <f>$O$1</f>
        <v>0</v>
      </c>
      <c r="AS15" s="295" t="str">
        <f t="shared" si="27"/>
        <v/>
      </c>
      <c r="AT15" s="30" t="s">
        <v>109</v>
      </c>
      <c r="AU15" s="178" t="s">
        <v>252</v>
      </c>
      <c r="AV15" s="273"/>
      <c r="AW15" s="274"/>
      <c r="AX15" s="102"/>
      <c r="AY15" s="103"/>
      <c r="AZ15" s="275">
        <f>IF(COUNTIF(TCD!$A:$A,AT15)=0,"",GETPIVOTDATA("Somme de Montant",TCD!$A$3,"CODE",AT15))</f>
        <v>-460</v>
      </c>
      <c r="BA15" s="104">
        <f t="shared" si="10"/>
        <v>0</v>
      </c>
      <c r="BB15" s="42"/>
      <c r="BC15" s="355"/>
      <c r="BD15" s="356"/>
      <c r="BE15" s="290"/>
      <c r="BF15" s="359"/>
      <c r="BG15" s="42"/>
      <c r="BH15" s="177">
        <v>41620</v>
      </c>
      <c r="BI15" s="30" t="s">
        <v>110</v>
      </c>
      <c r="BJ15" s="178" t="s">
        <v>111</v>
      </c>
      <c r="BK15" s="273"/>
      <c r="BL15" s="274"/>
      <c r="BM15" s="106"/>
      <c r="BN15" s="105"/>
      <c r="BO15" s="275" t="str">
        <f>IF(COUNTIF(TCD!$A:$A,BI15)=0,"",GETPIVOTDATA("Somme de Montant",TCD!$A$3,"CODE",BI15))</f>
        <v/>
      </c>
      <c r="BP15" s="104">
        <f t="shared" si="11"/>
        <v>0</v>
      </c>
      <c r="BQ15" s="42"/>
      <c r="BR15" s="355"/>
      <c r="BS15" s="356"/>
      <c r="BT15" s="290"/>
      <c r="BU15" s="359"/>
      <c r="BV15" s="42"/>
      <c r="BW15" s="177"/>
      <c r="BX15" s="83"/>
      <c r="BY15" s="84"/>
      <c r="BZ15" s="362" t="s">
        <v>257</v>
      </c>
      <c r="CA15" s="101"/>
      <c r="CB15" s="195">
        <f ca="1">TODAY()</f>
        <v>41905</v>
      </c>
      <c r="CC15" s="196"/>
      <c r="CD15" s="84"/>
      <c r="CE15" s="85"/>
      <c r="CG15" s="83"/>
      <c r="CH15" s="84"/>
      <c r="CI15" s="86"/>
      <c r="CJ15" s="86"/>
      <c r="CK15" s="87"/>
      <c r="CL15" s="84"/>
      <c r="CM15" s="84"/>
      <c r="CN15" s="85"/>
      <c r="CP15" s="151" t="str">
        <f t="shared" si="1"/>
        <v>C6216</v>
      </c>
      <c r="CQ15" s="209" t="str">
        <f t="shared" si="2"/>
        <v>SORTIES ET ANNIVERSAIRES</v>
      </c>
      <c r="CR15" s="144">
        <f t="shared" si="3"/>
        <v>0</v>
      </c>
      <c r="CS15" s="153">
        <f t="shared" si="4"/>
        <v>0</v>
      </c>
      <c r="CT15" s="206">
        <f t="shared" si="5"/>
        <v>460</v>
      </c>
      <c r="CU15" s="207">
        <f t="shared" si="6"/>
        <v>41620</v>
      </c>
      <c r="CV15" s="208" t="str">
        <f t="shared" si="7"/>
        <v/>
      </c>
      <c r="CW15" s="230" t="str">
        <f t="shared" si="12"/>
        <v/>
      </c>
      <c r="CX15" s="230" t="str">
        <f t="shared" ca="1" si="8"/>
        <v/>
      </c>
      <c r="CY15" s="230" t="str">
        <f t="shared" ca="1" si="9"/>
        <v/>
      </c>
      <c r="CZ15" s="231">
        <f t="shared" si="13"/>
        <v>0</v>
      </c>
      <c r="DC15" s="151"/>
      <c r="DD15" s="152"/>
      <c r="DE15" s="144"/>
      <c r="DF15" s="153"/>
      <c r="DG15" s="146"/>
      <c r="DH15" s="147"/>
      <c r="DI15" s="148"/>
      <c r="DJ15" s="149"/>
      <c r="DK15" s="149"/>
      <c r="DL15" s="149"/>
      <c r="DM15" s="150"/>
    </row>
    <row r="16" spans="1:117" ht="39.950000000000003" customHeight="1">
      <c r="A16" s="355">
        <v>41292</v>
      </c>
      <c r="B16" s="356" t="s">
        <v>85</v>
      </c>
      <c r="C16" s="290" t="str">
        <f>IF(COMPTE1!$V16&lt;&gt;"",COMPTE1!$V16,IF(COMPTE1!$W16&lt;&gt;"",COMPTE1!$W16,IF(COMPTE1!$X16&lt;&gt;"",COMPTE1!$X16,IF(COMPTE1!$AB16&lt;&gt;"",COMPTE1!$AB16,IF(COMPTE1!$AF16&lt;&gt;"",COMPTE1!$AF16,IF(COMPTE1!$AG16&lt;&gt;"",COMPTE1!$AG16,IF(COMPTE1!$AH16&lt;&gt;"",COMPTE1!$AH16,COMPTE1!$AC16)))))))</f>
        <v>EDF, EAU, TEL</v>
      </c>
      <c r="D16" s="9" t="s">
        <v>224</v>
      </c>
      <c r="E16" s="359">
        <f t="shared" si="14"/>
        <v>-33.5</v>
      </c>
      <c r="F16" s="20">
        <v>-33.5</v>
      </c>
      <c r="G16" s="335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/>
      <c r="U16"/>
      <c r="V16" s="289" t="str">
        <f t="shared" si="15"/>
        <v>EDF, EAU, TEL</v>
      </c>
      <c r="W16" s="289" t="str">
        <f t="shared" si="16"/>
        <v/>
      </c>
      <c r="X16" s="289" t="str">
        <f t="shared" si="17"/>
        <v/>
      </c>
      <c r="Y16" s="290" t="str">
        <f t="shared" si="28"/>
        <v>EDF, EAU, TEL</v>
      </c>
      <c r="Z16" s="290" t="str">
        <f t="shared" si="18"/>
        <v/>
      </c>
      <c r="AA16" s="290" t="str">
        <f t="shared" si="19"/>
        <v/>
      </c>
      <c r="AB16" s="293" t="str">
        <f t="shared" si="20"/>
        <v/>
      </c>
      <c r="AC16" s="293" t="str">
        <f t="shared" si="21"/>
        <v/>
      </c>
      <c r="AD16" s="293" t="str">
        <f t="shared" si="22"/>
        <v/>
      </c>
      <c r="AE16" s="293" t="str">
        <f t="shared" si="23"/>
        <v/>
      </c>
      <c r="AF16" s="295" t="str">
        <f t="shared" si="24"/>
        <v/>
      </c>
      <c r="AG16" s="295" t="str">
        <f t="shared" si="25"/>
        <v/>
      </c>
      <c r="AH16" s="295" t="str">
        <f t="shared" si="26"/>
        <v/>
      </c>
      <c r="AI16" s="295" t="str">
        <f t="shared" si="29"/>
        <v/>
      </c>
      <c r="AJ16" s="295" t="str">
        <f t="shared" si="30"/>
        <v/>
      </c>
      <c r="AK16" s="30" t="s">
        <v>112</v>
      </c>
      <c r="AL16" s="31" t="s">
        <v>206</v>
      </c>
      <c r="AM16" s="352"/>
      <c r="AN16" s="352"/>
      <c r="AO16" s="352"/>
      <c r="AP16" s="353"/>
      <c r="AQ16" s="325"/>
      <c r="AR16" s="358">
        <f>$P$1</f>
        <v>0</v>
      </c>
      <c r="AS16" s="295" t="str">
        <f t="shared" si="27"/>
        <v/>
      </c>
      <c r="AT16" s="30" t="s">
        <v>113</v>
      </c>
      <c r="AU16" s="178" t="s">
        <v>114</v>
      </c>
      <c r="AV16" s="273"/>
      <c r="AW16" s="274"/>
      <c r="AX16" s="102"/>
      <c r="AY16" s="103"/>
      <c r="AZ16" s="275">
        <f>IF(COUNTIF(TCD!$A:$A,AT16)=0,"",GETPIVOTDATA("Somme de Montant",TCD!$A$3,"CODE",AT16))</f>
        <v>-500</v>
      </c>
      <c r="BA16" s="104">
        <f t="shared" si="10"/>
        <v>0</v>
      </c>
      <c r="BB16" s="42"/>
      <c r="BC16" s="355"/>
      <c r="BD16" s="356"/>
      <c r="BE16" s="290"/>
      <c r="BF16" s="359"/>
      <c r="BG16" s="42"/>
      <c r="BH16" s="177">
        <v>41617</v>
      </c>
      <c r="BI16" s="30" t="s">
        <v>115</v>
      </c>
      <c r="BJ16" s="178" t="s">
        <v>116</v>
      </c>
      <c r="BK16" s="125"/>
      <c r="BL16" s="274"/>
      <c r="BM16" s="106"/>
      <c r="BN16" s="105"/>
      <c r="BO16" s="275">
        <f>IF(COUNTIF(TCD!$A:$A,BI16)=0,"",GETPIVOTDATA("Somme de Montant",TCD!$A$3,"CODE",BI16))</f>
        <v>3106.36</v>
      </c>
      <c r="BP16" s="104">
        <f t="shared" si="11"/>
        <v>0</v>
      </c>
      <c r="BQ16" s="42"/>
      <c r="BR16" s="355"/>
      <c r="BS16" s="356"/>
      <c r="BT16" s="290"/>
      <c r="BU16" s="359"/>
      <c r="BV16" s="42"/>
      <c r="BW16" s="177">
        <v>41613</v>
      </c>
      <c r="BX16" s="83"/>
      <c r="BY16" s="84"/>
      <c r="BZ16" s="101" t="s">
        <v>258</v>
      </c>
      <c r="CA16" s="101"/>
      <c r="CB16" s="101"/>
      <c r="CC16" s="84"/>
      <c r="CD16" s="84"/>
      <c r="CE16" s="85"/>
      <c r="CG16" s="83"/>
      <c r="CH16" s="84"/>
      <c r="CI16" s="86"/>
      <c r="CJ16" s="86"/>
      <c r="CK16" s="86"/>
      <c r="CL16" s="84"/>
      <c r="CM16" s="84"/>
      <c r="CN16" s="85"/>
      <c r="CP16" s="151" t="str">
        <f t="shared" si="1"/>
        <v>C6217</v>
      </c>
      <c r="CQ16" s="209" t="str">
        <f t="shared" si="2"/>
        <v>HEBERGEMENT</v>
      </c>
      <c r="CR16" s="144">
        <f t="shared" si="3"/>
        <v>0</v>
      </c>
      <c r="CS16" s="153">
        <f t="shared" si="4"/>
        <v>0</v>
      </c>
      <c r="CT16" s="206">
        <f t="shared" si="5"/>
        <v>500</v>
      </c>
      <c r="CU16" s="207">
        <f t="shared" si="6"/>
        <v>41617</v>
      </c>
      <c r="CV16" s="208" t="str">
        <f t="shared" si="7"/>
        <v/>
      </c>
      <c r="CW16" s="230" t="str">
        <f t="shared" si="12"/>
        <v/>
      </c>
      <c r="CX16" s="230" t="str">
        <f t="shared" ca="1" si="8"/>
        <v/>
      </c>
      <c r="CY16" s="230" t="str">
        <f t="shared" ca="1" si="9"/>
        <v/>
      </c>
      <c r="CZ16" s="231">
        <f t="shared" si="13"/>
        <v>0</v>
      </c>
      <c r="DC16" s="142"/>
      <c r="DD16" s="143"/>
      <c r="DE16" s="154"/>
      <c r="DF16" s="145"/>
      <c r="DG16" s="155"/>
      <c r="DH16" s="156"/>
      <c r="DI16" s="157"/>
      <c r="DJ16" s="132"/>
      <c r="DK16" s="132"/>
      <c r="DL16" s="132"/>
      <c r="DM16" s="158"/>
    </row>
    <row r="17" spans="1:117" ht="39.950000000000003" customHeight="1">
      <c r="A17" s="355">
        <v>41297</v>
      </c>
      <c r="B17" s="356" t="s">
        <v>51</v>
      </c>
      <c r="C17" s="290" t="str">
        <f>IF(COMPTE1!$V17&lt;&gt;"",COMPTE1!$V17,IF(COMPTE1!$W17&lt;&gt;"",COMPTE1!$W17,IF(COMPTE1!$X17&lt;&gt;"",COMPTE1!$X17,IF(COMPTE1!$AB17&lt;&gt;"",COMPTE1!$AB17,IF(COMPTE1!$AF17&lt;&gt;"",COMPTE1!$AF17,IF(COMPTE1!$AG17&lt;&gt;"",COMPTE1!$AG17,IF(COMPTE1!$AH17&lt;&gt;"",COMPTE1!$AH17,COMPTE1!$AC17)))))))</f>
        <v>ENTRETIEN</v>
      </c>
      <c r="D17" s="9" t="s">
        <v>213</v>
      </c>
      <c r="E17" s="359">
        <f t="shared" si="14"/>
        <v>-80</v>
      </c>
      <c r="F17" s="335">
        <v>-80</v>
      </c>
      <c r="G17" s="335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/>
      <c r="U17"/>
      <c r="V17" s="289" t="str">
        <f t="shared" si="15"/>
        <v>ENTRETIEN</v>
      </c>
      <c r="W17" s="289" t="str">
        <f t="shared" si="16"/>
        <v/>
      </c>
      <c r="X17" s="289" t="str">
        <f t="shared" si="17"/>
        <v/>
      </c>
      <c r="Y17" s="290" t="str">
        <f t="shared" si="28"/>
        <v>ENTRETIEN</v>
      </c>
      <c r="Z17" s="290" t="str">
        <f t="shared" si="18"/>
        <v/>
      </c>
      <c r="AA17" s="290" t="str">
        <f t="shared" si="19"/>
        <v/>
      </c>
      <c r="AB17" s="293" t="str">
        <f t="shared" si="20"/>
        <v/>
      </c>
      <c r="AC17" s="293" t="str">
        <f t="shared" si="21"/>
        <v/>
      </c>
      <c r="AD17" s="293" t="str">
        <f t="shared" si="22"/>
        <v/>
      </c>
      <c r="AE17" s="293" t="str">
        <f t="shared" si="23"/>
        <v/>
      </c>
      <c r="AF17" s="295" t="str">
        <f t="shared" si="24"/>
        <v/>
      </c>
      <c r="AG17" s="295" t="str">
        <f t="shared" si="25"/>
        <v/>
      </c>
      <c r="AH17" s="295" t="str">
        <f t="shared" si="26"/>
        <v/>
      </c>
      <c r="AI17" s="295" t="str">
        <f t="shared" si="29"/>
        <v/>
      </c>
      <c r="AJ17" s="295" t="str">
        <f t="shared" si="30"/>
        <v/>
      </c>
      <c r="AK17" s="30" t="s">
        <v>117</v>
      </c>
      <c r="AL17" s="31" t="s">
        <v>203</v>
      </c>
      <c r="AM17" s="354"/>
      <c r="AN17" s="352"/>
      <c r="AO17" s="352"/>
      <c r="AP17" s="353"/>
      <c r="AQ17" s="325"/>
      <c r="AR17" s="358">
        <f>$Q$1</f>
        <v>0</v>
      </c>
      <c r="AS17" s="295" t="str">
        <f t="shared" si="27"/>
        <v/>
      </c>
      <c r="AT17" s="30" t="s">
        <v>118</v>
      </c>
      <c r="AU17" s="178" t="s">
        <v>119</v>
      </c>
      <c r="AV17" s="273"/>
      <c r="AW17" s="274"/>
      <c r="AX17" s="102"/>
      <c r="AY17" s="103"/>
      <c r="AZ17" s="275" t="str">
        <f>IF(COUNTIF(TCD!$A:$A,AT17)=0,"",GETPIVOTDATA("Somme de Montant",TCD!$A$3,"CODE",AT17))</f>
        <v/>
      </c>
      <c r="BA17" s="104">
        <f t="shared" si="10"/>
        <v>0</v>
      </c>
      <c r="BB17" s="42"/>
      <c r="BC17" s="355"/>
      <c r="BD17" s="356"/>
      <c r="BE17" s="290"/>
      <c r="BF17" s="359"/>
      <c r="BG17" s="42"/>
      <c r="BH17" s="177">
        <v>39400</v>
      </c>
      <c r="BI17" s="30" t="s">
        <v>120</v>
      </c>
      <c r="BJ17" s="178" t="s">
        <v>121</v>
      </c>
      <c r="BK17" s="279"/>
      <c r="BL17" s="274"/>
      <c r="BM17" s="106"/>
      <c r="BN17" s="105"/>
      <c r="BO17" s="275" t="str">
        <f>IF(COUNTIF(TCD!$A:$A,BI17)=0,"",GETPIVOTDATA("Somme de Montant",TCD!$A$3,"CODE",BI17))</f>
        <v/>
      </c>
      <c r="BP17" s="104">
        <f t="shared" si="11"/>
        <v>0</v>
      </c>
      <c r="BQ17" s="42"/>
      <c r="BR17" s="355"/>
      <c r="BS17" s="356"/>
      <c r="BT17" s="290"/>
      <c r="BU17" s="359"/>
      <c r="BV17" s="42"/>
      <c r="BW17" s="177"/>
      <c r="BX17" s="83"/>
      <c r="BY17" s="84"/>
      <c r="BZ17" s="101" t="s">
        <v>256</v>
      </c>
      <c r="CA17" s="101"/>
      <c r="CB17" s="101"/>
      <c r="CC17" s="84"/>
      <c r="CD17" s="84"/>
      <c r="CE17" s="85"/>
      <c r="CG17" s="83"/>
      <c r="CH17" s="84"/>
      <c r="CI17" s="86"/>
      <c r="CJ17" s="86"/>
      <c r="CK17" s="86"/>
      <c r="CL17" s="84"/>
      <c r="CM17" s="84"/>
      <c r="CN17" s="85"/>
      <c r="CP17" s="151" t="str">
        <f t="shared" si="1"/>
        <v>C6310</v>
      </c>
      <c r="CQ17" s="209" t="str">
        <f t="shared" si="2"/>
        <v>IMPOT</v>
      </c>
      <c r="CR17" s="144">
        <f t="shared" si="3"/>
        <v>0</v>
      </c>
      <c r="CS17" s="153">
        <f t="shared" si="4"/>
        <v>0</v>
      </c>
      <c r="CT17" s="206" t="e">
        <f t="shared" si="5"/>
        <v>#VALUE!</v>
      </c>
      <c r="CU17" s="207">
        <f t="shared" si="6"/>
        <v>39400</v>
      </c>
      <c r="CV17" s="208" t="str">
        <f t="shared" si="7"/>
        <v/>
      </c>
      <c r="CW17" s="230" t="str">
        <f t="shared" si="12"/>
        <v/>
      </c>
      <c r="CX17" s="230" t="str">
        <f t="shared" ca="1" si="8"/>
        <v/>
      </c>
      <c r="CY17" s="230" t="str">
        <f t="shared" ca="1" si="9"/>
        <v/>
      </c>
      <c r="CZ17" s="231">
        <f t="shared" si="13"/>
        <v>0</v>
      </c>
      <c r="DC17" s="151"/>
      <c r="DD17" s="152"/>
      <c r="DE17" s="159"/>
      <c r="DF17" s="153"/>
      <c r="DG17" s="146"/>
      <c r="DH17" s="147"/>
      <c r="DI17" s="148"/>
      <c r="DJ17" s="149"/>
      <c r="DK17" s="149"/>
      <c r="DL17" s="149"/>
      <c r="DM17" s="150"/>
    </row>
    <row r="18" spans="1:117" ht="54.75" customHeight="1">
      <c r="A18" s="355">
        <v>41298</v>
      </c>
      <c r="B18" s="356" t="s">
        <v>109</v>
      </c>
      <c r="C18" s="290" t="str">
        <f>IF(COMPTE1!$V18&lt;&gt;"",COMPTE1!$V18,IF(COMPTE1!$W18&lt;&gt;"",COMPTE1!$W18,IF(COMPTE1!$X18&lt;&gt;"",COMPTE1!$X18,IF(COMPTE1!$AB18&lt;&gt;"",COMPTE1!$AB18,IF(COMPTE1!$AF18&lt;&gt;"",COMPTE1!$AF18,IF(COMPTE1!$AG18&lt;&gt;"",COMPTE1!$AG18,IF(COMPTE1!$AH18&lt;&gt;"",COMPTE1!$AH18,COMPTE1!$AC18)))))))</f>
        <v>SORTIES ET ANNIVERSAIRES</v>
      </c>
      <c r="D18" s="9" t="s">
        <v>226</v>
      </c>
      <c r="E18" s="359">
        <f t="shared" si="14"/>
        <v>-100</v>
      </c>
      <c r="F18" s="20">
        <v>-100</v>
      </c>
      <c r="G18" s="335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/>
      <c r="U18"/>
      <c r="V18" s="289" t="str">
        <f t="shared" si="15"/>
        <v/>
      </c>
      <c r="W18" s="289" t="str">
        <f t="shared" si="16"/>
        <v>SORTIES ET ANNIVERSAIRES</v>
      </c>
      <c r="X18" s="289" t="str">
        <f t="shared" si="17"/>
        <v/>
      </c>
      <c r="Y18" s="290" t="str">
        <f t="shared" si="28"/>
        <v/>
      </c>
      <c r="Z18" s="290" t="str">
        <f t="shared" si="18"/>
        <v>SORTIES ET ANNIVERSAIRES</v>
      </c>
      <c r="AA18" s="290" t="str">
        <f t="shared" si="19"/>
        <v/>
      </c>
      <c r="AB18" s="293" t="str">
        <f t="shared" si="20"/>
        <v/>
      </c>
      <c r="AC18" s="293" t="str">
        <f t="shared" si="21"/>
        <v/>
      </c>
      <c r="AD18" s="293" t="str">
        <f t="shared" si="22"/>
        <v/>
      </c>
      <c r="AE18" s="293" t="str">
        <f t="shared" si="23"/>
        <v/>
      </c>
      <c r="AF18" s="295" t="str">
        <f t="shared" si="24"/>
        <v/>
      </c>
      <c r="AG18" s="295" t="str">
        <f t="shared" si="25"/>
        <v/>
      </c>
      <c r="AH18" s="295" t="str">
        <f t="shared" si="26"/>
        <v/>
      </c>
      <c r="AI18" s="295" t="str">
        <f t="shared" si="29"/>
        <v/>
      </c>
      <c r="AJ18" s="295" t="str">
        <f t="shared" si="30"/>
        <v/>
      </c>
      <c r="AK18" s="30" t="s">
        <v>122</v>
      </c>
      <c r="AL18" s="31" t="s">
        <v>204</v>
      </c>
      <c r="AM18" s="352"/>
      <c r="AN18" s="352"/>
      <c r="AO18" s="352"/>
      <c r="AP18" s="353"/>
      <c r="AQ18" s="325"/>
      <c r="AR18" s="358">
        <f>$R$1</f>
        <v>0</v>
      </c>
      <c r="AS18" s="295" t="str">
        <f t="shared" si="27"/>
        <v/>
      </c>
      <c r="AT18" s="30" t="s">
        <v>123</v>
      </c>
      <c r="AU18" s="178" t="s">
        <v>124</v>
      </c>
      <c r="AV18" s="273"/>
      <c r="AW18" s="274"/>
      <c r="AX18" s="102"/>
      <c r="AY18" s="103"/>
      <c r="AZ18" s="275">
        <f>IF(COUNTIF(TCD!$A:$A,AT18)=0,"",GETPIVOTDATA("Somme de Montant",TCD!$A$3,"CODE",AT18))</f>
        <v>-400</v>
      </c>
      <c r="BA18" s="104">
        <f t="shared" si="10"/>
        <v>0</v>
      </c>
      <c r="BB18" s="42"/>
      <c r="BC18" s="355"/>
      <c r="BD18" s="356"/>
      <c r="BE18" s="290"/>
      <c r="BF18" s="359"/>
      <c r="BG18" s="42"/>
      <c r="BH18" s="177">
        <v>41634</v>
      </c>
      <c r="BI18" s="30" t="s">
        <v>125</v>
      </c>
      <c r="BJ18" s="178" t="s">
        <v>126</v>
      </c>
      <c r="BK18" s="279"/>
      <c r="BL18" s="274"/>
      <c r="BM18" s="106"/>
      <c r="BN18" s="105"/>
      <c r="BO18" s="275" t="str">
        <f>IF(COUNTIF(TCD!$A:$A,BI18)=0,"",GETPIVOTDATA("Somme de Montant",TCD!$A$3,"CODE",BI18))</f>
        <v/>
      </c>
      <c r="BP18" s="104">
        <f t="shared" si="11"/>
        <v>0</v>
      </c>
      <c r="BQ18" s="42"/>
      <c r="BR18" s="355"/>
      <c r="BS18" s="356"/>
      <c r="BT18" s="290"/>
      <c r="BU18" s="359"/>
      <c r="BV18" s="42"/>
      <c r="BW18" s="177"/>
      <c r="BX18" s="11"/>
      <c r="BY18" s="40"/>
      <c r="BZ18" s="40"/>
      <c r="CA18" s="40"/>
      <c r="CB18" s="40"/>
      <c r="CC18" s="40"/>
      <c r="CD18" s="40"/>
      <c r="CE18" s="13"/>
      <c r="CG18" s="11"/>
      <c r="CH18" s="40"/>
      <c r="CI18" s="40"/>
      <c r="CJ18" s="40"/>
      <c r="CK18" s="40"/>
      <c r="CL18" s="40"/>
      <c r="CM18" s="40"/>
      <c r="CN18" s="13"/>
      <c r="CP18" s="151" t="str">
        <f t="shared" si="1"/>
        <v>C6311</v>
      </c>
      <c r="CQ18" s="209" t="str">
        <f t="shared" si="2"/>
        <v>VACANCE, VOYAGE, LOISIR, ABONNEMENT</v>
      </c>
      <c r="CR18" s="144">
        <f t="shared" si="3"/>
        <v>0</v>
      </c>
      <c r="CS18" s="153">
        <f t="shared" si="4"/>
        <v>0</v>
      </c>
      <c r="CT18" s="206">
        <f t="shared" si="5"/>
        <v>400</v>
      </c>
      <c r="CU18" s="207">
        <f t="shared" si="6"/>
        <v>41634</v>
      </c>
      <c r="CV18" s="208" t="str">
        <f t="shared" si="7"/>
        <v/>
      </c>
      <c r="CW18" s="230" t="str">
        <f t="shared" si="12"/>
        <v/>
      </c>
      <c r="CX18" s="230" t="str">
        <f t="shared" ca="1" si="8"/>
        <v/>
      </c>
      <c r="CY18" s="230" t="str">
        <f t="shared" ca="1" si="9"/>
        <v/>
      </c>
      <c r="CZ18" s="231">
        <f t="shared" si="13"/>
        <v>0</v>
      </c>
      <c r="DC18" s="151"/>
      <c r="DD18" s="152"/>
      <c r="DE18" s="159"/>
      <c r="DF18" s="153"/>
      <c r="DG18" s="146"/>
      <c r="DH18" s="147"/>
      <c r="DI18" s="148"/>
      <c r="DJ18" s="149"/>
      <c r="DK18" s="149"/>
      <c r="DL18" s="149"/>
      <c r="DM18" s="150"/>
    </row>
    <row r="19" spans="1:117" ht="39.950000000000003" customHeight="1">
      <c r="A19" s="355">
        <v>41298</v>
      </c>
      <c r="B19" s="356" t="s">
        <v>123</v>
      </c>
      <c r="C19" s="290" t="str">
        <f>IF(COMPTE1!$V19&lt;&gt;"",COMPTE1!$V19,IF(COMPTE1!$W19&lt;&gt;"",COMPTE1!$W19,IF(COMPTE1!$X19&lt;&gt;"",COMPTE1!$X19,IF(COMPTE1!$AB19&lt;&gt;"",COMPTE1!$AB19,IF(COMPTE1!$AF19&lt;&gt;"",COMPTE1!$AF19,IF(COMPTE1!$AG19&lt;&gt;"",COMPTE1!$AG19,IF(COMPTE1!$AH19&lt;&gt;"",COMPTE1!$AH19,COMPTE1!$AC19)))))))</f>
        <v>VACANCES, LOISIRS, ABONNEMENTS</v>
      </c>
      <c r="D19" s="9" t="s">
        <v>235</v>
      </c>
      <c r="E19" s="359">
        <f t="shared" si="14"/>
        <v>-100</v>
      </c>
      <c r="F19" s="20">
        <v>-100</v>
      </c>
      <c r="G19" s="335"/>
      <c r="H19" s="20"/>
      <c r="I19" s="33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/>
      <c r="U19"/>
      <c r="V19" s="289" t="str">
        <f t="shared" si="15"/>
        <v/>
      </c>
      <c r="W19" s="289" t="str">
        <f t="shared" si="16"/>
        <v>VACANCES, LOISIRS, ABONNEMENTS</v>
      </c>
      <c r="X19" s="289" t="str">
        <f t="shared" si="17"/>
        <v/>
      </c>
      <c r="Y19" s="290" t="str">
        <f t="shared" si="28"/>
        <v/>
      </c>
      <c r="Z19" s="290" t="str">
        <f t="shared" si="18"/>
        <v>VACANCES, LOISIRS, ABONNEMENTS</v>
      </c>
      <c r="AA19" s="290" t="str">
        <f t="shared" si="19"/>
        <v/>
      </c>
      <c r="AB19" s="293" t="str">
        <f t="shared" si="20"/>
        <v/>
      </c>
      <c r="AC19" s="293" t="str">
        <f t="shared" si="21"/>
        <v/>
      </c>
      <c r="AD19" s="293" t="str">
        <f t="shared" si="22"/>
        <v/>
      </c>
      <c r="AE19" s="293" t="str">
        <f t="shared" si="23"/>
        <v/>
      </c>
      <c r="AF19" s="295" t="str">
        <f t="shared" si="24"/>
        <v/>
      </c>
      <c r="AG19" s="295" t="str">
        <f t="shared" si="25"/>
        <v/>
      </c>
      <c r="AH19" s="295" t="str">
        <f t="shared" si="26"/>
        <v/>
      </c>
      <c r="AI19" s="295" t="str">
        <f t="shared" si="29"/>
        <v/>
      </c>
      <c r="AJ19" s="295" t="str">
        <f t="shared" si="30"/>
        <v/>
      </c>
      <c r="AK19" s="30" t="s">
        <v>127</v>
      </c>
      <c r="AL19" s="31" t="s">
        <v>205</v>
      </c>
      <c r="AM19" s="352"/>
      <c r="AN19" s="352"/>
      <c r="AO19" s="352"/>
      <c r="AP19" s="353"/>
      <c r="AQ19" s="325"/>
      <c r="AR19" s="358">
        <f>$S$1</f>
        <v>0</v>
      </c>
      <c r="AS19" s="295" t="str">
        <f t="shared" si="27"/>
        <v/>
      </c>
      <c r="AT19" s="30" t="s">
        <v>128</v>
      </c>
      <c r="AU19" s="178" t="s">
        <v>129</v>
      </c>
      <c r="AV19" s="273"/>
      <c r="AW19" s="274"/>
      <c r="AX19" s="102"/>
      <c r="AY19" s="103"/>
      <c r="AZ19" s="275" t="str">
        <f>IF(COUNTIF(TCD!$A:$A,AT19)=0,"",GETPIVOTDATA("Somme de Montant",TCD!$A$3,"CODE",AT19))</f>
        <v/>
      </c>
      <c r="BA19" s="104">
        <f t="shared" si="10"/>
        <v>0</v>
      </c>
      <c r="BB19" s="42"/>
      <c r="BC19" s="355"/>
      <c r="BD19" s="356"/>
      <c r="BE19" s="290"/>
      <c r="BF19" s="359"/>
      <c r="BG19" s="42"/>
      <c r="BH19" s="177"/>
      <c r="BI19" s="30" t="s">
        <v>130</v>
      </c>
      <c r="BJ19" s="178" t="s">
        <v>131</v>
      </c>
      <c r="BK19" s="279"/>
      <c r="BL19" s="274"/>
      <c r="BM19" s="106"/>
      <c r="BN19" s="105"/>
      <c r="BO19" s="275" t="str">
        <f>IF(COUNTIF(TCD!$A:$A,BI19)=0,"",GETPIVOTDATA("Somme de Montant",TCD!$A$3,"CODE",BI19))</f>
        <v/>
      </c>
      <c r="BP19" s="104">
        <f t="shared" si="11"/>
        <v>0</v>
      </c>
      <c r="BQ19" s="42"/>
      <c r="BR19" s="355"/>
      <c r="BS19" s="356"/>
      <c r="BT19" s="290"/>
      <c r="BU19" s="359"/>
      <c r="BV19" s="42"/>
      <c r="BW19" s="177">
        <v>39813</v>
      </c>
      <c r="BX19" s="11"/>
      <c r="BY19" s="40"/>
      <c r="BZ19" s="40"/>
      <c r="CA19" s="40"/>
      <c r="CB19" s="40"/>
      <c r="CC19" s="40"/>
      <c r="CD19" s="40"/>
      <c r="CE19" s="13"/>
      <c r="CG19" s="11"/>
      <c r="CH19" s="40"/>
      <c r="CI19" s="40"/>
      <c r="CJ19" s="40"/>
      <c r="CK19" s="40"/>
      <c r="CL19" s="40"/>
      <c r="CM19" s="40"/>
      <c r="CN19" s="13"/>
      <c r="CP19" s="151" t="str">
        <f t="shared" si="1"/>
        <v>C6312</v>
      </c>
      <c r="CQ19" s="209" t="str">
        <f t="shared" si="2"/>
        <v>HONORAIRE</v>
      </c>
      <c r="CR19" s="144">
        <f t="shared" si="3"/>
        <v>0</v>
      </c>
      <c r="CS19" s="153">
        <f t="shared" si="4"/>
        <v>0</v>
      </c>
      <c r="CT19" s="206" t="e">
        <f t="shared" si="5"/>
        <v>#VALUE!</v>
      </c>
      <c r="CU19" s="207">
        <f t="shared" si="6"/>
        <v>364</v>
      </c>
      <c r="CV19" s="208" t="str">
        <f t="shared" si="7"/>
        <v/>
      </c>
      <c r="CW19" s="230" t="str">
        <f t="shared" si="12"/>
        <v/>
      </c>
      <c r="CX19" s="230" t="str">
        <f t="shared" ca="1" si="8"/>
        <v/>
      </c>
      <c r="CY19" s="230" t="str">
        <f t="shared" ca="1" si="9"/>
        <v/>
      </c>
      <c r="CZ19" s="231">
        <f t="shared" si="13"/>
        <v>0</v>
      </c>
      <c r="DC19" s="151"/>
      <c r="DD19" s="152"/>
      <c r="DE19" s="159"/>
      <c r="DF19" s="153"/>
      <c r="DG19" s="146"/>
      <c r="DH19" s="147"/>
      <c r="DI19" s="148"/>
      <c r="DJ19" s="149"/>
      <c r="DK19" s="149"/>
      <c r="DL19" s="149"/>
      <c r="DM19" s="150"/>
    </row>
    <row r="20" spans="1:117" ht="39.950000000000003" customHeight="1" thickBot="1">
      <c r="A20" s="355">
        <v>41302</v>
      </c>
      <c r="B20" s="356" t="s">
        <v>60</v>
      </c>
      <c r="C20" s="290" t="str">
        <f>IF(COMPTE1!$V20&lt;&gt;"",COMPTE1!$V20,IF(COMPTE1!$W20&lt;&gt;"",COMPTE1!$W20,IF(COMPTE1!$X20&lt;&gt;"",COMPTE1!$X20,IF(COMPTE1!$AB20&lt;&gt;"",COMPTE1!$AB20,IF(COMPTE1!$AF20&lt;&gt;"",COMPTE1!$AF20,IF(COMPTE1!$AG20&lt;&gt;"",COMPTE1!$AG20,IF(COMPTE1!$AH20&lt;&gt;"",COMPTE1!$AH20,COMPTE1!$AC20)))))))</f>
        <v>PENSION 2</v>
      </c>
      <c r="D20" s="9" t="s">
        <v>245</v>
      </c>
      <c r="E20" s="359">
        <f t="shared" si="14"/>
        <v>100</v>
      </c>
      <c r="F20" s="20">
        <v>100</v>
      </c>
      <c r="G20" s="335"/>
      <c r="H20" s="20"/>
      <c r="I20" s="33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319"/>
      <c r="U20" s="319"/>
      <c r="V20" s="289" t="str">
        <f t="shared" si="15"/>
        <v/>
      </c>
      <c r="W20" s="289" t="str">
        <f t="shared" si="16"/>
        <v/>
      </c>
      <c r="X20" s="289" t="str">
        <f t="shared" si="17"/>
        <v/>
      </c>
      <c r="Y20" s="290" t="str">
        <f t="shared" si="28"/>
        <v/>
      </c>
      <c r="Z20" s="290" t="str">
        <f t="shared" si="18"/>
        <v/>
      </c>
      <c r="AA20" s="290" t="str">
        <f t="shared" si="19"/>
        <v/>
      </c>
      <c r="AB20" s="293" t="str">
        <f t="shared" si="20"/>
        <v/>
      </c>
      <c r="AC20" s="293" t="str">
        <f t="shared" si="21"/>
        <v/>
      </c>
      <c r="AD20" s="293" t="str">
        <f t="shared" si="22"/>
        <v/>
      </c>
      <c r="AE20" s="293" t="str">
        <f t="shared" si="23"/>
        <v/>
      </c>
      <c r="AF20" s="295" t="str">
        <f t="shared" si="24"/>
        <v>PENSION 2</v>
      </c>
      <c r="AG20" s="295" t="str">
        <f t="shared" si="25"/>
        <v/>
      </c>
      <c r="AH20" s="295" t="str">
        <f t="shared" si="26"/>
        <v/>
      </c>
      <c r="AI20" s="295" t="str">
        <f t="shared" si="29"/>
        <v>PENSION 2</v>
      </c>
      <c r="AJ20" s="295" t="str">
        <f t="shared" si="30"/>
        <v/>
      </c>
      <c r="AK20" s="46" t="s">
        <v>132</v>
      </c>
      <c r="AL20" s="47"/>
      <c r="AM20" s="47"/>
      <c r="AN20" s="48"/>
      <c r="AO20" s="50"/>
      <c r="AP20" s="347" t="s">
        <v>4</v>
      </c>
      <c r="AQ20" s="68">
        <f>SUM($AQ$6:$AQ$19)</f>
        <v>8542.86</v>
      </c>
      <c r="AR20" s="69">
        <f>SUM($AR$6:$AR$19)</f>
        <v>11468.240000000003</v>
      </c>
      <c r="AS20" s="295" t="str">
        <f t="shared" si="27"/>
        <v/>
      </c>
      <c r="AT20" s="30" t="s">
        <v>133</v>
      </c>
      <c r="AU20" s="179" t="s">
        <v>134</v>
      </c>
      <c r="AV20" s="273"/>
      <c r="AW20" s="274"/>
      <c r="AX20" s="102"/>
      <c r="AY20" s="103"/>
      <c r="AZ20" s="275" t="str">
        <f>IF(COUNTIF(TCD!$A:$A,AT20)=0,"",GETPIVOTDATA("Somme de Montant",TCD!$A$3,"CODE",AT20))</f>
        <v/>
      </c>
      <c r="BA20" s="104">
        <f t="shared" si="10"/>
        <v>0</v>
      </c>
      <c r="BB20" s="42"/>
      <c r="BC20" s="355"/>
      <c r="BD20" s="356"/>
      <c r="BE20" s="290"/>
      <c r="BF20" s="359"/>
      <c r="BG20" s="42"/>
      <c r="BH20" s="177">
        <v>39535</v>
      </c>
      <c r="BI20" s="30" t="s">
        <v>135</v>
      </c>
      <c r="BJ20" s="179" t="s">
        <v>136</v>
      </c>
      <c r="BK20" s="283"/>
      <c r="BL20" s="284"/>
      <c r="BM20" s="106"/>
      <c r="BN20" s="105"/>
      <c r="BO20" s="275" t="str">
        <f>IF(COUNTIF(TCD!$A:$A,BI20)=0,"",GETPIVOTDATA("Somme de Montant",TCD!$A$3,"CODE",BI20))</f>
        <v/>
      </c>
      <c r="BP20" s="104">
        <f t="shared" si="11"/>
        <v>0</v>
      </c>
      <c r="BQ20" s="42"/>
      <c r="BR20" s="355"/>
      <c r="BS20" s="356"/>
      <c r="BT20" s="290"/>
      <c r="BU20" s="359"/>
      <c r="BV20" s="42"/>
      <c r="BW20" s="177">
        <v>39622</v>
      </c>
      <c r="BX20" s="88"/>
      <c r="BY20" s="89"/>
      <c r="BZ20" s="89"/>
      <c r="CA20" s="89"/>
      <c r="CB20" s="46" t="str">
        <f>"RAPPORT DE GESTION "&amp;YEAR($A$6)</f>
        <v>RAPPORT DE GESTION 2013</v>
      </c>
      <c r="CC20" s="47"/>
      <c r="CD20" s="47"/>
      <c r="CE20" s="48"/>
      <c r="CG20" s="88"/>
      <c r="CH20" s="89"/>
      <c r="CI20" s="89"/>
      <c r="CJ20" s="89"/>
      <c r="CK20" s="89"/>
      <c r="CL20" s="89"/>
      <c r="CM20" s="89"/>
      <c r="CN20" s="90"/>
      <c r="CP20" s="151" t="str">
        <f t="shared" si="1"/>
        <v>C6313</v>
      </c>
      <c r="CQ20" s="209" t="str">
        <f t="shared" si="2"/>
        <v>SOLDE FDG ANNEE PASSEE</v>
      </c>
      <c r="CR20" s="144">
        <f t="shared" si="3"/>
        <v>0</v>
      </c>
      <c r="CS20" s="153">
        <f t="shared" si="4"/>
        <v>0</v>
      </c>
      <c r="CT20" s="206" t="e">
        <f t="shared" si="5"/>
        <v>#VALUE!</v>
      </c>
      <c r="CU20" s="207">
        <f t="shared" si="6"/>
        <v>39535</v>
      </c>
      <c r="CV20" s="208" t="str">
        <f t="shared" si="7"/>
        <v/>
      </c>
      <c r="CW20" s="230" t="str">
        <f t="shared" si="12"/>
        <v/>
      </c>
      <c r="CX20" s="230" t="str">
        <f t="shared" ca="1" si="8"/>
        <v/>
      </c>
      <c r="CY20" s="230" t="str">
        <f t="shared" ca="1" si="9"/>
        <v/>
      </c>
      <c r="CZ20" s="231">
        <f t="shared" si="13"/>
        <v>0</v>
      </c>
      <c r="DC20" s="151"/>
      <c r="DD20" s="152"/>
      <c r="DE20" s="159"/>
      <c r="DF20" s="153"/>
      <c r="DG20" s="146"/>
      <c r="DH20" s="147"/>
      <c r="DI20" s="148"/>
      <c r="DJ20" s="149"/>
      <c r="DK20" s="149"/>
      <c r="DL20" s="149"/>
      <c r="DM20" s="150"/>
    </row>
    <row r="21" spans="1:117" ht="39.950000000000003" customHeight="1" thickTop="1" thickBot="1">
      <c r="A21" s="355">
        <v>41303</v>
      </c>
      <c r="B21" s="356" t="s">
        <v>154</v>
      </c>
      <c r="C21" s="290" t="str">
        <f>IF(COMPTE1!$V21&lt;&gt;"",COMPTE1!$V21,IF(COMPTE1!$W21&lt;&gt;"",COMPTE1!$W21,IF(COMPTE1!$X21&lt;&gt;"",COMPTE1!$X21,IF(COMPTE1!$AB21&lt;&gt;"",COMPTE1!$AB21,IF(COMPTE1!$AF21&lt;&gt;"",COMPTE1!$AF21,IF(COMPTE1!$AG21&lt;&gt;"",COMPTE1!$AG21,IF(COMPTE1!$AH21&lt;&gt;"",COMPTE1!$AH21,COMPTE1!$AC21)))))))</f>
        <v>FRAIS BANCAIRES</v>
      </c>
      <c r="D21" s="9" t="s">
        <v>239</v>
      </c>
      <c r="E21" s="359">
        <f t="shared" si="14"/>
        <v>-1.7</v>
      </c>
      <c r="F21" s="20">
        <v>-1.7</v>
      </c>
      <c r="G21" s="335"/>
      <c r="H21" s="2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19"/>
      <c r="U21" s="319"/>
      <c r="V21" s="289" t="str">
        <f t="shared" si="15"/>
        <v>FRAIS BANCAIRES</v>
      </c>
      <c r="W21" s="289" t="str">
        <f t="shared" si="16"/>
        <v/>
      </c>
      <c r="X21" s="289" t="str">
        <f t="shared" si="17"/>
        <v/>
      </c>
      <c r="Y21" s="290" t="str">
        <f t="shared" si="28"/>
        <v>FRAIS BANCAIRES</v>
      </c>
      <c r="Z21" s="290" t="str">
        <f t="shared" si="18"/>
        <v/>
      </c>
      <c r="AA21" s="290" t="str">
        <f t="shared" si="19"/>
        <v/>
      </c>
      <c r="AB21" s="293" t="str">
        <f t="shared" si="20"/>
        <v/>
      </c>
      <c r="AC21" s="293" t="str">
        <f t="shared" si="21"/>
        <v/>
      </c>
      <c r="AD21" s="293" t="str">
        <f t="shared" si="22"/>
        <v/>
      </c>
      <c r="AE21" s="293" t="str">
        <f t="shared" si="23"/>
        <v/>
      </c>
      <c r="AF21" s="295" t="str">
        <f t="shared" si="24"/>
        <v/>
      </c>
      <c r="AG21" s="295" t="str">
        <f t="shared" si="25"/>
        <v/>
      </c>
      <c r="AH21" s="295" t="str">
        <f t="shared" si="26"/>
        <v/>
      </c>
      <c r="AI21" s="295" t="str">
        <f t="shared" si="29"/>
        <v/>
      </c>
      <c r="AJ21" s="295" t="str">
        <f t="shared" si="30"/>
        <v/>
      </c>
      <c r="AL21" s="24"/>
      <c r="AM21" s="24"/>
      <c r="AN21" s="24"/>
      <c r="AO21" s="24"/>
      <c r="AR21" s="25"/>
      <c r="AS21" s="295" t="str">
        <f t="shared" si="27"/>
        <v/>
      </c>
      <c r="AT21" s="30" t="s">
        <v>137</v>
      </c>
      <c r="AU21" s="179" t="s">
        <v>138</v>
      </c>
      <c r="AV21" s="273"/>
      <c r="AW21" s="274"/>
      <c r="AX21" s="102"/>
      <c r="AY21" s="103"/>
      <c r="AZ21" s="275" t="str">
        <f>IF(COUNTIF(TCD!$A:$A,AT21)=0,"",GETPIVOTDATA("Somme de Montant",TCD!$A$3,"CODE",AT21))</f>
        <v/>
      </c>
      <c r="BA21" s="104">
        <f t="shared" si="10"/>
        <v>0</v>
      </c>
      <c r="BB21" s="42"/>
      <c r="BC21" s="355"/>
      <c r="BD21" s="356"/>
      <c r="BE21" s="290"/>
      <c r="BF21" s="359"/>
      <c r="BG21" s="42"/>
      <c r="BH21" s="177">
        <v>39457</v>
      </c>
      <c r="BI21" s="30" t="s">
        <v>139</v>
      </c>
      <c r="BJ21" s="179" t="s">
        <v>196</v>
      </c>
      <c r="BK21" s="285"/>
      <c r="BL21" s="284"/>
      <c r="BM21" s="286"/>
      <c r="BN21" s="105"/>
      <c r="BO21" s="275">
        <f>IF(COUNTIF(TCD!$A:$A,BI21)=0,"",GETPIVOTDATA("Somme de Montant",TCD!$A$3,"CODE",BI21))</f>
        <v>67.44</v>
      </c>
      <c r="BP21" s="104">
        <f t="shared" si="11"/>
        <v>0</v>
      </c>
      <c r="BQ21" s="42"/>
      <c r="BR21" s="355"/>
      <c r="BS21" s="356"/>
      <c r="BT21" s="290"/>
      <c r="BU21" s="359"/>
      <c r="BV21" s="42"/>
      <c r="BW21" s="177">
        <v>41275</v>
      </c>
      <c r="CP21" s="151" t="str">
        <f t="shared" si="1"/>
        <v>C6410</v>
      </c>
      <c r="CQ21" s="209" t="str">
        <f t="shared" si="2"/>
        <v>ASSURANCES</v>
      </c>
      <c r="CR21" s="144">
        <f t="shared" si="3"/>
        <v>0</v>
      </c>
      <c r="CS21" s="153">
        <f t="shared" si="4"/>
        <v>0</v>
      </c>
      <c r="CT21" s="206" t="e">
        <f t="shared" si="5"/>
        <v>#VALUE!</v>
      </c>
      <c r="CU21" s="207">
        <f t="shared" si="6"/>
        <v>39457</v>
      </c>
      <c r="CV21" s="208" t="str">
        <f t="shared" si="7"/>
        <v/>
      </c>
      <c r="CW21" s="230" t="str">
        <f t="shared" si="12"/>
        <v/>
      </c>
      <c r="CX21" s="230" t="str">
        <f t="shared" ca="1" si="8"/>
        <v/>
      </c>
      <c r="CY21" s="230" t="str">
        <f t="shared" ca="1" si="9"/>
        <v/>
      </c>
      <c r="CZ21" s="231">
        <f t="shared" si="13"/>
        <v>0</v>
      </c>
      <c r="DC21" s="160"/>
      <c r="DD21" s="161"/>
      <c r="DE21" s="162"/>
      <c r="DF21" s="163"/>
      <c r="DG21" s="164"/>
      <c r="DH21" s="165"/>
      <c r="DI21" s="165"/>
      <c r="DJ21" s="164"/>
      <c r="DK21" s="164"/>
      <c r="DL21" s="164"/>
      <c r="DM21" s="166"/>
    </row>
    <row r="22" spans="1:117" ht="54.75" customHeight="1" thickTop="1">
      <c r="A22" s="355">
        <v>41303</v>
      </c>
      <c r="B22" s="356" t="s">
        <v>60</v>
      </c>
      <c r="C22" s="290" t="str">
        <f>IF(COMPTE1!$V22&lt;&gt;"",COMPTE1!$V22,IF(COMPTE1!$W22&lt;&gt;"",COMPTE1!$W22,IF(COMPTE1!$X22&lt;&gt;"",COMPTE1!$X22,IF(COMPTE1!$AB22&lt;&gt;"",COMPTE1!$AB22,IF(COMPTE1!$AF22&lt;&gt;"",COMPTE1!$AF22,IF(COMPTE1!$AG22&lt;&gt;"",COMPTE1!$AG22,IF(COMPTE1!$AH22&lt;&gt;"",COMPTE1!$AH22,COMPTE1!$AC22)))))))</f>
        <v>PENSION 2</v>
      </c>
      <c r="D22" s="9" t="s">
        <v>246</v>
      </c>
      <c r="E22" s="359">
        <f t="shared" si="14"/>
        <v>699.74</v>
      </c>
      <c r="F22" s="20">
        <v>699.74</v>
      </c>
      <c r="G22" s="335"/>
      <c r="H22" s="20"/>
      <c r="I22" s="2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19"/>
      <c r="U22" s="319"/>
      <c r="V22" s="289" t="str">
        <f t="shared" si="15"/>
        <v/>
      </c>
      <c r="W22" s="289" t="str">
        <f t="shared" si="16"/>
        <v/>
      </c>
      <c r="X22" s="289" t="str">
        <f t="shared" si="17"/>
        <v/>
      </c>
      <c r="Y22" s="290" t="str">
        <f t="shared" si="28"/>
        <v/>
      </c>
      <c r="Z22" s="290" t="str">
        <f t="shared" si="18"/>
        <v/>
      </c>
      <c r="AA22" s="290" t="str">
        <f t="shared" si="19"/>
        <v/>
      </c>
      <c r="AB22" s="293" t="str">
        <f t="shared" si="20"/>
        <v/>
      </c>
      <c r="AC22" s="293" t="str">
        <f t="shared" si="21"/>
        <v/>
      </c>
      <c r="AD22" s="293" t="str">
        <f t="shared" si="22"/>
        <v/>
      </c>
      <c r="AE22" s="293" t="str">
        <f t="shared" si="23"/>
        <v/>
      </c>
      <c r="AF22" s="295" t="str">
        <f t="shared" si="24"/>
        <v>PENSION 2</v>
      </c>
      <c r="AG22" s="295" t="str">
        <f t="shared" si="25"/>
        <v/>
      </c>
      <c r="AH22" s="295" t="str">
        <f t="shared" si="26"/>
        <v/>
      </c>
      <c r="AI22" s="295" t="str">
        <f t="shared" si="29"/>
        <v>PENSION 2</v>
      </c>
      <c r="AJ22" s="295" t="str">
        <f t="shared" si="30"/>
        <v/>
      </c>
      <c r="AL22" s="24"/>
      <c r="AM22" s="24"/>
      <c r="AN22" s="24"/>
      <c r="AO22" s="24"/>
      <c r="AR22" s="25"/>
      <c r="AS22" s="295" t="str">
        <f t="shared" si="27"/>
        <v/>
      </c>
      <c r="AT22" s="30" t="s">
        <v>140</v>
      </c>
      <c r="AU22" s="179" t="s">
        <v>141</v>
      </c>
      <c r="AV22" s="273"/>
      <c r="AW22" s="274"/>
      <c r="AX22" s="102"/>
      <c r="AY22" s="103"/>
      <c r="AZ22" s="275" t="str">
        <f>IF(COUNTIF(TCD!$A:$A,AT22)=0,"",GETPIVOTDATA("Somme de Montant",TCD!$A$3,"CODE",AT22))</f>
        <v/>
      </c>
      <c r="BA22" s="104">
        <f t="shared" si="10"/>
        <v>0</v>
      </c>
      <c r="BB22" s="42"/>
      <c r="BC22" s="355"/>
      <c r="BD22" s="356"/>
      <c r="BE22" s="290"/>
      <c r="BF22" s="359"/>
      <c r="BG22" s="42"/>
      <c r="BH22" s="177">
        <v>41422</v>
      </c>
      <c r="BI22" s="30" t="s">
        <v>142</v>
      </c>
      <c r="BJ22" s="179" t="s">
        <v>143</v>
      </c>
      <c r="BK22" s="283"/>
      <c r="BL22" s="284"/>
      <c r="BM22" s="106"/>
      <c r="BN22" s="105"/>
      <c r="BO22" s="275" t="str">
        <f>IF(COUNTIF(TCD!$A:$A,BI22)=0,"",GETPIVOTDATA("Somme de Montant",TCD!$A$3,"CODE",BI22))</f>
        <v/>
      </c>
      <c r="BP22" s="104">
        <f t="shared" si="11"/>
        <v>0</v>
      </c>
      <c r="BQ22" s="42"/>
      <c r="BR22" s="355"/>
      <c r="BS22" s="356"/>
      <c r="BT22" s="290"/>
      <c r="BU22" s="359"/>
      <c r="BV22" s="42"/>
      <c r="BW22" s="177"/>
      <c r="CP22" s="151" t="str">
        <f t="shared" si="1"/>
        <v>C6510</v>
      </c>
      <c r="CQ22" s="209" t="str">
        <f t="shared" si="2"/>
        <v>ACHAT MOBILIER, APPAREIL MENAGER, GROS ACHAT DIVERS</v>
      </c>
      <c r="CR22" s="144">
        <f t="shared" si="3"/>
        <v>0</v>
      </c>
      <c r="CS22" s="153">
        <f t="shared" si="4"/>
        <v>0</v>
      </c>
      <c r="CT22" s="206" t="e">
        <f t="shared" ref="CT22:CT27" si="32">-$AZ22</f>
        <v>#VALUE!</v>
      </c>
      <c r="CU22" s="207">
        <f t="shared" ref="CU22:CU37" si="33">IF($CR22&lt;&gt;"",IF($BH22&lt;&gt;"",$BH22,$CU$1-1),"")</f>
        <v>41422</v>
      </c>
      <c r="CV22" s="208" t="str">
        <f t="shared" si="7"/>
        <v/>
      </c>
      <c r="CW22" s="230" t="str">
        <f t="shared" si="12"/>
        <v/>
      </c>
      <c r="CX22" s="230" t="str">
        <f t="shared" ca="1" si="8"/>
        <v/>
      </c>
      <c r="CY22" s="230" t="str">
        <f t="shared" ca="1" si="9"/>
        <v/>
      </c>
      <c r="CZ22" s="231">
        <f t="shared" si="13"/>
        <v>0</v>
      </c>
    </row>
    <row r="23" spans="1:117" ht="39.950000000000003" customHeight="1">
      <c r="A23" s="355">
        <v>41304</v>
      </c>
      <c r="B23" s="356" t="s">
        <v>51</v>
      </c>
      <c r="C23" s="290" t="str">
        <f>IF(COMPTE1!$V23&lt;&gt;"",COMPTE1!$V23,IF(COMPTE1!$W23&lt;&gt;"",COMPTE1!$W23,IF(COMPTE1!$X23&lt;&gt;"",COMPTE1!$X23,IF(COMPTE1!$AB23&lt;&gt;"",COMPTE1!$AB23,IF(COMPTE1!$AF23&lt;&gt;"",COMPTE1!$AF23,IF(COMPTE1!$AG23&lt;&gt;"",COMPTE1!$AG23,IF(COMPTE1!$AH23&lt;&gt;"",COMPTE1!$AH23,COMPTE1!$AC23)))))))</f>
        <v>ENTRETIEN</v>
      </c>
      <c r="D23" s="9" t="s">
        <v>214</v>
      </c>
      <c r="E23" s="359">
        <f t="shared" si="14"/>
        <v>-80</v>
      </c>
      <c r="F23" s="20">
        <v>-80</v>
      </c>
      <c r="G23" s="20"/>
      <c r="H23" s="2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19"/>
      <c r="U23" s="319"/>
      <c r="V23" s="289" t="str">
        <f t="shared" si="15"/>
        <v>ENTRETIEN</v>
      </c>
      <c r="W23" s="289" t="str">
        <f t="shared" si="16"/>
        <v/>
      </c>
      <c r="X23" s="289" t="str">
        <f t="shared" si="17"/>
        <v/>
      </c>
      <c r="Y23" s="290" t="str">
        <f t="shared" si="28"/>
        <v>ENTRETIEN</v>
      </c>
      <c r="Z23" s="290" t="str">
        <f t="shared" si="18"/>
        <v/>
      </c>
      <c r="AA23" s="290" t="str">
        <f t="shared" si="19"/>
        <v/>
      </c>
      <c r="AB23" s="293" t="str">
        <f t="shared" si="20"/>
        <v/>
      </c>
      <c r="AC23" s="293" t="str">
        <f t="shared" si="21"/>
        <v/>
      </c>
      <c r="AD23" s="293" t="str">
        <f t="shared" si="22"/>
        <v/>
      </c>
      <c r="AE23" s="293" t="str">
        <f t="shared" si="23"/>
        <v/>
      </c>
      <c r="AF23" s="295" t="str">
        <f t="shared" si="24"/>
        <v/>
      </c>
      <c r="AG23" s="295" t="str">
        <f t="shared" si="25"/>
        <v/>
      </c>
      <c r="AH23" s="295" t="str">
        <f t="shared" si="26"/>
        <v/>
      </c>
      <c r="AI23" s="295" t="str">
        <f t="shared" si="29"/>
        <v/>
      </c>
      <c r="AJ23" s="295" t="str">
        <f t="shared" si="30"/>
        <v/>
      </c>
      <c r="AL23" s="24"/>
      <c r="AR23" s="25"/>
      <c r="AS23" s="295" t="str">
        <f t="shared" si="27"/>
        <v/>
      </c>
      <c r="AT23" s="30" t="s">
        <v>144</v>
      </c>
      <c r="AU23" s="179" t="s">
        <v>195</v>
      </c>
      <c r="AV23" s="273"/>
      <c r="AW23" s="274"/>
      <c r="AX23" s="102"/>
      <c r="AY23" s="103"/>
      <c r="AZ23" s="275" t="str">
        <f>IF(COUNTIF(TCD!$A:$A,AT23)=0,"",GETPIVOTDATA("Somme de Montant",TCD!$A$3,"CODE",AT23))</f>
        <v/>
      </c>
      <c r="BA23" s="104">
        <f>$AX23*$AY23</f>
        <v>0</v>
      </c>
      <c r="BB23" s="42"/>
      <c r="BC23" s="355"/>
      <c r="BD23" s="356"/>
      <c r="BE23" s="290"/>
      <c r="BF23" s="359"/>
      <c r="BG23" s="42"/>
      <c r="BH23" s="177">
        <v>39846</v>
      </c>
      <c r="BI23" s="30" t="s">
        <v>145</v>
      </c>
      <c r="BJ23" s="179" t="s">
        <v>146</v>
      </c>
      <c r="BK23" s="283"/>
      <c r="BL23" s="284"/>
      <c r="BM23" s="106"/>
      <c r="BN23" s="105"/>
      <c r="BO23" s="275" t="str">
        <f>IF(COUNTIF(TCD!$A:$A,BI23)=0,"",GETPIVOTDATA("Somme de Montant",TCD!$A$3,"CODE",BI23))</f>
        <v/>
      </c>
      <c r="BP23" s="104">
        <f t="shared" si="11"/>
        <v>0</v>
      </c>
      <c r="BQ23" s="42"/>
      <c r="BR23" s="355"/>
      <c r="BS23" s="356"/>
      <c r="BT23" s="290"/>
      <c r="BU23" s="359"/>
      <c r="BV23" s="42"/>
      <c r="BW23" s="177">
        <v>39125</v>
      </c>
      <c r="CP23" s="151" t="str">
        <f t="shared" si="1"/>
        <v>C6610</v>
      </c>
      <c r="CQ23" s="209" t="str">
        <f t="shared" si="2"/>
        <v>FRAIS MEDICAUX ET REMBOURSEMENTS</v>
      </c>
      <c r="CR23" s="144">
        <f t="shared" si="3"/>
        <v>0</v>
      </c>
      <c r="CS23" s="153">
        <f t="shared" si="4"/>
        <v>0</v>
      </c>
      <c r="CT23" s="206" t="e">
        <f t="shared" si="32"/>
        <v>#VALUE!</v>
      </c>
      <c r="CU23" s="207">
        <f t="shared" si="33"/>
        <v>39846</v>
      </c>
      <c r="CV23" s="208" t="str">
        <f t="shared" si="7"/>
        <v/>
      </c>
      <c r="CW23" s="230" t="str">
        <f>IF($CS23&lt;&gt;"*",IF($CS23=12,-$CR23*3,IF($CS23=6,IF($CV23+60&lt;_xludf.DATE,-$CR23*2,-$CR23),IF($CS23=4,IF($CV23&lt;_xludf.DATE,-$CR23,""),""))),"A compléter selon modalités de remboursements")</f>
        <v/>
      </c>
      <c r="CX23" s="230" t="str">
        <f t="shared" ca="1" si="8"/>
        <v/>
      </c>
      <c r="CY23" s="230" t="str">
        <f t="shared" ca="1" si="9"/>
        <v/>
      </c>
      <c r="CZ23" s="231">
        <f>IF($CS23&lt;&gt;"*",IF($CS23=12,-$CR23*12,IF($CS23=6,-$CR23*6,IF($CS23=4,-$CR23*4,IF($CS23=2,-$CR23*2,-$CR23)))),"A compléter selon modalités de remboursements")</f>
        <v>0</v>
      </c>
    </row>
    <row r="24" spans="1:117" ht="39.950000000000003" customHeight="1">
      <c r="A24" s="355">
        <v>41310</v>
      </c>
      <c r="B24" s="356" t="s">
        <v>115</v>
      </c>
      <c r="C24" s="290" t="str">
        <f>IF(COMPTE1!$V24&lt;&gt;"",COMPTE1!$V24,IF(COMPTE1!$W24&lt;&gt;"",COMPTE1!$W24,IF(COMPTE1!$X24&lt;&gt;"",COMPTE1!$X24,IF(COMPTE1!$AB24&lt;&gt;"",COMPTE1!$AB24,IF(COMPTE1!$AF24&lt;&gt;"",COMPTE1!$AF24,IF(COMPTE1!$AG24&lt;&gt;"",COMPTE1!$AG24,IF(COMPTE1!$AH24&lt;&gt;"",COMPTE1!$AH24,COMPTE1!$AC24)))))))</f>
        <v>CAF</v>
      </c>
      <c r="D24" s="9" t="s">
        <v>250</v>
      </c>
      <c r="E24" s="359">
        <f t="shared" si="14"/>
        <v>776.59</v>
      </c>
      <c r="F24" s="20">
        <v>776.59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319"/>
      <c r="U24" s="319"/>
      <c r="V24" s="289" t="str">
        <f t="shared" si="15"/>
        <v/>
      </c>
      <c r="W24" s="289" t="str">
        <f t="shared" si="16"/>
        <v/>
      </c>
      <c r="X24" s="289" t="str">
        <f t="shared" si="17"/>
        <v/>
      </c>
      <c r="Y24" s="290" t="str">
        <f t="shared" si="28"/>
        <v/>
      </c>
      <c r="Z24" s="290" t="str">
        <f t="shared" si="18"/>
        <v/>
      </c>
      <c r="AA24" s="290" t="str">
        <f t="shared" si="19"/>
        <v/>
      </c>
      <c r="AB24" s="293" t="str">
        <f t="shared" si="20"/>
        <v/>
      </c>
      <c r="AC24" s="293" t="str">
        <f t="shared" si="21"/>
        <v/>
      </c>
      <c r="AD24" s="293" t="str">
        <f t="shared" si="22"/>
        <v/>
      </c>
      <c r="AE24" s="293" t="str">
        <f t="shared" si="23"/>
        <v/>
      </c>
      <c r="AF24" s="295" t="str">
        <f t="shared" si="24"/>
        <v/>
      </c>
      <c r="AG24" s="295" t="str">
        <f t="shared" si="25"/>
        <v>CAF</v>
      </c>
      <c r="AH24" s="295" t="str">
        <f t="shared" si="26"/>
        <v/>
      </c>
      <c r="AI24" s="295" t="str">
        <f t="shared" si="29"/>
        <v/>
      </c>
      <c r="AJ24" s="295" t="str">
        <f t="shared" si="30"/>
        <v>CAF</v>
      </c>
      <c r="AL24" s="24"/>
      <c r="AR24" s="25"/>
      <c r="AS24" s="295" t="str">
        <f t="shared" si="27"/>
        <v/>
      </c>
      <c r="AT24" s="30" t="s">
        <v>147</v>
      </c>
      <c r="AU24" s="179" t="s">
        <v>209</v>
      </c>
      <c r="AV24" s="273"/>
      <c r="AW24" s="274"/>
      <c r="AX24" s="102"/>
      <c r="AY24" s="103"/>
      <c r="AZ24" s="275" t="str">
        <f>IF(COUNTIF(TCD!$A:$A,AT24)=0,"",GETPIVOTDATA("Somme de Montant",TCD!$A$3,"CODE",AT24))</f>
        <v/>
      </c>
      <c r="BA24" s="104">
        <f>$AX24*$AY24</f>
        <v>0</v>
      </c>
      <c r="BB24" s="42"/>
      <c r="BC24" s="355"/>
      <c r="BD24" s="356"/>
      <c r="BE24" s="290"/>
      <c r="BF24" s="359"/>
      <c r="BG24" s="42"/>
      <c r="BH24" s="177">
        <v>39881</v>
      </c>
      <c r="BI24" s="30" t="s">
        <v>148</v>
      </c>
      <c r="BJ24" s="179" t="s">
        <v>149</v>
      </c>
      <c r="BK24" s="285"/>
      <c r="BL24" s="284"/>
      <c r="BM24" s="106"/>
      <c r="BN24" s="105"/>
      <c r="BO24" s="275" t="str">
        <f>IF(COUNTIF(TCD!$A:$A,BI24)=0,"",GETPIVOTDATA("Somme de Montant",TCD!$A$3,"CODE",BI24))</f>
        <v/>
      </c>
      <c r="BP24" s="104">
        <f t="shared" si="11"/>
        <v>0</v>
      </c>
      <c r="BQ24" s="42"/>
      <c r="BR24" s="355"/>
      <c r="BS24" s="356"/>
      <c r="BT24" s="290"/>
      <c r="BU24" s="359"/>
      <c r="BV24" s="42"/>
      <c r="BW24" s="177">
        <v>39483</v>
      </c>
      <c r="CP24" s="151" t="str">
        <f t="shared" si="1"/>
        <v>C6611</v>
      </c>
      <c r="CQ24" s="209" t="str">
        <f t="shared" si="2"/>
        <v>MUTUELLE SANTE</v>
      </c>
      <c r="CR24" s="144">
        <f t="shared" si="3"/>
        <v>0</v>
      </c>
      <c r="CS24" s="153">
        <f t="shared" si="4"/>
        <v>0</v>
      </c>
      <c r="CT24" s="206" t="e">
        <f t="shared" si="32"/>
        <v>#VALUE!</v>
      </c>
      <c r="CU24" s="207">
        <f t="shared" si="33"/>
        <v>39881</v>
      </c>
      <c r="CV24" s="208" t="str">
        <f t="shared" si="7"/>
        <v/>
      </c>
      <c r="CW24" s="230" t="str">
        <f>IF($CS24&lt;&gt;"*",IF($CS24=12,-$CR24*3,IF($CS24=6,IF($CV24+60&lt;_xludf.DATE,-$CR24*2,-$CR24),IF($CS24=4,IF($CV24&lt;_xludf.DATE,-$CR24,""),""))),"A compléter selon modalités de remboursements")</f>
        <v/>
      </c>
      <c r="CX24" s="230" t="str">
        <f t="shared" ca="1" si="8"/>
        <v/>
      </c>
      <c r="CY24" s="230" t="str">
        <f t="shared" ca="1" si="9"/>
        <v/>
      </c>
      <c r="CZ24" s="231">
        <f>IF($CS24&lt;&gt;"*",IF($CS24=12,-$CR24*12,IF($CS24=6,-$CR24*6,IF($CS24=4,-$CR24*4,IF($CS24=2,-$CR24*2,-$CR24)))),"A compléter selon modalités de remboursements")</f>
        <v>0</v>
      </c>
    </row>
    <row r="25" spans="1:117" ht="39.950000000000003" customHeight="1">
      <c r="A25" s="355">
        <v>41311</v>
      </c>
      <c r="B25" s="356" t="s">
        <v>51</v>
      </c>
      <c r="C25" s="290" t="str">
        <f>IF(COMPTE1!$V25&lt;&gt;"",COMPTE1!$V25,IF(COMPTE1!$W25&lt;&gt;"",COMPTE1!$W25,IF(COMPTE1!$X25&lt;&gt;"",COMPTE1!$X25,IF(COMPTE1!$AB25&lt;&gt;"",COMPTE1!$AB25,IF(COMPTE1!$AF25&lt;&gt;"",COMPTE1!$AF25,IF(COMPTE1!$AG25&lt;&gt;"",COMPTE1!$AG25,IF(COMPTE1!$AH25&lt;&gt;"",COMPTE1!$AH25,COMPTE1!$AC25)))))))</f>
        <v>ENTRETIEN</v>
      </c>
      <c r="D25" s="9" t="s">
        <v>215</v>
      </c>
      <c r="E25" s="359">
        <f t="shared" si="14"/>
        <v>-80</v>
      </c>
      <c r="F25" s="20">
        <v>-80</v>
      </c>
      <c r="G25" s="335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319"/>
      <c r="U25" s="319"/>
      <c r="V25" s="289" t="str">
        <f t="shared" si="15"/>
        <v>ENTRETIEN</v>
      </c>
      <c r="W25" s="289" t="str">
        <f t="shared" si="16"/>
        <v/>
      </c>
      <c r="X25" s="289" t="str">
        <f t="shared" si="17"/>
        <v/>
      </c>
      <c r="Y25" s="290" t="str">
        <f t="shared" si="28"/>
        <v>ENTRETIEN</v>
      </c>
      <c r="Z25" s="290" t="str">
        <f t="shared" si="18"/>
        <v/>
      </c>
      <c r="AA25" s="290" t="str">
        <f t="shared" si="19"/>
        <v/>
      </c>
      <c r="AB25" s="293" t="str">
        <f t="shared" si="20"/>
        <v/>
      </c>
      <c r="AC25" s="293" t="str">
        <f t="shared" si="21"/>
        <v/>
      </c>
      <c r="AD25" s="293" t="str">
        <f t="shared" si="22"/>
        <v/>
      </c>
      <c r="AE25" s="293" t="str">
        <f t="shared" si="23"/>
        <v/>
      </c>
      <c r="AF25" s="295" t="str">
        <f t="shared" si="24"/>
        <v/>
      </c>
      <c r="AG25" s="295" t="str">
        <f t="shared" si="25"/>
        <v/>
      </c>
      <c r="AH25" s="295" t="str">
        <f t="shared" si="26"/>
        <v/>
      </c>
      <c r="AI25" s="295" t="str">
        <f t="shared" si="29"/>
        <v/>
      </c>
      <c r="AJ25" s="295" t="str">
        <f t="shared" si="30"/>
        <v/>
      </c>
      <c r="AL25" s="24"/>
      <c r="AR25" s="25"/>
      <c r="AS25" s="295" t="str">
        <f t="shared" si="27"/>
        <v/>
      </c>
      <c r="AT25" s="30" t="s">
        <v>150</v>
      </c>
      <c r="AU25" s="178" t="s">
        <v>151</v>
      </c>
      <c r="AV25" s="273"/>
      <c r="AW25" s="274"/>
      <c r="AX25" s="102"/>
      <c r="AY25" s="103"/>
      <c r="AZ25" s="275" t="str">
        <f>IF(COUNTIF(TCD!$A:$A,AT25)=0,"",GETPIVOTDATA("Somme de Montant",TCD!$A$3,"CODE",AT25))</f>
        <v/>
      </c>
      <c r="BA25" s="104">
        <f>$AX25*$AY25</f>
        <v>0</v>
      </c>
      <c r="BB25" s="42"/>
      <c r="BC25" s="355"/>
      <c r="BD25" s="356"/>
      <c r="BE25" s="290"/>
      <c r="BF25" s="359"/>
      <c r="BG25" s="42"/>
      <c r="BH25" s="177"/>
      <c r="BI25" s="30" t="s">
        <v>152</v>
      </c>
      <c r="BJ25" s="178" t="s">
        <v>153</v>
      </c>
      <c r="BK25" s="279"/>
      <c r="BL25" s="274"/>
      <c r="BM25" s="106"/>
      <c r="BN25" s="105"/>
      <c r="BO25" s="275" t="str">
        <f>IF(COUNTIF(TCD!$A:$A,BI25)=0,"",GETPIVOTDATA("Somme de Montant",TCD!$A$3,"CODE",BI25))</f>
        <v/>
      </c>
      <c r="BP25" s="104">
        <f t="shared" si="11"/>
        <v>0</v>
      </c>
      <c r="BQ25" s="42"/>
      <c r="BR25" s="355"/>
      <c r="BS25" s="356"/>
      <c r="BT25" s="290"/>
      <c r="BU25" s="359"/>
      <c r="BV25" s="42"/>
      <c r="BW25" s="177">
        <v>39500</v>
      </c>
      <c r="CP25" s="151" t="str">
        <f t="shared" si="1"/>
        <v>C6710</v>
      </c>
      <c r="CQ25" s="209" t="str">
        <f t="shared" si="2"/>
        <v>MOINS VALUES SUR TITRES</v>
      </c>
      <c r="CR25" s="144">
        <f t="shared" si="3"/>
        <v>0</v>
      </c>
      <c r="CS25" s="153">
        <f t="shared" si="4"/>
        <v>0</v>
      </c>
      <c r="CT25" s="206" t="e">
        <f t="shared" si="32"/>
        <v>#VALUE!</v>
      </c>
      <c r="CU25" s="207">
        <f t="shared" si="33"/>
        <v>364</v>
      </c>
      <c r="CV25" s="208" t="str">
        <f t="shared" si="7"/>
        <v/>
      </c>
      <c r="CW25" s="230" t="str">
        <f>IF($CS25&lt;&gt;"*",IF($CS25=12,-$CR25*3,IF($CS25=6,IF($CV25+60&lt;_xludf.DATE,-$CR25*2,-$CR25),IF($CS25=4,IF($CV25&lt;_xludf.DATE,-$CR25,""),""))),"A compléter selon modalités de remboursements")</f>
        <v/>
      </c>
      <c r="CX25" s="230" t="str">
        <f t="shared" ca="1" si="8"/>
        <v/>
      </c>
      <c r="CY25" s="230" t="str">
        <f t="shared" ca="1" si="9"/>
        <v/>
      </c>
      <c r="CZ25" s="231">
        <f>IF($CS25&lt;&gt;"*",IF($CS25=12,-$CR25*12,IF($CS25=6,-$CR25*6,IF($CS25=4,-$CR25*4,IF($CS25=2,-$CR25*2,-$CR25)))),"A compléter selon modalités de remboursements")</f>
        <v>0</v>
      </c>
    </row>
    <row r="26" spans="1:117" ht="39.950000000000003" customHeight="1">
      <c r="A26" s="355">
        <v>41313</v>
      </c>
      <c r="B26" s="356" t="s">
        <v>109</v>
      </c>
      <c r="C26" s="290" t="str">
        <f>IF(COMPTE1!$V26&lt;&gt;"",COMPTE1!$V26,IF(COMPTE1!$W26&lt;&gt;"",COMPTE1!$W26,IF(COMPTE1!$X26&lt;&gt;"",COMPTE1!$X26,IF(COMPTE1!$AB26&lt;&gt;"",COMPTE1!$AB26,IF(COMPTE1!$AF26&lt;&gt;"",COMPTE1!$AF26,IF(COMPTE1!$AG26&lt;&gt;"",COMPTE1!$AG26,IF(COMPTE1!$AH26&lt;&gt;"",COMPTE1!$AH26,COMPTE1!$AC26)))))))</f>
        <v>SORTIES ET ANNIVERSAIRES</v>
      </c>
      <c r="D26" s="9" t="s">
        <v>227</v>
      </c>
      <c r="E26" s="359">
        <f t="shared" si="14"/>
        <v>-50</v>
      </c>
      <c r="F26" s="20">
        <v>-50</v>
      </c>
      <c r="G26" s="335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319"/>
      <c r="U26" s="319"/>
      <c r="V26" s="289" t="str">
        <f t="shared" si="15"/>
        <v/>
      </c>
      <c r="W26" s="289" t="str">
        <f t="shared" si="16"/>
        <v>SORTIES ET ANNIVERSAIRES</v>
      </c>
      <c r="X26" s="289" t="str">
        <f t="shared" si="17"/>
        <v/>
      </c>
      <c r="Y26" s="290" t="str">
        <f t="shared" si="28"/>
        <v/>
      </c>
      <c r="Z26" s="290" t="str">
        <f t="shared" si="18"/>
        <v>SORTIES ET ANNIVERSAIRES</v>
      </c>
      <c r="AA26" s="290" t="str">
        <f t="shared" si="19"/>
        <v/>
      </c>
      <c r="AB26" s="293" t="str">
        <f t="shared" si="20"/>
        <v/>
      </c>
      <c r="AC26" s="293" t="str">
        <f t="shared" si="21"/>
        <v/>
      </c>
      <c r="AD26" s="293" t="str">
        <f t="shared" si="22"/>
        <v/>
      </c>
      <c r="AE26" s="293" t="str">
        <f t="shared" si="23"/>
        <v/>
      </c>
      <c r="AF26" s="295" t="str">
        <f t="shared" si="24"/>
        <v/>
      </c>
      <c r="AG26" s="295" t="str">
        <f t="shared" si="25"/>
        <v/>
      </c>
      <c r="AH26" s="295" t="str">
        <f t="shared" si="26"/>
        <v/>
      </c>
      <c r="AI26" s="295" t="str">
        <f t="shared" si="29"/>
        <v/>
      </c>
      <c r="AJ26" s="295" t="str">
        <f t="shared" si="30"/>
        <v/>
      </c>
      <c r="AL26" s="24"/>
      <c r="AR26" s="25"/>
      <c r="AS26" s="295" t="str">
        <f t="shared" si="27"/>
        <v/>
      </c>
      <c r="AT26" s="30" t="s">
        <v>154</v>
      </c>
      <c r="AU26" s="178" t="s">
        <v>155</v>
      </c>
      <c r="AV26" s="273"/>
      <c r="AW26" s="274"/>
      <c r="AX26" s="102"/>
      <c r="AY26" s="103"/>
      <c r="AZ26" s="275">
        <f>IF(COUNTIF(TCD!$A:$A,AT26)=0,"",GETPIVOTDATA("Somme de Montant",TCD!$A$3,"CODE",AT26))</f>
        <v>-13.66</v>
      </c>
      <c r="BA26" s="104">
        <f>$AX26*$AY26</f>
        <v>0</v>
      </c>
      <c r="BB26" s="42"/>
      <c r="BC26" s="355"/>
      <c r="BD26" s="356"/>
      <c r="BE26" s="290"/>
      <c r="BF26" s="359"/>
      <c r="BG26" s="42"/>
      <c r="BH26" s="177">
        <v>41635</v>
      </c>
      <c r="BI26" s="30" t="s">
        <v>156</v>
      </c>
      <c r="BJ26" s="178" t="s">
        <v>157</v>
      </c>
      <c r="BK26" s="285"/>
      <c r="BL26" s="280"/>
      <c r="BM26" s="106"/>
      <c r="BN26" s="103"/>
      <c r="BO26" s="275" t="str">
        <f>IF(COUNTIF(TCD!$A:$A,BI26)=0,"",GETPIVOTDATA("Somme de Montant",TCD!$A$3,"CODE",BI26))</f>
        <v/>
      </c>
      <c r="BP26" s="104">
        <f t="shared" si="11"/>
        <v>0</v>
      </c>
      <c r="BQ26" s="42"/>
      <c r="BR26" s="355"/>
      <c r="BS26" s="356"/>
      <c r="BT26" s="290"/>
      <c r="BU26" s="359"/>
      <c r="BV26" s="42"/>
      <c r="BW26" s="177"/>
      <c r="CP26" s="151" t="str">
        <f t="shared" si="1"/>
        <v>C6810</v>
      </c>
      <c r="CQ26" s="209" t="str">
        <f t="shared" si="2"/>
        <v>FRAIS BANCAIRE</v>
      </c>
      <c r="CR26" s="144">
        <f t="shared" si="3"/>
        <v>0</v>
      </c>
      <c r="CS26" s="153">
        <f t="shared" si="4"/>
        <v>0</v>
      </c>
      <c r="CT26" s="206">
        <f t="shared" si="32"/>
        <v>13.66</v>
      </c>
      <c r="CU26" s="207">
        <f t="shared" si="33"/>
        <v>41635</v>
      </c>
      <c r="CV26" s="208" t="str">
        <f t="shared" si="7"/>
        <v/>
      </c>
      <c r="CW26" s="230" t="str">
        <f>IF($CS26&lt;&gt;"*",IF($CS26=12,-$CR26*3,IF($CS26=6,IF($CV26+60&lt;_xludf.DATE,-$CR26*2,-$CR26),IF($CS26=4,IF($CV26&lt;_xludf.DATE,-$CR26,""),""))),"A compléter selon modalités de remboursements")</f>
        <v/>
      </c>
      <c r="CX26" s="230" t="str">
        <f t="shared" ca="1" si="8"/>
        <v/>
      </c>
      <c r="CY26" s="230" t="str">
        <f t="shared" ca="1" si="9"/>
        <v/>
      </c>
      <c r="CZ26" s="231">
        <f>IF($CS26&lt;&gt;"*",IF($CS26=12,-$CR26*12,IF($CS26=6,-$CR26*6,IF($CS26=4,-$CR26*4,IF($CS26=2,-$CR26*2,-$CR26)))),"A compléter selon modalités de remboursements")</f>
        <v>0</v>
      </c>
    </row>
    <row r="27" spans="1:117" ht="39.950000000000003" customHeight="1">
      <c r="A27" s="355">
        <v>41318</v>
      </c>
      <c r="B27" s="356" t="s">
        <v>51</v>
      </c>
      <c r="C27" s="290" t="str">
        <f>IF(COMPTE1!$V27&lt;&gt;"",COMPTE1!$V27,IF(COMPTE1!$W27&lt;&gt;"",COMPTE1!$W27,IF(COMPTE1!$X27&lt;&gt;"",COMPTE1!$X27,IF(COMPTE1!$AB27&lt;&gt;"",COMPTE1!$AB27,IF(COMPTE1!$AF27&lt;&gt;"",COMPTE1!$AF27,IF(COMPTE1!$AG27&lt;&gt;"",COMPTE1!$AG27,IF(COMPTE1!$AH27&lt;&gt;"",COMPTE1!$AH27,COMPTE1!$AC27)))))))</f>
        <v>ENTRETIEN</v>
      </c>
      <c r="D27" s="9" t="s">
        <v>216</v>
      </c>
      <c r="E27" s="359">
        <f t="shared" si="14"/>
        <v>-80</v>
      </c>
      <c r="F27" s="357">
        <v>-80</v>
      </c>
      <c r="G27" s="335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319"/>
      <c r="U27" s="319"/>
      <c r="V27" s="289" t="str">
        <f t="shared" si="15"/>
        <v>ENTRETIEN</v>
      </c>
      <c r="W27" s="289" t="str">
        <f t="shared" si="16"/>
        <v/>
      </c>
      <c r="X27" s="289" t="str">
        <f t="shared" si="17"/>
        <v/>
      </c>
      <c r="Y27" s="290" t="str">
        <f t="shared" si="28"/>
        <v>ENTRETIEN</v>
      </c>
      <c r="Z27" s="290" t="str">
        <f t="shared" si="18"/>
        <v/>
      </c>
      <c r="AA27" s="290" t="str">
        <f t="shared" si="19"/>
        <v/>
      </c>
      <c r="AB27" s="293" t="str">
        <f t="shared" si="20"/>
        <v/>
      </c>
      <c r="AC27" s="293" t="str">
        <f t="shared" si="21"/>
        <v/>
      </c>
      <c r="AD27" s="293" t="str">
        <f t="shared" si="22"/>
        <v/>
      </c>
      <c r="AE27" s="293" t="str">
        <f t="shared" si="23"/>
        <v/>
      </c>
      <c r="AF27" s="295" t="str">
        <f t="shared" si="24"/>
        <v/>
      </c>
      <c r="AG27" s="295" t="str">
        <f t="shared" si="25"/>
        <v/>
      </c>
      <c r="AH27" s="295" t="str">
        <f t="shared" si="26"/>
        <v/>
      </c>
      <c r="AI27" s="295" t="str">
        <f t="shared" si="29"/>
        <v/>
      </c>
      <c r="AJ27" s="295" t="str">
        <f t="shared" si="30"/>
        <v/>
      </c>
      <c r="AL27" s="24"/>
      <c r="AR27" s="25"/>
      <c r="AS27" s="295" t="str">
        <f t="shared" si="27"/>
        <v/>
      </c>
      <c r="AT27" s="30" t="s">
        <v>158</v>
      </c>
      <c r="AU27" s="178" t="s">
        <v>159</v>
      </c>
      <c r="AV27" s="276"/>
      <c r="AW27" s="274"/>
      <c r="AX27" s="102"/>
      <c r="AY27" s="103"/>
      <c r="AZ27" s="275" t="str">
        <f>IF(COUNTIF(TCD!$A:$A,AT27)=0,"",GETPIVOTDATA("Somme de Montant",TCD!$A$3,"CODE",AT27))</f>
        <v/>
      </c>
      <c r="BA27" s="95">
        <f>$AX27*$AY27</f>
        <v>0</v>
      </c>
      <c r="BB27" s="42"/>
      <c r="BC27" s="355"/>
      <c r="BD27" s="356"/>
      <c r="BE27" s="290"/>
      <c r="BF27" s="359"/>
      <c r="BG27" s="42"/>
      <c r="BH27" s="177">
        <v>39450</v>
      </c>
      <c r="BI27" s="30" t="s">
        <v>160</v>
      </c>
      <c r="BJ27" s="178" t="s">
        <v>161</v>
      </c>
      <c r="BK27" s="279"/>
      <c r="BL27" s="274"/>
      <c r="BM27" s="106"/>
      <c r="BN27" s="105"/>
      <c r="BO27" s="275" t="str">
        <f>IF(COUNTIF(TCD!$A:$A,BI27)=0,"",GETPIVOTDATA("Somme de Montant",TCD!$A$3,"CODE",BI27))</f>
        <v/>
      </c>
      <c r="BP27" s="104">
        <f t="shared" si="11"/>
        <v>0</v>
      </c>
      <c r="BQ27" s="42"/>
      <c r="BV27" s="42"/>
      <c r="BW27" s="177"/>
      <c r="CP27" s="151" t="str">
        <f t="shared" si="1"/>
        <v>C6910</v>
      </c>
      <c r="CQ27" s="209" t="str">
        <f t="shared" si="2"/>
        <v>FDG + Débours 
TUTELLE</v>
      </c>
      <c r="CR27" s="144">
        <f t="shared" si="3"/>
        <v>0</v>
      </c>
      <c r="CS27" s="153">
        <f t="shared" si="4"/>
        <v>0</v>
      </c>
      <c r="CT27" s="206" t="e">
        <f t="shared" si="32"/>
        <v>#VALUE!</v>
      </c>
      <c r="CU27" s="207">
        <f t="shared" si="33"/>
        <v>39450</v>
      </c>
      <c r="CV27" s="208" t="str">
        <f t="shared" si="7"/>
        <v/>
      </c>
      <c r="CW27" s="230" t="str">
        <f>IF($CS27&lt;&gt;"*",IF($CS27=12,-$CR27*3,IF($CS27=6,IF($CV27+60&lt;_xludf.DATE,-$CR27*2,-$CR27),IF($CS27=4,IF($CV27&lt;_xludf.DATE,-$CR27,""),""))),"A compléter selon modalités de remboursements")</f>
        <v/>
      </c>
      <c r="CX27" s="230" t="str">
        <f t="shared" ca="1" si="8"/>
        <v/>
      </c>
      <c r="CY27" s="230" t="str">
        <f t="shared" ca="1" si="9"/>
        <v/>
      </c>
      <c r="CZ27" s="231">
        <f>-CI10-CI11</f>
        <v>0</v>
      </c>
    </row>
    <row r="28" spans="1:117" ht="39.950000000000003" customHeight="1">
      <c r="A28" s="355">
        <v>41319</v>
      </c>
      <c r="B28" s="356" t="s">
        <v>113</v>
      </c>
      <c r="C28" s="290" t="str">
        <f>IF(COMPTE1!$V28&lt;&gt;"",COMPTE1!$V28,IF(COMPTE1!$W28&lt;&gt;"",COMPTE1!$W28,IF(COMPTE1!$X28&lt;&gt;"",COMPTE1!$X28,IF(COMPTE1!$AB28&lt;&gt;"",COMPTE1!$AB28,IF(COMPTE1!$AF28&lt;&gt;"",COMPTE1!$AF28,IF(COMPTE1!$AG28&lt;&gt;"",COMPTE1!$AG28,IF(COMPTE1!$AH28&lt;&gt;"",COMPTE1!$AH28,COMPTE1!$AC28)))))))</f>
        <v>HEBERGEMENT FOYER, MAISON DE RETRAITE</v>
      </c>
      <c r="D28" s="9" t="s">
        <v>231</v>
      </c>
      <c r="E28" s="359">
        <f t="shared" si="14"/>
        <v>-100</v>
      </c>
      <c r="F28" s="20">
        <v>-100</v>
      </c>
      <c r="G28" s="335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319"/>
      <c r="U28" s="319"/>
      <c r="V28" s="289" t="str">
        <f t="shared" si="15"/>
        <v/>
      </c>
      <c r="W28" s="289" t="str">
        <f t="shared" si="16"/>
        <v>HEBERGEMENT FOYER, MAISON DE RETRAITE</v>
      </c>
      <c r="X28" s="289" t="str">
        <f t="shared" si="17"/>
        <v/>
      </c>
      <c r="Y28" s="290" t="str">
        <f t="shared" si="28"/>
        <v/>
      </c>
      <c r="Z28" s="290" t="str">
        <f t="shared" si="18"/>
        <v>HEBERGEMENT FOYER, MAISON DE RETRAITE</v>
      </c>
      <c r="AA28" s="290" t="str">
        <f t="shared" si="19"/>
        <v/>
      </c>
      <c r="AB28" s="293" t="str">
        <f t="shared" si="20"/>
        <v/>
      </c>
      <c r="AC28" s="293" t="str">
        <f t="shared" si="21"/>
        <v/>
      </c>
      <c r="AD28" s="293" t="str">
        <f t="shared" si="22"/>
        <v/>
      </c>
      <c r="AE28" s="293" t="str">
        <f t="shared" si="23"/>
        <v/>
      </c>
      <c r="AF28" s="295" t="str">
        <f t="shared" si="24"/>
        <v/>
      </c>
      <c r="AG28" s="295" t="str">
        <f t="shared" si="25"/>
        <v/>
      </c>
      <c r="AH28" s="295" t="str">
        <f t="shared" si="26"/>
        <v/>
      </c>
      <c r="AI28" s="295" t="str">
        <f t="shared" si="29"/>
        <v/>
      </c>
      <c r="AJ28" s="295" t="str">
        <f t="shared" si="30"/>
        <v/>
      </c>
      <c r="AL28" s="24"/>
      <c r="AR28" s="25"/>
      <c r="AS28" s="295" t="str">
        <f t="shared" si="27"/>
        <v/>
      </c>
      <c r="AT28" s="46" t="s">
        <v>132</v>
      </c>
      <c r="AU28" s="47"/>
      <c r="AV28" s="47"/>
      <c r="AW28" s="48"/>
      <c r="AX28" s="50" t="s">
        <v>4</v>
      </c>
      <c r="AY28" s="51"/>
      <c r="AZ28" s="49">
        <f>SUM(AZ6:AZ27)</f>
        <v>-3097.66</v>
      </c>
      <c r="BA28" s="104">
        <f>SUM($BA$6:$BA$27)</f>
        <v>0</v>
      </c>
      <c r="BC28" s="355"/>
      <c r="BD28" s="356"/>
      <c r="BE28" s="290"/>
      <c r="BF28" s="359"/>
      <c r="BG28" s="42"/>
      <c r="BH28" s="177"/>
      <c r="BI28" s="30" t="s">
        <v>162</v>
      </c>
      <c r="BJ28" s="178" t="s">
        <v>163</v>
      </c>
      <c r="BK28" s="279"/>
      <c r="BL28" s="274"/>
      <c r="BM28" s="106"/>
      <c r="BN28" s="105"/>
      <c r="BO28" s="275" t="str">
        <f>IF(COUNTIF(TCD!$A:$A,BI28)=0,"",GETPIVOTDATA("Somme de Montant",TCD!$A$3,"CODE",BI28))</f>
        <v/>
      </c>
      <c r="BP28" s="104">
        <f t="shared" si="11"/>
        <v>0</v>
      </c>
      <c r="BV28" s="42"/>
      <c r="BW28" s="177"/>
      <c r="CP28" s="142" t="str">
        <f t="shared" ref="CP28:CP50" si="34">BI6</f>
        <v>C7001</v>
      </c>
      <c r="CQ28" s="205" t="str">
        <f t="shared" ref="CQ28:CQ50" si="35">BJ6</f>
        <v>PENSION-RETRAITE 1</v>
      </c>
      <c r="CR28" s="154">
        <f t="shared" ref="CR28:CR50" si="36">BM6</f>
        <v>0</v>
      </c>
      <c r="CS28" s="145">
        <f t="shared" ref="CS28:CS50" si="37">BN6</f>
        <v>0</v>
      </c>
      <c r="CT28" s="210" t="str">
        <f>+BO6</f>
        <v/>
      </c>
      <c r="CU28" s="211">
        <f t="shared" si="33"/>
        <v>364</v>
      </c>
      <c r="CV28" s="212" t="str">
        <f t="shared" si="7"/>
        <v/>
      </c>
      <c r="CW28" s="232" t="str">
        <f t="shared" ref="CW28:CW43" si="38">IF($CS28=12,$CR28*3,IF($CS28=6,IF($CV28+60&lt;_xludf.DATE,$CR28*2,$CR28),IF($CS28=4,IF($CV28&lt;_xludf.DATE,$CR28,""),"")))</f>
        <v/>
      </c>
      <c r="CX28" s="232" t="str">
        <f t="shared" ref="CX28:CX50" ca="1" si="39">IF($CS28=12,$CR28*6,IF($CS28=6,$CR28*3,IF($CS28=4,$CR28*2,IF($CV28&lt;DATE1,$CR28,""))))</f>
        <v/>
      </c>
      <c r="CY28" s="232" t="str">
        <f t="shared" ref="CY28:CY50" ca="1" si="40">IF($CS28=12,$CR28*9,IF($CS28=6,$CR28*4,IF($CS28=4,$CR28*3,IF($CV28&lt;DATE2,$CR28,""))))</f>
        <v/>
      </c>
      <c r="CZ28" s="233">
        <f t="shared" ref="CZ28:CZ43" si="41">IF($CS28=12,$CR28*12,IF($CS28=6,$CR28*6,IF($CS28=4,$CR28*4,IF($CS28=2,$CR28*2,$CR28))))</f>
        <v>0</v>
      </c>
    </row>
    <row r="29" spans="1:117" ht="39.950000000000003" customHeight="1">
      <c r="A29" s="355">
        <v>41323</v>
      </c>
      <c r="B29" s="356" t="s">
        <v>85</v>
      </c>
      <c r="C29" s="290" t="str">
        <f>IF(COMPTE1!$V29&lt;&gt;"",COMPTE1!$V29,IF(COMPTE1!$W29&lt;&gt;"",COMPTE1!$W29,IF(COMPTE1!$X29&lt;&gt;"",COMPTE1!$X29,IF(COMPTE1!$AB29&lt;&gt;"",COMPTE1!$AB29,IF(COMPTE1!$AF29&lt;&gt;"",COMPTE1!$AF29,IF(COMPTE1!$AG29&lt;&gt;"",COMPTE1!$AG29,IF(COMPTE1!$AH29&lt;&gt;"",COMPTE1!$AH29,COMPTE1!$AC29)))))))</f>
        <v>EDF, EAU, TEL</v>
      </c>
      <c r="D29" s="9" t="s">
        <v>224</v>
      </c>
      <c r="E29" s="359">
        <f t="shared" si="14"/>
        <v>-33.5</v>
      </c>
      <c r="F29" s="20">
        <v>-33.5</v>
      </c>
      <c r="G29" s="335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319"/>
      <c r="U29" s="319"/>
      <c r="V29" s="289" t="str">
        <f t="shared" si="15"/>
        <v>EDF, EAU, TEL</v>
      </c>
      <c r="W29" s="289" t="str">
        <f t="shared" si="16"/>
        <v/>
      </c>
      <c r="X29" s="289" t="str">
        <f t="shared" si="17"/>
        <v/>
      </c>
      <c r="Y29" s="290" t="str">
        <f t="shared" si="28"/>
        <v>EDF, EAU, TEL</v>
      </c>
      <c r="Z29" s="290" t="str">
        <f t="shared" si="18"/>
        <v/>
      </c>
      <c r="AA29" s="290" t="str">
        <f t="shared" si="19"/>
        <v/>
      </c>
      <c r="AB29" s="293" t="str">
        <f t="shared" si="20"/>
        <v/>
      </c>
      <c r="AC29" s="293" t="str">
        <f t="shared" si="21"/>
        <v/>
      </c>
      <c r="AD29" s="293" t="str">
        <f t="shared" si="22"/>
        <v/>
      </c>
      <c r="AE29" s="293" t="str">
        <f t="shared" si="23"/>
        <v/>
      </c>
      <c r="AF29" s="295" t="str">
        <f t="shared" si="24"/>
        <v/>
      </c>
      <c r="AG29" s="295" t="str">
        <f t="shared" si="25"/>
        <v/>
      </c>
      <c r="AH29" s="295" t="str">
        <f t="shared" si="26"/>
        <v/>
      </c>
      <c r="AI29" s="295" t="str">
        <f t="shared" si="29"/>
        <v/>
      </c>
      <c r="AJ29" s="295" t="str">
        <f t="shared" si="30"/>
        <v/>
      </c>
      <c r="AL29" s="24"/>
      <c r="AR29" s="25"/>
      <c r="AS29" s="295" t="str">
        <f t="shared" si="27"/>
        <v/>
      </c>
      <c r="BC29" s="355"/>
      <c r="BD29" s="356"/>
      <c r="BE29" s="290"/>
      <c r="BF29" s="359"/>
      <c r="BG29" s="42"/>
      <c r="BH29" s="180"/>
      <c r="BI29" s="46" t="s">
        <v>132</v>
      </c>
      <c r="BJ29" s="47"/>
      <c r="BK29" s="287"/>
      <c r="BL29" s="288"/>
      <c r="BM29" s="50" t="s">
        <v>4</v>
      </c>
      <c r="BN29" s="51"/>
      <c r="BO29" s="49">
        <f>SUM(BO6:BO28)</f>
        <v>6023.04</v>
      </c>
      <c r="BP29" s="104">
        <f>SUM($BP$6:$BP$28)</f>
        <v>0</v>
      </c>
      <c r="BV29" s="42"/>
      <c r="BW29" s="177"/>
      <c r="CP29" s="151" t="str">
        <f t="shared" si="34"/>
        <v>C7002</v>
      </c>
      <c r="CQ29" s="209" t="str">
        <f t="shared" si="35"/>
        <v>PENSION-RETRAITE 2</v>
      </c>
      <c r="CR29" s="159">
        <f t="shared" si="36"/>
        <v>0</v>
      </c>
      <c r="CS29" s="153">
        <f t="shared" si="37"/>
        <v>0</v>
      </c>
      <c r="CT29" s="206">
        <f t="shared" ref="CT29:CT44" si="42">+BO7</f>
        <v>2849.2400000000002</v>
      </c>
      <c r="CU29" s="207">
        <f t="shared" si="33"/>
        <v>364</v>
      </c>
      <c r="CV29" s="208" t="str">
        <f t="shared" si="7"/>
        <v/>
      </c>
      <c r="CW29" s="230" t="str">
        <f t="shared" si="38"/>
        <v/>
      </c>
      <c r="CX29" s="230" t="str">
        <f t="shared" ca="1" si="39"/>
        <v/>
      </c>
      <c r="CY29" s="230" t="str">
        <f t="shared" ca="1" si="40"/>
        <v/>
      </c>
      <c r="CZ29" s="231">
        <f t="shared" si="41"/>
        <v>0</v>
      </c>
    </row>
    <row r="30" spans="1:117" ht="39.950000000000003" customHeight="1" thickBot="1">
      <c r="A30" s="355">
        <v>41324</v>
      </c>
      <c r="B30" s="356" t="s">
        <v>109</v>
      </c>
      <c r="C30" s="290" t="str">
        <f>IF(COMPTE1!$V30&lt;&gt;"",COMPTE1!$V30,IF(COMPTE1!$W30&lt;&gt;"",COMPTE1!$W30,IF(COMPTE1!$X30&lt;&gt;"",COMPTE1!$X30,IF(COMPTE1!$AB30&lt;&gt;"",COMPTE1!$AB30,IF(COMPTE1!$AF30&lt;&gt;"",COMPTE1!$AF30,IF(COMPTE1!$AG30&lt;&gt;"",COMPTE1!$AG30,IF(COMPTE1!$AH30&lt;&gt;"",COMPTE1!$AH30,COMPTE1!$AC30)))))))</f>
        <v>SORTIES ET ANNIVERSAIRES</v>
      </c>
      <c r="D30" s="9" t="s">
        <v>228</v>
      </c>
      <c r="E30" s="359">
        <f t="shared" si="14"/>
        <v>-50</v>
      </c>
      <c r="F30" s="20">
        <v>-50</v>
      </c>
      <c r="G30" s="335"/>
      <c r="H30" s="2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19"/>
      <c r="U30" s="319"/>
      <c r="V30" s="289" t="str">
        <f t="shared" si="15"/>
        <v/>
      </c>
      <c r="W30" s="289" t="str">
        <f t="shared" si="16"/>
        <v>SORTIES ET ANNIVERSAIRES</v>
      </c>
      <c r="X30" s="289" t="str">
        <f t="shared" si="17"/>
        <v/>
      </c>
      <c r="Y30" s="290" t="str">
        <f t="shared" si="28"/>
        <v/>
      </c>
      <c r="Z30" s="290" t="str">
        <f t="shared" si="18"/>
        <v>SORTIES ET ANNIVERSAIRES</v>
      </c>
      <c r="AA30" s="290" t="str">
        <f t="shared" si="19"/>
        <v/>
      </c>
      <c r="AB30" s="293" t="str">
        <f t="shared" si="20"/>
        <v/>
      </c>
      <c r="AC30" s="293" t="str">
        <f t="shared" si="21"/>
        <v/>
      </c>
      <c r="AD30" s="293" t="str">
        <f t="shared" si="22"/>
        <v/>
      </c>
      <c r="AE30" s="293" t="str">
        <f t="shared" si="23"/>
        <v/>
      </c>
      <c r="AF30" s="295" t="str">
        <f t="shared" si="24"/>
        <v/>
      </c>
      <c r="AG30" s="295" t="str">
        <f t="shared" si="25"/>
        <v/>
      </c>
      <c r="AH30" s="295" t="str">
        <f t="shared" si="26"/>
        <v/>
      </c>
      <c r="AI30" s="295" t="str">
        <f t="shared" si="29"/>
        <v/>
      </c>
      <c r="AJ30" s="295" t="str">
        <f t="shared" si="30"/>
        <v/>
      </c>
      <c r="AL30" s="24"/>
      <c r="AR30" s="25"/>
      <c r="AS30" s="295" t="str">
        <f t="shared" si="27"/>
        <v/>
      </c>
      <c r="BC30" s="355"/>
      <c r="BD30" s="356"/>
      <c r="BE30" s="290"/>
      <c r="BF30" s="359"/>
      <c r="BG30" s="42"/>
      <c r="BH30" s="128"/>
      <c r="BP30" s="107"/>
      <c r="BV30" s="42"/>
      <c r="BW30" s="128"/>
      <c r="CP30" s="151" t="str">
        <f t="shared" si="34"/>
        <v>C7003</v>
      </c>
      <c r="CQ30" s="209" t="str">
        <f t="shared" si="35"/>
        <v>PENSION-RETRAITE 3</v>
      </c>
      <c r="CR30" s="159">
        <f t="shared" si="36"/>
        <v>0</v>
      </c>
      <c r="CS30" s="153">
        <f t="shared" si="37"/>
        <v>0</v>
      </c>
      <c r="CT30" s="206" t="str">
        <f t="shared" si="42"/>
        <v/>
      </c>
      <c r="CU30" s="207">
        <f t="shared" si="33"/>
        <v>364</v>
      </c>
      <c r="CV30" s="208" t="str">
        <f t="shared" si="7"/>
        <v/>
      </c>
      <c r="CW30" s="230" t="str">
        <f t="shared" si="38"/>
        <v/>
      </c>
      <c r="CX30" s="230" t="str">
        <f t="shared" ca="1" si="39"/>
        <v/>
      </c>
      <c r="CY30" s="230" t="str">
        <f t="shared" ca="1" si="40"/>
        <v/>
      </c>
      <c r="CZ30" s="231">
        <f t="shared" si="41"/>
        <v>0</v>
      </c>
    </row>
    <row r="31" spans="1:117" ht="39.950000000000003" customHeight="1">
      <c r="A31" s="355">
        <v>41325</v>
      </c>
      <c r="B31" s="356" t="s">
        <v>51</v>
      </c>
      <c r="C31" s="290" t="str">
        <f>IF(COMPTE1!$V31&lt;&gt;"",COMPTE1!$V31,IF(COMPTE1!$W31&lt;&gt;"",COMPTE1!$W31,IF(COMPTE1!$X31&lt;&gt;"",COMPTE1!$X31,IF(COMPTE1!$AB31&lt;&gt;"",COMPTE1!$AB31,IF(COMPTE1!$AF31&lt;&gt;"",COMPTE1!$AF31,IF(COMPTE1!$AG31&lt;&gt;"",COMPTE1!$AG31,IF(COMPTE1!$AH31&lt;&gt;"",COMPTE1!$AH31,COMPTE1!$AC31)))))))</f>
        <v>ENTRETIEN</v>
      </c>
      <c r="D31" s="9" t="s">
        <v>217</v>
      </c>
      <c r="E31" s="359">
        <f t="shared" si="14"/>
        <v>-80</v>
      </c>
      <c r="F31" s="20">
        <v>-80</v>
      </c>
      <c r="G31" s="335"/>
      <c r="H31" s="2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19"/>
      <c r="U31" s="319"/>
      <c r="V31" s="289" t="str">
        <f t="shared" si="15"/>
        <v>ENTRETIEN</v>
      </c>
      <c r="W31" s="289" t="str">
        <f t="shared" si="16"/>
        <v/>
      </c>
      <c r="X31" s="289" t="str">
        <f t="shared" si="17"/>
        <v/>
      </c>
      <c r="Y31" s="290" t="str">
        <f t="shared" si="28"/>
        <v>ENTRETIEN</v>
      </c>
      <c r="Z31" s="290" t="str">
        <f t="shared" si="18"/>
        <v/>
      </c>
      <c r="AA31" s="290" t="str">
        <f t="shared" si="19"/>
        <v/>
      </c>
      <c r="AB31" s="293" t="str">
        <f t="shared" si="20"/>
        <v/>
      </c>
      <c r="AC31" s="293" t="str">
        <f t="shared" si="21"/>
        <v/>
      </c>
      <c r="AD31" s="293" t="str">
        <f t="shared" si="22"/>
        <v/>
      </c>
      <c r="AE31" s="293" t="str">
        <f t="shared" si="23"/>
        <v/>
      </c>
      <c r="AF31" s="295" t="str">
        <f t="shared" si="24"/>
        <v/>
      </c>
      <c r="AG31" s="295" t="str">
        <f t="shared" si="25"/>
        <v/>
      </c>
      <c r="AH31" s="295" t="str">
        <f t="shared" si="26"/>
        <v/>
      </c>
      <c r="AI31" s="295" t="str">
        <f t="shared" si="29"/>
        <v/>
      </c>
      <c r="AJ31" s="295" t="str">
        <f t="shared" si="30"/>
        <v/>
      </c>
      <c r="AL31" s="24"/>
      <c r="AR31" s="25"/>
      <c r="AS31" s="295" t="str">
        <f t="shared" si="27"/>
        <v/>
      </c>
      <c r="BC31" s="355"/>
      <c r="BD31" s="356"/>
      <c r="BE31" s="290"/>
      <c r="BF31" s="359"/>
      <c r="BG31" s="42"/>
      <c r="BH31" s="128"/>
      <c r="BI31" s="238" t="str">
        <f ca="1">$C$2&amp;" 
BUDGET ESTIME D'APRES LES INFORMATIONS OBTENUES AU"&amp;TEXT(TODAY(),"\ JJ.MM.AA")</f>
        <v xml:space="preserve"> 
BUDGET ESTIME D'APRES LES INFORMATIONS OBTENUES AU 23.09.14</v>
      </c>
      <c r="BJ31" s="239"/>
      <c r="BK31" s="239"/>
      <c r="BL31" s="240"/>
      <c r="BM31" s="241" t="s">
        <v>164</v>
      </c>
      <c r="BV31" s="42"/>
      <c r="BW31" s="128"/>
      <c r="CP31" s="151" t="str">
        <f t="shared" si="34"/>
        <v>C7101</v>
      </c>
      <c r="CQ31" s="209" t="str">
        <f t="shared" si="35"/>
        <v>PENSION-RETRAITE 4</v>
      </c>
      <c r="CR31" s="159">
        <f t="shared" si="36"/>
        <v>0</v>
      </c>
      <c r="CS31" s="153">
        <f t="shared" si="37"/>
        <v>0</v>
      </c>
      <c r="CT31" s="206" t="str">
        <f t="shared" si="42"/>
        <v/>
      </c>
      <c r="CU31" s="207">
        <f t="shared" si="33"/>
        <v>364</v>
      </c>
      <c r="CV31" s="208" t="str">
        <f t="shared" si="7"/>
        <v/>
      </c>
      <c r="CW31" s="230" t="str">
        <f t="shared" si="38"/>
        <v/>
      </c>
      <c r="CX31" s="230" t="str">
        <f t="shared" ca="1" si="39"/>
        <v/>
      </c>
      <c r="CY31" s="230" t="str">
        <f t="shared" ca="1" si="40"/>
        <v/>
      </c>
      <c r="CZ31" s="231">
        <f t="shared" si="41"/>
        <v>0</v>
      </c>
    </row>
    <row r="32" spans="1:117" ht="39.950000000000003" customHeight="1">
      <c r="A32" s="355">
        <v>41331</v>
      </c>
      <c r="B32" s="356" t="s">
        <v>123</v>
      </c>
      <c r="C32" s="290" t="str">
        <f>IF(COMPTE1!$V32&lt;&gt;"",COMPTE1!$V32,IF(COMPTE1!$W32&lt;&gt;"",COMPTE1!$W32,IF(COMPTE1!$X32&lt;&gt;"",COMPTE1!$X32,IF(COMPTE1!$AB32&lt;&gt;"",COMPTE1!$AB32,IF(COMPTE1!$AF32&lt;&gt;"",COMPTE1!$AF32,IF(COMPTE1!$AG32&lt;&gt;"",COMPTE1!$AG32,IF(COMPTE1!$AH32&lt;&gt;"",COMPTE1!$AH32,COMPTE1!$AC32)))))))</f>
        <v>VACANCES, LOISIRS, ABONNEMENTS</v>
      </c>
      <c r="D32" s="9" t="s">
        <v>236</v>
      </c>
      <c r="E32" s="359">
        <f t="shared" si="14"/>
        <v>-100</v>
      </c>
      <c r="F32" s="20">
        <v>-100</v>
      </c>
      <c r="G32" s="335"/>
      <c r="H32" s="2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0"/>
      <c r="T32" s="319"/>
      <c r="U32" s="319"/>
      <c r="V32" s="289" t="str">
        <f t="shared" si="15"/>
        <v/>
      </c>
      <c r="W32" s="289" t="str">
        <f t="shared" si="16"/>
        <v>VACANCES, LOISIRS, ABONNEMENTS</v>
      </c>
      <c r="X32" s="289" t="str">
        <f t="shared" si="17"/>
        <v/>
      </c>
      <c r="Y32" s="290" t="str">
        <f t="shared" si="28"/>
        <v/>
      </c>
      <c r="Z32" s="290" t="str">
        <f t="shared" si="18"/>
        <v>VACANCES, LOISIRS, ABONNEMENTS</v>
      </c>
      <c r="AA32" s="290" t="str">
        <f t="shared" si="19"/>
        <v/>
      </c>
      <c r="AB32" s="293" t="str">
        <f t="shared" si="20"/>
        <v/>
      </c>
      <c r="AC32" s="293" t="str">
        <f t="shared" si="21"/>
        <v/>
      </c>
      <c r="AD32" s="293" t="str">
        <f t="shared" si="22"/>
        <v/>
      </c>
      <c r="AE32" s="293" t="str">
        <f t="shared" si="23"/>
        <v/>
      </c>
      <c r="AF32" s="295" t="str">
        <f t="shared" si="24"/>
        <v/>
      </c>
      <c r="AG32" s="295" t="str">
        <f t="shared" si="25"/>
        <v/>
      </c>
      <c r="AH32" s="295" t="str">
        <f t="shared" si="26"/>
        <v/>
      </c>
      <c r="AI32" s="295" t="str">
        <f t="shared" si="29"/>
        <v/>
      </c>
      <c r="AJ32" s="295" t="str">
        <f t="shared" si="30"/>
        <v/>
      </c>
      <c r="AL32" s="24"/>
      <c r="AR32" s="25"/>
      <c r="AS32" s="295" t="str">
        <f t="shared" si="27"/>
        <v/>
      </c>
      <c r="BC32" s="355"/>
      <c r="BD32" s="356"/>
      <c r="BE32" s="290"/>
      <c r="BF32" s="359"/>
      <c r="BG32" s="42"/>
      <c r="BH32" s="128"/>
      <c r="BI32" s="242" t="s">
        <v>165</v>
      </c>
      <c r="BK32" s="243"/>
      <c r="BL32" s="244">
        <f>$BP$29/12</f>
        <v>0</v>
      </c>
      <c r="BM32" s="244">
        <f>$BP$29</f>
        <v>0</v>
      </c>
      <c r="BV32" s="42"/>
      <c r="BW32" s="128"/>
      <c r="CP32" s="151" t="str">
        <f t="shared" si="34"/>
        <v>C7102</v>
      </c>
      <c r="CQ32" s="209" t="str">
        <f t="shared" si="35"/>
        <v>PENSION-RETRAITE 5</v>
      </c>
      <c r="CR32" s="159">
        <f t="shared" si="36"/>
        <v>0</v>
      </c>
      <c r="CS32" s="153">
        <f t="shared" si="37"/>
        <v>0</v>
      </c>
      <c r="CT32" s="206" t="str">
        <f t="shared" si="42"/>
        <v/>
      </c>
      <c r="CU32" s="207">
        <f t="shared" si="33"/>
        <v>364</v>
      </c>
      <c r="CV32" s="208" t="str">
        <f t="shared" si="7"/>
        <v/>
      </c>
      <c r="CW32" s="230" t="str">
        <f t="shared" si="38"/>
        <v/>
      </c>
      <c r="CX32" s="230" t="str">
        <f t="shared" ca="1" si="39"/>
        <v/>
      </c>
      <c r="CY32" s="230" t="str">
        <f t="shared" ca="1" si="40"/>
        <v/>
      </c>
      <c r="CZ32" s="231">
        <f t="shared" si="41"/>
        <v>0</v>
      </c>
    </row>
    <row r="33" spans="1:104" ht="39.950000000000003" customHeight="1">
      <c r="A33" s="355">
        <v>41331</v>
      </c>
      <c r="B33" s="356" t="s">
        <v>154</v>
      </c>
      <c r="C33" s="290" t="str">
        <f>IF(COMPTE1!$V33&lt;&gt;"",COMPTE1!$V33,IF(COMPTE1!$W33&lt;&gt;"",COMPTE1!$W33,IF(COMPTE1!$X33&lt;&gt;"",COMPTE1!$X33,IF(COMPTE1!$AB33&lt;&gt;"",COMPTE1!$AB33,IF(COMPTE1!$AF33&lt;&gt;"",COMPTE1!$AF33,IF(COMPTE1!$AG33&lt;&gt;"",COMPTE1!$AG33,IF(COMPTE1!$AH33&lt;&gt;"",COMPTE1!$AH33,COMPTE1!$AC33)))))))</f>
        <v>FRAIS BANCAIRES</v>
      </c>
      <c r="D33" s="9" t="s">
        <v>240</v>
      </c>
      <c r="E33" s="359">
        <f t="shared" si="14"/>
        <v>-1.7</v>
      </c>
      <c r="F33" s="20">
        <v>-1.7</v>
      </c>
      <c r="G33" s="335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319"/>
      <c r="U33" s="319"/>
      <c r="V33" s="289" t="str">
        <f t="shared" si="15"/>
        <v>FRAIS BANCAIRES</v>
      </c>
      <c r="W33" s="289" t="str">
        <f t="shared" si="16"/>
        <v/>
      </c>
      <c r="X33" s="289" t="str">
        <f t="shared" si="17"/>
        <v/>
      </c>
      <c r="Y33" s="290" t="str">
        <f t="shared" si="28"/>
        <v>FRAIS BANCAIRES</v>
      </c>
      <c r="Z33" s="290" t="str">
        <f t="shared" si="18"/>
        <v/>
      </c>
      <c r="AA33" s="290" t="str">
        <f t="shared" si="19"/>
        <v/>
      </c>
      <c r="AB33" s="293" t="str">
        <f t="shared" si="20"/>
        <v/>
      </c>
      <c r="AC33" s="293" t="str">
        <f t="shared" si="21"/>
        <v/>
      </c>
      <c r="AD33" s="293" t="str">
        <f t="shared" si="22"/>
        <v/>
      </c>
      <c r="AE33" s="293" t="str">
        <f t="shared" si="23"/>
        <v/>
      </c>
      <c r="AF33" s="295" t="str">
        <f t="shared" si="24"/>
        <v/>
      </c>
      <c r="AG33" s="295" t="str">
        <f t="shared" si="25"/>
        <v/>
      </c>
      <c r="AH33" s="295" t="str">
        <f t="shared" si="26"/>
        <v/>
      </c>
      <c r="AI33" s="295" t="str">
        <f t="shared" si="29"/>
        <v/>
      </c>
      <c r="AJ33" s="295" t="str">
        <f t="shared" si="30"/>
        <v/>
      </c>
      <c r="AL33" s="24"/>
      <c r="AR33" s="25"/>
      <c r="AS33" s="295" t="str">
        <f t="shared" si="27"/>
        <v/>
      </c>
      <c r="BC33" s="355"/>
      <c r="BD33" s="356"/>
      <c r="BE33" s="290"/>
      <c r="BF33" s="359"/>
      <c r="BG33" s="42"/>
      <c r="BI33" s="242" t="s">
        <v>166</v>
      </c>
      <c r="BK33" s="243"/>
      <c r="BL33" s="245"/>
      <c r="BM33" s="245"/>
      <c r="BV33" s="42"/>
      <c r="CP33" s="151" t="str">
        <f t="shared" si="34"/>
        <v>C7103</v>
      </c>
      <c r="CQ33" s="209" t="str">
        <f t="shared" si="35"/>
        <v>PENSION-RETRAITE 6</v>
      </c>
      <c r="CR33" s="159">
        <f t="shared" si="36"/>
        <v>0</v>
      </c>
      <c r="CS33" s="153">
        <f t="shared" si="37"/>
        <v>0</v>
      </c>
      <c r="CT33" s="206" t="str">
        <f t="shared" si="42"/>
        <v/>
      </c>
      <c r="CU33" s="207">
        <f t="shared" si="33"/>
        <v>364</v>
      </c>
      <c r="CV33" s="208" t="str">
        <f t="shared" si="7"/>
        <v/>
      </c>
      <c r="CW33" s="230" t="str">
        <f t="shared" si="38"/>
        <v/>
      </c>
      <c r="CX33" s="230" t="str">
        <f t="shared" ca="1" si="39"/>
        <v/>
      </c>
      <c r="CY33" s="230" t="str">
        <f t="shared" ca="1" si="40"/>
        <v/>
      </c>
      <c r="CZ33" s="231">
        <f t="shared" si="41"/>
        <v>0</v>
      </c>
    </row>
    <row r="34" spans="1:104" ht="39.950000000000003" customHeight="1">
      <c r="A34" s="355">
        <v>41331</v>
      </c>
      <c r="B34" s="356" t="s">
        <v>60</v>
      </c>
      <c r="C34" s="290" t="str">
        <f>IF(COMPTE1!$V34&lt;&gt;"",COMPTE1!$V34,IF(COMPTE1!$W34&lt;&gt;"",COMPTE1!$W34,IF(COMPTE1!$X34&lt;&gt;"",COMPTE1!$X34,IF(COMPTE1!$AB34&lt;&gt;"",COMPTE1!$AB34,IF(COMPTE1!$AF34&lt;&gt;"",COMPTE1!$AF34,IF(COMPTE1!$AG34&lt;&gt;"",COMPTE1!$AG34,IF(COMPTE1!$AH34&lt;&gt;"",COMPTE1!$AH34,COMPTE1!$AC34)))))))</f>
        <v>PENSION 2</v>
      </c>
      <c r="D34" s="9" t="s">
        <v>247</v>
      </c>
      <c r="E34" s="359">
        <f t="shared" si="14"/>
        <v>699.74</v>
      </c>
      <c r="F34" s="20">
        <v>699.74</v>
      </c>
      <c r="G34" s="335"/>
      <c r="H34" s="2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19"/>
      <c r="U34" s="319"/>
      <c r="V34" s="289" t="str">
        <f t="shared" si="15"/>
        <v/>
      </c>
      <c r="W34" s="289" t="str">
        <f t="shared" si="16"/>
        <v/>
      </c>
      <c r="X34" s="289" t="str">
        <f t="shared" si="17"/>
        <v/>
      </c>
      <c r="Y34" s="290" t="str">
        <f t="shared" si="28"/>
        <v/>
      </c>
      <c r="Z34" s="290" t="str">
        <f t="shared" si="18"/>
        <v/>
      </c>
      <c r="AA34" s="290" t="str">
        <f t="shared" si="19"/>
        <v/>
      </c>
      <c r="AB34" s="293" t="str">
        <f t="shared" si="20"/>
        <v/>
      </c>
      <c r="AC34" s="293" t="str">
        <f t="shared" si="21"/>
        <v/>
      </c>
      <c r="AD34" s="293" t="str">
        <f t="shared" si="22"/>
        <v/>
      </c>
      <c r="AE34" s="293" t="str">
        <f t="shared" si="23"/>
        <v/>
      </c>
      <c r="AF34" s="295" t="str">
        <f t="shared" si="24"/>
        <v>PENSION 2</v>
      </c>
      <c r="AG34" s="295" t="str">
        <f t="shared" si="25"/>
        <v/>
      </c>
      <c r="AH34" s="295" t="str">
        <f t="shared" si="26"/>
        <v/>
      </c>
      <c r="AI34" s="295" t="str">
        <f t="shared" si="29"/>
        <v>PENSION 2</v>
      </c>
      <c r="AJ34" s="295" t="str">
        <f t="shared" si="30"/>
        <v/>
      </c>
      <c r="AL34" s="24"/>
      <c r="AR34" s="25"/>
      <c r="AS34" s="295" t="str">
        <f t="shared" si="27"/>
        <v/>
      </c>
      <c r="BC34" s="355"/>
      <c r="BD34" s="356"/>
      <c r="BE34" s="290"/>
      <c r="BF34" s="359"/>
      <c r="BG34" s="42"/>
      <c r="BI34" s="246"/>
      <c r="BJ34" s="255" t="s">
        <v>167</v>
      </c>
      <c r="BK34" s="247"/>
      <c r="BL34" s="248">
        <f>$BM34/12</f>
        <v>0</v>
      </c>
      <c r="BM34" s="248">
        <f>$BA$6+$BA$7</f>
        <v>0</v>
      </c>
      <c r="BV34" s="42"/>
      <c r="CP34" s="151" t="str">
        <f t="shared" si="34"/>
        <v>C7104</v>
      </c>
      <c r="CQ34" s="209" t="str">
        <f t="shared" si="35"/>
        <v>PENSION-RETRAITE 7</v>
      </c>
      <c r="CR34" s="159">
        <f t="shared" si="36"/>
        <v>0</v>
      </c>
      <c r="CS34" s="153">
        <f t="shared" si="37"/>
        <v>0</v>
      </c>
      <c r="CT34" s="206" t="str">
        <f t="shared" si="42"/>
        <v/>
      </c>
      <c r="CU34" s="207">
        <f t="shared" si="33"/>
        <v>364</v>
      </c>
      <c r="CV34" s="208" t="str">
        <f t="shared" si="7"/>
        <v/>
      </c>
      <c r="CW34" s="230" t="str">
        <f t="shared" si="38"/>
        <v/>
      </c>
      <c r="CX34" s="230" t="str">
        <f t="shared" ca="1" si="39"/>
        <v/>
      </c>
      <c r="CY34" s="230" t="str">
        <f t="shared" ca="1" si="40"/>
        <v/>
      </c>
      <c r="CZ34" s="231">
        <f t="shared" si="41"/>
        <v>0</v>
      </c>
    </row>
    <row r="35" spans="1:104" ht="39.950000000000003" customHeight="1">
      <c r="A35" s="355">
        <v>41332</v>
      </c>
      <c r="B35" s="356" t="s">
        <v>51</v>
      </c>
      <c r="C35" s="290" t="str">
        <f>IF(COMPTE1!$V35&lt;&gt;"",COMPTE1!$V35,IF(COMPTE1!$W35&lt;&gt;"",COMPTE1!$W35,IF(COMPTE1!$X35&lt;&gt;"",COMPTE1!$X35,IF(COMPTE1!$AB35&lt;&gt;"",COMPTE1!$AB35,IF(COMPTE1!$AF35&lt;&gt;"",COMPTE1!$AF35,IF(COMPTE1!$AG35&lt;&gt;"",COMPTE1!$AG35,IF(COMPTE1!$AH35&lt;&gt;"",COMPTE1!$AH35,COMPTE1!$AC35)))))))</f>
        <v>ENTRETIEN</v>
      </c>
      <c r="D35" s="9" t="s">
        <v>218</v>
      </c>
      <c r="E35" s="359">
        <f t="shared" si="14"/>
        <v>-80</v>
      </c>
      <c r="F35" s="20">
        <v>-80</v>
      </c>
      <c r="G35" s="335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319"/>
      <c r="U35" s="319"/>
      <c r="V35" s="289" t="str">
        <f t="shared" si="15"/>
        <v>ENTRETIEN</v>
      </c>
      <c r="W35" s="289" t="str">
        <f t="shared" si="16"/>
        <v/>
      </c>
      <c r="X35" s="289" t="str">
        <f t="shared" si="17"/>
        <v/>
      </c>
      <c r="Y35" s="290" t="str">
        <f t="shared" si="28"/>
        <v>ENTRETIEN</v>
      </c>
      <c r="Z35" s="290" t="str">
        <f t="shared" si="18"/>
        <v/>
      </c>
      <c r="AA35" s="290" t="str">
        <f t="shared" si="19"/>
        <v/>
      </c>
      <c r="AB35" s="293" t="str">
        <f t="shared" si="20"/>
        <v/>
      </c>
      <c r="AC35" s="293" t="str">
        <f t="shared" si="21"/>
        <v/>
      </c>
      <c r="AD35" s="293" t="str">
        <f t="shared" si="22"/>
        <v/>
      </c>
      <c r="AE35" s="293" t="str">
        <f t="shared" si="23"/>
        <v/>
      </c>
      <c r="AF35" s="295" t="str">
        <f t="shared" si="24"/>
        <v/>
      </c>
      <c r="AG35" s="295" t="str">
        <f t="shared" si="25"/>
        <v/>
      </c>
      <c r="AH35" s="295" t="str">
        <f t="shared" si="26"/>
        <v/>
      </c>
      <c r="AI35" s="295" t="str">
        <f t="shared" si="29"/>
        <v/>
      </c>
      <c r="AJ35" s="295" t="str">
        <f t="shared" si="30"/>
        <v/>
      </c>
      <c r="AL35" s="24"/>
      <c r="AR35" s="25"/>
      <c r="AS35" s="295" t="str">
        <f t="shared" si="27"/>
        <v/>
      </c>
      <c r="BC35" s="355"/>
      <c r="BD35" s="356"/>
      <c r="BE35" s="290"/>
      <c r="BF35" s="359"/>
      <c r="BG35" s="42"/>
      <c r="BI35" s="246"/>
      <c r="BJ35" s="256" t="s">
        <v>168</v>
      </c>
      <c r="BK35" s="34"/>
      <c r="BL35" s="248">
        <f t="shared" ref="BL35:BL46" si="43">$BM35/12</f>
        <v>0</v>
      </c>
      <c r="BM35" s="248">
        <f>$BA$8</f>
        <v>0</v>
      </c>
      <c r="BV35" s="42"/>
      <c r="CP35" s="151" t="str">
        <f t="shared" si="34"/>
        <v>C7201</v>
      </c>
      <c r="CQ35" s="209" t="str">
        <f t="shared" si="35"/>
        <v>PENSION-RETRAITE 8</v>
      </c>
      <c r="CR35" s="159">
        <f t="shared" si="36"/>
        <v>0</v>
      </c>
      <c r="CS35" s="153">
        <f t="shared" si="37"/>
        <v>0</v>
      </c>
      <c r="CT35" s="206" t="str">
        <f t="shared" si="42"/>
        <v/>
      </c>
      <c r="CU35" s="207">
        <f t="shared" si="33"/>
        <v>364</v>
      </c>
      <c r="CV35" s="208" t="str">
        <f t="shared" si="7"/>
        <v/>
      </c>
      <c r="CW35" s="230" t="str">
        <f t="shared" si="38"/>
        <v/>
      </c>
      <c r="CX35" s="230" t="str">
        <f t="shared" ca="1" si="39"/>
        <v/>
      </c>
      <c r="CY35" s="230" t="str">
        <f t="shared" ca="1" si="40"/>
        <v/>
      </c>
      <c r="CZ35" s="231">
        <f t="shared" si="41"/>
        <v>0</v>
      </c>
    </row>
    <row r="36" spans="1:104" ht="39.950000000000003" customHeight="1">
      <c r="A36" s="355">
        <v>41334</v>
      </c>
      <c r="B36" s="356" t="s">
        <v>58</v>
      </c>
      <c r="C36" s="290" t="str">
        <f>IF(COMPTE1!$V36&lt;&gt;"",COMPTE1!$V36,IF(COMPTE1!$W36&lt;&gt;"",COMPTE1!$W36,IF(COMPTE1!$X36&lt;&gt;"",COMPTE1!$X36,IF(COMPTE1!$AB36&lt;&gt;"",COMPTE1!$AB36,IF(COMPTE1!$AF36&lt;&gt;"",COMPTE1!$AF36,IF(COMPTE1!$AG36&lt;&gt;"",COMPTE1!$AG36,IF(COMPTE1!$AH36&lt;&gt;"",COMPTE1!$AH36,COMPTE1!$AC36)))))))</f>
        <v>VETURE</v>
      </c>
      <c r="D36" s="9" t="s">
        <v>223</v>
      </c>
      <c r="E36" s="359">
        <f t="shared" si="14"/>
        <v>-70</v>
      </c>
      <c r="F36" s="20">
        <v>-70</v>
      </c>
      <c r="G36" s="335"/>
      <c r="H36" s="2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19"/>
      <c r="U36" s="319"/>
      <c r="V36" s="289" t="str">
        <f t="shared" si="15"/>
        <v>VETURE</v>
      </c>
      <c r="W36" s="289" t="str">
        <f t="shared" si="16"/>
        <v/>
      </c>
      <c r="X36" s="289" t="str">
        <f t="shared" si="17"/>
        <v/>
      </c>
      <c r="Y36" s="290" t="str">
        <f t="shared" si="28"/>
        <v>VETURE</v>
      </c>
      <c r="Z36" s="290" t="str">
        <f t="shared" si="18"/>
        <v/>
      </c>
      <c r="AA36" s="290" t="str">
        <f t="shared" si="19"/>
        <v/>
      </c>
      <c r="AB36" s="293" t="str">
        <f t="shared" si="20"/>
        <v/>
      </c>
      <c r="AC36" s="293" t="str">
        <f t="shared" si="21"/>
        <v/>
      </c>
      <c r="AD36" s="293" t="str">
        <f t="shared" si="22"/>
        <v/>
      </c>
      <c r="AE36" s="293" t="str">
        <f t="shared" si="23"/>
        <v/>
      </c>
      <c r="AF36" s="295" t="str">
        <f t="shared" si="24"/>
        <v/>
      </c>
      <c r="AG36" s="295" t="str">
        <f t="shared" si="25"/>
        <v/>
      </c>
      <c r="AH36" s="295" t="str">
        <f t="shared" si="26"/>
        <v/>
      </c>
      <c r="AI36" s="295" t="str">
        <f t="shared" si="29"/>
        <v/>
      </c>
      <c r="AJ36" s="295" t="str">
        <f t="shared" si="30"/>
        <v/>
      </c>
      <c r="AL36" s="24"/>
      <c r="AR36" s="25"/>
      <c r="AS36" s="295" t="str">
        <f t="shared" si="27"/>
        <v/>
      </c>
      <c r="BC36" s="355"/>
      <c r="BD36" s="356"/>
      <c r="BE36" s="290"/>
      <c r="BF36" s="359"/>
      <c r="BG36" s="42"/>
      <c r="BI36" s="246"/>
      <c r="BJ36" s="253" t="s">
        <v>169</v>
      </c>
      <c r="BK36" s="254"/>
      <c r="BL36" s="248">
        <f t="shared" si="43"/>
        <v>0</v>
      </c>
      <c r="BM36" s="248">
        <f>$BA$9+$BA$10+$BA$16+$BA$15</f>
        <v>0</v>
      </c>
      <c r="BV36" s="42"/>
      <c r="CP36" s="151" t="str">
        <f t="shared" si="34"/>
        <v>C7301</v>
      </c>
      <c r="CQ36" s="209" t="str">
        <f t="shared" si="35"/>
        <v>PENSION-RETRAITE 9</v>
      </c>
      <c r="CR36" s="159">
        <f t="shared" si="36"/>
        <v>0</v>
      </c>
      <c r="CS36" s="153">
        <f t="shared" si="37"/>
        <v>0</v>
      </c>
      <c r="CT36" s="206" t="str">
        <f t="shared" si="42"/>
        <v/>
      </c>
      <c r="CU36" s="207">
        <f t="shared" si="33"/>
        <v>364</v>
      </c>
      <c r="CV36" s="208" t="str">
        <f t="shared" si="7"/>
        <v/>
      </c>
      <c r="CW36" s="230" t="str">
        <f t="shared" si="38"/>
        <v/>
      </c>
      <c r="CX36" s="230" t="str">
        <f t="shared" ca="1" si="39"/>
        <v/>
      </c>
      <c r="CY36" s="230" t="str">
        <f t="shared" ca="1" si="40"/>
        <v/>
      </c>
      <c r="CZ36" s="231">
        <f t="shared" si="41"/>
        <v>0</v>
      </c>
    </row>
    <row r="37" spans="1:104" ht="39.950000000000003" customHeight="1">
      <c r="A37" s="355">
        <v>41334</v>
      </c>
      <c r="B37" s="356" t="s">
        <v>113</v>
      </c>
      <c r="C37" s="290" t="str">
        <f>IF(COMPTE1!$V37&lt;&gt;"",COMPTE1!$V37,IF(COMPTE1!$W37&lt;&gt;"",COMPTE1!$W37,IF(COMPTE1!$X37&lt;&gt;"",COMPTE1!$X37,IF(COMPTE1!$AB37&lt;&gt;"",COMPTE1!$AB37,IF(COMPTE1!$AF37&lt;&gt;"",COMPTE1!$AF37,IF(COMPTE1!$AG37&lt;&gt;"",COMPTE1!$AG37,IF(COMPTE1!$AH37&lt;&gt;"",COMPTE1!$AH37,COMPTE1!$AC37)))))))</f>
        <v>HEBERGEMENT FOYER, MAISON DE RETRAITE</v>
      </c>
      <c r="D37" s="9" t="s">
        <v>232</v>
      </c>
      <c r="E37" s="359">
        <f t="shared" si="14"/>
        <v>-100</v>
      </c>
      <c r="F37" s="20">
        <v>-100</v>
      </c>
      <c r="G37" s="335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319"/>
      <c r="U37" s="319"/>
      <c r="V37" s="289" t="str">
        <f t="shared" si="15"/>
        <v/>
      </c>
      <c r="W37" s="289" t="str">
        <f t="shared" si="16"/>
        <v>HEBERGEMENT FOYER, MAISON DE RETRAITE</v>
      </c>
      <c r="X37" s="289" t="str">
        <f t="shared" si="17"/>
        <v/>
      </c>
      <c r="Y37" s="290" t="str">
        <f t="shared" si="28"/>
        <v/>
      </c>
      <c r="Z37" s="290" t="str">
        <f t="shared" si="18"/>
        <v>HEBERGEMENT FOYER, MAISON DE RETRAITE</v>
      </c>
      <c r="AA37" s="290" t="str">
        <f t="shared" si="19"/>
        <v/>
      </c>
      <c r="AB37" s="293" t="str">
        <f t="shared" si="20"/>
        <v/>
      </c>
      <c r="AC37" s="293" t="str">
        <f t="shared" si="21"/>
        <v/>
      </c>
      <c r="AD37" s="293" t="str">
        <f t="shared" si="22"/>
        <v/>
      </c>
      <c r="AE37" s="293" t="str">
        <f t="shared" si="23"/>
        <v/>
      </c>
      <c r="AF37" s="295" t="str">
        <f t="shared" si="24"/>
        <v/>
      </c>
      <c r="AG37" s="295" t="str">
        <f t="shared" si="25"/>
        <v/>
      </c>
      <c r="AH37" s="295" t="str">
        <f t="shared" si="26"/>
        <v/>
      </c>
      <c r="AI37" s="295" t="str">
        <f t="shared" si="29"/>
        <v/>
      </c>
      <c r="AJ37" s="295" t="str">
        <f t="shared" si="30"/>
        <v/>
      </c>
      <c r="AL37" s="24"/>
      <c r="AR37" s="25"/>
      <c r="AS37" s="295" t="str">
        <f t="shared" si="27"/>
        <v/>
      </c>
      <c r="BC37" s="355"/>
      <c r="BD37" s="356"/>
      <c r="BE37" s="290"/>
      <c r="BF37" s="359"/>
      <c r="BG37" s="42"/>
      <c r="BI37" s="246"/>
      <c r="BJ37" s="224" t="s">
        <v>170</v>
      </c>
      <c r="BK37" s="247"/>
      <c r="BL37" s="248">
        <f t="shared" si="43"/>
        <v>0</v>
      </c>
      <c r="BM37" s="248">
        <f>$BA$11+$BA$21</f>
        <v>0</v>
      </c>
      <c r="BV37" s="42"/>
      <c r="CP37" s="151" t="str">
        <f t="shared" si="34"/>
        <v>C7401</v>
      </c>
      <c r="CQ37" s="209" t="str">
        <f t="shared" si="35"/>
        <v>PENSION-RETRAITE 10</v>
      </c>
      <c r="CR37" s="159">
        <f t="shared" si="36"/>
        <v>0</v>
      </c>
      <c r="CS37" s="153">
        <f t="shared" si="37"/>
        <v>0</v>
      </c>
      <c r="CT37" s="206" t="str">
        <f t="shared" si="42"/>
        <v/>
      </c>
      <c r="CU37" s="207">
        <f t="shared" si="33"/>
        <v>364</v>
      </c>
      <c r="CV37" s="208" t="str">
        <f t="shared" si="7"/>
        <v/>
      </c>
      <c r="CW37" s="230" t="str">
        <f t="shared" si="38"/>
        <v/>
      </c>
      <c r="CX37" s="230" t="str">
        <f t="shared" ca="1" si="39"/>
        <v/>
      </c>
      <c r="CY37" s="230" t="str">
        <f t="shared" ca="1" si="40"/>
        <v/>
      </c>
      <c r="CZ37" s="231">
        <f t="shared" si="41"/>
        <v>0</v>
      </c>
    </row>
    <row r="38" spans="1:104" ht="39.950000000000003" customHeight="1">
      <c r="A38" s="355">
        <v>41338</v>
      </c>
      <c r="B38" s="356" t="s">
        <v>154</v>
      </c>
      <c r="C38" s="290" t="str">
        <f>IF(COMPTE1!$V38&lt;&gt;"",COMPTE1!$V38,IF(COMPTE1!$W38&lt;&gt;"",COMPTE1!$W38,IF(COMPTE1!$X38&lt;&gt;"",COMPTE1!$X38,IF(COMPTE1!$AB38&lt;&gt;"",COMPTE1!$AB38,IF(COMPTE1!$AF38&lt;&gt;"",COMPTE1!$AF38,IF(COMPTE1!$AG38&lt;&gt;"",COMPTE1!$AG38,IF(COMPTE1!$AH38&lt;&gt;"",COMPTE1!$AH38,COMPTE1!$AC38)))))))</f>
        <v>FRAIS BANCAIRES</v>
      </c>
      <c r="D38" s="9" t="s">
        <v>241</v>
      </c>
      <c r="E38" s="359">
        <f t="shared" si="14"/>
        <v>-0.98</v>
      </c>
      <c r="F38" s="20">
        <v>-0.98</v>
      </c>
      <c r="G38" s="335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319"/>
      <c r="U38" s="319"/>
      <c r="V38" s="289" t="str">
        <f t="shared" si="15"/>
        <v>FRAIS BANCAIRES</v>
      </c>
      <c r="W38" s="289" t="str">
        <f t="shared" si="16"/>
        <v/>
      </c>
      <c r="X38" s="289" t="str">
        <f t="shared" si="17"/>
        <v/>
      </c>
      <c r="Y38" s="290" t="str">
        <f t="shared" si="28"/>
        <v>FRAIS BANCAIRES</v>
      </c>
      <c r="Z38" s="290" t="str">
        <f t="shared" si="18"/>
        <v/>
      </c>
      <c r="AA38" s="290" t="str">
        <f t="shared" si="19"/>
        <v/>
      </c>
      <c r="AB38" s="293" t="str">
        <f t="shared" si="20"/>
        <v/>
      </c>
      <c r="AC38" s="293" t="str">
        <f t="shared" si="21"/>
        <v/>
      </c>
      <c r="AD38" s="293" t="str">
        <f t="shared" si="22"/>
        <v/>
      </c>
      <c r="AE38" s="293" t="str">
        <f t="shared" si="23"/>
        <v/>
      </c>
      <c r="AF38" s="295" t="str">
        <f t="shared" si="24"/>
        <v/>
      </c>
      <c r="AG38" s="295" t="str">
        <f t="shared" si="25"/>
        <v/>
      </c>
      <c r="AH38" s="295" t="str">
        <f t="shared" si="26"/>
        <v/>
      </c>
      <c r="AI38" s="295" t="str">
        <f t="shared" si="29"/>
        <v/>
      </c>
      <c r="AJ38" s="295" t="str">
        <f t="shared" si="30"/>
        <v/>
      </c>
      <c r="AL38" s="24"/>
      <c r="AR38" s="25"/>
      <c r="AS38" s="295" t="str">
        <f t="shared" si="27"/>
        <v/>
      </c>
      <c r="BC38" s="355"/>
      <c r="BD38" s="356"/>
      <c r="BE38" s="290"/>
      <c r="BF38" s="359"/>
      <c r="BG38" s="42"/>
      <c r="BI38" s="246"/>
      <c r="BJ38" s="224" t="s">
        <v>171</v>
      </c>
      <c r="BK38" s="34"/>
      <c r="BL38" s="248">
        <f t="shared" si="43"/>
        <v>0</v>
      </c>
      <c r="BM38" s="248">
        <f>$BA$12</f>
        <v>0</v>
      </c>
      <c r="BV38" s="42"/>
      <c r="CP38" s="151" t="str">
        <f t="shared" si="34"/>
        <v>C7501</v>
      </c>
      <c r="CQ38" s="209" t="str">
        <f t="shared" si="35"/>
        <v>CAF</v>
      </c>
      <c r="CR38" s="159">
        <f t="shared" si="36"/>
        <v>0</v>
      </c>
      <c r="CS38" s="153">
        <f t="shared" si="37"/>
        <v>0</v>
      </c>
      <c r="CT38" s="206">
        <f t="shared" si="42"/>
        <v>3106.36</v>
      </c>
      <c r="CU38" s="207">
        <f t="shared" ref="CU38:CU50" si="44">IF($CR38&lt;&gt;"",IF($BH38&lt;&gt;"",$BH38,$CU$1-1),"")</f>
        <v>364</v>
      </c>
      <c r="CV38" s="208" t="str">
        <f t="shared" si="7"/>
        <v/>
      </c>
      <c r="CW38" s="230" t="str">
        <f t="shared" si="38"/>
        <v/>
      </c>
      <c r="CX38" s="230" t="str">
        <f t="shared" ca="1" si="39"/>
        <v/>
      </c>
      <c r="CY38" s="230" t="str">
        <f t="shared" ca="1" si="40"/>
        <v/>
      </c>
      <c r="CZ38" s="231">
        <f t="shared" si="41"/>
        <v>0</v>
      </c>
    </row>
    <row r="39" spans="1:104" ht="39.950000000000003" customHeight="1">
      <c r="A39" s="355">
        <v>41338</v>
      </c>
      <c r="B39" s="356" t="s">
        <v>115</v>
      </c>
      <c r="C39" s="290" t="str">
        <f>IF(COMPTE1!$V39&lt;&gt;"",COMPTE1!$V39,IF(COMPTE1!$W39&lt;&gt;"",COMPTE1!$W39,IF(COMPTE1!$X39&lt;&gt;"",COMPTE1!$X39,IF(COMPTE1!$AB39&lt;&gt;"",COMPTE1!$AB39,IF(COMPTE1!$AF39&lt;&gt;"",COMPTE1!$AF39,IF(COMPTE1!$AG39&lt;&gt;"",COMPTE1!$AG39,IF(COMPTE1!$AH39&lt;&gt;"",COMPTE1!$AH39,COMPTE1!$AC39)))))))</f>
        <v>CAF</v>
      </c>
      <c r="D39" s="9" t="s">
        <v>250</v>
      </c>
      <c r="E39" s="359">
        <f t="shared" si="14"/>
        <v>776.59</v>
      </c>
      <c r="F39" s="20">
        <v>776.59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319"/>
      <c r="U39" s="319"/>
      <c r="V39" s="289" t="str">
        <f t="shared" si="15"/>
        <v/>
      </c>
      <c r="W39" s="289" t="str">
        <f t="shared" si="16"/>
        <v/>
      </c>
      <c r="X39" s="289" t="str">
        <f t="shared" si="17"/>
        <v/>
      </c>
      <c r="Y39" s="290" t="str">
        <f t="shared" si="28"/>
        <v/>
      </c>
      <c r="Z39" s="290" t="str">
        <f t="shared" si="18"/>
        <v/>
      </c>
      <c r="AA39" s="290" t="str">
        <f t="shared" si="19"/>
        <v/>
      </c>
      <c r="AB39" s="293" t="str">
        <f t="shared" si="20"/>
        <v/>
      </c>
      <c r="AC39" s="293" t="str">
        <f t="shared" si="21"/>
        <v/>
      </c>
      <c r="AD39" s="293" t="str">
        <f t="shared" si="22"/>
        <v/>
      </c>
      <c r="AE39" s="293" t="str">
        <f t="shared" si="23"/>
        <v/>
      </c>
      <c r="AF39" s="295" t="str">
        <f t="shared" si="24"/>
        <v/>
      </c>
      <c r="AG39" s="295" t="str">
        <f t="shared" si="25"/>
        <v>CAF</v>
      </c>
      <c r="AH39" s="295" t="str">
        <f t="shared" si="26"/>
        <v/>
      </c>
      <c r="AI39" s="295" t="str">
        <f t="shared" si="29"/>
        <v/>
      </c>
      <c r="AJ39" s="295" t="str">
        <f t="shared" si="30"/>
        <v>CAF</v>
      </c>
      <c r="AL39" s="24"/>
      <c r="AR39" s="25"/>
      <c r="AS39" s="295" t="str">
        <f t="shared" si="27"/>
        <v/>
      </c>
      <c r="BC39" s="355"/>
      <c r="BD39" s="356"/>
      <c r="BE39" s="290"/>
      <c r="BF39" s="359"/>
      <c r="BG39" s="42"/>
      <c r="BI39" s="246"/>
      <c r="BJ39" s="253" t="s">
        <v>172</v>
      </c>
      <c r="BK39" s="247"/>
      <c r="BL39" s="248">
        <f t="shared" si="43"/>
        <v>0</v>
      </c>
      <c r="BM39" s="248">
        <f>$BA$14+$BA$22</f>
        <v>0</v>
      </c>
      <c r="BV39" s="42"/>
      <c r="CP39" s="151" t="str">
        <f t="shared" si="34"/>
        <v>C7601</v>
      </c>
      <c r="CQ39" s="209" t="str">
        <f t="shared" si="35"/>
        <v>RENTE VIAGERE</v>
      </c>
      <c r="CR39" s="159">
        <f t="shared" si="36"/>
        <v>0</v>
      </c>
      <c r="CS39" s="153">
        <f t="shared" si="37"/>
        <v>0</v>
      </c>
      <c r="CT39" s="206" t="str">
        <f t="shared" si="42"/>
        <v/>
      </c>
      <c r="CU39" s="207">
        <f t="shared" si="44"/>
        <v>364</v>
      </c>
      <c r="CV39" s="208" t="str">
        <f t="shared" si="7"/>
        <v/>
      </c>
      <c r="CW39" s="230" t="str">
        <f t="shared" si="38"/>
        <v/>
      </c>
      <c r="CX39" s="230" t="str">
        <f t="shared" ca="1" si="39"/>
        <v/>
      </c>
      <c r="CY39" s="230" t="str">
        <f t="shared" ca="1" si="40"/>
        <v/>
      </c>
      <c r="CZ39" s="231">
        <f t="shared" si="41"/>
        <v>0</v>
      </c>
    </row>
    <row r="40" spans="1:104" ht="39.950000000000003" customHeight="1">
      <c r="A40" s="355">
        <v>41339</v>
      </c>
      <c r="B40" s="356" t="s">
        <v>51</v>
      </c>
      <c r="C40" s="290" t="str">
        <f>IF(COMPTE1!$V40&lt;&gt;"",COMPTE1!$V40,IF(COMPTE1!$W40&lt;&gt;"",COMPTE1!$W40,IF(COMPTE1!$X40&lt;&gt;"",COMPTE1!$X40,IF(COMPTE1!$AB40&lt;&gt;"",COMPTE1!$AB40,IF(COMPTE1!$AF40&lt;&gt;"",COMPTE1!$AF40,IF(COMPTE1!$AG40&lt;&gt;"",COMPTE1!$AG40,IF(COMPTE1!$AH40&lt;&gt;"",COMPTE1!$AH40,COMPTE1!$AC40)))))))</f>
        <v>ENTRETIEN</v>
      </c>
      <c r="D40" s="9" t="s">
        <v>215</v>
      </c>
      <c r="E40" s="359">
        <f t="shared" ref="E40:E71" si="45">SUM($F40:$U40)</f>
        <v>-80</v>
      </c>
      <c r="F40" s="20">
        <v>-80</v>
      </c>
      <c r="G40" s="335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319"/>
      <c r="U40" s="319"/>
      <c r="V40" s="289" t="str">
        <f t="shared" si="15"/>
        <v>ENTRETIEN</v>
      </c>
      <c r="W40" s="289" t="str">
        <f t="shared" si="16"/>
        <v/>
      </c>
      <c r="X40" s="289" t="str">
        <f t="shared" si="17"/>
        <v/>
      </c>
      <c r="Y40" s="290" t="str">
        <f t="shared" si="28"/>
        <v>ENTRETIEN</v>
      </c>
      <c r="Z40" s="290" t="str">
        <f t="shared" ref="Z40:Z71" si="46">IF($B40="C6214","OBSEQUES ET PRESTATIONS FUNERAIRES",IF($B40="C6215","TRAVAUX, DEMENAGEMENTS",IF($B40="C6216","SORTIES ET ANNIVERSAIRES",IF($B40="C6217","HEBERGEMENT FOYER, MAISON DE RETRAITE",IF($B40="C6310","IMPOTS",IF($B40="C6311","VACANCES, LOISIRS, ABONNEMENTS",IF($B40="C6312","HONORAIRES",IF($B40="C6313","SOLDE FDG ANNEE PASSEE",""))))))))</f>
        <v/>
      </c>
      <c r="AA40" s="290" t="str">
        <f t="shared" ref="AA40:AA71" si="47">IF($B40="C6410","ASSURANCES",IF($B40="C6510","ACHAT MATERIEL, MOBILIER",IF($B40="C6610","FRAIS MEDICAUX ET MUTUELLE ET REMBOURSEMENTS",IF($B40="C6611","MUTUELLE SANTE",IF($B40="C6710","IMOINS VALUES SUR TITRES",IF($B40="C6910","PROVISIONS SUR EMOLUMENTS",""))))))</f>
        <v/>
      </c>
      <c r="AB40" s="293" t="str">
        <f t="shared" si="20"/>
        <v/>
      </c>
      <c r="AC40" s="293" t="str">
        <f t="shared" si="21"/>
        <v/>
      </c>
      <c r="AD40" s="293" t="str">
        <f t="shared" ref="AD40:AD71" si="48">IF($B40="C5111",$AL$6,IF($B40="C5112",$AL$7,IF($B40="C5113",$AL$8,IF($B40="C5121",$AL$9,IF($B40="C5122",$AL$10,IF($B40="C5123",$AL$11,IF($B40="C5130",$AL$12,IF($B40="C5140",$AL$13,""))))))))</f>
        <v/>
      </c>
      <c r="AE40" s="293" t="str">
        <f t="shared" ref="AE40:AE71" si="49">IF($B40="C5150",$AL$14,IF($B40="C5160",$AL$15,IF($B40="C5170",$AL$16,IF($B40="C5180",$AL$17,IF($B40="C5190",$AL$18,IF($B40="C5190",$AL$19,""))))))</f>
        <v/>
      </c>
      <c r="AF40" s="295" t="str">
        <f t="shared" si="24"/>
        <v/>
      </c>
      <c r="AG40" s="295" t="str">
        <f t="shared" si="25"/>
        <v/>
      </c>
      <c r="AH40" s="295" t="str">
        <f t="shared" si="26"/>
        <v/>
      </c>
      <c r="AI40" s="295" t="str">
        <f t="shared" si="29"/>
        <v/>
      </c>
      <c r="AJ40" s="295" t="str">
        <f t="shared" si="30"/>
        <v/>
      </c>
      <c r="AL40" s="24"/>
      <c r="AR40" s="25"/>
      <c r="AS40" s="295" t="str">
        <f t="shared" ref="AS40:AS71" si="50">IF($B40="C7604","COUPONS ET PLUS VALUES SUR TITRES",IF($B40="C7605","ALS : VIREMENTS CAF",IF($B40="C7606","REMBOURSEMENT MUTUELLE",IF($B40="C7607","VENTE MAISON OU TERRAIN",IF($B40="C7608","VENTE MOBILIER",IF($B40="C7701","ENCAISSEMENT SUCCESSION",IF($B40="C7901","AUTRES RECETTES DIVERSES","")))))))</f>
        <v/>
      </c>
      <c r="BC40" s="355"/>
      <c r="BD40" s="356"/>
      <c r="BE40" s="290"/>
      <c r="BF40" s="359"/>
      <c r="BG40" s="42"/>
      <c r="BI40" s="246"/>
      <c r="BJ40" s="224" t="s">
        <v>173</v>
      </c>
      <c r="BK40" s="247"/>
      <c r="BL40" s="248">
        <f t="shared" si="43"/>
        <v>0</v>
      </c>
      <c r="BM40" s="248">
        <f>$BA$19</f>
        <v>0</v>
      </c>
      <c r="BV40" s="42"/>
      <c r="CP40" s="151" t="str">
        <f t="shared" si="34"/>
        <v>C7602</v>
      </c>
      <c r="CQ40" s="209" t="str">
        <f t="shared" si="35"/>
        <v>ENCAISSEMENT LOYER</v>
      </c>
      <c r="CR40" s="159">
        <f t="shared" si="36"/>
        <v>0</v>
      </c>
      <c r="CS40" s="153">
        <f t="shared" si="37"/>
        <v>0</v>
      </c>
      <c r="CT40" s="206" t="str">
        <f t="shared" si="42"/>
        <v/>
      </c>
      <c r="CU40" s="207">
        <f t="shared" si="44"/>
        <v>364</v>
      </c>
      <c r="CV40" s="208" t="str">
        <f t="shared" si="7"/>
        <v/>
      </c>
      <c r="CW40" s="230" t="str">
        <f t="shared" si="38"/>
        <v/>
      </c>
      <c r="CX40" s="230" t="str">
        <f t="shared" ca="1" si="39"/>
        <v/>
      </c>
      <c r="CY40" s="230" t="str">
        <f t="shared" ca="1" si="40"/>
        <v/>
      </c>
      <c r="CZ40" s="231">
        <f t="shared" si="41"/>
        <v>0</v>
      </c>
    </row>
    <row r="41" spans="1:104" ht="39.950000000000003" customHeight="1">
      <c r="A41" s="355">
        <v>41346</v>
      </c>
      <c r="B41" s="356" t="s">
        <v>51</v>
      </c>
      <c r="C41" s="290" t="str">
        <f>IF(COMPTE1!$V41&lt;&gt;"",COMPTE1!$V41,IF(COMPTE1!$W41&lt;&gt;"",COMPTE1!$W41,IF(COMPTE1!$X41&lt;&gt;"",COMPTE1!$X41,IF(COMPTE1!$AB41&lt;&gt;"",COMPTE1!$AB41,IF(COMPTE1!$AF41&lt;&gt;"",COMPTE1!$AF41,IF(COMPTE1!$AG41&lt;&gt;"",COMPTE1!$AG41,IF(COMPTE1!$AH41&lt;&gt;"",COMPTE1!$AH41,COMPTE1!$AC41)))))))</f>
        <v>ENTRETIEN</v>
      </c>
      <c r="D41" s="9" t="s">
        <v>216</v>
      </c>
      <c r="E41" s="359">
        <f t="shared" si="45"/>
        <v>-80</v>
      </c>
      <c r="F41" s="20">
        <v>-80</v>
      </c>
      <c r="G41" s="335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319"/>
      <c r="U41" s="319"/>
      <c r="V41" s="289" t="str">
        <f t="shared" si="15"/>
        <v>ENTRETIEN</v>
      </c>
      <c r="W41" s="289" t="str">
        <f t="shared" si="16"/>
        <v/>
      </c>
      <c r="X41" s="289" t="str">
        <f t="shared" si="17"/>
        <v/>
      </c>
      <c r="Y41" s="290" t="str">
        <f t="shared" si="28"/>
        <v>ENTRETIEN</v>
      </c>
      <c r="Z41" s="290" t="str">
        <f t="shared" si="46"/>
        <v/>
      </c>
      <c r="AA41" s="290" t="str">
        <f t="shared" si="47"/>
        <v/>
      </c>
      <c r="AB41" s="293" t="str">
        <f t="shared" si="20"/>
        <v/>
      </c>
      <c r="AC41" s="293" t="str">
        <f t="shared" si="21"/>
        <v/>
      </c>
      <c r="AD41" s="293" t="str">
        <f t="shared" si="48"/>
        <v/>
      </c>
      <c r="AE41" s="293" t="str">
        <f t="shared" si="49"/>
        <v/>
      </c>
      <c r="AF41" s="295" t="str">
        <f t="shared" si="24"/>
        <v/>
      </c>
      <c r="AG41" s="295" t="str">
        <f t="shared" si="25"/>
        <v/>
      </c>
      <c r="AH41" s="295" t="str">
        <f t="shared" si="26"/>
        <v/>
      </c>
      <c r="AI41" s="295" t="str">
        <f t="shared" si="29"/>
        <v/>
      </c>
      <c r="AJ41" s="295" t="str">
        <f t="shared" si="30"/>
        <v/>
      </c>
      <c r="AL41" s="24"/>
      <c r="AR41" s="25"/>
      <c r="AS41" s="295" t="str">
        <f t="shared" si="50"/>
        <v/>
      </c>
      <c r="BC41" s="355"/>
      <c r="BD41" s="356"/>
      <c r="BE41" s="290"/>
      <c r="BF41" s="359"/>
      <c r="BG41" s="42"/>
      <c r="BI41" s="246"/>
      <c r="BJ41" s="224" t="s">
        <v>174</v>
      </c>
      <c r="BK41" s="247"/>
      <c r="BL41" s="248">
        <f t="shared" si="43"/>
        <v>0</v>
      </c>
      <c r="BM41" s="248">
        <f>$BA$17</f>
        <v>0</v>
      </c>
      <c r="BV41" s="42"/>
      <c r="CP41" s="151" t="str">
        <f t="shared" si="34"/>
        <v>C7603</v>
      </c>
      <c r="CQ41" s="209" t="str">
        <f t="shared" si="35"/>
        <v>INTERET LIVRET (A,B,PEL,CEL,PEP,LEP,CODEVI)</v>
      </c>
      <c r="CR41" s="159">
        <f t="shared" si="36"/>
        <v>0</v>
      </c>
      <c r="CS41" s="153">
        <f t="shared" si="37"/>
        <v>0</v>
      </c>
      <c r="CT41" s="206" t="str">
        <f t="shared" si="42"/>
        <v/>
      </c>
      <c r="CU41" s="207">
        <f t="shared" si="44"/>
        <v>364</v>
      </c>
      <c r="CV41" s="208" t="str">
        <f t="shared" si="7"/>
        <v/>
      </c>
      <c r="CW41" s="230" t="str">
        <f t="shared" si="38"/>
        <v/>
      </c>
      <c r="CX41" s="230" t="str">
        <f t="shared" ca="1" si="39"/>
        <v/>
      </c>
      <c r="CY41" s="230" t="str">
        <f t="shared" ca="1" si="40"/>
        <v/>
      </c>
      <c r="CZ41" s="231">
        <f t="shared" si="41"/>
        <v>0</v>
      </c>
    </row>
    <row r="42" spans="1:104" ht="39.950000000000003" customHeight="1">
      <c r="A42" s="355">
        <v>41352</v>
      </c>
      <c r="B42" s="356" t="s">
        <v>85</v>
      </c>
      <c r="C42" s="290" t="str">
        <f>IF(COMPTE1!$V42&lt;&gt;"",COMPTE1!$V42,IF(COMPTE1!$W42&lt;&gt;"",COMPTE1!$W42,IF(COMPTE1!$X42&lt;&gt;"",COMPTE1!$X42,IF(COMPTE1!$AB42&lt;&gt;"",COMPTE1!$AB42,IF(COMPTE1!$AF42&lt;&gt;"",COMPTE1!$AF42,IF(COMPTE1!$AG42&lt;&gt;"",COMPTE1!$AG42,IF(COMPTE1!$AH42&lt;&gt;"",COMPTE1!$AH42,COMPTE1!$AC42)))))))</f>
        <v>EDF, EAU, TEL</v>
      </c>
      <c r="D42" s="9" t="s">
        <v>224</v>
      </c>
      <c r="E42" s="359">
        <f t="shared" si="45"/>
        <v>-33.5</v>
      </c>
      <c r="F42" s="20">
        <v>-33.5</v>
      </c>
      <c r="G42" s="335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319"/>
      <c r="U42" s="319"/>
      <c r="V42" s="289" t="str">
        <f t="shared" si="15"/>
        <v>EDF, EAU, TEL</v>
      </c>
      <c r="W42" s="289" t="str">
        <f t="shared" si="16"/>
        <v/>
      </c>
      <c r="X42" s="289" t="str">
        <f t="shared" si="17"/>
        <v/>
      </c>
      <c r="Y42" s="290" t="str">
        <f t="shared" si="28"/>
        <v>EDF, EAU, TEL</v>
      </c>
      <c r="Z42" s="290" t="str">
        <f t="shared" si="46"/>
        <v/>
      </c>
      <c r="AA42" s="290" t="str">
        <f t="shared" si="47"/>
        <v/>
      </c>
      <c r="AB42" s="293" t="str">
        <f t="shared" si="20"/>
        <v/>
      </c>
      <c r="AC42" s="293" t="str">
        <f t="shared" si="21"/>
        <v/>
      </c>
      <c r="AD42" s="293" t="str">
        <f t="shared" si="48"/>
        <v/>
      </c>
      <c r="AE42" s="293" t="str">
        <f t="shared" si="49"/>
        <v/>
      </c>
      <c r="AF42" s="295" t="str">
        <f t="shared" si="24"/>
        <v/>
      </c>
      <c r="AG42" s="295" t="str">
        <f t="shared" si="25"/>
        <v/>
      </c>
      <c r="AH42" s="295" t="str">
        <f t="shared" si="26"/>
        <v/>
      </c>
      <c r="AI42" s="295" t="str">
        <f t="shared" si="29"/>
        <v/>
      </c>
      <c r="AJ42" s="295" t="str">
        <f t="shared" si="30"/>
        <v/>
      </c>
      <c r="AL42" s="24"/>
      <c r="AR42" s="25"/>
      <c r="AS42" s="295" t="str">
        <f t="shared" si="50"/>
        <v/>
      </c>
      <c r="BC42" s="355"/>
      <c r="BD42" s="356"/>
      <c r="BE42" s="290"/>
      <c r="BF42" s="359"/>
      <c r="BG42" s="42"/>
      <c r="BI42" s="246"/>
      <c r="BJ42" s="224" t="s">
        <v>175</v>
      </c>
      <c r="BK42" s="247"/>
      <c r="BL42" s="248">
        <f t="shared" si="43"/>
        <v>0</v>
      </c>
      <c r="BM42" s="248">
        <f>$BA$23+$BA$24</f>
        <v>0</v>
      </c>
      <c r="BV42" s="42"/>
      <c r="CP42" s="151" t="str">
        <f t="shared" si="34"/>
        <v>C7604</v>
      </c>
      <c r="CQ42" s="209" t="str">
        <f t="shared" si="35"/>
        <v>Coupons et plus valuessur titres</v>
      </c>
      <c r="CR42" s="159">
        <f t="shared" si="36"/>
        <v>0</v>
      </c>
      <c r="CS42" s="153">
        <f t="shared" si="37"/>
        <v>0</v>
      </c>
      <c r="CT42" s="206" t="str">
        <f t="shared" si="42"/>
        <v/>
      </c>
      <c r="CU42" s="207">
        <f t="shared" si="44"/>
        <v>364</v>
      </c>
      <c r="CV42" s="208" t="str">
        <f t="shared" si="7"/>
        <v/>
      </c>
      <c r="CW42" s="230" t="str">
        <f t="shared" si="38"/>
        <v/>
      </c>
      <c r="CX42" s="230" t="str">
        <f t="shared" ca="1" si="39"/>
        <v/>
      </c>
      <c r="CY42" s="230" t="str">
        <f t="shared" ca="1" si="40"/>
        <v/>
      </c>
      <c r="CZ42" s="231">
        <f t="shared" si="41"/>
        <v>0</v>
      </c>
    </row>
    <row r="43" spans="1:104" ht="39.950000000000003" customHeight="1">
      <c r="A43" s="355">
        <v>41353</v>
      </c>
      <c r="B43" s="356" t="s">
        <v>51</v>
      </c>
      <c r="C43" s="290" t="str">
        <f>IF(COMPTE1!$V43&lt;&gt;"",COMPTE1!$V43,IF(COMPTE1!$W43&lt;&gt;"",COMPTE1!$W43,IF(COMPTE1!$X43&lt;&gt;"",COMPTE1!$X43,IF(COMPTE1!$AB43&lt;&gt;"",COMPTE1!$AB43,IF(COMPTE1!$AF43&lt;&gt;"",COMPTE1!$AF43,IF(COMPTE1!$AG43&lt;&gt;"",COMPTE1!$AG43,IF(COMPTE1!$AH43&lt;&gt;"",COMPTE1!$AH43,COMPTE1!$AC43)))))))</f>
        <v>ENTRETIEN</v>
      </c>
      <c r="D43" s="9" t="s">
        <v>217</v>
      </c>
      <c r="E43" s="359">
        <f t="shared" si="45"/>
        <v>-80</v>
      </c>
      <c r="F43" s="20">
        <v>-80</v>
      </c>
      <c r="G43" s="335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319"/>
      <c r="U43" s="319"/>
      <c r="V43" s="289" t="str">
        <f t="shared" si="15"/>
        <v>ENTRETIEN</v>
      </c>
      <c r="W43" s="289" t="str">
        <f t="shared" si="16"/>
        <v/>
      </c>
      <c r="X43" s="289" t="str">
        <f t="shared" si="17"/>
        <v/>
      </c>
      <c r="Y43" s="290" t="str">
        <f t="shared" si="28"/>
        <v>ENTRETIEN</v>
      </c>
      <c r="Z43" s="290" t="str">
        <f t="shared" si="46"/>
        <v/>
      </c>
      <c r="AA43" s="290" t="str">
        <f t="shared" si="47"/>
        <v/>
      </c>
      <c r="AB43" s="293" t="str">
        <f t="shared" si="20"/>
        <v/>
      </c>
      <c r="AC43" s="293" t="str">
        <f t="shared" si="21"/>
        <v/>
      </c>
      <c r="AD43" s="293" t="str">
        <f t="shared" si="48"/>
        <v/>
      </c>
      <c r="AE43" s="293" t="str">
        <f t="shared" si="49"/>
        <v/>
      </c>
      <c r="AF43" s="295" t="str">
        <f t="shared" si="24"/>
        <v/>
      </c>
      <c r="AG43" s="295" t="str">
        <f t="shared" si="25"/>
        <v/>
      </c>
      <c r="AH43" s="295" t="str">
        <f t="shared" si="26"/>
        <v/>
      </c>
      <c r="AI43" s="295" t="str">
        <f t="shared" si="29"/>
        <v/>
      </c>
      <c r="AJ43" s="295" t="str">
        <f t="shared" si="30"/>
        <v/>
      </c>
      <c r="AL43" s="24"/>
      <c r="AR43" s="25"/>
      <c r="AS43" s="295" t="str">
        <f t="shared" si="50"/>
        <v/>
      </c>
      <c r="BC43" s="355"/>
      <c r="BD43" s="356"/>
      <c r="BE43" s="290"/>
      <c r="BF43" s="359"/>
      <c r="BG43" s="42"/>
      <c r="BI43" s="246"/>
      <c r="BJ43" s="224" t="s">
        <v>176</v>
      </c>
      <c r="BK43" s="247"/>
      <c r="BL43" s="248">
        <f t="shared" si="43"/>
        <v>0</v>
      </c>
      <c r="BM43" s="248">
        <f>$BA$25+$BA$26</f>
        <v>0</v>
      </c>
      <c r="BV43" s="42"/>
      <c r="CP43" s="151" t="str">
        <f t="shared" si="34"/>
        <v>C7605</v>
      </c>
      <c r="CQ43" s="209" t="str">
        <f t="shared" si="35"/>
        <v>ALS : VIREMENTS CAF</v>
      </c>
      <c r="CR43" s="159">
        <f t="shared" si="36"/>
        <v>0</v>
      </c>
      <c r="CS43" s="153">
        <f t="shared" si="37"/>
        <v>0</v>
      </c>
      <c r="CT43" s="206">
        <f t="shared" si="42"/>
        <v>67.44</v>
      </c>
      <c r="CU43" s="207">
        <f t="shared" si="44"/>
        <v>364</v>
      </c>
      <c r="CV43" s="208" t="str">
        <f t="shared" si="7"/>
        <v/>
      </c>
      <c r="CW43" s="230" t="str">
        <f t="shared" si="38"/>
        <v/>
      </c>
      <c r="CX43" s="230" t="str">
        <f t="shared" ca="1" si="39"/>
        <v/>
      </c>
      <c r="CY43" s="230" t="str">
        <f t="shared" ca="1" si="40"/>
        <v/>
      </c>
      <c r="CZ43" s="231">
        <f t="shared" si="41"/>
        <v>0</v>
      </c>
    </row>
    <row r="44" spans="1:104" ht="39.950000000000003" customHeight="1">
      <c r="A44" s="355">
        <v>41359</v>
      </c>
      <c r="B44" s="356" t="s">
        <v>123</v>
      </c>
      <c r="C44" s="290" t="str">
        <f>IF(COMPTE1!$V44&lt;&gt;"",COMPTE1!$V44,IF(COMPTE1!$W44&lt;&gt;"",COMPTE1!$W44,IF(COMPTE1!$X44&lt;&gt;"",COMPTE1!$X44,IF(COMPTE1!$AB44&lt;&gt;"",COMPTE1!$AB44,IF(COMPTE1!$AF44&lt;&gt;"",COMPTE1!$AF44,IF(COMPTE1!$AG44&lt;&gt;"",COMPTE1!$AG44,IF(COMPTE1!$AH44&lt;&gt;"",COMPTE1!$AH44,COMPTE1!$AC44)))))))</f>
        <v>VACANCES, LOISIRS, ABONNEMENTS</v>
      </c>
      <c r="D44" s="9" t="s">
        <v>236</v>
      </c>
      <c r="E44" s="359">
        <f t="shared" si="45"/>
        <v>-100</v>
      </c>
      <c r="F44" s="20">
        <v>-100</v>
      </c>
      <c r="G44" s="335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319"/>
      <c r="U44" s="319"/>
      <c r="V44" s="289" t="str">
        <f t="shared" si="15"/>
        <v/>
      </c>
      <c r="W44" s="289" t="str">
        <f t="shared" si="16"/>
        <v>VACANCES, LOISIRS, ABONNEMENTS</v>
      </c>
      <c r="X44" s="289" t="str">
        <f t="shared" si="17"/>
        <v/>
      </c>
      <c r="Y44" s="290" t="str">
        <f t="shared" si="28"/>
        <v/>
      </c>
      <c r="Z44" s="290" t="str">
        <f t="shared" si="46"/>
        <v>VACANCES, LOISIRS, ABONNEMENTS</v>
      </c>
      <c r="AA44" s="290" t="str">
        <f t="shared" si="47"/>
        <v/>
      </c>
      <c r="AB44" s="293" t="str">
        <f t="shared" si="20"/>
        <v/>
      </c>
      <c r="AC44" s="293" t="str">
        <f t="shared" si="21"/>
        <v/>
      </c>
      <c r="AD44" s="293" t="str">
        <f t="shared" si="48"/>
        <v/>
      </c>
      <c r="AE44" s="293" t="str">
        <f t="shared" si="49"/>
        <v/>
      </c>
      <c r="AF44" s="295" t="str">
        <f t="shared" si="24"/>
        <v/>
      </c>
      <c r="AG44" s="295" t="str">
        <f t="shared" si="25"/>
        <v/>
      </c>
      <c r="AH44" s="295" t="str">
        <f t="shared" si="26"/>
        <v/>
      </c>
      <c r="AI44" s="295" t="str">
        <f t="shared" si="29"/>
        <v/>
      </c>
      <c r="AJ44" s="295" t="str">
        <f t="shared" si="30"/>
        <v/>
      </c>
      <c r="AR44" s="25"/>
      <c r="AS44" s="295" t="str">
        <f t="shared" si="50"/>
        <v/>
      </c>
      <c r="BC44" s="355"/>
      <c r="BD44" s="356"/>
      <c r="BE44" s="290"/>
      <c r="BF44" s="359"/>
      <c r="BG44" s="42"/>
      <c r="BI44" s="246"/>
      <c r="BJ44" s="224" t="s">
        <v>177</v>
      </c>
      <c r="BK44" s="247"/>
      <c r="BL44" s="248">
        <f t="shared" si="43"/>
        <v>0</v>
      </c>
      <c r="BM44" s="248">
        <f>$BA$18+$BA$13</f>
        <v>0</v>
      </c>
      <c r="BV44" s="42"/>
      <c r="CP44" s="151" t="str">
        <f t="shared" si="34"/>
        <v>C7606</v>
      </c>
      <c r="CQ44" s="209" t="str">
        <f t="shared" si="35"/>
        <v>REMBOURSEMENT MUTUELLE</v>
      </c>
      <c r="CR44" s="159">
        <f t="shared" si="36"/>
        <v>0</v>
      </c>
      <c r="CS44" s="153">
        <f t="shared" si="37"/>
        <v>0</v>
      </c>
      <c r="CT44" s="206" t="str">
        <f t="shared" si="42"/>
        <v/>
      </c>
      <c r="CU44" s="207">
        <f t="shared" si="44"/>
        <v>364</v>
      </c>
      <c r="CV44" s="208" t="str">
        <f t="shared" si="7"/>
        <v/>
      </c>
      <c r="CW44" s="230" t="str">
        <f t="shared" ref="CW44:CW50" si="51">IF($CS44=12,$CR44*3,IF($CS44=6,IF($CV44+60&lt;_xludf.DATE,$CR44*2,$CR44),IF($CS44=4,IF($CV44&lt;_xludf.DATE,$CR44,""),"")))</f>
        <v/>
      </c>
      <c r="CX44" s="230" t="str">
        <f t="shared" ca="1" si="39"/>
        <v/>
      </c>
      <c r="CY44" s="230" t="str">
        <f t="shared" ca="1" si="40"/>
        <v/>
      </c>
      <c r="CZ44" s="231">
        <f t="shared" ref="CZ44:CZ50" si="52">IF($CS44=12,$CR44*12,IF($CS44=6,$CR44*6,IF($CS44=4,$CR44*4,IF($CS44=2,$CR44*2,$CR44))))</f>
        <v>0</v>
      </c>
    </row>
    <row r="45" spans="1:104" ht="39.950000000000003" customHeight="1">
      <c r="A45" s="355">
        <v>41359</v>
      </c>
      <c r="B45" s="356" t="s">
        <v>60</v>
      </c>
      <c r="C45" s="290" t="str">
        <f>IF(COMPTE1!$V45&lt;&gt;"",COMPTE1!$V45,IF(COMPTE1!$W45&lt;&gt;"",COMPTE1!$W45,IF(COMPTE1!$X45&lt;&gt;"",COMPTE1!$X45,IF(COMPTE1!$AB45&lt;&gt;"",COMPTE1!$AB45,IF(COMPTE1!$AF45&lt;&gt;"",COMPTE1!$AF45,IF(COMPTE1!$AG45&lt;&gt;"",COMPTE1!$AG45,IF(COMPTE1!$AH45&lt;&gt;"",COMPTE1!$AH45,COMPTE1!$AC45)))))))</f>
        <v>PENSION 2</v>
      </c>
      <c r="D45" s="9" t="s">
        <v>248</v>
      </c>
      <c r="E45" s="359">
        <f t="shared" si="45"/>
        <v>674.88</v>
      </c>
      <c r="F45" s="20">
        <v>674.88</v>
      </c>
      <c r="G45" s="335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319"/>
      <c r="U45" s="319"/>
      <c r="V45" s="289" t="str">
        <f t="shared" si="15"/>
        <v/>
      </c>
      <c r="W45" s="289" t="str">
        <f t="shared" si="16"/>
        <v/>
      </c>
      <c r="X45" s="289" t="str">
        <f t="shared" si="17"/>
        <v/>
      </c>
      <c r="Y45" s="290" t="str">
        <f t="shared" si="28"/>
        <v/>
      </c>
      <c r="Z45" s="290" t="str">
        <f t="shared" si="46"/>
        <v/>
      </c>
      <c r="AA45" s="290" t="str">
        <f t="shared" si="47"/>
        <v/>
      </c>
      <c r="AB45" s="293" t="str">
        <f t="shared" si="20"/>
        <v/>
      </c>
      <c r="AC45" s="293" t="str">
        <f t="shared" si="21"/>
        <v/>
      </c>
      <c r="AD45" s="293" t="str">
        <f t="shared" si="48"/>
        <v/>
      </c>
      <c r="AE45" s="293" t="str">
        <f t="shared" si="49"/>
        <v/>
      </c>
      <c r="AF45" s="295" t="str">
        <f t="shared" si="24"/>
        <v>PENSION 2</v>
      </c>
      <c r="AG45" s="295" t="str">
        <f t="shared" si="25"/>
        <v/>
      </c>
      <c r="AH45" s="295" t="str">
        <f t="shared" si="26"/>
        <v/>
      </c>
      <c r="AI45" s="295" t="str">
        <f t="shared" si="29"/>
        <v>PENSION 2</v>
      </c>
      <c r="AJ45" s="295" t="str">
        <f t="shared" si="30"/>
        <v/>
      </c>
      <c r="AR45" s="25"/>
      <c r="AS45" s="295" t="str">
        <f t="shared" si="50"/>
        <v/>
      </c>
      <c r="BC45" s="355"/>
      <c r="BD45" s="356"/>
      <c r="BE45" s="290"/>
      <c r="BF45" s="359"/>
      <c r="BG45" s="42"/>
      <c r="BI45" s="246"/>
      <c r="BJ45" s="224" t="s">
        <v>178</v>
      </c>
      <c r="BK45" s="247"/>
      <c r="BL45" s="248">
        <f t="shared" si="43"/>
        <v>0</v>
      </c>
      <c r="BM45" s="248">
        <f>$BA$27+$BA$20</f>
        <v>0</v>
      </c>
      <c r="BV45" s="42"/>
      <c r="CP45" s="151" t="str">
        <f t="shared" si="34"/>
        <v>C7607</v>
      </c>
      <c r="CQ45" s="209" t="str">
        <f t="shared" si="35"/>
        <v>Vente appartmenent, Maison, terrain</v>
      </c>
      <c r="CR45" s="159">
        <f t="shared" si="36"/>
        <v>0</v>
      </c>
      <c r="CS45" s="153">
        <f t="shared" si="37"/>
        <v>0</v>
      </c>
      <c r="CT45" s="206" t="str">
        <f t="shared" ref="CT45:CT50" si="53">+BO23</f>
        <v/>
      </c>
      <c r="CU45" s="207">
        <f t="shared" si="44"/>
        <v>364</v>
      </c>
      <c r="CV45" s="208" t="str">
        <f t="shared" si="7"/>
        <v/>
      </c>
      <c r="CW45" s="230" t="str">
        <f t="shared" si="51"/>
        <v/>
      </c>
      <c r="CX45" s="230" t="str">
        <f t="shared" ca="1" si="39"/>
        <v/>
      </c>
      <c r="CY45" s="230" t="str">
        <f t="shared" ca="1" si="40"/>
        <v/>
      </c>
      <c r="CZ45" s="231">
        <f t="shared" si="52"/>
        <v>0</v>
      </c>
    </row>
    <row r="46" spans="1:104" ht="39.950000000000003" customHeight="1">
      <c r="A46" s="355">
        <v>41360</v>
      </c>
      <c r="B46" s="356" t="s">
        <v>51</v>
      </c>
      <c r="C46" s="290" t="str">
        <f>IF(COMPTE1!$V46&lt;&gt;"",COMPTE1!$V46,IF(COMPTE1!$W46&lt;&gt;"",COMPTE1!$W46,IF(COMPTE1!$X46&lt;&gt;"",COMPTE1!$X46,IF(COMPTE1!$AB46&lt;&gt;"",COMPTE1!$AB46,IF(COMPTE1!$AF46&lt;&gt;"",COMPTE1!$AF46,IF(COMPTE1!$AG46&lt;&gt;"",COMPTE1!$AG46,IF(COMPTE1!$AH46&lt;&gt;"",COMPTE1!$AH46,COMPTE1!$AC46)))))))</f>
        <v>ENTRETIEN</v>
      </c>
      <c r="D46" s="9" t="s">
        <v>218</v>
      </c>
      <c r="E46" s="359">
        <f t="shared" si="45"/>
        <v>-80</v>
      </c>
      <c r="F46" s="20">
        <v>-80</v>
      </c>
      <c r="G46" s="335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319"/>
      <c r="U46" s="319"/>
      <c r="V46" s="289" t="str">
        <f t="shared" si="15"/>
        <v>ENTRETIEN</v>
      </c>
      <c r="W46" s="289" t="str">
        <f t="shared" si="16"/>
        <v/>
      </c>
      <c r="X46" s="289" t="str">
        <f t="shared" si="17"/>
        <v/>
      </c>
      <c r="Y46" s="290" t="str">
        <f t="shared" si="28"/>
        <v>ENTRETIEN</v>
      </c>
      <c r="Z46" s="290" t="str">
        <f t="shared" si="46"/>
        <v/>
      </c>
      <c r="AA46" s="290" t="str">
        <f t="shared" si="47"/>
        <v/>
      </c>
      <c r="AB46" s="293" t="str">
        <f t="shared" si="20"/>
        <v/>
      </c>
      <c r="AC46" s="293" t="str">
        <f t="shared" si="21"/>
        <v/>
      </c>
      <c r="AD46" s="293" t="str">
        <f t="shared" si="48"/>
        <v/>
      </c>
      <c r="AE46" s="293" t="str">
        <f t="shared" si="49"/>
        <v/>
      </c>
      <c r="AF46" s="295" t="str">
        <f t="shared" si="24"/>
        <v/>
      </c>
      <c r="AG46" s="295" t="str">
        <f t="shared" si="25"/>
        <v/>
      </c>
      <c r="AH46" s="295" t="str">
        <f t="shared" si="26"/>
        <v/>
      </c>
      <c r="AI46" s="295" t="str">
        <f t="shared" si="29"/>
        <v/>
      </c>
      <c r="AJ46" s="295" t="str">
        <f t="shared" si="30"/>
        <v/>
      </c>
      <c r="AR46" s="25"/>
      <c r="AS46" s="295" t="str">
        <f t="shared" si="50"/>
        <v/>
      </c>
      <c r="BC46" s="355"/>
      <c r="BD46" s="356"/>
      <c r="BE46" s="290"/>
      <c r="BF46" s="359"/>
      <c r="BG46" s="42"/>
      <c r="BI46" s="246"/>
      <c r="BK46" s="249" t="s">
        <v>179</v>
      </c>
      <c r="BL46" s="244">
        <f t="shared" si="43"/>
        <v>0</v>
      </c>
      <c r="BM46" s="244">
        <f>SUM(BM$34:BM$45)</f>
        <v>0</v>
      </c>
      <c r="BV46" s="42"/>
      <c r="CP46" s="151" t="str">
        <f t="shared" si="34"/>
        <v>C7608</v>
      </c>
      <c r="CQ46" s="209" t="str">
        <f t="shared" si="35"/>
        <v>Vente meuble</v>
      </c>
      <c r="CR46" s="159">
        <f t="shared" si="36"/>
        <v>0</v>
      </c>
      <c r="CS46" s="153">
        <f t="shared" si="37"/>
        <v>0</v>
      </c>
      <c r="CT46" s="206" t="str">
        <f t="shared" si="53"/>
        <v/>
      </c>
      <c r="CU46" s="207">
        <f t="shared" si="44"/>
        <v>364</v>
      </c>
      <c r="CV46" s="208" t="str">
        <f t="shared" si="7"/>
        <v/>
      </c>
      <c r="CW46" s="230" t="str">
        <f t="shared" si="51"/>
        <v/>
      </c>
      <c r="CX46" s="230" t="str">
        <f t="shared" ca="1" si="39"/>
        <v/>
      </c>
      <c r="CY46" s="230" t="str">
        <f t="shared" ca="1" si="40"/>
        <v/>
      </c>
      <c r="CZ46" s="231">
        <f t="shared" si="52"/>
        <v>0</v>
      </c>
    </row>
    <row r="47" spans="1:104" ht="39.950000000000003" customHeight="1" thickBot="1">
      <c r="A47" s="355">
        <v>41360</v>
      </c>
      <c r="B47" s="356" t="s">
        <v>154</v>
      </c>
      <c r="C47" s="290" t="str">
        <f>IF(COMPTE1!$V47&lt;&gt;"",COMPTE1!$V47,IF(COMPTE1!$W47&lt;&gt;"",COMPTE1!$W47,IF(COMPTE1!$X47&lt;&gt;"",COMPTE1!$X47,IF(COMPTE1!$AB47&lt;&gt;"",COMPTE1!$AB47,IF(COMPTE1!$AF47&lt;&gt;"",COMPTE1!$AF47,IF(COMPTE1!$AG47&lt;&gt;"",COMPTE1!$AG47,IF(COMPTE1!$AH47&lt;&gt;"",COMPTE1!$AH47,COMPTE1!$AC47)))))))</f>
        <v>FRAIS BANCAIRES</v>
      </c>
      <c r="D47" s="9" t="s">
        <v>242</v>
      </c>
      <c r="E47" s="359">
        <f t="shared" si="45"/>
        <v>-1.7</v>
      </c>
      <c r="F47" s="20">
        <v>-1.7</v>
      </c>
      <c r="G47" s="335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319"/>
      <c r="U47" s="319"/>
      <c r="V47" s="289" t="str">
        <f t="shared" si="15"/>
        <v>FRAIS BANCAIRES</v>
      </c>
      <c r="W47" s="289" t="str">
        <f t="shared" si="16"/>
        <v/>
      </c>
      <c r="X47" s="289" t="str">
        <f t="shared" si="17"/>
        <v/>
      </c>
      <c r="Y47" s="290" t="str">
        <f t="shared" si="28"/>
        <v>FRAIS BANCAIRES</v>
      </c>
      <c r="Z47" s="290" t="str">
        <f t="shared" si="46"/>
        <v/>
      </c>
      <c r="AA47" s="290" t="str">
        <f t="shared" si="47"/>
        <v/>
      </c>
      <c r="AB47" s="293" t="str">
        <f t="shared" si="20"/>
        <v/>
      </c>
      <c r="AC47" s="293" t="str">
        <f t="shared" si="21"/>
        <v/>
      </c>
      <c r="AD47" s="293" t="str">
        <f t="shared" si="48"/>
        <v/>
      </c>
      <c r="AE47" s="293" t="str">
        <f t="shared" si="49"/>
        <v/>
      </c>
      <c r="AF47" s="295" t="str">
        <f t="shared" si="24"/>
        <v/>
      </c>
      <c r="AG47" s="295" t="str">
        <f t="shared" si="25"/>
        <v/>
      </c>
      <c r="AH47" s="295" t="str">
        <f t="shared" si="26"/>
        <v/>
      </c>
      <c r="AI47" s="295" t="str">
        <f t="shared" si="29"/>
        <v/>
      </c>
      <c r="AJ47" s="295" t="str">
        <f t="shared" si="30"/>
        <v/>
      </c>
      <c r="AR47" s="25"/>
      <c r="AS47" s="295" t="str">
        <f t="shared" si="50"/>
        <v/>
      </c>
      <c r="BC47" s="355"/>
      <c r="BD47" s="356"/>
      <c r="BE47" s="290"/>
      <c r="BF47" s="359"/>
      <c r="BG47" s="42"/>
      <c r="BI47" s="250" t="s">
        <v>180</v>
      </c>
      <c r="BJ47" s="251"/>
      <c r="BK47" s="251"/>
      <c r="BL47" s="252">
        <f>BL$32-BL$46</f>
        <v>0</v>
      </c>
      <c r="BM47" s="252">
        <f>BM$32-BM$46</f>
        <v>0</v>
      </c>
      <c r="BV47" s="42"/>
      <c r="CP47" s="151" t="str">
        <f t="shared" si="34"/>
        <v>C7701</v>
      </c>
      <c r="CQ47" s="209" t="str">
        <f t="shared" si="35"/>
        <v>Encaissement succession</v>
      </c>
      <c r="CR47" s="159">
        <f t="shared" si="36"/>
        <v>0</v>
      </c>
      <c r="CS47" s="153">
        <f t="shared" si="37"/>
        <v>0</v>
      </c>
      <c r="CT47" s="206" t="str">
        <f t="shared" si="53"/>
        <v/>
      </c>
      <c r="CU47" s="207">
        <f t="shared" si="44"/>
        <v>364</v>
      </c>
      <c r="CV47" s="208" t="str">
        <f t="shared" si="7"/>
        <v/>
      </c>
      <c r="CW47" s="230" t="str">
        <f t="shared" si="51"/>
        <v/>
      </c>
      <c r="CX47" s="230" t="str">
        <f t="shared" ca="1" si="39"/>
        <v/>
      </c>
      <c r="CY47" s="230" t="str">
        <f t="shared" ca="1" si="40"/>
        <v/>
      </c>
      <c r="CZ47" s="231">
        <f t="shared" si="52"/>
        <v>0</v>
      </c>
    </row>
    <row r="48" spans="1:104" ht="39.950000000000003" customHeight="1" thickTop="1">
      <c r="A48" s="355">
        <v>41367</v>
      </c>
      <c r="B48" s="356" t="s">
        <v>51</v>
      </c>
      <c r="C48" s="290" t="str">
        <f>IF(COMPTE1!$V48&lt;&gt;"",COMPTE1!$V48,IF(COMPTE1!$W48&lt;&gt;"",COMPTE1!$W48,IF(COMPTE1!$X48&lt;&gt;"",COMPTE1!$X48,IF(COMPTE1!$AB48&lt;&gt;"",COMPTE1!$AB48,IF(COMPTE1!$AF48&lt;&gt;"",COMPTE1!$AF48,IF(COMPTE1!$AG48&lt;&gt;"",COMPTE1!$AG48,IF(COMPTE1!$AH48&lt;&gt;"",COMPTE1!$AH48,COMPTE1!$AC48)))))))</f>
        <v>ENTRETIEN</v>
      </c>
      <c r="D48" s="9" t="s">
        <v>219</v>
      </c>
      <c r="E48" s="359">
        <f t="shared" si="45"/>
        <v>-80</v>
      </c>
      <c r="F48" s="20">
        <v>-80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319"/>
      <c r="U48" s="319"/>
      <c r="V48" s="289" t="str">
        <f t="shared" si="15"/>
        <v>ENTRETIEN</v>
      </c>
      <c r="W48" s="289" t="str">
        <f t="shared" si="16"/>
        <v/>
      </c>
      <c r="X48" s="289" t="str">
        <f t="shared" si="17"/>
        <v/>
      </c>
      <c r="Y48" s="290" t="str">
        <f t="shared" si="28"/>
        <v>ENTRETIEN</v>
      </c>
      <c r="Z48" s="290" t="str">
        <f t="shared" si="46"/>
        <v/>
      </c>
      <c r="AA48" s="290" t="str">
        <f t="shared" si="47"/>
        <v/>
      </c>
      <c r="AB48" s="293" t="str">
        <f t="shared" si="20"/>
        <v/>
      </c>
      <c r="AC48" s="293" t="str">
        <f t="shared" si="21"/>
        <v/>
      </c>
      <c r="AD48" s="293" t="str">
        <f t="shared" si="48"/>
        <v/>
      </c>
      <c r="AE48" s="293" t="str">
        <f t="shared" si="49"/>
        <v/>
      </c>
      <c r="AF48" s="295" t="str">
        <f t="shared" si="24"/>
        <v/>
      </c>
      <c r="AG48" s="295" t="str">
        <f t="shared" si="25"/>
        <v/>
      </c>
      <c r="AH48" s="295" t="str">
        <f t="shared" si="26"/>
        <v/>
      </c>
      <c r="AI48" s="295" t="str">
        <f t="shared" si="29"/>
        <v/>
      </c>
      <c r="AJ48" s="295" t="str">
        <f t="shared" si="30"/>
        <v/>
      </c>
      <c r="AS48" s="295" t="str">
        <f t="shared" si="50"/>
        <v/>
      </c>
      <c r="BC48" s="355"/>
      <c r="BD48" s="356"/>
      <c r="BE48" s="290"/>
      <c r="BF48" s="359"/>
      <c r="BG48" s="42"/>
      <c r="BV48" s="42"/>
      <c r="CP48" s="151" t="str">
        <f t="shared" si="34"/>
        <v>C7702</v>
      </c>
      <c r="CQ48" s="209" t="str">
        <f t="shared" si="35"/>
        <v>Remboursement trop perçu</v>
      </c>
      <c r="CR48" s="159">
        <f t="shared" si="36"/>
        <v>0</v>
      </c>
      <c r="CS48" s="153">
        <f t="shared" si="37"/>
        <v>0</v>
      </c>
      <c r="CT48" s="206" t="str">
        <f t="shared" si="53"/>
        <v/>
      </c>
      <c r="CU48" s="207">
        <f t="shared" si="44"/>
        <v>364</v>
      </c>
      <c r="CV48" s="208" t="str">
        <f t="shared" si="7"/>
        <v/>
      </c>
      <c r="CW48" s="230" t="str">
        <f t="shared" si="51"/>
        <v/>
      </c>
      <c r="CX48" s="230" t="str">
        <f t="shared" ca="1" si="39"/>
        <v/>
      </c>
      <c r="CY48" s="230" t="str">
        <f t="shared" ca="1" si="40"/>
        <v/>
      </c>
      <c r="CZ48" s="231">
        <f t="shared" si="52"/>
        <v>0</v>
      </c>
    </row>
    <row r="49" spans="1:104" ht="39.950000000000003" customHeight="1">
      <c r="A49" s="355">
        <v>41368</v>
      </c>
      <c r="B49" s="356" t="s">
        <v>113</v>
      </c>
      <c r="C49" s="290" t="str">
        <f>IF(COMPTE1!$V49&lt;&gt;"",COMPTE1!$V49,IF(COMPTE1!$W49&lt;&gt;"",COMPTE1!$W49,IF(COMPTE1!$X49&lt;&gt;"",COMPTE1!$X49,IF(COMPTE1!$AB49&lt;&gt;"",COMPTE1!$AB49,IF(COMPTE1!$AF49&lt;&gt;"",COMPTE1!$AF49,IF(COMPTE1!$AG49&lt;&gt;"",COMPTE1!$AG49,IF(COMPTE1!$AH49&lt;&gt;"",COMPTE1!$AH49,COMPTE1!$AC49)))))))</f>
        <v>HEBERGEMENT FOYER, MAISON DE RETRAITE</v>
      </c>
      <c r="D49" s="9" t="s">
        <v>233</v>
      </c>
      <c r="E49" s="359">
        <f t="shared" si="45"/>
        <v>-100</v>
      </c>
      <c r="F49" s="20">
        <v>-100</v>
      </c>
      <c r="G49" s="335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319"/>
      <c r="U49" s="319"/>
      <c r="V49" s="289" t="str">
        <f t="shared" si="15"/>
        <v/>
      </c>
      <c r="W49" s="289" t="str">
        <f t="shared" si="16"/>
        <v>HEBERGEMENT FOYER, MAISON DE RETRAITE</v>
      </c>
      <c r="X49" s="289" t="str">
        <f t="shared" si="17"/>
        <v/>
      </c>
      <c r="Y49" s="290" t="str">
        <f t="shared" si="28"/>
        <v/>
      </c>
      <c r="Z49" s="290" t="str">
        <f t="shared" si="46"/>
        <v>HEBERGEMENT FOYER, MAISON DE RETRAITE</v>
      </c>
      <c r="AA49" s="290" t="str">
        <f t="shared" si="47"/>
        <v/>
      </c>
      <c r="AB49" s="293" t="str">
        <f t="shared" si="20"/>
        <v/>
      </c>
      <c r="AC49" s="293" t="str">
        <f t="shared" si="21"/>
        <v/>
      </c>
      <c r="AD49" s="293" t="str">
        <f t="shared" si="48"/>
        <v/>
      </c>
      <c r="AE49" s="293" t="str">
        <f t="shared" si="49"/>
        <v/>
      </c>
      <c r="AF49" s="295" t="str">
        <f t="shared" si="24"/>
        <v/>
      </c>
      <c r="AG49" s="295" t="str">
        <f t="shared" si="25"/>
        <v/>
      </c>
      <c r="AH49" s="295" t="str">
        <f t="shared" si="26"/>
        <v/>
      </c>
      <c r="AI49" s="295" t="str">
        <f t="shared" si="29"/>
        <v/>
      </c>
      <c r="AJ49" s="295" t="str">
        <f t="shared" si="30"/>
        <v/>
      </c>
      <c r="AS49" s="295" t="str">
        <f t="shared" si="50"/>
        <v/>
      </c>
      <c r="BC49" s="355"/>
      <c r="BD49" s="356"/>
      <c r="BE49" s="290"/>
      <c r="BF49" s="359"/>
      <c r="BG49" s="42"/>
      <c r="BV49" s="42"/>
      <c r="CP49" s="151" t="str">
        <f t="shared" si="34"/>
        <v>C7801</v>
      </c>
      <c r="CQ49" s="209" t="str">
        <f t="shared" si="35"/>
        <v>Cadeaux</v>
      </c>
      <c r="CR49" s="159">
        <f t="shared" si="36"/>
        <v>0</v>
      </c>
      <c r="CS49" s="153">
        <f t="shared" si="37"/>
        <v>0</v>
      </c>
      <c r="CT49" s="206" t="str">
        <f t="shared" si="53"/>
        <v/>
      </c>
      <c r="CU49" s="207">
        <f t="shared" si="44"/>
        <v>364</v>
      </c>
      <c r="CV49" s="208" t="str">
        <f t="shared" si="7"/>
        <v/>
      </c>
      <c r="CW49" s="230" t="str">
        <f t="shared" si="51"/>
        <v/>
      </c>
      <c r="CX49" s="230" t="str">
        <f t="shared" ca="1" si="39"/>
        <v/>
      </c>
      <c r="CY49" s="230" t="str">
        <f t="shared" ca="1" si="40"/>
        <v/>
      </c>
      <c r="CZ49" s="231">
        <f t="shared" si="52"/>
        <v>0</v>
      </c>
    </row>
    <row r="50" spans="1:104" ht="39.950000000000003" customHeight="1" thickBot="1">
      <c r="A50" s="355">
        <v>41368</v>
      </c>
      <c r="B50" s="356" t="s">
        <v>154</v>
      </c>
      <c r="C50" s="290" t="str">
        <f>IF(COMPTE1!$V50&lt;&gt;"",COMPTE1!$V50,IF(COMPTE1!$W50&lt;&gt;"",COMPTE1!$W50,IF(COMPTE1!$X50&lt;&gt;"",COMPTE1!$X50,IF(COMPTE1!$AB50&lt;&gt;"",COMPTE1!$AB50,IF(COMPTE1!$AF50&lt;&gt;"",COMPTE1!$AF50,IF(COMPTE1!$AG50&lt;&gt;"",COMPTE1!$AG50,IF(COMPTE1!$AH50&lt;&gt;"",COMPTE1!$AH50,COMPTE1!$AC50)))))))</f>
        <v>FRAIS BANCAIRES</v>
      </c>
      <c r="D50" s="9" t="s">
        <v>243</v>
      </c>
      <c r="E50" s="359">
        <f t="shared" si="45"/>
        <v>-1.96</v>
      </c>
      <c r="F50" s="20">
        <v>-1.96</v>
      </c>
      <c r="G50" s="335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319"/>
      <c r="U50" s="319"/>
      <c r="V50" s="289" t="str">
        <f t="shared" si="15"/>
        <v>FRAIS BANCAIRES</v>
      </c>
      <c r="W50" s="289" t="str">
        <f t="shared" si="16"/>
        <v/>
      </c>
      <c r="X50" s="289" t="str">
        <f t="shared" si="17"/>
        <v/>
      </c>
      <c r="Y50" s="290" t="str">
        <f t="shared" si="28"/>
        <v>FRAIS BANCAIRES</v>
      </c>
      <c r="Z50" s="290" t="str">
        <f t="shared" si="46"/>
        <v/>
      </c>
      <c r="AA50" s="290" t="str">
        <f t="shared" si="47"/>
        <v/>
      </c>
      <c r="AB50" s="293" t="str">
        <f t="shared" si="20"/>
        <v/>
      </c>
      <c r="AC50" s="293" t="str">
        <f t="shared" si="21"/>
        <v/>
      </c>
      <c r="AD50" s="293" t="str">
        <f t="shared" si="48"/>
        <v/>
      </c>
      <c r="AE50" s="293" t="str">
        <f t="shared" si="49"/>
        <v/>
      </c>
      <c r="AF50" s="295" t="str">
        <f t="shared" si="24"/>
        <v/>
      </c>
      <c r="AG50" s="295" t="str">
        <f t="shared" si="25"/>
        <v/>
      </c>
      <c r="AH50" s="295" t="str">
        <f t="shared" si="26"/>
        <v/>
      </c>
      <c r="AI50" s="295" t="str">
        <f t="shared" si="29"/>
        <v/>
      </c>
      <c r="AJ50" s="295" t="str">
        <f t="shared" si="30"/>
        <v/>
      </c>
      <c r="AS50" s="295" t="str">
        <f t="shared" si="50"/>
        <v/>
      </c>
      <c r="BC50" s="355"/>
      <c r="BD50" s="356"/>
      <c r="BE50" s="290"/>
      <c r="BF50" s="359"/>
      <c r="BG50" s="42"/>
      <c r="BV50" s="42"/>
      <c r="CP50" s="151" t="str">
        <f t="shared" si="34"/>
        <v>C7901</v>
      </c>
      <c r="CQ50" s="209" t="str">
        <f t="shared" si="35"/>
        <v>Autres recettes diverses</v>
      </c>
      <c r="CR50" s="159">
        <f t="shared" si="36"/>
        <v>0</v>
      </c>
      <c r="CS50" s="153">
        <f t="shared" si="37"/>
        <v>0</v>
      </c>
      <c r="CT50" s="206" t="str">
        <f t="shared" si="53"/>
        <v/>
      </c>
      <c r="CU50" s="207">
        <f t="shared" si="44"/>
        <v>364</v>
      </c>
      <c r="CV50" s="208" t="str">
        <f t="shared" si="7"/>
        <v/>
      </c>
      <c r="CW50" s="230" t="str">
        <f t="shared" si="51"/>
        <v/>
      </c>
      <c r="CX50" s="230" t="str">
        <f t="shared" ca="1" si="39"/>
        <v/>
      </c>
      <c r="CY50" s="230" t="str">
        <f t="shared" ca="1" si="40"/>
        <v/>
      </c>
      <c r="CZ50" s="231">
        <f t="shared" si="52"/>
        <v>0</v>
      </c>
    </row>
    <row r="51" spans="1:104" ht="39.950000000000003" customHeight="1" thickTop="1" thickBot="1">
      <c r="A51" s="355">
        <v>41369</v>
      </c>
      <c r="B51" s="356" t="s">
        <v>115</v>
      </c>
      <c r="C51" s="290" t="str">
        <f>IF(COMPTE1!$V51&lt;&gt;"",COMPTE1!$V51,IF(COMPTE1!$W51&lt;&gt;"",COMPTE1!$W51,IF(COMPTE1!$X51&lt;&gt;"",COMPTE1!$X51,IF(COMPTE1!$AB51&lt;&gt;"",COMPTE1!$AB51,IF(COMPTE1!$AF51&lt;&gt;"",COMPTE1!$AF51,IF(COMPTE1!$AG51&lt;&gt;"",COMPTE1!$AG51,IF(COMPTE1!$AH51&lt;&gt;"",COMPTE1!$AH51,COMPTE1!$AC51)))))))</f>
        <v>CAF</v>
      </c>
      <c r="D51" s="9" t="s">
        <v>250</v>
      </c>
      <c r="E51" s="359">
        <f t="shared" si="45"/>
        <v>776.59</v>
      </c>
      <c r="F51" s="20">
        <v>776.59</v>
      </c>
      <c r="G51" s="335"/>
      <c r="H51" s="2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19"/>
      <c r="U51" s="319"/>
      <c r="V51" s="289" t="str">
        <f t="shared" si="15"/>
        <v/>
      </c>
      <c r="W51" s="289" t="str">
        <f t="shared" si="16"/>
        <v/>
      </c>
      <c r="X51" s="289" t="str">
        <f t="shared" si="17"/>
        <v/>
      </c>
      <c r="Y51" s="290" t="str">
        <f t="shared" si="28"/>
        <v/>
      </c>
      <c r="Z51" s="290" t="str">
        <f t="shared" si="46"/>
        <v/>
      </c>
      <c r="AA51" s="290" t="str">
        <f t="shared" si="47"/>
        <v/>
      </c>
      <c r="AB51" s="293" t="str">
        <f t="shared" si="20"/>
        <v/>
      </c>
      <c r="AC51" s="293" t="str">
        <f t="shared" si="21"/>
        <v/>
      </c>
      <c r="AD51" s="293" t="str">
        <f t="shared" si="48"/>
        <v/>
      </c>
      <c r="AE51" s="293" t="str">
        <f t="shared" si="49"/>
        <v/>
      </c>
      <c r="AF51" s="295" t="str">
        <f t="shared" si="24"/>
        <v/>
      </c>
      <c r="AG51" s="295" t="str">
        <f t="shared" si="25"/>
        <v>CAF</v>
      </c>
      <c r="AH51" s="295" t="str">
        <f t="shared" si="26"/>
        <v/>
      </c>
      <c r="AI51" s="295" t="str">
        <f t="shared" si="29"/>
        <v/>
      </c>
      <c r="AJ51" s="295" t="str">
        <f t="shared" si="30"/>
        <v>CAF</v>
      </c>
      <c r="AS51" s="295" t="str">
        <f t="shared" si="50"/>
        <v/>
      </c>
      <c r="BC51" s="355"/>
      <c r="BD51" s="356"/>
      <c r="BE51" s="290"/>
      <c r="BF51" s="359"/>
      <c r="BG51" s="42"/>
      <c r="BV51" s="42"/>
      <c r="CP51" s="160" t="s">
        <v>181</v>
      </c>
      <c r="CQ51" s="161"/>
      <c r="CR51" s="162"/>
      <c r="CS51" s="163"/>
      <c r="CT51" s="213" t="e">
        <f>SUM(CT6:CT50)</f>
        <v>#VALUE!</v>
      </c>
      <c r="CU51" s="214"/>
      <c r="CV51" s="214"/>
      <c r="CW51" s="234">
        <f>SUM(CW6:CW50)</f>
        <v>0</v>
      </c>
      <c r="CX51" s="235">
        <f ca="1">SUM(CX6:CX50)</f>
        <v>0</v>
      </c>
      <c r="CY51" s="235">
        <f ca="1">SUM(CY6:CY50)</f>
        <v>0</v>
      </c>
      <c r="CZ51" s="236">
        <f>SUM(CZ6:CZ50)</f>
        <v>0</v>
      </c>
    </row>
    <row r="52" spans="1:104" ht="39.950000000000003" customHeight="1" thickTop="1">
      <c r="A52" s="355">
        <v>41374</v>
      </c>
      <c r="B52" s="356" t="s">
        <v>51</v>
      </c>
      <c r="C52" s="290" t="str">
        <f>IF(COMPTE1!$V52&lt;&gt;"",COMPTE1!$V52,IF(COMPTE1!$W52&lt;&gt;"",COMPTE1!$W52,IF(COMPTE1!$X52&lt;&gt;"",COMPTE1!$X52,IF(COMPTE1!$AB52&lt;&gt;"",COMPTE1!$AB52,IF(COMPTE1!$AF52&lt;&gt;"",COMPTE1!$AF52,IF(COMPTE1!$AG52&lt;&gt;"",COMPTE1!$AG52,IF(COMPTE1!$AH52&lt;&gt;"",COMPTE1!$AH52,COMPTE1!$AC52)))))))</f>
        <v>ENTRETIEN</v>
      </c>
      <c r="D52" s="9" t="s">
        <v>220</v>
      </c>
      <c r="E52" s="359">
        <f t="shared" si="45"/>
        <v>-80</v>
      </c>
      <c r="F52" s="20">
        <v>-80</v>
      </c>
      <c r="G52" s="335"/>
      <c r="H52" s="2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19"/>
      <c r="U52" s="319"/>
      <c r="V52" s="289" t="str">
        <f t="shared" si="15"/>
        <v>ENTRETIEN</v>
      </c>
      <c r="W52" s="289" t="str">
        <f t="shared" si="16"/>
        <v/>
      </c>
      <c r="X52" s="289" t="str">
        <f t="shared" si="17"/>
        <v/>
      </c>
      <c r="Y52" s="290" t="str">
        <f t="shared" si="28"/>
        <v>ENTRETIEN</v>
      </c>
      <c r="Z52" s="290" t="str">
        <f t="shared" si="46"/>
        <v/>
      </c>
      <c r="AA52" s="290" t="str">
        <f t="shared" si="47"/>
        <v/>
      </c>
      <c r="AB52" s="293" t="str">
        <f t="shared" si="20"/>
        <v/>
      </c>
      <c r="AC52" s="293" t="str">
        <f t="shared" si="21"/>
        <v/>
      </c>
      <c r="AD52" s="293" t="str">
        <f t="shared" si="48"/>
        <v/>
      </c>
      <c r="AE52" s="293" t="str">
        <f t="shared" si="49"/>
        <v/>
      </c>
      <c r="AF52" s="295" t="str">
        <f t="shared" si="24"/>
        <v/>
      </c>
      <c r="AG52" s="295" t="str">
        <f t="shared" si="25"/>
        <v/>
      </c>
      <c r="AH52" s="295" t="str">
        <f t="shared" si="26"/>
        <v/>
      </c>
      <c r="AI52" s="295" t="str">
        <f t="shared" si="29"/>
        <v/>
      </c>
      <c r="AJ52" s="295" t="str">
        <f t="shared" si="30"/>
        <v/>
      </c>
      <c r="AS52" s="295" t="str">
        <f t="shared" si="50"/>
        <v/>
      </c>
      <c r="BC52" s="355"/>
      <c r="BD52" s="356"/>
      <c r="BE52" s="290"/>
      <c r="BF52" s="359"/>
      <c r="BG52" s="42"/>
      <c r="BV52" s="42"/>
      <c r="CW52" s="237"/>
      <c r="CX52" s="237"/>
      <c r="CY52" s="237"/>
      <c r="CZ52" s="237"/>
    </row>
    <row r="53" spans="1:104" ht="39.950000000000003" customHeight="1">
      <c r="A53" s="355">
        <v>41381</v>
      </c>
      <c r="B53" s="356" t="s">
        <v>51</v>
      </c>
      <c r="C53" s="290" t="str">
        <f>IF(COMPTE1!$V53&lt;&gt;"",COMPTE1!$V53,IF(COMPTE1!$W53&lt;&gt;"",COMPTE1!$W53,IF(COMPTE1!$X53&lt;&gt;"",COMPTE1!$X53,IF(COMPTE1!$AB53&lt;&gt;"",COMPTE1!$AB53,IF(COMPTE1!$AF53&lt;&gt;"",COMPTE1!$AF53,IF(COMPTE1!$AG53&lt;&gt;"",COMPTE1!$AG53,IF(COMPTE1!$AH53&lt;&gt;"",COMPTE1!$AH53,COMPTE1!$AC53)))))))</f>
        <v>ENTRETIEN</v>
      </c>
      <c r="D53" s="9" t="s">
        <v>221</v>
      </c>
      <c r="E53" s="359">
        <f t="shared" si="45"/>
        <v>-80</v>
      </c>
      <c r="F53" s="20">
        <v>-80</v>
      </c>
      <c r="G53" s="335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319"/>
      <c r="U53" s="319"/>
      <c r="V53" s="289" t="str">
        <f t="shared" si="15"/>
        <v>ENTRETIEN</v>
      </c>
      <c r="W53" s="289" t="str">
        <f t="shared" si="16"/>
        <v/>
      </c>
      <c r="X53" s="289" t="str">
        <f t="shared" si="17"/>
        <v/>
      </c>
      <c r="Y53" s="290" t="str">
        <f t="shared" si="28"/>
        <v>ENTRETIEN</v>
      </c>
      <c r="Z53" s="290" t="str">
        <f t="shared" si="46"/>
        <v/>
      </c>
      <c r="AA53" s="290" t="str">
        <f t="shared" si="47"/>
        <v/>
      </c>
      <c r="AB53" s="293" t="str">
        <f t="shared" si="20"/>
        <v/>
      </c>
      <c r="AC53" s="293" t="str">
        <f t="shared" si="21"/>
        <v/>
      </c>
      <c r="AD53" s="293" t="str">
        <f t="shared" si="48"/>
        <v/>
      </c>
      <c r="AE53" s="293" t="str">
        <f t="shared" si="49"/>
        <v/>
      </c>
      <c r="AF53" s="295" t="str">
        <f t="shared" si="24"/>
        <v/>
      </c>
      <c r="AG53" s="295" t="str">
        <f t="shared" si="25"/>
        <v/>
      </c>
      <c r="AH53" s="295" t="str">
        <f t="shared" si="26"/>
        <v/>
      </c>
      <c r="AI53" s="295" t="str">
        <f t="shared" si="29"/>
        <v/>
      </c>
      <c r="AJ53" s="295" t="str">
        <f t="shared" si="30"/>
        <v/>
      </c>
      <c r="AS53" s="295" t="str">
        <f t="shared" si="50"/>
        <v/>
      </c>
      <c r="BC53" s="355"/>
      <c r="BD53" s="356"/>
      <c r="BE53" s="290"/>
      <c r="BF53" s="359"/>
      <c r="BG53" s="42"/>
      <c r="BV53" s="42"/>
      <c r="CW53" s="237"/>
      <c r="CX53" s="237"/>
      <c r="CY53" s="237"/>
      <c r="CZ53" s="237"/>
    </row>
    <row r="54" spans="1:104" ht="39.950000000000003" customHeight="1">
      <c r="A54" s="355">
        <v>41382</v>
      </c>
      <c r="B54" s="356" t="s">
        <v>85</v>
      </c>
      <c r="C54" s="290" t="str">
        <f>IF(COMPTE1!$V54&lt;&gt;"",COMPTE1!$V54,IF(COMPTE1!$W54&lt;&gt;"",COMPTE1!$W54,IF(COMPTE1!$X54&lt;&gt;"",COMPTE1!$X54,IF(COMPTE1!$AB54&lt;&gt;"",COMPTE1!$AB54,IF(COMPTE1!$AF54&lt;&gt;"",COMPTE1!$AF54,IF(COMPTE1!$AG54&lt;&gt;"",COMPTE1!$AG54,IF(COMPTE1!$AH54&lt;&gt;"",COMPTE1!$AH54,COMPTE1!$AC54)))))))</f>
        <v>EDF, EAU, TEL</v>
      </c>
      <c r="D54" s="9" t="s">
        <v>224</v>
      </c>
      <c r="E54" s="359">
        <f t="shared" si="45"/>
        <v>-33.5</v>
      </c>
      <c r="F54" s="20">
        <v>-33.5</v>
      </c>
      <c r="G54" s="335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319"/>
      <c r="U54" s="319"/>
      <c r="V54" s="289" t="str">
        <f t="shared" si="15"/>
        <v>EDF, EAU, TEL</v>
      </c>
      <c r="W54" s="289" t="str">
        <f t="shared" si="16"/>
        <v/>
      </c>
      <c r="X54" s="289" t="str">
        <f t="shared" si="17"/>
        <v/>
      </c>
      <c r="Y54" s="290" t="str">
        <f t="shared" si="28"/>
        <v>EDF, EAU, TEL</v>
      </c>
      <c r="Z54" s="290" t="str">
        <f t="shared" si="46"/>
        <v/>
      </c>
      <c r="AA54" s="290" t="str">
        <f t="shared" si="47"/>
        <v/>
      </c>
      <c r="AB54" s="293" t="str">
        <f t="shared" si="20"/>
        <v/>
      </c>
      <c r="AC54" s="293" t="str">
        <f t="shared" si="21"/>
        <v/>
      </c>
      <c r="AD54" s="293" t="str">
        <f t="shared" si="48"/>
        <v/>
      </c>
      <c r="AE54" s="293" t="str">
        <f t="shared" si="49"/>
        <v/>
      </c>
      <c r="AF54" s="295" t="str">
        <f t="shared" si="24"/>
        <v/>
      </c>
      <c r="AG54" s="295" t="str">
        <f t="shared" si="25"/>
        <v/>
      </c>
      <c r="AH54" s="295" t="str">
        <f t="shared" si="26"/>
        <v/>
      </c>
      <c r="AI54" s="295" t="str">
        <f t="shared" si="29"/>
        <v/>
      </c>
      <c r="AJ54" s="295" t="str">
        <f t="shared" si="30"/>
        <v/>
      </c>
      <c r="AS54" s="295" t="str">
        <f t="shared" si="50"/>
        <v/>
      </c>
      <c r="BC54" s="355"/>
      <c r="BD54" s="356"/>
      <c r="BE54" s="290"/>
      <c r="BF54" s="359"/>
      <c r="BG54" s="42"/>
      <c r="BV54" s="42"/>
      <c r="CW54" s="237"/>
      <c r="CX54" s="237"/>
      <c r="CY54" s="237"/>
      <c r="CZ54" s="237"/>
    </row>
    <row r="55" spans="1:104" ht="39.950000000000003" customHeight="1">
      <c r="A55" s="355">
        <v>41387</v>
      </c>
      <c r="B55" s="356" t="s">
        <v>109</v>
      </c>
      <c r="C55" s="290" t="str">
        <f>IF(COMPTE1!$V55&lt;&gt;"",COMPTE1!$V55,IF(COMPTE1!$W55&lt;&gt;"",COMPTE1!$W55,IF(COMPTE1!$X55&lt;&gt;"",COMPTE1!$X55,IF(COMPTE1!$AB55&lt;&gt;"",COMPTE1!$AB55,IF(COMPTE1!$AF55&lt;&gt;"",COMPTE1!$AF55,IF(COMPTE1!$AG55&lt;&gt;"",COMPTE1!$AG55,IF(COMPTE1!$AH55&lt;&gt;"",COMPTE1!$AH55,COMPTE1!$AC55)))))))</f>
        <v>SORTIES ET ANNIVERSAIRES</v>
      </c>
      <c r="D55" s="9" t="s">
        <v>229</v>
      </c>
      <c r="E55" s="359">
        <f t="shared" si="45"/>
        <v>-200</v>
      </c>
      <c r="F55" s="20">
        <v>-200</v>
      </c>
      <c r="G55" s="335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319"/>
      <c r="U55" s="319"/>
      <c r="V55" s="289" t="str">
        <f t="shared" si="15"/>
        <v/>
      </c>
      <c r="W55" s="289" t="str">
        <f t="shared" si="16"/>
        <v>SORTIES ET ANNIVERSAIRES</v>
      </c>
      <c r="X55" s="289" t="str">
        <f t="shared" si="17"/>
        <v/>
      </c>
      <c r="Y55" s="290" t="str">
        <f t="shared" si="28"/>
        <v/>
      </c>
      <c r="Z55" s="290" t="str">
        <f t="shared" si="46"/>
        <v>SORTIES ET ANNIVERSAIRES</v>
      </c>
      <c r="AA55" s="290" t="str">
        <f t="shared" si="47"/>
        <v/>
      </c>
      <c r="AB55" s="293" t="str">
        <f t="shared" si="20"/>
        <v/>
      </c>
      <c r="AC55" s="293" t="str">
        <f t="shared" si="21"/>
        <v/>
      </c>
      <c r="AD55" s="293" t="str">
        <f t="shared" si="48"/>
        <v/>
      </c>
      <c r="AE55" s="293" t="str">
        <f t="shared" si="49"/>
        <v/>
      </c>
      <c r="AF55" s="295" t="str">
        <f t="shared" si="24"/>
        <v/>
      </c>
      <c r="AG55" s="295" t="str">
        <f t="shared" si="25"/>
        <v/>
      </c>
      <c r="AH55" s="295" t="str">
        <f t="shared" si="26"/>
        <v/>
      </c>
      <c r="AI55" s="295" t="str">
        <f t="shared" si="29"/>
        <v/>
      </c>
      <c r="AJ55" s="295" t="str">
        <f t="shared" si="30"/>
        <v/>
      </c>
      <c r="AS55" s="295" t="str">
        <f t="shared" si="50"/>
        <v/>
      </c>
      <c r="BC55" s="355"/>
      <c r="BD55" s="356"/>
      <c r="BE55" s="290"/>
      <c r="BF55" s="359"/>
      <c r="BG55" s="42"/>
      <c r="BV55" s="42"/>
      <c r="CW55" s="237"/>
      <c r="CX55" s="237"/>
      <c r="CY55" s="237"/>
      <c r="CZ55" s="237"/>
    </row>
    <row r="56" spans="1:104" ht="39.950000000000003" customHeight="1">
      <c r="A56" s="355">
        <v>41388</v>
      </c>
      <c r="B56" s="356" t="s">
        <v>51</v>
      </c>
      <c r="C56" s="290" t="str">
        <f>IF(COMPTE1!$V56&lt;&gt;"",COMPTE1!$V56,IF(COMPTE1!$W56&lt;&gt;"",COMPTE1!$W56,IF(COMPTE1!$X56&lt;&gt;"",COMPTE1!$X56,IF(COMPTE1!$AB56&lt;&gt;"",COMPTE1!$AB56,IF(COMPTE1!$AF56&lt;&gt;"",COMPTE1!$AF56,IF(COMPTE1!$AG56&lt;&gt;"",COMPTE1!$AG56,IF(COMPTE1!$AH56&lt;&gt;"",COMPTE1!$AH56,COMPTE1!$AC56)))))))</f>
        <v>ENTRETIEN</v>
      </c>
      <c r="D56" s="9" t="s">
        <v>222</v>
      </c>
      <c r="E56" s="359">
        <f t="shared" si="45"/>
        <v>-80</v>
      </c>
      <c r="F56" s="20">
        <v>-80</v>
      </c>
      <c r="G56" s="335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319"/>
      <c r="U56" s="319"/>
      <c r="V56" s="289" t="str">
        <f t="shared" si="15"/>
        <v>ENTRETIEN</v>
      </c>
      <c r="W56" s="289" t="str">
        <f t="shared" si="16"/>
        <v/>
      </c>
      <c r="X56" s="289" t="str">
        <f t="shared" si="17"/>
        <v/>
      </c>
      <c r="Y56" s="290" t="str">
        <f t="shared" si="28"/>
        <v>ENTRETIEN</v>
      </c>
      <c r="Z56" s="290" t="str">
        <f t="shared" si="46"/>
        <v/>
      </c>
      <c r="AA56" s="290" t="str">
        <f t="shared" si="47"/>
        <v/>
      </c>
      <c r="AB56" s="293" t="str">
        <f t="shared" si="20"/>
        <v/>
      </c>
      <c r="AC56" s="293" t="str">
        <f t="shared" si="21"/>
        <v/>
      </c>
      <c r="AD56" s="293" t="str">
        <f t="shared" si="48"/>
        <v/>
      </c>
      <c r="AE56" s="293" t="str">
        <f t="shared" si="49"/>
        <v/>
      </c>
      <c r="AF56" s="295" t="str">
        <f t="shared" si="24"/>
        <v/>
      </c>
      <c r="AG56" s="295" t="str">
        <f t="shared" si="25"/>
        <v/>
      </c>
      <c r="AH56" s="295" t="str">
        <f t="shared" si="26"/>
        <v/>
      </c>
      <c r="AI56" s="295" t="str">
        <f t="shared" si="29"/>
        <v/>
      </c>
      <c r="AJ56" s="295" t="str">
        <f t="shared" si="30"/>
        <v/>
      </c>
      <c r="AS56" s="295" t="str">
        <f t="shared" si="50"/>
        <v/>
      </c>
      <c r="BC56" s="355"/>
      <c r="BD56" s="356"/>
      <c r="BE56" s="290"/>
      <c r="BF56" s="359"/>
      <c r="BG56" s="42"/>
      <c r="BV56" s="42"/>
      <c r="CW56" s="237"/>
      <c r="CX56" s="237"/>
      <c r="CY56" s="237"/>
      <c r="CZ56" s="237"/>
    </row>
    <row r="57" spans="1:104" ht="39.950000000000003" customHeight="1">
      <c r="A57" s="355">
        <v>41389</v>
      </c>
      <c r="B57" s="356" t="s">
        <v>123</v>
      </c>
      <c r="C57" s="290" t="str">
        <f>IF(COMPTE1!$V57&lt;&gt;"",COMPTE1!$V57,IF(COMPTE1!$W57&lt;&gt;"",COMPTE1!$W57,IF(COMPTE1!$X57&lt;&gt;"",COMPTE1!$X57,IF(COMPTE1!$AB57&lt;&gt;"",COMPTE1!$AB57,IF(COMPTE1!$AF57&lt;&gt;"",COMPTE1!$AF57,IF(COMPTE1!$AG57&lt;&gt;"",COMPTE1!$AG57,IF(COMPTE1!$AH57&lt;&gt;"",COMPTE1!$AH57,COMPTE1!$AC57)))))))</f>
        <v>VACANCES, LOISIRS, ABONNEMENTS</v>
      </c>
      <c r="D57" s="9" t="s">
        <v>237</v>
      </c>
      <c r="E57" s="359">
        <f t="shared" si="45"/>
        <v>-100</v>
      </c>
      <c r="F57" s="20">
        <v>-100</v>
      </c>
      <c r="G57" s="335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319"/>
      <c r="U57" s="319"/>
      <c r="V57" s="289" t="str">
        <f t="shared" si="15"/>
        <v/>
      </c>
      <c r="W57" s="289" t="str">
        <f t="shared" si="16"/>
        <v>VACANCES, LOISIRS, ABONNEMENTS</v>
      </c>
      <c r="X57" s="289" t="str">
        <f t="shared" si="17"/>
        <v/>
      </c>
      <c r="Y57" s="290" t="str">
        <f t="shared" si="28"/>
        <v/>
      </c>
      <c r="Z57" s="290" t="str">
        <f t="shared" si="46"/>
        <v>VACANCES, LOISIRS, ABONNEMENTS</v>
      </c>
      <c r="AA57" s="290" t="str">
        <f t="shared" si="47"/>
        <v/>
      </c>
      <c r="AB57" s="293" t="str">
        <f t="shared" si="20"/>
        <v/>
      </c>
      <c r="AC57" s="293" t="str">
        <f t="shared" si="21"/>
        <v/>
      </c>
      <c r="AD57" s="293" t="str">
        <f t="shared" si="48"/>
        <v/>
      </c>
      <c r="AE57" s="293" t="str">
        <f t="shared" si="49"/>
        <v/>
      </c>
      <c r="AF57" s="295" t="str">
        <f t="shared" si="24"/>
        <v/>
      </c>
      <c r="AG57" s="295" t="str">
        <f t="shared" si="25"/>
        <v/>
      </c>
      <c r="AH57" s="295" t="str">
        <f t="shared" si="26"/>
        <v/>
      </c>
      <c r="AI57" s="295" t="str">
        <f t="shared" si="29"/>
        <v/>
      </c>
      <c r="AJ57" s="295" t="str">
        <f t="shared" si="30"/>
        <v/>
      </c>
      <c r="AS57" s="295" t="str">
        <f t="shared" si="50"/>
        <v/>
      </c>
      <c r="BC57" s="355"/>
      <c r="BD57" s="356"/>
      <c r="BE57" s="290"/>
      <c r="BF57" s="359"/>
      <c r="BG57" s="42"/>
      <c r="BV57" s="42"/>
      <c r="CW57" s="237"/>
      <c r="CX57" s="237"/>
      <c r="CY57" s="237"/>
      <c r="CZ57" s="237"/>
    </row>
    <row r="58" spans="1:104" ht="39.950000000000003" customHeight="1">
      <c r="A58" s="355">
        <v>41390</v>
      </c>
      <c r="B58" s="356" t="s">
        <v>154</v>
      </c>
      <c r="C58" s="290" t="str">
        <f>IF(COMPTE1!$V58&lt;&gt;"",COMPTE1!$V58,IF(COMPTE1!$W58&lt;&gt;"",COMPTE1!$W58,IF(COMPTE1!$X58&lt;&gt;"",COMPTE1!$X58,IF(COMPTE1!$AB58&lt;&gt;"",COMPTE1!$AB58,IF(COMPTE1!$AF58&lt;&gt;"",COMPTE1!$AF58,IF(COMPTE1!$AG58&lt;&gt;"",COMPTE1!$AG58,IF(COMPTE1!$AH58&lt;&gt;"",COMPTE1!$AH58,COMPTE1!$AC58)))))))</f>
        <v>FRAIS BANCAIRES</v>
      </c>
      <c r="D58" s="9" t="s">
        <v>244</v>
      </c>
      <c r="E58" s="359">
        <f t="shared" si="45"/>
        <v>-1.7</v>
      </c>
      <c r="F58" s="20">
        <v>-1.7</v>
      </c>
      <c r="G58" s="335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319"/>
      <c r="U58" s="319"/>
      <c r="V58" s="289" t="str">
        <f t="shared" si="15"/>
        <v>FRAIS BANCAIRES</v>
      </c>
      <c r="W58" s="289" t="str">
        <f t="shared" si="16"/>
        <v/>
      </c>
      <c r="X58" s="289" t="str">
        <f t="shared" si="17"/>
        <v/>
      </c>
      <c r="Y58" s="290" t="str">
        <f t="shared" si="28"/>
        <v>FRAIS BANCAIRES</v>
      </c>
      <c r="Z58" s="290" t="str">
        <f t="shared" si="46"/>
        <v/>
      </c>
      <c r="AA58" s="290" t="str">
        <f t="shared" si="47"/>
        <v/>
      </c>
      <c r="AB58" s="293" t="str">
        <f t="shared" si="20"/>
        <v/>
      </c>
      <c r="AC58" s="293" t="str">
        <f t="shared" si="21"/>
        <v/>
      </c>
      <c r="AD58" s="293" t="str">
        <f t="shared" si="48"/>
        <v/>
      </c>
      <c r="AE58" s="293" t="str">
        <f t="shared" si="49"/>
        <v/>
      </c>
      <c r="AF58" s="295" t="str">
        <f t="shared" si="24"/>
        <v/>
      </c>
      <c r="AG58" s="295" t="str">
        <f t="shared" si="25"/>
        <v/>
      </c>
      <c r="AH58" s="295" t="str">
        <f t="shared" si="26"/>
        <v/>
      </c>
      <c r="AI58" s="295" t="str">
        <f t="shared" si="29"/>
        <v/>
      </c>
      <c r="AJ58" s="295" t="str">
        <f t="shared" si="30"/>
        <v/>
      </c>
      <c r="AS58" s="295" t="str">
        <f t="shared" si="50"/>
        <v/>
      </c>
      <c r="BC58" s="355"/>
      <c r="BD58" s="356"/>
      <c r="BE58" s="290"/>
      <c r="BF58" s="359"/>
      <c r="BG58" s="42"/>
      <c r="BV58" s="42"/>
    </row>
    <row r="59" spans="1:104" ht="39.950000000000003" customHeight="1">
      <c r="A59" s="355">
        <v>41390</v>
      </c>
      <c r="B59" s="356" t="s">
        <v>60</v>
      </c>
      <c r="C59" s="290" t="str">
        <f>IF(COMPTE1!$V59&lt;&gt;"",COMPTE1!$V59,IF(COMPTE1!$W59&lt;&gt;"",COMPTE1!$W59,IF(COMPTE1!$X59&lt;&gt;"",COMPTE1!$X59,IF(COMPTE1!$AB59&lt;&gt;"",COMPTE1!$AB59,IF(COMPTE1!$AF59&lt;&gt;"",COMPTE1!$AF59,IF(COMPTE1!$AG59&lt;&gt;"",COMPTE1!$AG59,IF(COMPTE1!$AH59&lt;&gt;"",COMPTE1!$AH59,COMPTE1!$AC59)))))))</f>
        <v>PENSION 2</v>
      </c>
      <c r="D59" s="9" t="s">
        <v>249</v>
      </c>
      <c r="E59" s="359">
        <f t="shared" si="45"/>
        <v>674.88</v>
      </c>
      <c r="F59" s="20">
        <v>674.88</v>
      </c>
      <c r="G59" s="335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319"/>
      <c r="U59" s="319"/>
      <c r="V59" s="289" t="str">
        <f t="shared" si="15"/>
        <v/>
      </c>
      <c r="W59" s="289" t="str">
        <f t="shared" si="16"/>
        <v/>
      </c>
      <c r="X59" s="289" t="str">
        <f t="shared" si="17"/>
        <v/>
      </c>
      <c r="Y59" s="290" t="str">
        <f t="shared" si="28"/>
        <v/>
      </c>
      <c r="Z59" s="290" t="str">
        <f t="shared" si="46"/>
        <v/>
      </c>
      <c r="AA59" s="290" t="str">
        <f t="shared" si="47"/>
        <v/>
      </c>
      <c r="AB59" s="293" t="str">
        <f t="shared" si="20"/>
        <v/>
      </c>
      <c r="AC59" s="293" t="str">
        <f t="shared" si="21"/>
        <v/>
      </c>
      <c r="AD59" s="293" t="str">
        <f t="shared" si="48"/>
        <v/>
      </c>
      <c r="AE59" s="293" t="str">
        <f t="shared" si="49"/>
        <v/>
      </c>
      <c r="AF59" s="295" t="str">
        <f t="shared" si="24"/>
        <v>PENSION 2</v>
      </c>
      <c r="AG59" s="295" t="str">
        <f t="shared" si="25"/>
        <v/>
      </c>
      <c r="AH59" s="295" t="str">
        <f t="shared" si="26"/>
        <v/>
      </c>
      <c r="AI59" s="295" t="str">
        <f t="shared" si="29"/>
        <v>PENSION 2</v>
      </c>
      <c r="AJ59" s="295" t="str">
        <f t="shared" si="30"/>
        <v/>
      </c>
      <c r="AS59" s="295" t="str">
        <f t="shared" si="50"/>
        <v/>
      </c>
      <c r="BC59" s="355"/>
      <c r="BD59" s="356"/>
      <c r="BE59" s="290"/>
      <c r="BF59" s="359"/>
      <c r="BG59" s="42"/>
      <c r="BV59" s="42"/>
    </row>
    <row r="60" spans="1:104" ht="39.950000000000003" customHeight="1">
      <c r="A60" s="355">
        <v>41394</v>
      </c>
      <c r="B60" s="356" t="s">
        <v>51</v>
      </c>
      <c r="C60" s="290" t="str">
        <f>IF(COMPTE1!$V60&lt;&gt;"",COMPTE1!$V60,IF(COMPTE1!$W60&lt;&gt;"",COMPTE1!$W60,IF(COMPTE1!$X60&lt;&gt;"",COMPTE1!$X60,IF(COMPTE1!$AB60&lt;&gt;"",COMPTE1!$AB60,IF(COMPTE1!$AF60&lt;&gt;"",COMPTE1!$AF60,IF(COMPTE1!$AG60&lt;&gt;"",COMPTE1!$AG60,IF(COMPTE1!$AH60&lt;&gt;"",COMPTE1!$AH60,COMPTE1!$AC60)))))))</f>
        <v>ENTRETIEN</v>
      </c>
      <c r="D60" s="9" t="s">
        <v>214</v>
      </c>
      <c r="E60" s="359">
        <f t="shared" si="45"/>
        <v>-80</v>
      </c>
      <c r="F60" s="20">
        <v>-80</v>
      </c>
      <c r="G60" s="335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319"/>
      <c r="U60" s="319"/>
      <c r="V60" s="289" t="str">
        <f t="shared" si="15"/>
        <v>ENTRETIEN</v>
      </c>
      <c r="W60" s="289" t="str">
        <f t="shared" si="16"/>
        <v/>
      </c>
      <c r="X60" s="289" t="str">
        <f t="shared" si="17"/>
        <v/>
      </c>
      <c r="Y60" s="290" t="str">
        <f t="shared" si="28"/>
        <v>ENTRETIEN</v>
      </c>
      <c r="Z60" s="290" t="str">
        <f t="shared" si="46"/>
        <v/>
      </c>
      <c r="AA60" s="290" t="str">
        <f t="shared" si="47"/>
        <v/>
      </c>
      <c r="AB60" s="293" t="str">
        <f t="shared" si="20"/>
        <v/>
      </c>
      <c r="AC60" s="293" t="str">
        <f t="shared" si="21"/>
        <v/>
      </c>
      <c r="AD60" s="293" t="str">
        <f t="shared" si="48"/>
        <v/>
      </c>
      <c r="AE60" s="293" t="str">
        <f t="shared" si="49"/>
        <v/>
      </c>
      <c r="AF60" s="295" t="str">
        <f t="shared" si="24"/>
        <v/>
      </c>
      <c r="AG60" s="295" t="str">
        <f t="shared" si="25"/>
        <v/>
      </c>
      <c r="AH60" s="295" t="str">
        <f t="shared" si="26"/>
        <v/>
      </c>
      <c r="AI60" s="295" t="str">
        <f t="shared" si="29"/>
        <v/>
      </c>
      <c r="AJ60" s="295" t="str">
        <f t="shared" si="30"/>
        <v/>
      </c>
      <c r="AS60" s="295" t="str">
        <f t="shared" si="50"/>
        <v/>
      </c>
      <c r="BC60" s="355"/>
      <c r="BD60" s="356"/>
      <c r="BE60" s="290"/>
      <c r="BF60" s="359"/>
      <c r="BG60" s="42"/>
      <c r="BV60" s="42"/>
    </row>
    <row r="61" spans="1:104" ht="39.950000000000003" customHeight="1">
      <c r="A61" s="355">
        <v>41396</v>
      </c>
      <c r="B61" s="356" t="s">
        <v>113</v>
      </c>
      <c r="C61" s="290" t="str">
        <f>IF(COMPTE1!$V61&lt;&gt;"",COMPTE1!$V61,IF(COMPTE1!$W61&lt;&gt;"",COMPTE1!$W61,IF(COMPTE1!$X61&lt;&gt;"",COMPTE1!$X61,IF(COMPTE1!$AB61&lt;&gt;"",COMPTE1!$AB61,IF(COMPTE1!$AF61&lt;&gt;"",COMPTE1!$AF61,IF(COMPTE1!$AG61&lt;&gt;"",COMPTE1!$AG61,IF(COMPTE1!$AH61&lt;&gt;"",COMPTE1!$AH61,COMPTE1!$AC61)))))))</f>
        <v>HEBERGEMENT FOYER, MAISON DE RETRAITE</v>
      </c>
      <c r="D61" s="9" t="s">
        <v>234</v>
      </c>
      <c r="E61" s="359">
        <f t="shared" si="45"/>
        <v>-100</v>
      </c>
      <c r="F61" s="20">
        <v>-100</v>
      </c>
      <c r="G61" s="335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319"/>
      <c r="U61" s="319"/>
      <c r="V61" s="289" t="str">
        <f t="shared" si="15"/>
        <v/>
      </c>
      <c r="W61" s="289" t="str">
        <f t="shared" si="16"/>
        <v>HEBERGEMENT FOYER, MAISON DE RETRAITE</v>
      </c>
      <c r="X61" s="289" t="str">
        <f t="shared" si="17"/>
        <v/>
      </c>
      <c r="Y61" s="290" t="str">
        <f t="shared" si="28"/>
        <v/>
      </c>
      <c r="Z61" s="290" t="str">
        <f t="shared" si="46"/>
        <v>HEBERGEMENT FOYER, MAISON DE RETRAITE</v>
      </c>
      <c r="AA61" s="290" t="str">
        <f t="shared" si="47"/>
        <v/>
      </c>
      <c r="AB61" s="293" t="str">
        <f t="shared" si="20"/>
        <v/>
      </c>
      <c r="AC61" s="293" t="str">
        <f t="shared" si="21"/>
        <v/>
      </c>
      <c r="AD61" s="293" t="str">
        <f t="shared" si="48"/>
        <v/>
      </c>
      <c r="AE61" s="293" t="str">
        <f t="shared" si="49"/>
        <v/>
      </c>
      <c r="AF61" s="295" t="str">
        <f t="shared" si="24"/>
        <v/>
      </c>
      <c r="AG61" s="295" t="str">
        <f t="shared" si="25"/>
        <v/>
      </c>
      <c r="AH61" s="295" t="str">
        <f t="shared" si="26"/>
        <v/>
      </c>
      <c r="AI61" s="295" t="str">
        <f t="shared" si="29"/>
        <v/>
      </c>
      <c r="AJ61" s="295" t="str">
        <f t="shared" si="30"/>
        <v/>
      </c>
      <c r="AS61" s="295" t="str">
        <f t="shared" si="50"/>
        <v/>
      </c>
      <c r="BC61" s="355"/>
      <c r="BD61" s="356"/>
      <c r="BE61" s="290"/>
      <c r="BF61" s="359"/>
      <c r="BG61" s="42"/>
      <c r="BV61" s="42"/>
    </row>
    <row r="62" spans="1:104" ht="39.950000000000003" customHeight="1">
      <c r="A62" s="355">
        <v>41400</v>
      </c>
      <c r="B62" s="356" t="s">
        <v>51</v>
      </c>
      <c r="C62" s="290" t="str">
        <f>IF(COMPTE1!$V62&lt;&gt;"",COMPTE1!$V62,IF(COMPTE1!$W62&lt;&gt;"",COMPTE1!$W62,IF(COMPTE1!$X62&lt;&gt;"",COMPTE1!$X62,IF(COMPTE1!$AB62&lt;&gt;"",COMPTE1!$AB62,IF(COMPTE1!$AF62&lt;&gt;"",COMPTE1!$AF62,IF(COMPTE1!$AG62&lt;&gt;"",COMPTE1!$AG62,IF(COMPTE1!$AH62&lt;&gt;"",COMPTE1!$AH62,COMPTE1!$AC62)))))))</f>
        <v>ENTRETIEN</v>
      </c>
      <c r="D62" s="9" t="s">
        <v>215</v>
      </c>
      <c r="E62" s="359">
        <f t="shared" si="45"/>
        <v>-80</v>
      </c>
      <c r="F62" s="20">
        <v>-80</v>
      </c>
      <c r="G62" s="335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319"/>
      <c r="U62" s="319"/>
      <c r="V62" s="289" t="str">
        <f t="shared" si="15"/>
        <v>ENTRETIEN</v>
      </c>
      <c r="W62" s="289" t="str">
        <f t="shared" si="16"/>
        <v/>
      </c>
      <c r="X62" s="289" t="str">
        <f t="shared" si="17"/>
        <v/>
      </c>
      <c r="Y62" s="290" t="str">
        <f t="shared" si="28"/>
        <v>ENTRETIEN</v>
      </c>
      <c r="Z62" s="290" t="str">
        <f t="shared" si="46"/>
        <v/>
      </c>
      <c r="AA62" s="290" t="str">
        <f t="shared" si="47"/>
        <v/>
      </c>
      <c r="AB62" s="293" t="str">
        <f t="shared" si="20"/>
        <v/>
      </c>
      <c r="AC62" s="293" t="str">
        <f t="shared" si="21"/>
        <v/>
      </c>
      <c r="AD62" s="293" t="str">
        <f t="shared" si="48"/>
        <v/>
      </c>
      <c r="AE62" s="293" t="str">
        <f t="shared" si="49"/>
        <v/>
      </c>
      <c r="AF62" s="295" t="str">
        <f t="shared" si="24"/>
        <v/>
      </c>
      <c r="AG62" s="295" t="str">
        <f t="shared" si="25"/>
        <v/>
      </c>
      <c r="AH62" s="295" t="str">
        <f t="shared" si="26"/>
        <v/>
      </c>
      <c r="AI62" s="295" t="str">
        <f t="shared" si="29"/>
        <v/>
      </c>
      <c r="AJ62" s="295" t="str">
        <f t="shared" si="30"/>
        <v/>
      </c>
      <c r="AS62" s="295" t="str">
        <f t="shared" si="50"/>
        <v/>
      </c>
      <c r="BC62" s="355"/>
      <c r="BD62" s="356"/>
      <c r="BE62" s="290"/>
      <c r="BF62" s="359"/>
      <c r="BG62" s="42"/>
      <c r="BV62" s="42"/>
    </row>
    <row r="63" spans="1:104" ht="39.950000000000003" customHeight="1">
      <c r="A63" s="355"/>
      <c r="B63" s="356"/>
      <c r="C63" s="290" t="str">
        <f>IF(COMPTE1!$V63&lt;&gt;"",COMPTE1!$V63,IF(COMPTE1!$W63&lt;&gt;"",COMPTE1!$W63,IF(COMPTE1!$X63&lt;&gt;"",COMPTE1!$X63,IF(COMPTE1!$AB63&lt;&gt;"",COMPTE1!$AB63,IF(COMPTE1!$AF63&lt;&gt;"",COMPTE1!$AF63,IF(COMPTE1!$AG63&lt;&gt;"",COMPTE1!$AG63,IF(COMPTE1!$AH63&lt;&gt;"",COMPTE1!$AH63,COMPTE1!$AC63)))))))</f>
        <v/>
      </c>
      <c r="D63" s="9"/>
      <c r="E63" s="359">
        <f t="shared" si="45"/>
        <v>0</v>
      </c>
      <c r="F63" s="20"/>
      <c r="G63" s="335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319"/>
      <c r="U63" s="319"/>
      <c r="V63" s="289" t="str">
        <f t="shared" si="15"/>
        <v/>
      </c>
      <c r="W63" s="289" t="str">
        <f t="shared" si="16"/>
        <v/>
      </c>
      <c r="X63" s="289" t="str">
        <f t="shared" si="17"/>
        <v/>
      </c>
      <c r="Y63" s="290" t="str">
        <f t="shared" si="28"/>
        <v/>
      </c>
      <c r="Z63" s="290" t="str">
        <f t="shared" si="46"/>
        <v/>
      </c>
      <c r="AA63" s="290" t="str">
        <f t="shared" si="47"/>
        <v/>
      </c>
      <c r="AB63" s="293" t="str">
        <f t="shared" si="20"/>
        <v/>
      </c>
      <c r="AC63" s="293" t="str">
        <f t="shared" si="21"/>
        <v/>
      </c>
      <c r="AD63" s="293" t="str">
        <f t="shared" si="48"/>
        <v/>
      </c>
      <c r="AE63" s="293" t="str">
        <f t="shared" si="49"/>
        <v/>
      </c>
      <c r="AF63" s="295" t="str">
        <f t="shared" si="24"/>
        <v/>
      </c>
      <c r="AG63" s="295" t="str">
        <f t="shared" si="25"/>
        <v/>
      </c>
      <c r="AH63" s="295" t="str">
        <f t="shared" si="26"/>
        <v/>
      </c>
      <c r="AI63" s="295" t="str">
        <f t="shared" si="29"/>
        <v/>
      </c>
      <c r="AJ63" s="295" t="str">
        <f t="shared" si="30"/>
        <v/>
      </c>
      <c r="AS63" s="295" t="str">
        <f t="shared" si="50"/>
        <v/>
      </c>
      <c r="BC63" s="355"/>
      <c r="BD63" s="356"/>
      <c r="BE63" s="290"/>
      <c r="BF63" s="359"/>
      <c r="BG63" s="42"/>
      <c r="BV63" s="42"/>
    </row>
    <row r="64" spans="1:104" ht="39.950000000000003" customHeight="1">
      <c r="A64" s="355"/>
      <c r="B64" s="356"/>
      <c r="C64" s="290" t="str">
        <f>IF(COMPTE1!$V64&lt;&gt;"",COMPTE1!$V64,IF(COMPTE1!$W64&lt;&gt;"",COMPTE1!$W64,IF(COMPTE1!$X64&lt;&gt;"",COMPTE1!$X64,IF(COMPTE1!$AB64&lt;&gt;"",COMPTE1!$AB64,IF(COMPTE1!$AF64&lt;&gt;"",COMPTE1!$AF64,IF(COMPTE1!$AG64&lt;&gt;"",COMPTE1!$AG64,IF(COMPTE1!$AH64&lt;&gt;"",COMPTE1!$AH64,COMPTE1!$AC64)))))))</f>
        <v/>
      </c>
      <c r="D64" s="9"/>
      <c r="E64" s="359">
        <f t="shared" si="45"/>
        <v>0</v>
      </c>
      <c r="F64" s="20"/>
      <c r="G64" s="335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319"/>
      <c r="U64" s="319"/>
      <c r="V64" s="289" t="str">
        <f t="shared" si="15"/>
        <v/>
      </c>
      <c r="W64" s="289" t="str">
        <f t="shared" si="16"/>
        <v/>
      </c>
      <c r="X64" s="289" t="str">
        <f t="shared" si="17"/>
        <v/>
      </c>
      <c r="Y64" s="290" t="str">
        <f t="shared" si="28"/>
        <v/>
      </c>
      <c r="Z64" s="290" t="str">
        <f t="shared" si="46"/>
        <v/>
      </c>
      <c r="AA64" s="290" t="str">
        <f t="shared" si="47"/>
        <v/>
      </c>
      <c r="AB64" s="293" t="str">
        <f t="shared" si="20"/>
        <v/>
      </c>
      <c r="AC64" s="293" t="str">
        <f t="shared" si="21"/>
        <v/>
      </c>
      <c r="AD64" s="293" t="str">
        <f t="shared" si="48"/>
        <v/>
      </c>
      <c r="AE64" s="293" t="str">
        <f t="shared" si="49"/>
        <v/>
      </c>
      <c r="AF64" s="295" t="str">
        <f t="shared" si="24"/>
        <v/>
      </c>
      <c r="AG64" s="295" t="str">
        <f t="shared" si="25"/>
        <v/>
      </c>
      <c r="AH64" s="295" t="str">
        <f t="shared" si="26"/>
        <v/>
      </c>
      <c r="AI64" s="295" t="str">
        <f t="shared" si="29"/>
        <v/>
      </c>
      <c r="AJ64" s="295" t="str">
        <f t="shared" si="30"/>
        <v/>
      </c>
      <c r="AS64" s="295" t="str">
        <f t="shared" si="50"/>
        <v/>
      </c>
      <c r="BC64" s="355"/>
      <c r="BD64" s="356"/>
      <c r="BE64" s="290"/>
      <c r="BF64" s="359"/>
      <c r="BG64" s="42"/>
      <c r="BV64" s="42"/>
    </row>
    <row r="65" spans="1:74" ht="39.950000000000003" customHeight="1">
      <c r="A65" s="355"/>
      <c r="B65" s="356"/>
      <c r="C65" s="290" t="str">
        <f>IF(COMPTE1!$V65&lt;&gt;"",COMPTE1!$V65,IF(COMPTE1!$W65&lt;&gt;"",COMPTE1!$W65,IF(COMPTE1!$X65&lt;&gt;"",COMPTE1!$X65,IF(COMPTE1!$AB65&lt;&gt;"",COMPTE1!$AB65,IF(COMPTE1!$AF65&lt;&gt;"",COMPTE1!$AF65,IF(COMPTE1!$AG65&lt;&gt;"",COMPTE1!$AG65,IF(COMPTE1!$AH65&lt;&gt;"",COMPTE1!$AH65,COMPTE1!$AC65)))))))</f>
        <v/>
      </c>
      <c r="D65" s="9"/>
      <c r="E65" s="359">
        <f t="shared" si="45"/>
        <v>0</v>
      </c>
      <c r="F65" s="20"/>
      <c r="G65" s="335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319"/>
      <c r="U65" s="319"/>
      <c r="V65" s="289" t="str">
        <f t="shared" si="15"/>
        <v/>
      </c>
      <c r="W65" s="289" t="str">
        <f t="shared" si="16"/>
        <v/>
      </c>
      <c r="X65" s="289" t="str">
        <f t="shared" si="17"/>
        <v/>
      </c>
      <c r="Y65" s="290" t="str">
        <f t="shared" si="28"/>
        <v/>
      </c>
      <c r="Z65" s="290" t="str">
        <f t="shared" si="46"/>
        <v/>
      </c>
      <c r="AA65" s="290" t="str">
        <f t="shared" si="47"/>
        <v/>
      </c>
      <c r="AB65" s="293" t="str">
        <f t="shared" si="20"/>
        <v/>
      </c>
      <c r="AC65" s="293" t="str">
        <f t="shared" si="21"/>
        <v/>
      </c>
      <c r="AD65" s="293" t="str">
        <f t="shared" si="48"/>
        <v/>
      </c>
      <c r="AE65" s="293" t="str">
        <f t="shared" si="49"/>
        <v/>
      </c>
      <c r="AF65" s="295" t="str">
        <f t="shared" si="24"/>
        <v/>
      </c>
      <c r="AG65" s="295" t="str">
        <f t="shared" si="25"/>
        <v/>
      </c>
      <c r="AH65" s="295" t="str">
        <f t="shared" si="26"/>
        <v/>
      </c>
      <c r="AI65" s="295" t="str">
        <f t="shared" si="29"/>
        <v/>
      </c>
      <c r="AJ65" s="295" t="str">
        <f t="shared" si="30"/>
        <v/>
      </c>
      <c r="AS65" s="295" t="str">
        <f t="shared" si="50"/>
        <v/>
      </c>
      <c r="BC65" s="355"/>
      <c r="BD65" s="356"/>
      <c r="BE65" s="290"/>
      <c r="BF65" s="359"/>
      <c r="BG65" s="42"/>
      <c r="BV65" s="42"/>
    </row>
    <row r="66" spans="1:74" ht="39.950000000000003" customHeight="1">
      <c r="A66" s="355"/>
      <c r="B66" s="356"/>
      <c r="C66" s="290" t="str">
        <f>IF(COMPTE1!$V66&lt;&gt;"",COMPTE1!$V66,IF(COMPTE1!$W66&lt;&gt;"",COMPTE1!$W66,IF(COMPTE1!$X66&lt;&gt;"",COMPTE1!$X66,IF(COMPTE1!$AB66&lt;&gt;"",COMPTE1!$AB66,IF(COMPTE1!$AF66&lt;&gt;"",COMPTE1!$AF66,IF(COMPTE1!$AG66&lt;&gt;"",COMPTE1!$AG66,IF(COMPTE1!$AH66&lt;&gt;"",COMPTE1!$AH66,COMPTE1!$AC66)))))))</f>
        <v/>
      </c>
      <c r="D66" s="9"/>
      <c r="E66" s="359">
        <f t="shared" si="45"/>
        <v>0</v>
      </c>
      <c r="F66" s="20"/>
      <c r="G66" s="335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319"/>
      <c r="U66" s="319"/>
      <c r="V66" s="289" t="str">
        <f t="shared" si="15"/>
        <v/>
      </c>
      <c r="W66" s="289" t="str">
        <f t="shared" si="16"/>
        <v/>
      </c>
      <c r="X66" s="289" t="str">
        <f t="shared" si="17"/>
        <v/>
      </c>
      <c r="Y66" s="290" t="str">
        <f t="shared" si="28"/>
        <v/>
      </c>
      <c r="Z66" s="290" t="str">
        <f t="shared" si="46"/>
        <v/>
      </c>
      <c r="AA66" s="290" t="str">
        <f t="shared" si="47"/>
        <v/>
      </c>
      <c r="AB66" s="293" t="str">
        <f t="shared" si="20"/>
        <v/>
      </c>
      <c r="AC66" s="293" t="str">
        <f t="shared" si="21"/>
        <v/>
      </c>
      <c r="AD66" s="293" t="str">
        <f t="shared" si="48"/>
        <v/>
      </c>
      <c r="AE66" s="293" t="str">
        <f t="shared" si="49"/>
        <v/>
      </c>
      <c r="AF66" s="295" t="str">
        <f t="shared" si="24"/>
        <v/>
      </c>
      <c r="AG66" s="295" t="str">
        <f t="shared" si="25"/>
        <v/>
      </c>
      <c r="AH66" s="295" t="str">
        <f t="shared" si="26"/>
        <v/>
      </c>
      <c r="AI66" s="295" t="str">
        <f t="shared" si="29"/>
        <v/>
      </c>
      <c r="AJ66" s="295" t="str">
        <f t="shared" si="30"/>
        <v/>
      </c>
      <c r="AS66" s="295" t="str">
        <f t="shared" si="50"/>
        <v/>
      </c>
      <c r="BC66" s="355"/>
      <c r="BD66" s="356"/>
      <c r="BE66" s="290"/>
      <c r="BF66" s="359"/>
      <c r="BG66" s="42"/>
      <c r="BV66" s="42"/>
    </row>
    <row r="67" spans="1:74" ht="39.950000000000003" customHeight="1">
      <c r="A67" s="355"/>
      <c r="B67" s="356"/>
      <c r="C67" s="290" t="str">
        <f>IF(COMPTE1!$V67&lt;&gt;"",COMPTE1!$V67,IF(COMPTE1!$W67&lt;&gt;"",COMPTE1!$W67,IF(COMPTE1!$X67&lt;&gt;"",COMPTE1!$X67,IF(COMPTE1!$AB67&lt;&gt;"",COMPTE1!$AB67,IF(COMPTE1!$AF67&lt;&gt;"",COMPTE1!$AF67,IF(COMPTE1!$AG67&lt;&gt;"",COMPTE1!$AG67,IF(COMPTE1!$AH67&lt;&gt;"",COMPTE1!$AH67,COMPTE1!$AC67)))))))</f>
        <v/>
      </c>
      <c r="D67" s="9"/>
      <c r="E67" s="359">
        <f t="shared" si="45"/>
        <v>0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319"/>
      <c r="U67" s="319"/>
      <c r="V67" s="289" t="str">
        <f t="shared" si="15"/>
        <v/>
      </c>
      <c r="W67" s="289" t="str">
        <f t="shared" si="16"/>
        <v/>
      </c>
      <c r="X67" s="289" t="str">
        <f t="shared" si="17"/>
        <v/>
      </c>
      <c r="Y67" s="290" t="str">
        <f t="shared" si="28"/>
        <v/>
      </c>
      <c r="Z67" s="290" t="str">
        <f t="shared" si="46"/>
        <v/>
      </c>
      <c r="AA67" s="290" t="str">
        <f t="shared" si="47"/>
        <v/>
      </c>
      <c r="AB67" s="293" t="str">
        <f t="shared" si="20"/>
        <v/>
      </c>
      <c r="AC67" s="293" t="str">
        <f t="shared" si="21"/>
        <v/>
      </c>
      <c r="AD67" s="293" t="str">
        <f t="shared" si="48"/>
        <v/>
      </c>
      <c r="AE67" s="293" t="str">
        <f t="shared" si="49"/>
        <v/>
      </c>
      <c r="AF67" s="295" t="str">
        <f t="shared" si="24"/>
        <v/>
      </c>
      <c r="AG67" s="295" t="str">
        <f t="shared" si="25"/>
        <v/>
      </c>
      <c r="AH67" s="295" t="str">
        <f t="shared" si="26"/>
        <v/>
      </c>
      <c r="AI67" s="295" t="str">
        <f t="shared" si="29"/>
        <v/>
      </c>
      <c r="AJ67" s="295" t="str">
        <f t="shared" si="30"/>
        <v/>
      </c>
      <c r="AS67" s="295" t="str">
        <f t="shared" si="50"/>
        <v/>
      </c>
      <c r="BC67" s="355"/>
      <c r="BD67" s="356"/>
      <c r="BE67" s="290"/>
      <c r="BF67" s="359"/>
      <c r="BG67" s="42"/>
      <c r="BV67" s="42"/>
    </row>
    <row r="68" spans="1:74" ht="39.950000000000003" customHeight="1">
      <c r="A68" s="355"/>
      <c r="B68" s="356"/>
      <c r="C68" s="290" t="str">
        <f>IF(COMPTE1!$V68&lt;&gt;"",COMPTE1!$V68,IF(COMPTE1!$W68&lt;&gt;"",COMPTE1!$W68,IF(COMPTE1!$X68&lt;&gt;"",COMPTE1!$X68,IF(COMPTE1!$AB68&lt;&gt;"",COMPTE1!$AB68,IF(COMPTE1!$AF68&lt;&gt;"",COMPTE1!$AF68,IF(COMPTE1!$AG68&lt;&gt;"",COMPTE1!$AG68,IF(COMPTE1!$AH68&lt;&gt;"",COMPTE1!$AH68,COMPTE1!$AC68)))))))</f>
        <v/>
      </c>
      <c r="D68" s="9"/>
      <c r="E68" s="359">
        <f t="shared" si="45"/>
        <v>0</v>
      </c>
      <c r="F68" s="20"/>
      <c r="G68" s="335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319"/>
      <c r="U68" s="319"/>
      <c r="V68" s="289" t="str">
        <f t="shared" si="15"/>
        <v/>
      </c>
      <c r="W68" s="289" t="str">
        <f t="shared" si="16"/>
        <v/>
      </c>
      <c r="X68" s="289" t="str">
        <f t="shared" si="17"/>
        <v/>
      </c>
      <c r="Y68" s="290" t="str">
        <f t="shared" si="28"/>
        <v/>
      </c>
      <c r="Z68" s="290" t="str">
        <f t="shared" si="46"/>
        <v/>
      </c>
      <c r="AA68" s="290" t="str">
        <f t="shared" si="47"/>
        <v/>
      </c>
      <c r="AB68" s="293" t="str">
        <f t="shared" si="20"/>
        <v/>
      </c>
      <c r="AC68" s="293" t="str">
        <f t="shared" si="21"/>
        <v/>
      </c>
      <c r="AD68" s="293" t="str">
        <f t="shared" si="48"/>
        <v/>
      </c>
      <c r="AE68" s="293" t="str">
        <f t="shared" si="49"/>
        <v/>
      </c>
      <c r="AF68" s="295" t="str">
        <f t="shared" si="24"/>
        <v/>
      </c>
      <c r="AG68" s="295" t="str">
        <f t="shared" si="25"/>
        <v/>
      </c>
      <c r="AH68" s="295" t="str">
        <f t="shared" si="26"/>
        <v/>
      </c>
      <c r="AI68" s="295" t="str">
        <f t="shared" si="29"/>
        <v/>
      </c>
      <c r="AJ68" s="295" t="str">
        <f t="shared" si="30"/>
        <v/>
      </c>
      <c r="AS68" s="295" t="str">
        <f t="shared" si="50"/>
        <v/>
      </c>
      <c r="BC68" s="355"/>
      <c r="BD68" s="356"/>
      <c r="BE68" s="290"/>
      <c r="BF68" s="359"/>
      <c r="BG68" s="42"/>
      <c r="BV68" s="42"/>
    </row>
    <row r="69" spans="1:74" ht="39.950000000000003" customHeight="1">
      <c r="A69" s="355"/>
      <c r="B69" s="356"/>
      <c r="C69" s="290" t="str">
        <f>IF(COMPTE1!$V69&lt;&gt;"",COMPTE1!$V69,IF(COMPTE1!$W69&lt;&gt;"",COMPTE1!$W69,IF(COMPTE1!$X69&lt;&gt;"",COMPTE1!$X69,IF(COMPTE1!$AB69&lt;&gt;"",COMPTE1!$AB69,IF(COMPTE1!$AF69&lt;&gt;"",COMPTE1!$AF69,IF(COMPTE1!$AG69&lt;&gt;"",COMPTE1!$AG69,IF(COMPTE1!$AH69&lt;&gt;"",COMPTE1!$AH69,COMPTE1!$AC69)))))))</f>
        <v/>
      </c>
      <c r="D69" s="9"/>
      <c r="E69" s="359">
        <f t="shared" si="45"/>
        <v>0</v>
      </c>
      <c r="F69" s="20"/>
      <c r="G69" s="335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319"/>
      <c r="U69" s="319"/>
      <c r="V69" s="289" t="str">
        <f t="shared" si="15"/>
        <v/>
      </c>
      <c r="W69" s="289" t="str">
        <f t="shared" si="16"/>
        <v/>
      </c>
      <c r="X69" s="289" t="str">
        <f t="shared" si="17"/>
        <v/>
      </c>
      <c r="Y69" s="290" t="str">
        <f t="shared" si="28"/>
        <v/>
      </c>
      <c r="Z69" s="290" t="str">
        <f t="shared" si="46"/>
        <v/>
      </c>
      <c r="AA69" s="290" t="str">
        <f t="shared" si="47"/>
        <v/>
      </c>
      <c r="AB69" s="293" t="str">
        <f t="shared" si="20"/>
        <v/>
      </c>
      <c r="AC69" s="293" t="str">
        <f t="shared" si="21"/>
        <v/>
      </c>
      <c r="AD69" s="293" t="str">
        <f t="shared" si="48"/>
        <v/>
      </c>
      <c r="AE69" s="293" t="str">
        <f t="shared" si="49"/>
        <v/>
      </c>
      <c r="AF69" s="295" t="str">
        <f t="shared" si="24"/>
        <v/>
      </c>
      <c r="AG69" s="295" t="str">
        <f t="shared" si="25"/>
        <v/>
      </c>
      <c r="AH69" s="295" t="str">
        <f t="shared" si="26"/>
        <v/>
      </c>
      <c r="AI69" s="295" t="str">
        <f t="shared" si="29"/>
        <v/>
      </c>
      <c r="AJ69" s="295" t="str">
        <f t="shared" si="30"/>
        <v/>
      </c>
      <c r="AS69" s="295" t="str">
        <f t="shared" si="50"/>
        <v/>
      </c>
      <c r="BC69" s="355"/>
      <c r="BD69" s="356"/>
      <c r="BE69" s="290"/>
      <c r="BF69" s="359"/>
      <c r="BG69" s="42"/>
      <c r="BV69" s="42"/>
    </row>
    <row r="70" spans="1:74" ht="39.950000000000003" customHeight="1">
      <c r="A70" s="355"/>
      <c r="B70" s="356"/>
      <c r="C70" s="290" t="str">
        <f>IF(COMPTE1!$V70&lt;&gt;"",COMPTE1!$V70,IF(COMPTE1!$W70&lt;&gt;"",COMPTE1!$W70,IF(COMPTE1!$X70&lt;&gt;"",COMPTE1!$X70,IF(COMPTE1!$AB70&lt;&gt;"",COMPTE1!$AB70,IF(COMPTE1!$AF70&lt;&gt;"",COMPTE1!$AF70,IF(COMPTE1!$AG70&lt;&gt;"",COMPTE1!$AG70,IF(COMPTE1!$AH70&lt;&gt;"",COMPTE1!$AH70,COMPTE1!$AC70)))))))</f>
        <v/>
      </c>
      <c r="D70" s="9"/>
      <c r="E70" s="359">
        <f t="shared" si="45"/>
        <v>0</v>
      </c>
      <c r="F70" s="20"/>
      <c r="G70" s="335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319"/>
      <c r="U70" s="319"/>
      <c r="V70" s="289" t="str">
        <f t="shared" si="15"/>
        <v/>
      </c>
      <c r="W70" s="289" t="str">
        <f t="shared" si="16"/>
        <v/>
      </c>
      <c r="X70" s="289" t="str">
        <f t="shared" si="17"/>
        <v/>
      </c>
      <c r="Y70" s="290" t="str">
        <f t="shared" si="28"/>
        <v/>
      </c>
      <c r="Z70" s="290" t="str">
        <f t="shared" si="46"/>
        <v/>
      </c>
      <c r="AA70" s="290" t="str">
        <f t="shared" si="47"/>
        <v/>
      </c>
      <c r="AB70" s="293" t="str">
        <f t="shared" si="20"/>
        <v/>
      </c>
      <c r="AC70" s="293" t="str">
        <f t="shared" si="21"/>
        <v/>
      </c>
      <c r="AD70" s="293" t="str">
        <f t="shared" si="48"/>
        <v/>
      </c>
      <c r="AE70" s="293" t="str">
        <f t="shared" si="49"/>
        <v/>
      </c>
      <c r="AF70" s="295" t="str">
        <f t="shared" si="24"/>
        <v/>
      </c>
      <c r="AG70" s="295" t="str">
        <f t="shared" si="25"/>
        <v/>
      </c>
      <c r="AH70" s="295" t="str">
        <f t="shared" si="26"/>
        <v/>
      </c>
      <c r="AI70" s="295" t="str">
        <f t="shared" si="29"/>
        <v/>
      </c>
      <c r="AJ70" s="295" t="str">
        <f t="shared" si="30"/>
        <v/>
      </c>
      <c r="AS70" s="295" t="str">
        <f t="shared" si="50"/>
        <v/>
      </c>
      <c r="BC70" s="355"/>
      <c r="BD70" s="356"/>
      <c r="BE70" s="290"/>
      <c r="BF70" s="359"/>
      <c r="BG70" s="42"/>
      <c r="BV70" s="42"/>
    </row>
    <row r="71" spans="1:74" ht="39.950000000000003" customHeight="1">
      <c r="A71" s="355"/>
      <c r="B71" s="356"/>
      <c r="C71" s="290" t="str">
        <f>IF(COMPTE1!$V71&lt;&gt;"",COMPTE1!$V71,IF(COMPTE1!$W71&lt;&gt;"",COMPTE1!$W71,IF(COMPTE1!$X71&lt;&gt;"",COMPTE1!$X71,IF(COMPTE1!$AB71&lt;&gt;"",COMPTE1!$AB71,IF(COMPTE1!$AF71&lt;&gt;"",COMPTE1!$AF71,IF(COMPTE1!$AG71&lt;&gt;"",COMPTE1!$AG71,IF(COMPTE1!$AH71&lt;&gt;"",COMPTE1!$AH71,COMPTE1!$AC71)))))))</f>
        <v/>
      </c>
      <c r="D71" s="9"/>
      <c r="E71" s="359">
        <f t="shared" si="45"/>
        <v>0</v>
      </c>
      <c r="F71" s="20"/>
      <c r="G71" s="335"/>
      <c r="H71" s="2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19"/>
      <c r="U71" s="319"/>
      <c r="V71" s="289" t="str">
        <f t="shared" si="15"/>
        <v/>
      </c>
      <c r="W71" s="289" t="str">
        <f t="shared" si="16"/>
        <v/>
      </c>
      <c r="X71" s="289" t="str">
        <f t="shared" si="17"/>
        <v/>
      </c>
      <c r="Y71" s="290" t="str">
        <f t="shared" si="28"/>
        <v/>
      </c>
      <c r="Z71" s="290" t="str">
        <f t="shared" si="46"/>
        <v/>
      </c>
      <c r="AA71" s="290" t="str">
        <f t="shared" si="47"/>
        <v/>
      </c>
      <c r="AB71" s="293" t="str">
        <f t="shared" si="20"/>
        <v/>
      </c>
      <c r="AC71" s="293" t="str">
        <f t="shared" si="21"/>
        <v/>
      </c>
      <c r="AD71" s="293" t="str">
        <f t="shared" si="48"/>
        <v/>
      </c>
      <c r="AE71" s="293" t="str">
        <f t="shared" si="49"/>
        <v/>
      </c>
      <c r="AF71" s="295" t="str">
        <f t="shared" si="24"/>
        <v/>
      </c>
      <c r="AG71" s="295" t="str">
        <f t="shared" si="25"/>
        <v/>
      </c>
      <c r="AH71" s="295" t="str">
        <f t="shared" si="26"/>
        <v/>
      </c>
      <c r="AI71" s="295" t="str">
        <f t="shared" si="29"/>
        <v/>
      </c>
      <c r="AJ71" s="295" t="str">
        <f t="shared" si="30"/>
        <v/>
      </c>
      <c r="AS71" s="295" t="str">
        <f t="shared" si="50"/>
        <v/>
      </c>
      <c r="BC71" s="355"/>
      <c r="BD71" s="356"/>
      <c r="BE71" s="290"/>
      <c r="BF71" s="359"/>
      <c r="BG71" s="42"/>
      <c r="BV71" s="42"/>
    </row>
    <row r="72" spans="1:74" ht="39.950000000000003" customHeight="1">
      <c r="A72" s="355"/>
      <c r="B72" s="356"/>
      <c r="C72" s="290" t="str">
        <f>IF(COMPTE1!$V72&lt;&gt;"",COMPTE1!$V72,IF(COMPTE1!$W72&lt;&gt;"",COMPTE1!$W72,IF(COMPTE1!$X72&lt;&gt;"",COMPTE1!$X72,IF(COMPTE1!$AB72&lt;&gt;"",COMPTE1!$AB72,IF(COMPTE1!$AF72&lt;&gt;"",COMPTE1!$AF72,IF(COMPTE1!$AG72&lt;&gt;"",COMPTE1!$AG72,IF(COMPTE1!$AH72&lt;&gt;"",COMPTE1!$AH72,COMPTE1!$AC72)))))))</f>
        <v/>
      </c>
      <c r="D72" s="9"/>
      <c r="E72" s="359">
        <f t="shared" ref="E72:E103" si="54">SUM($F72:$U72)</f>
        <v>0</v>
      </c>
      <c r="F72" s="20"/>
      <c r="G72" s="335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319"/>
      <c r="U72" s="319"/>
      <c r="V72" s="289" t="str">
        <f t="shared" ref="V72:V135" si="55">IF($B72="C6810","FRAIS BANCAIRES",IF($B72="C6110","ENTRETIEN",IF($B72="C6111","VETURE",IF($B72="C6112","AIDES MENAGERES",IF($B72="C6210","LOYER, HOTEL",IF($B72="C6211","COPROPRIETE",IF($B72="C6212","EDF, EAU, TEL",IF($B72="C6213","DETTES",""))))))))</f>
        <v/>
      </c>
      <c r="W72" s="289" t="str">
        <f t="shared" ref="W72:W135" si="56">IF($B72="C6214","OBSEQUES ET PRESTATIONS FUNERAIRES",IF($B72="C6215","TRAVAUX, DEMENAGEMENTS",IF($B72="C6216","SORTIES ET ANNIVERSAIRES",IF($B72="C6217","HEBERGEMENT FOYER, MAISON DE RETRAITE",IF($B72="C6310","IMPOTS",IF($B72="C6311","VACANCES, LOISIRS, ABONNEMENTS",IF($B72="C6312","HONORAIRES",IF($B72="C6313","SOLDE FDG ANNEE PASSEE",""))))))))</f>
        <v/>
      </c>
      <c r="X72" s="289" t="str">
        <f t="shared" ref="X72:X135" si="57">IF($B72="C6410","ASSURANCES",IF($B72="C6510","ACHAT MATERIEL, MOBILIER",IF($B72="C6610","FRAIS MEDICAUX ET MUTUELLE ET REMBOURSEMENTS",IF($B72="C6611","MUTUELLE SANTE",IF($B72="C6710","IMOINS VALUES SUR TITRES",IF($B72="C6910","PROVISIONS SUR EMOLUMENTS",""))))))</f>
        <v/>
      </c>
      <c r="Y72" s="290" t="str">
        <f t="shared" si="28"/>
        <v/>
      </c>
      <c r="Z72" s="290" t="str">
        <f t="shared" ref="Z72:Z103" si="58">IF($B72="C6214","OBSEQUES ET PRESTATIONS FUNERAIRES",IF($B72="C6215","TRAVAUX, DEMENAGEMENTS",IF($B72="C6216","SORTIES ET ANNIVERSAIRES",IF($B72="C6217","HEBERGEMENT FOYER, MAISON DE RETRAITE",IF($B72="C6310","IMPOTS",IF($B72="C6311","VACANCES, LOISIRS, ABONNEMENTS",IF($B72="C6312","HONORAIRES",IF($B72="C6313","SOLDE FDG ANNEE PASSEE",""))))))))</f>
        <v/>
      </c>
      <c r="AA72" s="290" t="str">
        <f t="shared" ref="AA72:AA103" si="59">IF($B72="C6410","ASSURANCES",IF($B72="C6510","ACHAT MATERIEL, MOBILIER",IF($B72="C6610","FRAIS MEDICAUX ET MUTUELLE ET REMBOURSEMENTS",IF($B72="C6611","MUTUELLE SANTE",IF($B72="C6710","IMOINS VALUES SUR TITRES",IF($B72="C6910","PROVISIONS SUR EMOLUMENTS",""))))))</f>
        <v/>
      </c>
      <c r="AB72" s="293" t="str">
        <f t="shared" ref="AB72:AB135" si="60">IF($B72="C5111",$AL$6,IF($B72="C5112",$AL$7,IF($B72="C5113",$AL$8,IF($B72="C5121",$AL$9,IF($B72="C5122",$AL$10,IF($B72="C5123",$AL$11,IF($B72="C5130",$AL$12,IF($B72="C5140",$AL$13,""))))))))</f>
        <v/>
      </c>
      <c r="AC72" s="293" t="str">
        <f t="shared" ref="AC72:AC135" si="61">IF($B72="C5150",$AL$14,IF($B72="C5160",$AL$15,IF($B72="C5170",$AL$16,IF($B72="C5180",$AL$17,IF($B72="C5190",$AL$18,IF($B72="C5190",$AL$19,""))))))</f>
        <v/>
      </c>
      <c r="AD72" s="293" t="str">
        <f t="shared" ref="AD72:AD103" si="62">IF($B72="C5111",$AL$6,IF($B72="C5112",$AL$7,IF($B72="C5113",$AL$8,IF($B72="C5121",$AL$9,IF($B72="C5122",$AL$10,IF($B72="C5123",$AL$11,IF($B72="C5130",$AL$12,IF($B72="C5140",$AL$13,""))))))))</f>
        <v/>
      </c>
      <c r="AE72" s="293" t="str">
        <f t="shared" ref="AE72:AE103" si="63">IF($B72="C5150",$AL$14,IF($B72="C5160",$AL$15,IF($B72="C5170",$AL$16,IF($B72="C5180",$AL$17,IF($B72="C5190",$AL$18,IF($B72="C5190",$AL$19,""))))))</f>
        <v/>
      </c>
      <c r="AF72" s="295" t="str">
        <f t="shared" ref="AF72:AF135" si="64">IF($B72="C7001","PENSION 1",IF($B72="C7002","PENSION 2",IF($B72="C7003","PENSION 3",IF($B72="C7101","PENSION 4",IF($B72="C7102","PENSION 5",IF($B72="C7103","PENSION 6",IF($B72="C7104","PENSION 7","")))))))</f>
        <v/>
      </c>
      <c r="AG72" s="295" t="str">
        <f t="shared" ref="AG72:AG135" si="65">IF($B72="C7201","PENSION 8",IF($B72="C7301","PENSION 9",IF($B72="C7401","PENSION 10",IF($B72="C7501","CAF",IF($B72="C7601","RENTE VIAGERE",IF($B72="C7602","ENCAISSEMENT LOYERS",IF($B72="C7603","INTERETS PLACEMENTS","")))))))</f>
        <v/>
      </c>
      <c r="AH72" s="295" t="str">
        <f t="shared" ref="AH72:AH135" si="66">IF($B72="C7604","COUPONS ET PLUS VALUES SUR TITRES",IF($B72="C7605","ALS : VIREMENTS CAF",IF($B72="C7606","REMBOURSEMENT MUTUELLE",IF($B72="C7607","VENTE MAISON OU TERRAIN",IF($B72="C7608","VENTE MOBILIER",IF($B72="C7701","ENCAISSEMENT SUCCESSION",IF($B72="C7901","AUTRES RECETTES DIVERSES","")))))))</f>
        <v/>
      </c>
      <c r="AI72" s="295" t="str">
        <f t="shared" si="29"/>
        <v/>
      </c>
      <c r="AJ72" s="295" t="str">
        <f t="shared" si="30"/>
        <v/>
      </c>
      <c r="AS72" s="295" t="str">
        <f t="shared" ref="AS72:AS103" si="67">IF($B72="C7604","COUPONS ET PLUS VALUES SUR TITRES",IF($B72="C7605","ALS : VIREMENTS CAF",IF($B72="C7606","REMBOURSEMENT MUTUELLE",IF($B72="C7607","VENTE MAISON OU TERRAIN",IF($B72="C7608","VENTE MOBILIER",IF($B72="C7701","ENCAISSEMENT SUCCESSION",IF($B72="C7901","AUTRES RECETTES DIVERSES","")))))))</f>
        <v/>
      </c>
      <c r="BC72" s="355"/>
      <c r="BD72" s="356"/>
      <c r="BE72" s="290"/>
      <c r="BF72" s="359"/>
      <c r="BG72" s="42"/>
      <c r="BV72" s="42"/>
    </row>
    <row r="73" spans="1:74" ht="39.950000000000003" customHeight="1">
      <c r="A73" s="355"/>
      <c r="B73" s="356"/>
      <c r="C73" s="290" t="str">
        <f>IF(COMPTE1!$V73&lt;&gt;"",COMPTE1!$V73,IF(COMPTE1!$W73&lt;&gt;"",COMPTE1!$W73,IF(COMPTE1!$X73&lt;&gt;"",COMPTE1!$X73,IF(COMPTE1!$AB73&lt;&gt;"",COMPTE1!$AB73,IF(COMPTE1!$AF73&lt;&gt;"",COMPTE1!$AF73,IF(COMPTE1!$AG73&lt;&gt;"",COMPTE1!$AG73,IF(COMPTE1!$AH73&lt;&gt;"",COMPTE1!$AH73,COMPTE1!$AC73)))))))</f>
        <v/>
      </c>
      <c r="D73" s="9"/>
      <c r="E73" s="359">
        <f t="shared" si="54"/>
        <v>0</v>
      </c>
      <c r="F73" s="20"/>
      <c r="G73" s="335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319"/>
      <c r="U73" s="319"/>
      <c r="V73" s="289" t="str">
        <f t="shared" si="55"/>
        <v/>
      </c>
      <c r="W73" s="289" t="str">
        <f t="shared" si="56"/>
        <v/>
      </c>
      <c r="X73" s="289" t="str">
        <f t="shared" si="57"/>
        <v/>
      </c>
      <c r="Y73" s="290" t="str">
        <f t="shared" ref="Y73:Y136" si="68">IF($B73="C6810","FRAIS BANCAIRES",IF($B73="C6110","ENTRETIEN",IF($B73="C6111","VETURE",IF($B73="C6112","AIDES MENAGERES",IF($B73="C6210","LOYER, HOTEL",IF($B73="C6211","COPROPRIETE",IF($B73="C6212","EDF, EAU, TEL",IF($B73="C6213","DETTES",""))))))))</f>
        <v/>
      </c>
      <c r="Z73" s="290" t="str">
        <f t="shared" si="58"/>
        <v/>
      </c>
      <c r="AA73" s="290" t="str">
        <f t="shared" si="59"/>
        <v/>
      </c>
      <c r="AB73" s="293" t="str">
        <f t="shared" si="60"/>
        <v/>
      </c>
      <c r="AC73" s="293" t="str">
        <f t="shared" si="61"/>
        <v/>
      </c>
      <c r="AD73" s="293" t="str">
        <f t="shared" si="62"/>
        <v/>
      </c>
      <c r="AE73" s="293" t="str">
        <f t="shared" si="63"/>
        <v/>
      </c>
      <c r="AF73" s="295" t="str">
        <f t="shared" si="64"/>
        <v/>
      </c>
      <c r="AG73" s="295" t="str">
        <f t="shared" si="65"/>
        <v/>
      </c>
      <c r="AH73" s="295" t="str">
        <f t="shared" si="66"/>
        <v/>
      </c>
      <c r="AI73" s="295" t="str">
        <f t="shared" ref="AI73:AI136" si="69">IF($B73="C7001","PENSION 1",IF($B73="C7002","PENSION 2",IF($B73="C7003","PENSION 3",IF($B73="C7101","PENSION 4",IF($B73="C7102","PENSION 5",IF($B73="C7103","PENSION 6",IF($B73="C7104","PENSION 7","")))))))</f>
        <v/>
      </c>
      <c r="AJ73" s="295" t="str">
        <f t="shared" ref="AJ73:AJ136" si="70">IF($B73="C7201","PENSION 8",IF($B73="C7301","PENSION 9",IF($B73="C7401","PENSION 10",IF($B73="C7501","CAF",IF($B73="C7601","RENTE VIAGERE",IF($B73="C7602","ENCAISSEMENT LOYERS",IF($B73="C7603","INTERETS PLACEMENTS","")))))))</f>
        <v/>
      </c>
      <c r="AS73" s="295" t="str">
        <f t="shared" si="67"/>
        <v/>
      </c>
      <c r="BC73" s="355"/>
      <c r="BD73" s="356"/>
      <c r="BE73" s="290"/>
      <c r="BF73" s="359"/>
      <c r="BG73" s="42"/>
      <c r="BV73" s="42"/>
    </row>
    <row r="74" spans="1:74" ht="39.950000000000003" customHeight="1">
      <c r="A74" s="355"/>
      <c r="B74" s="356"/>
      <c r="C74" s="290" t="str">
        <f>IF(COMPTE1!$V74&lt;&gt;"",COMPTE1!$V74,IF(COMPTE1!$W74&lt;&gt;"",COMPTE1!$W74,IF(COMPTE1!$X74&lt;&gt;"",COMPTE1!$X74,IF(COMPTE1!$AB74&lt;&gt;"",COMPTE1!$AB74,IF(COMPTE1!$AF74&lt;&gt;"",COMPTE1!$AF74,IF(COMPTE1!$AG74&lt;&gt;"",COMPTE1!$AG74,IF(COMPTE1!$AH74&lt;&gt;"",COMPTE1!$AH74,COMPTE1!$AC74)))))))</f>
        <v/>
      </c>
      <c r="D74" s="9"/>
      <c r="E74" s="359">
        <f t="shared" si="54"/>
        <v>0</v>
      </c>
      <c r="F74" s="20"/>
      <c r="G74" s="335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319"/>
      <c r="U74" s="319"/>
      <c r="V74" s="289" t="str">
        <f t="shared" si="55"/>
        <v/>
      </c>
      <c r="W74" s="289" t="str">
        <f t="shared" si="56"/>
        <v/>
      </c>
      <c r="X74" s="289" t="str">
        <f t="shared" si="57"/>
        <v/>
      </c>
      <c r="Y74" s="290" t="str">
        <f t="shared" si="68"/>
        <v/>
      </c>
      <c r="Z74" s="290" t="str">
        <f t="shared" si="58"/>
        <v/>
      </c>
      <c r="AA74" s="290" t="str">
        <f t="shared" si="59"/>
        <v/>
      </c>
      <c r="AB74" s="293" t="str">
        <f t="shared" si="60"/>
        <v/>
      </c>
      <c r="AC74" s="293" t="str">
        <f t="shared" si="61"/>
        <v/>
      </c>
      <c r="AD74" s="293" t="str">
        <f t="shared" si="62"/>
        <v/>
      </c>
      <c r="AE74" s="293" t="str">
        <f t="shared" si="63"/>
        <v/>
      </c>
      <c r="AF74" s="295" t="str">
        <f t="shared" si="64"/>
        <v/>
      </c>
      <c r="AG74" s="295" t="str">
        <f t="shared" si="65"/>
        <v/>
      </c>
      <c r="AH74" s="295" t="str">
        <f t="shared" si="66"/>
        <v/>
      </c>
      <c r="AI74" s="295" t="str">
        <f t="shared" si="69"/>
        <v/>
      </c>
      <c r="AJ74" s="295" t="str">
        <f t="shared" si="70"/>
        <v/>
      </c>
      <c r="AS74" s="295" t="str">
        <f t="shared" si="67"/>
        <v/>
      </c>
      <c r="BC74" s="355"/>
      <c r="BD74" s="356"/>
      <c r="BE74" s="290"/>
      <c r="BF74" s="359"/>
      <c r="BG74" s="42"/>
      <c r="BV74" s="42"/>
    </row>
    <row r="75" spans="1:74" ht="39.950000000000003" customHeight="1">
      <c r="A75" s="355"/>
      <c r="B75" s="356"/>
      <c r="C75" s="290" t="str">
        <f>IF(COMPTE1!$V75&lt;&gt;"",COMPTE1!$V75,IF(COMPTE1!$W75&lt;&gt;"",COMPTE1!$W75,IF(COMPTE1!$X75&lt;&gt;"",COMPTE1!$X75,IF(COMPTE1!$AB75&lt;&gt;"",COMPTE1!$AB75,IF(COMPTE1!$AF75&lt;&gt;"",COMPTE1!$AF75,IF(COMPTE1!$AG75&lt;&gt;"",COMPTE1!$AG75,IF(COMPTE1!$AH75&lt;&gt;"",COMPTE1!$AH75,COMPTE1!$AC75)))))))</f>
        <v/>
      </c>
      <c r="D75" s="9"/>
      <c r="E75" s="359">
        <f t="shared" si="54"/>
        <v>0</v>
      </c>
      <c r="F75" s="20"/>
      <c r="G75" s="335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319"/>
      <c r="U75" s="319"/>
      <c r="V75" s="289" t="str">
        <f t="shared" si="55"/>
        <v/>
      </c>
      <c r="W75" s="289" t="str">
        <f t="shared" si="56"/>
        <v/>
      </c>
      <c r="X75" s="289" t="str">
        <f t="shared" si="57"/>
        <v/>
      </c>
      <c r="Y75" s="290" t="str">
        <f t="shared" si="68"/>
        <v/>
      </c>
      <c r="Z75" s="290" t="str">
        <f t="shared" si="58"/>
        <v/>
      </c>
      <c r="AA75" s="290" t="str">
        <f t="shared" si="59"/>
        <v/>
      </c>
      <c r="AB75" s="293" t="str">
        <f t="shared" si="60"/>
        <v/>
      </c>
      <c r="AC75" s="293" t="str">
        <f t="shared" si="61"/>
        <v/>
      </c>
      <c r="AD75" s="293" t="str">
        <f t="shared" si="62"/>
        <v/>
      </c>
      <c r="AE75" s="293" t="str">
        <f t="shared" si="63"/>
        <v/>
      </c>
      <c r="AF75" s="295" t="str">
        <f t="shared" si="64"/>
        <v/>
      </c>
      <c r="AG75" s="295" t="str">
        <f t="shared" si="65"/>
        <v/>
      </c>
      <c r="AH75" s="295" t="str">
        <f t="shared" si="66"/>
        <v/>
      </c>
      <c r="AI75" s="295" t="str">
        <f t="shared" si="69"/>
        <v/>
      </c>
      <c r="AJ75" s="295" t="str">
        <f t="shared" si="70"/>
        <v/>
      </c>
      <c r="AS75" s="295" t="str">
        <f t="shared" si="67"/>
        <v/>
      </c>
      <c r="BC75" s="355"/>
      <c r="BD75" s="356"/>
      <c r="BE75" s="290"/>
      <c r="BF75" s="359"/>
      <c r="BG75" s="42"/>
      <c r="BV75" s="42"/>
    </row>
    <row r="76" spans="1:74" ht="39.950000000000003" customHeight="1">
      <c r="A76" s="355"/>
      <c r="B76" s="356"/>
      <c r="C76" s="290" t="str">
        <f>IF(COMPTE1!$V76&lt;&gt;"",COMPTE1!$V76,IF(COMPTE1!$W76&lt;&gt;"",COMPTE1!$W76,IF(COMPTE1!$X76&lt;&gt;"",COMPTE1!$X76,IF(COMPTE1!$AB76&lt;&gt;"",COMPTE1!$AB76,IF(COMPTE1!$AF76&lt;&gt;"",COMPTE1!$AF76,IF(COMPTE1!$AG76&lt;&gt;"",COMPTE1!$AG76,IF(COMPTE1!$AH76&lt;&gt;"",COMPTE1!$AH76,COMPTE1!$AC76)))))))</f>
        <v/>
      </c>
      <c r="D76" s="9"/>
      <c r="E76" s="359">
        <f t="shared" si="54"/>
        <v>0</v>
      </c>
      <c r="F76" s="20"/>
      <c r="G76" s="335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319"/>
      <c r="U76" s="319"/>
      <c r="V76" s="289" t="str">
        <f t="shared" si="55"/>
        <v/>
      </c>
      <c r="W76" s="289" t="str">
        <f t="shared" si="56"/>
        <v/>
      </c>
      <c r="X76" s="289" t="str">
        <f t="shared" si="57"/>
        <v/>
      </c>
      <c r="Y76" s="290" t="str">
        <f t="shared" si="68"/>
        <v/>
      </c>
      <c r="Z76" s="290" t="str">
        <f t="shared" si="58"/>
        <v/>
      </c>
      <c r="AA76" s="290" t="str">
        <f t="shared" si="59"/>
        <v/>
      </c>
      <c r="AB76" s="293" t="str">
        <f t="shared" si="60"/>
        <v/>
      </c>
      <c r="AC76" s="293" t="str">
        <f t="shared" si="61"/>
        <v/>
      </c>
      <c r="AD76" s="293" t="str">
        <f t="shared" si="62"/>
        <v/>
      </c>
      <c r="AE76" s="293" t="str">
        <f t="shared" si="63"/>
        <v/>
      </c>
      <c r="AF76" s="295" t="str">
        <f t="shared" si="64"/>
        <v/>
      </c>
      <c r="AG76" s="295" t="str">
        <f t="shared" si="65"/>
        <v/>
      </c>
      <c r="AH76" s="295" t="str">
        <f t="shared" si="66"/>
        <v/>
      </c>
      <c r="AI76" s="295" t="str">
        <f t="shared" si="69"/>
        <v/>
      </c>
      <c r="AJ76" s="295" t="str">
        <f t="shared" si="70"/>
        <v/>
      </c>
      <c r="AS76" s="295" t="str">
        <f t="shared" si="67"/>
        <v/>
      </c>
      <c r="BC76" s="355"/>
      <c r="BD76" s="356"/>
      <c r="BE76" s="290"/>
      <c r="BF76" s="359"/>
      <c r="BG76" s="42"/>
      <c r="BV76" s="42"/>
    </row>
    <row r="77" spans="1:74" ht="39.950000000000003" customHeight="1">
      <c r="A77" s="355"/>
      <c r="B77" s="356"/>
      <c r="C77" s="290" t="str">
        <f>IF(COMPTE1!$V77&lt;&gt;"",COMPTE1!$V77,IF(COMPTE1!$W77&lt;&gt;"",COMPTE1!$W77,IF(COMPTE1!$X77&lt;&gt;"",COMPTE1!$X77,IF(COMPTE1!$AB77&lt;&gt;"",COMPTE1!$AB77,IF(COMPTE1!$AF77&lt;&gt;"",COMPTE1!$AF77,IF(COMPTE1!$AG77&lt;&gt;"",COMPTE1!$AG77,IF(COMPTE1!$AH77&lt;&gt;"",COMPTE1!$AH77,COMPTE1!$AC77)))))))</f>
        <v/>
      </c>
      <c r="D77" s="9"/>
      <c r="E77" s="359">
        <f t="shared" si="54"/>
        <v>0</v>
      </c>
      <c r="F77" s="20"/>
      <c r="G77" s="335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319"/>
      <c r="U77" s="319"/>
      <c r="V77" s="289" t="str">
        <f t="shared" si="55"/>
        <v/>
      </c>
      <c r="W77" s="289" t="str">
        <f t="shared" si="56"/>
        <v/>
      </c>
      <c r="X77" s="289" t="str">
        <f t="shared" si="57"/>
        <v/>
      </c>
      <c r="Y77" s="290" t="str">
        <f t="shared" si="68"/>
        <v/>
      </c>
      <c r="Z77" s="290" t="str">
        <f t="shared" si="58"/>
        <v/>
      </c>
      <c r="AA77" s="290" t="str">
        <f t="shared" si="59"/>
        <v/>
      </c>
      <c r="AB77" s="293" t="str">
        <f t="shared" si="60"/>
        <v/>
      </c>
      <c r="AC77" s="293" t="str">
        <f t="shared" si="61"/>
        <v/>
      </c>
      <c r="AD77" s="293" t="str">
        <f t="shared" si="62"/>
        <v/>
      </c>
      <c r="AE77" s="293" t="str">
        <f t="shared" si="63"/>
        <v/>
      </c>
      <c r="AF77" s="295" t="str">
        <f t="shared" si="64"/>
        <v/>
      </c>
      <c r="AG77" s="295" t="str">
        <f t="shared" si="65"/>
        <v/>
      </c>
      <c r="AH77" s="295" t="str">
        <f t="shared" si="66"/>
        <v/>
      </c>
      <c r="AI77" s="295" t="str">
        <f t="shared" si="69"/>
        <v/>
      </c>
      <c r="AJ77" s="295" t="str">
        <f t="shared" si="70"/>
        <v/>
      </c>
      <c r="AS77" s="295" t="str">
        <f t="shared" si="67"/>
        <v/>
      </c>
      <c r="BC77" s="355"/>
      <c r="BD77" s="356"/>
      <c r="BE77" s="290"/>
      <c r="BF77" s="359"/>
      <c r="BG77" s="42"/>
      <c r="BV77" s="42"/>
    </row>
    <row r="78" spans="1:74" ht="39.950000000000003" customHeight="1">
      <c r="A78" s="355"/>
      <c r="B78" s="356"/>
      <c r="C78" s="290" t="str">
        <f>IF(COMPTE1!$V78&lt;&gt;"",COMPTE1!$V78,IF(COMPTE1!$W78&lt;&gt;"",COMPTE1!$W78,IF(COMPTE1!$X78&lt;&gt;"",COMPTE1!$X78,IF(COMPTE1!$AB78&lt;&gt;"",COMPTE1!$AB78,IF(COMPTE1!$AF78&lt;&gt;"",COMPTE1!$AF78,IF(COMPTE1!$AG78&lt;&gt;"",COMPTE1!$AG78,IF(COMPTE1!$AH78&lt;&gt;"",COMPTE1!$AH78,COMPTE1!$AC78)))))))</f>
        <v/>
      </c>
      <c r="D78" s="9"/>
      <c r="E78" s="359">
        <f t="shared" si="54"/>
        <v>0</v>
      </c>
      <c r="F78" s="20"/>
      <c r="G78" s="335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319"/>
      <c r="U78" s="319"/>
      <c r="V78" s="289" t="str">
        <f t="shared" si="55"/>
        <v/>
      </c>
      <c r="W78" s="289" t="str">
        <f t="shared" si="56"/>
        <v/>
      </c>
      <c r="X78" s="289" t="str">
        <f t="shared" si="57"/>
        <v/>
      </c>
      <c r="Y78" s="290" t="str">
        <f t="shared" si="68"/>
        <v/>
      </c>
      <c r="Z78" s="290" t="str">
        <f t="shared" si="58"/>
        <v/>
      </c>
      <c r="AA78" s="290" t="str">
        <f t="shared" si="59"/>
        <v/>
      </c>
      <c r="AB78" s="293" t="str">
        <f t="shared" si="60"/>
        <v/>
      </c>
      <c r="AC78" s="293" t="str">
        <f t="shared" si="61"/>
        <v/>
      </c>
      <c r="AD78" s="293" t="str">
        <f t="shared" si="62"/>
        <v/>
      </c>
      <c r="AE78" s="293" t="str">
        <f t="shared" si="63"/>
        <v/>
      </c>
      <c r="AF78" s="295" t="str">
        <f t="shared" si="64"/>
        <v/>
      </c>
      <c r="AG78" s="295" t="str">
        <f t="shared" si="65"/>
        <v/>
      </c>
      <c r="AH78" s="295" t="str">
        <f t="shared" si="66"/>
        <v/>
      </c>
      <c r="AI78" s="295" t="str">
        <f t="shared" si="69"/>
        <v/>
      </c>
      <c r="AJ78" s="295" t="str">
        <f t="shared" si="70"/>
        <v/>
      </c>
      <c r="AS78" s="295" t="str">
        <f t="shared" si="67"/>
        <v/>
      </c>
      <c r="BG78" s="42"/>
      <c r="BV78" s="42"/>
    </row>
    <row r="79" spans="1:74" ht="39.950000000000003" customHeight="1">
      <c r="A79" s="355"/>
      <c r="B79" s="356"/>
      <c r="C79" s="290" t="str">
        <f>IF(COMPTE1!$V79&lt;&gt;"",COMPTE1!$V79,IF(COMPTE1!$W79&lt;&gt;"",COMPTE1!$W79,IF(COMPTE1!$X79&lt;&gt;"",COMPTE1!$X79,IF(COMPTE1!$AB79&lt;&gt;"",COMPTE1!$AB79,IF(COMPTE1!$AF79&lt;&gt;"",COMPTE1!$AF79,IF(COMPTE1!$AG79&lt;&gt;"",COMPTE1!$AG79,IF(COMPTE1!$AH79&lt;&gt;"",COMPTE1!$AH79,COMPTE1!$AC79)))))))</f>
        <v/>
      </c>
      <c r="D79" s="9"/>
      <c r="E79" s="359">
        <f t="shared" si="54"/>
        <v>0</v>
      </c>
      <c r="F79" s="20"/>
      <c r="G79" s="335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319"/>
      <c r="U79" s="319"/>
      <c r="V79" s="289" t="str">
        <f t="shared" si="55"/>
        <v/>
      </c>
      <c r="W79" s="289" t="str">
        <f t="shared" si="56"/>
        <v/>
      </c>
      <c r="X79" s="289" t="str">
        <f t="shared" si="57"/>
        <v/>
      </c>
      <c r="Y79" s="290" t="str">
        <f t="shared" si="68"/>
        <v/>
      </c>
      <c r="Z79" s="290" t="str">
        <f t="shared" si="58"/>
        <v/>
      </c>
      <c r="AA79" s="290" t="str">
        <f t="shared" si="59"/>
        <v/>
      </c>
      <c r="AB79" s="293" t="str">
        <f t="shared" si="60"/>
        <v/>
      </c>
      <c r="AC79" s="293" t="str">
        <f t="shared" si="61"/>
        <v/>
      </c>
      <c r="AD79" s="293" t="str">
        <f t="shared" si="62"/>
        <v/>
      </c>
      <c r="AE79" s="293" t="str">
        <f t="shared" si="63"/>
        <v/>
      </c>
      <c r="AF79" s="295" t="str">
        <f t="shared" si="64"/>
        <v/>
      </c>
      <c r="AG79" s="295" t="str">
        <f t="shared" si="65"/>
        <v/>
      </c>
      <c r="AH79" s="295" t="str">
        <f t="shared" si="66"/>
        <v/>
      </c>
      <c r="AI79" s="295" t="str">
        <f t="shared" si="69"/>
        <v/>
      </c>
      <c r="AJ79" s="295" t="str">
        <f t="shared" si="70"/>
        <v/>
      </c>
      <c r="AS79" s="295" t="str">
        <f t="shared" si="67"/>
        <v/>
      </c>
      <c r="BG79" s="42"/>
      <c r="BV79" s="42"/>
    </row>
    <row r="80" spans="1:74" ht="39.950000000000003" customHeight="1">
      <c r="A80" s="355"/>
      <c r="B80" s="356"/>
      <c r="C80" s="290" t="str">
        <f>IF(COMPTE1!$V80&lt;&gt;"",COMPTE1!$V80,IF(COMPTE1!$W80&lt;&gt;"",COMPTE1!$W80,IF(COMPTE1!$X80&lt;&gt;"",COMPTE1!$X80,IF(COMPTE1!$AB80&lt;&gt;"",COMPTE1!$AB80,IF(COMPTE1!$AF80&lt;&gt;"",COMPTE1!$AF80,IF(COMPTE1!$AG80&lt;&gt;"",COMPTE1!$AG80,IF(COMPTE1!$AH80&lt;&gt;"",COMPTE1!$AH80,COMPTE1!$AC80)))))))</f>
        <v/>
      </c>
      <c r="D80" s="9"/>
      <c r="E80" s="359">
        <f t="shared" si="54"/>
        <v>0</v>
      </c>
      <c r="F80" s="20"/>
      <c r="G80" s="335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319"/>
      <c r="U80" s="319"/>
      <c r="V80" s="289" t="str">
        <f t="shared" si="55"/>
        <v/>
      </c>
      <c r="W80" s="289" t="str">
        <f t="shared" si="56"/>
        <v/>
      </c>
      <c r="X80" s="289" t="str">
        <f t="shared" si="57"/>
        <v/>
      </c>
      <c r="Y80" s="290" t="str">
        <f t="shared" si="68"/>
        <v/>
      </c>
      <c r="Z80" s="290" t="str">
        <f t="shared" si="58"/>
        <v/>
      </c>
      <c r="AA80" s="290" t="str">
        <f t="shared" si="59"/>
        <v/>
      </c>
      <c r="AB80" s="293" t="str">
        <f t="shared" si="60"/>
        <v/>
      </c>
      <c r="AC80" s="293" t="str">
        <f t="shared" si="61"/>
        <v/>
      </c>
      <c r="AD80" s="293" t="str">
        <f t="shared" si="62"/>
        <v/>
      </c>
      <c r="AE80" s="293" t="str">
        <f t="shared" si="63"/>
        <v/>
      </c>
      <c r="AF80" s="295" t="str">
        <f t="shared" si="64"/>
        <v/>
      </c>
      <c r="AG80" s="295" t="str">
        <f t="shared" si="65"/>
        <v/>
      </c>
      <c r="AH80" s="295" t="str">
        <f t="shared" si="66"/>
        <v/>
      </c>
      <c r="AI80" s="295" t="str">
        <f t="shared" si="69"/>
        <v/>
      </c>
      <c r="AJ80" s="295" t="str">
        <f t="shared" si="70"/>
        <v/>
      </c>
      <c r="AS80" s="295" t="str">
        <f t="shared" si="67"/>
        <v/>
      </c>
      <c r="BG80" s="42"/>
      <c r="BV80" s="42"/>
    </row>
    <row r="81" spans="1:74" ht="39.950000000000003" customHeight="1">
      <c r="A81" s="355"/>
      <c r="B81" s="356"/>
      <c r="C81" s="290" t="str">
        <f>IF(COMPTE1!$V81&lt;&gt;"",COMPTE1!$V81,IF(COMPTE1!$W81&lt;&gt;"",COMPTE1!$W81,IF(COMPTE1!$X81&lt;&gt;"",COMPTE1!$X81,IF(COMPTE1!$AB81&lt;&gt;"",COMPTE1!$AB81,IF(COMPTE1!$AF81&lt;&gt;"",COMPTE1!$AF81,IF(COMPTE1!$AG81&lt;&gt;"",COMPTE1!$AG81,IF(COMPTE1!$AH81&lt;&gt;"",COMPTE1!$AH81,COMPTE1!$AC81)))))))</f>
        <v/>
      </c>
      <c r="D81" s="9"/>
      <c r="E81" s="359">
        <f t="shared" si="54"/>
        <v>0</v>
      </c>
      <c r="F81" s="20"/>
      <c r="G81" s="335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319"/>
      <c r="U81" s="319"/>
      <c r="V81" s="289" t="str">
        <f t="shared" si="55"/>
        <v/>
      </c>
      <c r="W81" s="289" t="str">
        <f t="shared" si="56"/>
        <v/>
      </c>
      <c r="X81" s="289" t="str">
        <f t="shared" si="57"/>
        <v/>
      </c>
      <c r="Y81" s="290" t="str">
        <f t="shared" si="68"/>
        <v/>
      </c>
      <c r="Z81" s="290" t="str">
        <f t="shared" si="58"/>
        <v/>
      </c>
      <c r="AA81" s="290" t="str">
        <f t="shared" si="59"/>
        <v/>
      </c>
      <c r="AB81" s="293" t="str">
        <f t="shared" si="60"/>
        <v/>
      </c>
      <c r="AC81" s="293" t="str">
        <f t="shared" si="61"/>
        <v/>
      </c>
      <c r="AD81" s="293" t="str">
        <f t="shared" si="62"/>
        <v/>
      </c>
      <c r="AE81" s="293" t="str">
        <f t="shared" si="63"/>
        <v/>
      </c>
      <c r="AF81" s="295" t="str">
        <f t="shared" si="64"/>
        <v/>
      </c>
      <c r="AG81" s="295" t="str">
        <f t="shared" si="65"/>
        <v/>
      </c>
      <c r="AH81" s="295" t="str">
        <f t="shared" si="66"/>
        <v/>
      </c>
      <c r="AI81" s="295" t="str">
        <f t="shared" si="69"/>
        <v/>
      </c>
      <c r="AJ81" s="295" t="str">
        <f t="shared" si="70"/>
        <v/>
      </c>
      <c r="AS81" s="295" t="str">
        <f t="shared" si="67"/>
        <v/>
      </c>
      <c r="BG81" s="42"/>
      <c r="BV81" s="42"/>
    </row>
    <row r="82" spans="1:74" ht="39.950000000000003" customHeight="1">
      <c r="A82" s="355"/>
      <c r="B82" s="356"/>
      <c r="C82" s="290" t="str">
        <f>IF(COMPTE1!$V82&lt;&gt;"",COMPTE1!$V82,IF(COMPTE1!$W82&lt;&gt;"",COMPTE1!$W82,IF(COMPTE1!$X82&lt;&gt;"",COMPTE1!$X82,IF(COMPTE1!$AB82&lt;&gt;"",COMPTE1!$AB82,IF(COMPTE1!$AF82&lt;&gt;"",COMPTE1!$AF82,IF(COMPTE1!$AG82&lt;&gt;"",COMPTE1!$AG82,IF(COMPTE1!$AH82&lt;&gt;"",COMPTE1!$AH82,COMPTE1!$AC82)))))))</f>
        <v/>
      </c>
      <c r="D82" s="9"/>
      <c r="E82" s="359">
        <f t="shared" si="54"/>
        <v>0</v>
      </c>
      <c r="F82" s="20"/>
      <c r="G82" s="335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319"/>
      <c r="U82" s="319"/>
      <c r="V82" s="289" t="str">
        <f t="shared" si="55"/>
        <v/>
      </c>
      <c r="W82" s="289" t="str">
        <f t="shared" si="56"/>
        <v/>
      </c>
      <c r="X82" s="289" t="str">
        <f t="shared" si="57"/>
        <v/>
      </c>
      <c r="Y82" s="290" t="str">
        <f t="shared" si="68"/>
        <v/>
      </c>
      <c r="Z82" s="290" t="str">
        <f t="shared" si="58"/>
        <v/>
      </c>
      <c r="AA82" s="290" t="str">
        <f t="shared" si="59"/>
        <v/>
      </c>
      <c r="AB82" s="293" t="str">
        <f t="shared" si="60"/>
        <v/>
      </c>
      <c r="AC82" s="293" t="str">
        <f t="shared" si="61"/>
        <v/>
      </c>
      <c r="AD82" s="293" t="str">
        <f t="shared" si="62"/>
        <v/>
      </c>
      <c r="AE82" s="293" t="str">
        <f t="shared" si="63"/>
        <v/>
      </c>
      <c r="AF82" s="295" t="str">
        <f t="shared" si="64"/>
        <v/>
      </c>
      <c r="AG82" s="295" t="str">
        <f t="shared" si="65"/>
        <v/>
      </c>
      <c r="AH82" s="295" t="str">
        <f t="shared" si="66"/>
        <v/>
      </c>
      <c r="AI82" s="295" t="str">
        <f t="shared" si="69"/>
        <v/>
      </c>
      <c r="AJ82" s="295" t="str">
        <f t="shared" si="70"/>
        <v/>
      </c>
      <c r="AS82" s="295" t="str">
        <f t="shared" si="67"/>
        <v/>
      </c>
      <c r="BG82" s="42"/>
      <c r="BV82" s="42"/>
    </row>
    <row r="83" spans="1:74" ht="39.950000000000003" customHeight="1">
      <c r="A83" s="355"/>
      <c r="B83" s="356"/>
      <c r="C83" s="290" t="str">
        <f>IF(COMPTE1!$V83&lt;&gt;"",COMPTE1!$V83,IF(COMPTE1!$W83&lt;&gt;"",COMPTE1!$W83,IF(COMPTE1!$X83&lt;&gt;"",COMPTE1!$X83,IF(COMPTE1!$AB83&lt;&gt;"",COMPTE1!$AB83,IF(COMPTE1!$AF83&lt;&gt;"",COMPTE1!$AF83,IF(COMPTE1!$AG83&lt;&gt;"",COMPTE1!$AG83,IF(COMPTE1!$AH83&lt;&gt;"",COMPTE1!$AH83,COMPTE1!$AC83)))))))</f>
        <v/>
      </c>
      <c r="D83" s="9"/>
      <c r="E83" s="359">
        <f t="shared" si="54"/>
        <v>0</v>
      </c>
      <c r="F83" s="20"/>
      <c r="G83" s="335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319"/>
      <c r="U83" s="319"/>
      <c r="V83" s="289" t="str">
        <f t="shared" si="55"/>
        <v/>
      </c>
      <c r="W83" s="289" t="str">
        <f t="shared" si="56"/>
        <v/>
      </c>
      <c r="X83" s="289" t="str">
        <f t="shared" si="57"/>
        <v/>
      </c>
      <c r="Y83" s="290" t="str">
        <f t="shared" si="68"/>
        <v/>
      </c>
      <c r="Z83" s="290" t="str">
        <f t="shared" si="58"/>
        <v/>
      </c>
      <c r="AA83" s="290" t="str">
        <f t="shared" si="59"/>
        <v/>
      </c>
      <c r="AB83" s="293" t="str">
        <f t="shared" si="60"/>
        <v/>
      </c>
      <c r="AC83" s="293" t="str">
        <f t="shared" si="61"/>
        <v/>
      </c>
      <c r="AD83" s="293" t="str">
        <f t="shared" si="62"/>
        <v/>
      </c>
      <c r="AE83" s="293" t="str">
        <f t="shared" si="63"/>
        <v/>
      </c>
      <c r="AF83" s="295" t="str">
        <f t="shared" si="64"/>
        <v/>
      </c>
      <c r="AG83" s="295" t="str">
        <f t="shared" si="65"/>
        <v/>
      </c>
      <c r="AH83" s="295" t="str">
        <f t="shared" si="66"/>
        <v/>
      </c>
      <c r="AI83" s="295" t="str">
        <f t="shared" si="69"/>
        <v/>
      </c>
      <c r="AJ83" s="295" t="str">
        <f t="shared" si="70"/>
        <v/>
      </c>
      <c r="AS83" s="295" t="str">
        <f t="shared" si="67"/>
        <v/>
      </c>
      <c r="BG83" s="42"/>
      <c r="BV83" s="42"/>
    </row>
    <row r="84" spans="1:74" ht="39.950000000000003" customHeight="1">
      <c r="A84" s="355"/>
      <c r="B84" s="356"/>
      <c r="C84" s="290" t="str">
        <f>IF(COMPTE1!$V84&lt;&gt;"",COMPTE1!$V84,IF(COMPTE1!$W84&lt;&gt;"",COMPTE1!$W84,IF(COMPTE1!$X84&lt;&gt;"",COMPTE1!$X84,IF(COMPTE1!$AB84&lt;&gt;"",COMPTE1!$AB84,IF(COMPTE1!$AF84&lt;&gt;"",COMPTE1!$AF84,IF(COMPTE1!$AG84&lt;&gt;"",COMPTE1!$AG84,IF(COMPTE1!$AH84&lt;&gt;"",COMPTE1!$AH84,COMPTE1!$AC84)))))))</f>
        <v/>
      </c>
      <c r="D84" s="9"/>
      <c r="E84" s="359">
        <f t="shared" si="54"/>
        <v>0</v>
      </c>
      <c r="F84" s="20"/>
      <c r="G84" s="335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319"/>
      <c r="U84" s="319"/>
      <c r="V84" s="289" t="str">
        <f t="shared" si="55"/>
        <v/>
      </c>
      <c r="W84" s="289" t="str">
        <f t="shared" si="56"/>
        <v/>
      </c>
      <c r="X84" s="289" t="str">
        <f t="shared" si="57"/>
        <v/>
      </c>
      <c r="Y84" s="290" t="str">
        <f t="shared" si="68"/>
        <v/>
      </c>
      <c r="Z84" s="290" t="str">
        <f t="shared" si="58"/>
        <v/>
      </c>
      <c r="AA84" s="290" t="str">
        <f t="shared" si="59"/>
        <v/>
      </c>
      <c r="AB84" s="293" t="str">
        <f t="shared" si="60"/>
        <v/>
      </c>
      <c r="AC84" s="293" t="str">
        <f t="shared" si="61"/>
        <v/>
      </c>
      <c r="AD84" s="293" t="str">
        <f t="shared" si="62"/>
        <v/>
      </c>
      <c r="AE84" s="293" t="str">
        <f t="shared" si="63"/>
        <v/>
      </c>
      <c r="AF84" s="295" t="str">
        <f t="shared" si="64"/>
        <v/>
      </c>
      <c r="AG84" s="295" t="str">
        <f t="shared" si="65"/>
        <v/>
      </c>
      <c r="AH84" s="295" t="str">
        <f t="shared" si="66"/>
        <v/>
      </c>
      <c r="AI84" s="295" t="str">
        <f t="shared" si="69"/>
        <v/>
      </c>
      <c r="AJ84" s="295" t="str">
        <f t="shared" si="70"/>
        <v/>
      </c>
      <c r="AS84" s="295" t="str">
        <f t="shared" si="67"/>
        <v/>
      </c>
      <c r="BG84" s="42"/>
      <c r="BV84" s="42"/>
    </row>
    <row r="85" spans="1:74" ht="39.950000000000003" customHeight="1">
      <c r="A85" s="355"/>
      <c r="B85" s="356"/>
      <c r="C85" s="290" t="str">
        <f>IF(COMPTE1!$V85&lt;&gt;"",COMPTE1!$V85,IF(COMPTE1!$W85&lt;&gt;"",COMPTE1!$W85,IF(COMPTE1!$X85&lt;&gt;"",COMPTE1!$X85,IF(COMPTE1!$AB85&lt;&gt;"",COMPTE1!$AB85,IF(COMPTE1!$AF85&lt;&gt;"",COMPTE1!$AF85,IF(COMPTE1!$AG85&lt;&gt;"",COMPTE1!$AG85,IF(COMPTE1!$AH85&lt;&gt;"",COMPTE1!$AH85,COMPTE1!$AC85)))))))</f>
        <v/>
      </c>
      <c r="D85" s="9"/>
      <c r="E85" s="359">
        <f t="shared" si="54"/>
        <v>0</v>
      </c>
      <c r="F85" s="20"/>
      <c r="G85" s="335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319"/>
      <c r="U85" s="319"/>
      <c r="V85" s="289" t="str">
        <f t="shared" si="55"/>
        <v/>
      </c>
      <c r="W85" s="289" t="str">
        <f t="shared" si="56"/>
        <v/>
      </c>
      <c r="X85" s="289" t="str">
        <f t="shared" si="57"/>
        <v/>
      </c>
      <c r="Y85" s="290" t="str">
        <f t="shared" si="68"/>
        <v/>
      </c>
      <c r="Z85" s="290" t="str">
        <f t="shared" si="58"/>
        <v/>
      </c>
      <c r="AA85" s="290" t="str">
        <f t="shared" si="59"/>
        <v/>
      </c>
      <c r="AB85" s="293" t="str">
        <f t="shared" si="60"/>
        <v/>
      </c>
      <c r="AC85" s="293" t="str">
        <f t="shared" si="61"/>
        <v/>
      </c>
      <c r="AD85" s="293" t="str">
        <f t="shared" si="62"/>
        <v/>
      </c>
      <c r="AE85" s="293" t="str">
        <f t="shared" si="63"/>
        <v/>
      </c>
      <c r="AF85" s="295" t="str">
        <f t="shared" si="64"/>
        <v/>
      </c>
      <c r="AG85" s="295" t="str">
        <f t="shared" si="65"/>
        <v/>
      </c>
      <c r="AH85" s="295" t="str">
        <f t="shared" si="66"/>
        <v/>
      </c>
      <c r="AI85" s="295" t="str">
        <f t="shared" si="69"/>
        <v/>
      </c>
      <c r="AJ85" s="295" t="str">
        <f t="shared" si="70"/>
        <v/>
      </c>
      <c r="AS85" s="295" t="str">
        <f t="shared" si="67"/>
        <v/>
      </c>
      <c r="BG85" s="42"/>
      <c r="BV85" s="42"/>
    </row>
    <row r="86" spans="1:74" ht="39.950000000000003" customHeight="1">
      <c r="A86" s="355"/>
      <c r="B86" s="356"/>
      <c r="C86" s="290" t="str">
        <f>IF(COMPTE1!$V86&lt;&gt;"",COMPTE1!$V86,IF(COMPTE1!$W86&lt;&gt;"",COMPTE1!$W86,IF(COMPTE1!$X86&lt;&gt;"",COMPTE1!$X86,IF(COMPTE1!$AB86&lt;&gt;"",COMPTE1!$AB86,IF(COMPTE1!$AF86&lt;&gt;"",COMPTE1!$AF86,IF(COMPTE1!$AG86&lt;&gt;"",COMPTE1!$AG86,IF(COMPTE1!$AH86&lt;&gt;"",COMPTE1!$AH86,COMPTE1!$AC86)))))))</f>
        <v/>
      </c>
      <c r="D86" s="9"/>
      <c r="E86" s="359">
        <f t="shared" si="54"/>
        <v>0</v>
      </c>
      <c r="F86" s="20"/>
      <c r="G86" s="335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319"/>
      <c r="U86" s="319"/>
      <c r="V86" s="289" t="str">
        <f t="shared" si="55"/>
        <v/>
      </c>
      <c r="W86" s="289" t="str">
        <f t="shared" si="56"/>
        <v/>
      </c>
      <c r="X86" s="289" t="str">
        <f t="shared" si="57"/>
        <v/>
      </c>
      <c r="Y86" s="290" t="str">
        <f t="shared" si="68"/>
        <v/>
      </c>
      <c r="Z86" s="290" t="str">
        <f t="shared" si="58"/>
        <v/>
      </c>
      <c r="AA86" s="290" t="str">
        <f t="shared" si="59"/>
        <v/>
      </c>
      <c r="AB86" s="293" t="str">
        <f t="shared" si="60"/>
        <v/>
      </c>
      <c r="AC86" s="293" t="str">
        <f t="shared" si="61"/>
        <v/>
      </c>
      <c r="AD86" s="293" t="str">
        <f t="shared" si="62"/>
        <v/>
      </c>
      <c r="AE86" s="293" t="str">
        <f t="shared" si="63"/>
        <v/>
      </c>
      <c r="AF86" s="295" t="str">
        <f t="shared" si="64"/>
        <v/>
      </c>
      <c r="AG86" s="295" t="str">
        <f t="shared" si="65"/>
        <v/>
      </c>
      <c r="AH86" s="295" t="str">
        <f t="shared" si="66"/>
        <v/>
      </c>
      <c r="AI86" s="295" t="str">
        <f t="shared" si="69"/>
        <v/>
      </c>
      <c r="AJ86" s="295" t="str">
        <f t="shared" si="70"/>
        <v/>
      </c>
      <c r="AS86" s="295" t="str">
        <f t="shared" si="67"/>
        <v/>
      </c>
      <c r="BG86" s="42"/>
      <c r="BV86" s="42"/>
    </row>
    <row r="87" spans="1:74" ht="39.950000000000003" customHeight="1">
      <c r="A87" s="355"/>
      <c r="B87" s="356"/>
      <c r="C87" s="290" t="str">
        <f>IF(COMPTE1!$V87&lt;&gt;"",COMPTE1!$V87,IF(COMPTE1!$W87&lt;&gt;"",COMPTE1!$W87,IF(COMPTE1!$X87&lt;&gt;"",COMPTE1!$X87,IF(COMPTE1!$AB87&lt;&gt;"",COMPTE1!$AB87,IF(COMPTE1!$AF87&lt;&gt;"",COMPTE1!$AF87,IF(COMPTE1!$AG87&lt;&gt;"",COMPTE1!$AG87,IF(COMPTE1!$AH87&lt;&gt;"",COMPTE1!$AH87,COMPTE1!$AC87)))))))</f>
        <v/>
      </c>
      <c r="D87" s="9"/>
      <c r="E87" s="359">
        <f t="shared" si="54"/>
        <v>0</v>
      </c>
      <c r="F87" s="20"/>
      <c r="G87" s="335"/>
      <c r="H87" s="20"/>
      <c r="I87" s="20"/>
      <c r="J87" s="20"/>
      <c r="K87" s="336"/>
      <c r="L87" s="20"/>
      <c r="M87" s="20"/>
      <c r="N87" s="20"/>
      <c r="O87" s="20"/>
      <c r="P87" s="20"/>
      <c r="Q87" s="20"/>
      <c r="R87" s="20"/>
      <c r="S87" s="20"/>
      <c r="T87" s="319"/>
      <c r="U87" s="319"/>
      <c r="V87" s="289" t="str">
        <f t="shared" si="55"/>
        <v/>
      </c>
      <c r="W87" s="289" t="str">
        <f t="shared" si="56"/>
        <v/>
      </c>
      <c r="X87" s="289" t="str">
        <f t="shared" si="57"/>
        <v/>
      </c>
      <c r="Y87" s="290" t="str">
        <f t="shared" si="68"/>
        <v/>
      </c>
      <c r="Z87" s="290" t="str">
        <f t="shared" si="58"/>
        <v/>
      </c>
      <c r="AA87" s="290" t="str">
        <f t="shared" si="59"/>
        <v/>
      </c>
      <c r="AB87" s="293" t="str">
        <f t="shared" si="60"/>
        <v/>
      </c>
      <c r="AC87" s="293" t="str">
        <f t="shared" si="61"/>
        <v/>
      </c>
      <c r="AD87" s="293" t="str">
        <f t="shared" si="62"/>
        <v/>
      </c>
      <c r="AE87" s="293" t="str">
        <f t="shared" si="63"/>
        <v/>
      </c>
      <c r="AF87" s="295" t="str">
        <f t="shared" si="64"/>
        <v/>
      </c>
      <c r="AG87" s="295" t="str">
        <f t="shared" si="65"/>
        <v/>
      </c>
      <c r="AH87" s="295" t="str">
        <f t="shared" si="66"/>
        <v/>
      </c>
      <c r="AI87" s="295" t="str">
        <f t="shared" si="69"/>
        <v/>
      </c>
      <c r="AJ87" s="295" t="str">
        <f t="shared" si="70"/>
        <v/>
      </c>
      <c r="AS87" s="295" t="str">
        <f t="shared" si="67"/>
        <v/>
      </c>
      <c r="BG87" s="42"/>
      <c r="BV87" s="42"/>
    </row>
    <row r="88" spans="1:74" ht="39.950000000000003" customHeight="1">
      <c r="A88" s="355"/>
      <c r="B88" s="356"/>
      <c r="C88" s="290" t="str">
        <f>IF(COMPTE1!$V88&lt;&gt;"",COMPTE1!$V88,IF(COMPTE1!$W88&lt;&gt;"",COMPTE1!$W88,IF(COMPTE1!$X88&lt;&gt;"",COMPTE1!$X88,IF(COMPTE1!$AB88&lt;&gt;"",COMPTE1!$AB88,IF(COMPTE1!$AF88&lt;&gt;"",COMPTE1!$AF88,IF(COMPTE1!$AG88&lt;&gt;"",COMPTE1!$AG88,IF(COMPTE1!$AH88&lt;&gt;"",COMPTE1!$AH88,COMPTE1!$AC88)))))))</f>
        <v/>
      </c>
      <c r="D88" s="9"/>
      <c r="E88" s="359">
        <f t="shared" si="54"/>
        <v>0</v>
      </c>
      <c r="F88" s="20"/>
      <c r="G88" s="335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319"/>
      <c r="U88" s="319"/>
      <c r="V88" s="289" t="str">
        <f t="shared" si="55"/>
        <v/>
      </c>
      <c r="W88" s="289" t="str">
        <f t="shared" si="56"/>
        <v/>
      </c>
      <c r="X88" s="289" t="str">
        <f t="shared" si="57"/>
        <v/>
      </c>
      <c r="Y88" s="290" t="str">
        <f t="shared" si="68"/>
        <v/>
      </c>
      <c r="Z88" s="290" t="str">
        <f t="shared" si="58"/>
        <v/>
      </c>
      <c r="AA88" s="290" t="str">
        <f t="shared" si="59"/>
        <v/>
      </c>
      <c r="AB88" s="293" t="str">
        <f t="shared" si="60"/>
        <v/>
      </c>
      <c r="AC88" s="293" t="str">
        <f t="shared" si="61"/>
        <v/>
      </c>
      <c r="AD88" s="293" t="str">
        <f t="shared" si="62"/>
        <v/>
      </c>
      <c r="AE88" s="293" t="str">
        <f t="shared" si="63"/>
        <v/>
      </c>
      <c r="AF88" s="295" t="str">
        <f t="shared" si="64"/>
        <v/>
      </c>
      <c r="AG88" s="295" t="str">
        <f t="shared" si="65"/>
        <v/>
      </c>
      <c r="AH88" s="295" t="str">
        <f t="shared" si="66"/>
        <v/>
      </c>
      <c r="AI88" s="295" t="str">
        <f t="shared" si="69"/>
        <v/>
      </c>
      <c r="AJ88" s="295" t="str">
        <f t="shared" si="70"/>
        <v/>
      </c>
      <c r="AS88" s="295" t="str">
        <f t="shared" si="67"/>
        <v/>
      </c>
      <c r="BG88" s="42"/>
      <c r="BV88" s="42"/>
    </row>
    <row r="89" spans="1:74" ht="39.950000000000003" customHeight="1">
      <c r="A89" s="355"/>
      <c r="B89" s="356"/>
      <c r="C89" s="290" t="str">
        <f>IF(COMPTE1!$V89&lt;&gt;"",COMPTE1!$V89,IF(COMPTE1!$W89&lt;&gt;"",COMPTE1!$W89,IF(COMPTE1!$X89&lt;&gt;"",COMPTE1!$X89,IF(COMPTE1!$AB89&lt;&gt;"",COMPTE1!$AB89,IF(COMPTE1!$AF89&lt;&gt;"",COMPTE1!$AF89,IF(COMPTE1!$AG89&lt;&gt;"",COMPTE1!$AG89,IF(COMPTE1!$AH89&lt;&gt;"",COMPTE1!$AH89,COMPTE1!$AC89)))))))</f>
        <v/>
      </c>
      <c r="D89" s="9"/>
      <c r="E89" s="359">
        <f t="shared" si="54"/>
        <v>0</v>
      </c>
      <c r="F89" s="20"/>
      <c r="G89" s="335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319"/>
      <c r="U89" s="319"/>
      <c r="V89" s="289" t="str">
        <f t="shared" si="55"/>
        <v/>
      </c>
      <c r="W89" s="289" t="str">
        <f t="shared" si="56"/>
        <v/>
      </c>
      <c r="X89" s="289" t="str">
        <f t="shared" si="57"/>
        <v/>
      </c>
      <c r="Y89" s="290" t="str">
        <f t="shared" si="68"/>
        <v/>
      </c>
      <c r="Z89" s="290" t="str">
        <f t="shared" si="58"/>
        <v/>
      </c>
      <c r="AA89" s="290" t="str">
        <f t="shared" si="59"/>
        <v/>
      </c>
      <c r="AB89" s="293" t="str">
        <f t="shared" si="60"/>
        <v/>
      </c>
      <c r="AC89" s="293" t="str">
        <f t="shared" si="61"/>
        <v/>
      </c>
      <c r="AD89" s="293" t="str">
        <f t="shared" si="62"/>
        <v/>
      </c>
      <c r="AE89" s="293" t="str">
        <f t="shared" si="63"/>
        <v/>
      </c>
      <c r="AF89" s="295" t="str">
        <f t="shared" si="64"/>
        <v/>
      </c>
      <c r="AG89" s="295" t="str">
        <f t="shared" si="65"/>
        <v/>
      </c>
      <c r="AH89" s="295" t="str">
        <f t="shared" si="66"/>
        <v/>
      </c>
      <c r="AI89" s="295" t="str">
        <f t="shared" si="69"/>
        <v/>
      </c>
      <c r="AJ89" s="295" t="str">
        <f t="shared" si="70"/>
        <v/>
      </c>
      <c r="AS89" s="295" t="str">
        <f t="shared" si="67"/>
        <v/>
      </c>
      <c r="BG89" s="42"/>
      <c r="BV89" s="42"/>
    </row>
    <row r="90" spans="1:74" ht="39.950000000000003" customHeight="1">
      <c r="A90" s="355"/>
      <c r="B90" s="356"/>
      <c r="C90" s="290" t="str">
        <f>IF(COMPTE1!$V90&lt;&gt;"",COMPTE1!$V90,IF(COMPTE1!$W90&lt;&gt;"",COMPTE1!$W90,IF(COMPTE1!$X90&lt;&gt;"",COMPTE1!$X90,IF(COMPTE1!$AB90&lt;&gt;"",COMPTE1!$AB90,IF(COMPTE1!$AF90&lt;&gt;"",COMPTE1!$AF90,IF(COMPTE1!$AG90&lt;&gt;"",COMPTE1!$AG90,IF(COMPTE1!$AH90&lt;&gt;"",COMPTE1!$AH90,COMPTE1!$AC90)))))))</f>
        <v/>
      </c>
      <c r="D90" s="9"/>
      <c r="E90" s="359">
        <f t="shared" si="54"/>
        <v>0</v>
      </c>
      <c r="F90" s="20"/>
      <c r="G90" s="335"/>
      <c r="H90" s="2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19"/>
      <c r="U90" s="319"/>
      <c r="V90" s="289" t="str">
        <f t="shared" si="55"/>
        <v/>
      </c>
      <c r="W90" s="289" t="str">
        <f t="shared" si="56"/>
        <v/>
      </c>
      <c r="X90" s="289" t="str">
        <f t="shared" si="57"/>
        <v/>
      </c>
      <c r="Y90" s="290" t="str">
        <f t="shared" si="68"/>
        <v/>
      </c>
      <c r="Z90" s="290" t="str">
        <f t="shared" si="58"/>
        <v/>
      </c>
      <c r="AA90" s="290" t="str">
        <f t="shared" si="59"/>
        <v/>
      </c>
      <c r="AB90" s="293" t="str">
        <f t="shared" si="60"/>
        <v/>
      </c>
      <c r="AC90" s="293" t="str">
        <f t="shared" si="61"/>
        <v/>
      </c>
      <c r="AD90" s="293" t="str">
        <f t="shared" si="62"/>
        <v/>
      </c>
      <c r="AE90" s="293" t="str">
        <f t="shared" si="63"/>
        <v/>
      </c>
      <c r="AF90" s="295" t="str">
        <f t="shared" si="64"/>
        <v/>
      </c>
      <c r="AG90" s="295" t="str">
        <f t="shared" si="65"/>
        <v/>
      </c>
      <c r="AH90" s="295" t="str">
        <f t="shared" si="66"/>
        <v/>
      </c>
      <c r="AI90" s="295" t="str">
        <f t="shared" si="69"/>
        <v/>
      </c>
      <c r="AJ90" s="295" t="str">
        <f t="shared" si="70"/>
        <v/>
      </c>
      <c r="AS90" s="295" t="str">
        <f t="shared" si="67"/>
        <v/>
      </c>
      <c r="BG90" s="42"/>
      <c r="BV90" s="42"/>
    </row>
    <row r="91" spans="1:74" ht="39.950000000000003" customHeight="1">
      <c r="A91" s="355"/>
      <c r="B91" s="356"/>
      <c r="C91" s="290" t="str">
        <f>IF(COMPTE1!$V91&lt;&gt;"",COMPTE1!$V91,IF(COMPTE1!$W91&lt;&gt;"",COMPTE1!$W91,IF(COMPTE1!$X91&lt;&gt;"",COMPTE1!$X91,IF(COMPTE1!$AB91&lt;&gt;"",COMPTE1!$AB91,IF(COMPTE1!$AF91&lt;&gt;"",COMPTE1!$AF91,IF(COMPTE1!$AG91&lt;&gt;"",COMPTE1!$AG91,IF(COMPTE1!$AH91&lt;&gt;"",COMPTE1!$AH91,COMPTE1!$AC91)))))))</f>
        <v/>
      </c>
      <c r="D91" s="9"/>
      <c r="E91" s="359">
        <f t="shared" si="54"/>
        <v>0</v>
      </c>
      <c r="F91" s="20"/>
      <c r="G91" s="335"/>
      <c r="H91" s="2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19"/>
      <c r="U91" s="319"/>
      <c r="V91" s="289" t="str">
        <f t="shared" si="55"/>
        <v/>
      </c>
      <c r="W91" s="289" t="str">
        <f t="shared" si="56"/>
        <v/>
      </c>
      <c r="X91" s="289" t="str">
        <f t="shared" si="57"/>
        <v/>
      </c>
      <c r="Y91" s="290" t="str">
        <f t="shared" si="68"/>
        <v/>
      </c>
      <c r="Z91" s="290" t="str">
        <f t="shared" si="58"/>
        <v/>
      </c>
      <c r="AA91" s="290" t="str">
        <f t="shared" si="59"/>
        <v/>
      </c>
      <c r="AB91" s="293" t="str">
        <f t="shared" si="60"/>
        <v/>
      </c>
      <c r="AC91" s="293" t="str">
        <f t="shared" si="61"/>
        <v/>
      </c>
      <c r="AD91" s="293" t="str">
        <f t="shared" si="62"/>
        <v/>
      </c>
      <c r="AE91" s="293" t="str">
        <f t="shared" si="63"/>
        <v/>
      </c>
      <c r="AF91" s="295" t="str">
        <f t="shared" si="64"/>
        <v/>
      </c>
      <c r="AG91" s="295" t="str">
        <f t="shared" si="65"/>
        <v/>
      </c>
      <c r="AH91" s="295" t="str">
        <f t="shared" si="66"/>
        <v/>
      </c>
      <c r="AI91" s="295" t="str">
        <f t="shared" si="69"/>
        <v/>
      </c>
      <c r="AJ91" s="295" t="str">
        <f t="shared" si="70"/>
        <v/>
      </c>
      <c r="AS91" s="295" t="str">
        <f t="shared" si="67"/>
        <v/>
      </c>
      <c r="BG91" s="42"/>
      <c r="BV91" s="42"/>
    </row>
    <row r="92" spans="1:74" ht="39.950000000000003" customHeight="1">
      <c r="A92" s="355"/>
      <c r="B92" s="356"/>
      <c r="C92" s="290" t="str">
        <f>IF(COMPTE1!$V92&lt;&gt;"",COMPTE1!$V92,IF(COMPTE1!$W92&lt;&gt;"",COMPTE1!$W92,IF(COMPTE1!$X92&lt;&gt;"",COMPTE1!$X92,IF(COMPTE1!$AB92&lt;&gt;"",COMPTE1!$AB92,IF(COMPTE1!$AF92&lt;&gt;"",COMPTE1!$AF92,IF(COMPTE1!$AG92&lt;&gt;"",COMPTE1!$AG92,IF(COMPTE1!$AH92&lt;&gt;"",COMPTE1!$AH92,COMPTE1!$AC92)))))))</f>
        <v/>
      </c>
      <c r="D92" s="9"/>
      <c r="E92" s="359">
        <f t="shared" si="54"/>
        <v>0</v>
      </c>
      <c r="F92" s="20"/>
      <c r="G92" s="20"/>
      <c r="H92" s="2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19"/>
      <c r="U92" s="319"/>
      <c r="V92" s="289" t="str">
        <f t="shared" si="55"/>
        <v/>
      </c>
      <c r="W92" s="289" t="str">
        <f t="shared" si="56"/>
        <v/>
      </c>
      <c r="X92" s="289" t="str">
        <f t="shared" si="57"/>
        <v/>
      </c>
      <c r="Y92" s="290" t="str">
        <f t="shared" si="68"/>
        <v/>
      </c>
      <c r="Z92" s="290" t="str">
        <f t="shared" si="58"/>
        <v/>
      </c>
      <c r="AA92" s="290" t="str">
        <f t="shared" si="59"/>
        <v/>
      </c>
      <c r="AB92" s="293" t="str">
        <f t="shared" si="60"/>
        <v/>
      </c>
      <c r="AC92" s="293" t="str">
        <f t="shared" si="61"/>
        <v/>
      </c>
      <c r="AD92" s="293" t="str">
        <f t="shared" si="62"/>
        <v/>
      </c>
      <c r="AE92" s="293" t="str">
        <f t="shared" si="63"/>
        <v/>
      </c>
      <c r="AF92" s="295" t="str">
        <f t="shared" si="64"/>
        <v/>
      </c>
      <c r="AG92" s="295" t="str">
        <f t="shared" si="65"/>
        <v/>
      </c>
      <c r="AH92" s="295" t="str">
        <f t="shared" si="66"/>
        <v/>
      </c>
      <c r="AI92" s="295" t="str">
        <f t="shared" si="69"/>
        <v/>
      </c>
      <c r="AJ92" s="295" t="str">
        <f t="shared" si="70"/>
        <v/>
      </c>
      <c r="AS92" s="295" t="str">
        <f t="shared" si="67"/>
        <v/>
      </c>
      <c r="BG92" s="42"/>
      <c r="BV92" s="42"/>
    </row>
    <row r="93" spans="1:74" ht="39.950000000000003" customHeight="1">
      <c r="A93" s="355"/>
      <c r="B93" s="356"/>
      <c r="C93" s="290" t="str">
        <f>IF(COMPTE1!$V93&lt;&gt;"",COMPTE1!$V93,IF(COMPTE1!$W93&lt;&gt;"",COMPTE1!$W93,IF(COMPTE1!$X93&lt;&gt;"",COMPTE1!$X93,IF(COMPTE1!$AB93&lt;&gt;"",COMPTE1!$AB93,IF(COMPTE1!$AF93&lt;&gt;"",COMPTE1!$AF93,IF(COMPTE1!$AG93&lt;&gt;"",COMPTE1!$AG93,IF(COMPTE1!$AH93&lt;&gt;"",COMPTE1!$AH93,COMPTE1!$AC93)))))))</f>
        <v/>
      </c>
      <c r="D93" s="9"/>
      <c r="E93" s="359">
        <f t="shared" si="54"/>
        <v>0</v>
      </c>
      <c r="F93" s="20"/>
      <c r="G93" s="20"/>
      <c r="H93" s="2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19"/>
      <c r="U93" s="319"/>
      <c r="V93" s="289" t="str">
        <f t="shared" si="55"/>
        <v/>
      </c>
      <c r="W93" s="289" t="str">
        <f t="shared" si="56"/>
        <v/>
      </c>
      <c r="X93" s="289" t="str">
        <f t="shared" si="57"/>
        <v/>
      </c>
      <c r="Y93" s="290" t="str">
        <f t="shared" si="68"/>
        <v/>
      </c>
      <c r="Z93" s="290" t="str">
        <f t="shared" si="58"/>
        <v/>
      </c>
      <c r="AA93" s="290" t="str">
        <f t="shared" si="59"/>
        <v/>
      </c>
      <c r="AB93" s="293" t="str">
        <f t="shared" si="60"/>
        <v/>
      </c>
      <c r="AC93" s="293" t="str">
        <f t="shared" si="61"/>
        <v/>
      </c>
      <c r="AD93" s="293" t="str">
        <f t="shared" si="62"/>
        <v/>
      </c>
      <c r="AE93" s="293" t="str">
        <f t="shared" si="63"/>
        <v/>
      </c>
      <c r="AF93" s="295" t="str">
        <f t="shared" si="64"/>
        <v/>
      </c>
      <c r="AG93" s="295" t="str">
        <f t="shared" si="65"/>
        <v/>
      </c>
      <c r="AH93" s="295" t="str">
        <f t="shared" si="66"/>
        <v/>
      </c>
      <c r="AI93" s="295" t="str">
        <f t="shared" si="69"/>
        <v/>
      </c>
      <c r="AJ93" s="295" t="str">
        <f t="shared" si="70"/>
        <v/>
      </c>
      <c r="AS93" s="295" t="str">
        <f t="shared" si="67"/>
        <v/>
      </c>
      <c r="BG93" s="42"/>
      <c r="BV93" s="42"/>
    </row>
    <row r="94" spans="1:74" ht="39.950000000000003" customHeight="1">
      <c r="A94" s="355"/>
      <c r="B94" s="356"/>
      <c r="C94" s="290" t="str">
        <f>IF(COMPTE1!$V94&lt;&gt;"",COMPTE1!$V94,IF(COMPTE1!$W94&lt;&gt;"",COMPTE1!$W94,IF(COMPTE1!$X94&lt;&gt;"",COMPTE1!$X94,IF(COMPTE1!$AB94&lt;&gt;"",COMPTE1!$AB94,IF(COMPTE1!$AF94&lt;&gt;"",COMPTE1!$AF94,IF(COMPTE1!$AG94&lt;&gt;"",COMPTE1!$AG94,IF(COMPTE1!$AH94&lt;&gt;"",COMPTE1!$AH94,COMPTE1!$AC94)))))))</f>
        <v/>
      </c>
      <c r="D94" s="9"/>
      <c r="E94" s="359">
        <f t="shared" si="54"/>
        <v>0</v>
      </c>
      <c r="F94" s="20"/>
      <c r="G94" s="335"/>
      <c r="H94" s="2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19"/>
      <c r="U94" s="319"/>
      <c r="V94" s="289" t="str">
        <f t="shared" si="55"/>
        <v/>
      </c>
      <c r="W94" s="289" t="str">
        <f t="shared" si="56"/>
        <v/>
      </c>
      <c r="X94" s="289" t="str">
        <f t="shared" si="57"/>
        <v/>
      </c>
      <c r="Y94" s="290" t="str">
        <f t="shared" si="68"/>
        <v/>
      </c>
      <c r="Z94" s="290" t="str">
        <f t="shared" si="58"/>
        <v/>
      </c>
      <c r="AA94" s="290" t="str">
        <f t="shared" si="59"/>
        <v/>
      </c>
      <c r="AB94" s="293" t="str">
        <f t="shared" si="60"/>
        <v/>
      </c>
      <c r="AC94" s="293" t="str">
        <f t="shared" si="61"/>
        <v/>
      </c>
      <c r="AD94" s="293" t="str">
        <f t="shared" si="62"/>
        <v/>
      </c>
      <c r="AE94" s="293" t="str">
        <f t="shared" si="63"/>
        <v/>
      </c>
      <c r="AF94" s="295" t="str">
        <f t="shared" si="64"/>
        <v/>
      </c>
      <c r="AG94" s="295" t="str">
        <f t="shared" si="65"/>
        <v/>
      </c>
      <c r="AH94" s="295" t="str">
        <f t="shared" si="66"/>
        <v/>
      </c>
      <c r="AI94" s="295" t="str">
        <f t="shared" si="69"/>
        <v/>
      </c>
      <c r="AJ94" s="295" t="str">
        <f t="shared" si="70"/>
        <v/>
      </c>
      <c r="AS94" s="295" t="str">
        <f t="shared" si="67"/>
        <v/>
      </c>
      <c r="BG94" s="42"/>
      <c r="BV94" s="42"/>
    </row>
    <row r="95" spans="1:74" ht="39.950000000000003" customHeight="1">
      <c r="A95" s="355"/>
      <c r="B95" s="356"/>
      <c r="C95" s="290" t="str">
        <f>IF(COMPTE1!$V95&lt;&gt;"",COMPTE1!$V95,IF(COMPTE1!$W95&lt;&gt;"",COMPTE1!$W95,IF(COMPTE1!$X95&lt;&gt;"",COMPTE1!$X95,IF(COMPTE1!$AB95&lt;&gt;"",COMPTE1!$AB95,IF(COMPTE1!$AF95&lt;&gt;"",COMPTE1!$AF95,IF(COMPTE1!$AG95&lt;&gt;"",COMPTE1!$AG95,IF(COMPTE1!$AH95&lt;&gt;"",COMPTE1!$AH95,COMPTE1!$AC95)))))))</f>
        <v/>
      </c>
      <c r="D95" s="9"/>
      <c r="E95" s="359">
        <f t="shared" si="54"/>
        <v>0</v>
      </c>
      <c r="F95" s="20"/>
      <c r="G95" s="335"/>
      <c r="H95" s="2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19"/>
      <c r="U95" s="319"/>
      <c r="V95" s="289" t="str">
        <f t="shared" si="55"/>
        <v/>
      </c>
      <c r="W95" s="289" t="str">
        <f t="shared" si="56"/>
        <v/>
      </c>
      <c r="X95" s="289" t="str">
        <f t="shared" si="57"/>
        <v/>
      </c>
      <c r="Y95" s="290" t="str">
        <f t="shared" si="68"/>
        <v/>
      </c>
      <c r="Z95" s="290" t="str">
        <f t="shared" si="58"/>
        <v/>
      </c>
      <c r="AA95" s="290" t="str">
        <f t="shared" si="59"/>
        <v/>
      </c>
      <c r="AB95" s="293" t="str">
        <f t="shared" si="60"/>
        <v/>
      </c>
      <c r="AC95" s="293" t="str">
        <f t="shared" si="61"/>
        <v/>
      </c>
      <c r="AD95" s="293" t="str">
        <f t="shared" si="62"/>
        <v/>
      </c>
      <c r="AE95" s="293" t="str">
        <f t="shared" si="63"/>
        <v/>
      </c>
      <c r="AF95" s="295" t="str">
        <f t="shared" si="64"/>
        <v/>
      </c>
      <c r="AG95" s="295" t="str">
        <f t="shared" si="65"/>
        <v/>
      </c>
      <c r="AH95" s="295" t="str">
        <f t="shared" si="66"/>
        <v/>
      </c>
      <c r="AI95" s="295" t="str">
        <f t="shared" si="69"/>
        <v/>
      </c>
      <c r="AJ95" s="295" t="str">
        <f t="shared" si="70"/>
        <v/>
      </c>
      <c r="AS95" s="295" t="str">
        <f t="shared" si="67"/>
        <v/>
      </c>
      <c r="BG95" s="42"/>
      <c r="BV95" s="42"/>
    </row>
    <row r="96" spans="1:74" ht="39.950000000000003" customHeight="1">
      <c r="A96" s="355"/>
      <c r="B96" s="356"/>
      <c r="C96" s="290" t="str">
        <f>IF(COMPTE1!$V96&lt;&gt;"",COMPTE1!$V96,IF(COMPTE1!$W96&lt;&gt;"",COMPTE1!$W96,IF(COMPTE1!$X96&lt;&gt;"",COMPTE1!$X96,IF(COMPTE1!$AB96&lt;&gt;"",COMPTE1!$AB96,IF(COMPTE1!$AF96&lt;&gt;"",COMPTE1!$AF96,IF(COMPTE1!$AG96&lt;&gt;"",COMPTE1!$AG96,IF(COMPTE1!$AH96&lt;&gt;"",COMPTE1!$AH96,COMPTE1!$AC96)))))))</f>
        <v/>
      </c>
      <c r="D96" s="9"/>
      <c r="E96" s="359">
        <f t="shared" si="54"/>
        <v>0</v>
      </c>
      <c r="F96" s="20"/>
      <c r="G96" s="335"/>
      <c r="H96" s="20"/>
      <c r="I96" s="330"/>
      <c r="J96" s="330"/>
      <c r="K96" s="330"/>
      <c r="L96" s="330"/>
      <c r="M96" s="330"/>
      <c r="N96" s="330"/>
      <c r="O96" s="330"/>
      <c r="P96" s="330"/>
      <c r="Q96" s="330"/>
      <c r="R96" s="330"/>
      <c r="S96" s="330"/>
      <c r="T96" s="319"/>
      <c r="U96" s="319"/>
      <c r="V96" s="289" t="str">
        <f t="shared" si="55"/>
        <v/>
      </c>
      <c r="W96" s="289" t="str">
        <f t="shared" si="56"/>
        <v/>
      </c>
      <c r="X96" s="289" t="str">
        <f t="shared" si="57"/>
        <v/>
      </c>
      <c r="Y96" s="290" t="str">
        <f t="shared" si="68"/>
        <v/>
      </c>
      <c r="Z96" s="290" t="str">
        <f t="shared" si="58"/>
        <v/>
      </c>
      <c r="AA96" s="290" t="str">
        <f t="shared" si="59"/>
        <v/>
      </c>
      <c r="AB96" s="293" t="str">
        <f t="shared" si="60"/>
        <v/>
      </c>
      <c r="AC96" s="293" t="str">
        <f t="shared" si="61"/>
        <v/>
      </c>
      <c r="AD96" s="293" t="str">
        <f t="shared" si="62"/>
        <v/>
      </c>
      <c r="AE96" s="293" t="str">
        <f t="shared" si="63"/>
        <v/>
      </c>
      <c r="AF96" s="295" t="str">
        <f t="shared" si="64"/>
        <v/>
      </c>
      <c r="AG96" s="295" t="str">
        <f t="shared" si="65"/>
        <v/>
      </c>
      <c r="AH96" s="295" t="str">
        <f t="shared" si="66"/>
        <v/>
      </c>
      <c r="AI96" s="295" t="str">
        <f t="shared" si="69"/>
        <v/>
      </c>
      <c r="AJ96" s="295" t="str">
        <f t="shared" si="70"/>
        <v/>
      </c>
      <c r="AS96" s="295" t="str">
        <f t="shared" si="67"/>
        <v/>
      </c>
      <c r="BG96" s="42"/>
      <c r="BV96" s="42"/>
    </row>
    <row r="97" spans="1:74" ht="39.950000000000003" customHeight="1">
      <c r="A97" s="355"/>
      <c r="B97" s="356"/>
      <c r="C97" s="290" t="str">
        <f>IF(COMPTE1!$V97&lt;&gt;"",COMPTE1!$V97,IF(COMPTE1!$W97&lt;&gt;"",COMPTE1!$W97,IF(COMPTE1!$X97&lt;&gt;"",COMPTE1!$X97,IF(COMPTE1!$AB97&lt;&gt;"",COMPTE1!$AB97,IF(COMPTE1!$AF97&lt;&gt;"",COMPTE1!$AF97,IF(COMPTE1!$AG97&lt;&gt;"",COMPTE1!$AG97,IF(COMPTE1!$AH97&lt;&gt;"",COMPTE1!$AH97,COMPTE1!$AC97)))))))</f>
        <v/>
      </c>
      <c r="D97" s="9"/>
      <c r="E97" s="359">
        <f t="shared" si="54"/>
        <v>0</v>
      </c>
      <c r="F97" s="20"/>
      <c r="G97" s="335"/>
      <c r="H97" s="2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19"/>
      <c r="U97" s="319"/>
      <c r="V97" s="289" t="str">
        <f t="shared" si="55"/>
        <v/>
      </c>
      <c r="W97" s="289" t="str">
        <f t="shared" si="56"/>
        <v/>
      </c>
      <c r="X97" s="289" t="str">
        <f t="shared" si="57"/>
        <v/>
      </c>
      <c r="Y97" s="290" t="str">
        <f t="shared" si="68"/>
        <v/>
      </c>
      <c r="Z97" s="290" t="str">
        <f t="shared" si="58"/>
        <v/>
      </c>
      <c r="AA97" s="290" t="str">
        <f t="shared" si="59"/>
        <v/>
      </c>
      <c r="AB97" s="293" t="str">
        <f t="shared" si="60"/>
        <v/>
      </c>
      <c r="AC97" s="293" t="str">
        <f t="shared" si="61"/>
        <v/>
      </c>
      <c r="AD97" s="293" t="str">
        <f t="shared" si="62"/>
        <v/>
      </c>
      <c r="AE97" s="293" t="str">
        <f t="shared" si="63"/>
        <v/>
      </c>
      <c r="AF97" s="295" t="str">
        <f t="shared" si="64"/>
        <v/>
      </c>
      <c r="AG97" s="295" t="str">
        <f t="shared" si="65"/>
        <v/>
      </c>
      <c r="AH97" s="295" t="str">
        <f t="shared" si="66"/>
        <v/>
      </c>
      <c r="AI97" s="295" t="str">
        <f t="shared" si="69"/>
        <v/>
      </c>
      <c r="AJ97" s="295" t="str">
        <f t="shared" si="70"/>
        <v/>
      </c>
      <c r="AS97" s="295" t="str">
        <f t="shared" si="67"/>
        <v/>
      </c>
      <c r="BG97" s="42"/>
      <c r="BV97" s="42"/>
    </row>
    <row r="98" spans="1:74" ht="39.950000000000003" customHeight="1">
      <c r="A98" s="355"/>
      <c r="B98" s="356"/>
      <c r="C98" s="290" t="str">
        <f>IF(COMPTE1!$V98&lt;&gt;"",COMPTE1!$V98,IF(COMPTE1!$W98&lt;&gt;"",COMPTE1!$W98,IF(COMPTE1!$X98&lt;&gt;"",COMPTE1!$X98,IF(COMPTE1!$AB98&lt;&gt;"",COMPTE1!$AB98,IF(COMPTE1!$AF98&lt;&gt;"",COMPTE1!$AF98,IF(COMPTE1!$AG98&lt;&gt;"",COMPTE1!$AG98,IF(COMPTE1!$AH98&lt;&gt;"",COMPTE1!$AH98,COMPTE1!$AC98)))))))</f>
        <v/>
      </c>
      <c r="D98" s="9"/>
      <c r="E98" s="359">
        <f t="shared" si="54"/>
        <v>0</v>
      </c>
      <c r="F98" s="20"/>
      <c r="G98" s="335"/>
      <c r="H98" s="2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19"/>
      <c r="U98" s="319"/>
      <c r="V98" s="289" t="str">
        <f t="shared" si="55"/>
        <v/>
      </c>
      <c r="W98" s="289" t="str">
        <f t="shared" si="56"/>
        <v/>
      </c>
      <c r="X98" s="289" t="str">
        <f t="shared" si="57"/>
        <v/>
      </c>
      <c r="Y98" s="290" t="str">
        <f t="shared" si="68"/>
        <v/>
      </c>
      <c r="Z98" s="290" t="str">
        <f t="shared" si="58"/>
        <v/>
      </c>
      <c r="AA98" s="290" t="str">
        <f t="shared" si="59"/>
        <v/>
      </c>
      <c r="AB98" s="293" t="str">
        <f t="shared" si="60"/>
        <v/>
      </c>
      <c r="AC98" s="293" t="str">
        <f t="shared" si="61"/>
        <v/>
      </c>
      <c r="AD98" s="293" t="str">
        <f t="shared" si="62"/>
        <v/>
      </c>
      <c r="AE98" s="293" t="str">
        <f t="shared" si="63"/>
        <v/>
      </c>
      <c r="AF98" s="295" t="str">
        <f t="shared" si="64"/>
        <v/>
      </c>
      <c r="AG98" s="295" t="str">
        <f t="shared" si="65"/>
        <v/>
      </c>
      <c r="AH98" s="295" t="str">
        <f t="shared" si="66"/>
        <v/>
      </c>
      <c r="AI98" s="295" t="str">
        <f t="shared" si="69"/>
        <v/>
      </c>
      <c r="AJ98" s="295" t="str">
        <f t="shared" si="70"/>
        <v/>
      </c>
      <c r="AS98" s="295" t="str">
        <f t="shared" si="67"/>
        <v/>
      </c>
      <c r="BG98" s="42"/>
      <c r="BV98" s="42"/>
    </row>
    <row r="99" spans="1:74" ht="39.950000000000003" customHeight="1">
      <c r="A99" s="355"/>
      <c r="B99" s="356"/>
      <c r="C99" s="290" t="str">
        <f>IF(COMPTE1!$V99&lt;&gt;"",COMPTE1!$V99,IF(COMPTE1!$W99&lt;&gt;"",COMPTE1!$W99,IF(COMPTE1!$X99&lt;&gt;"",COMPTE1!$X99,IF(COMPTE1!$AB99&lt;&gt;"",COMPTE1!$AB99,IF(COMPTE1!$AF99&lt;&gt;"",COMPTE1!$AF99,IF(COMPTE1!$AG99&lt;&gt;"",COMPTE1!$AG99,IF(COMPTE1!$AH99&lt;&gt;"",COMPTE1!$AH99,COMPTE1!$AC99)))))))</f>
        <v/>
      </c>
      <c r="D99" s="9"/>
      <c r="E99" s="359">
        <f t="shared" si="54"/>
        <v>0</v>
      </c>
      <c r="F99" s="20"/>
      <c r="G99" s="335"/>
      <c r="H99" s="2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19"/>
      <c r="U99" s="319"/>
      <c r="V99" s="289" t="str">
        <f t="shared" si="55"/>
        <v/>
      </c>
      <c r="W99" s="289" t="str">
        <f t="shared" si="56"/>
        <v/>
      </c>
      <c r="X99" s="289" t="str">
        <f t="shared" si="57"/>
        <v/>
      </c>
      <c r="Y99" s="290" t="str">
        <f t="shared" si="68"/>
        <v/>
      </c>
      <c r="Z99" s="290" t="str">
        <f t="shared" si="58"/>
        <v/>
      </c>
      <c r="AA99" s="290" t="str">
        <f t="shared" si="59"/>
        <v/>
      </c>
      <c r="AB99" s="293" t="str">
        <f t="shared" si="60"/>
        <v/>
      </c>
      <c r="AC99" s="293" t="str">
        <f t="shared" si="61"/>
        <v/>
      </c>
      <c r="AD99" s="293" t="str">
        <f t="shared" si="62"/>
        <v/>
      </c>
      <c r="AE99" s="293" t="str">
        <f t="shared" si="63"/>
        <v/>
      </c>
      <c r="AF99" s="295" t="str">
        <f t="shared" si="64"/>
        <v/>
      </c>
      <c r="AG99" s="295" t="str">
        <f t="shared" si="65"/>
        <v/>
      </c>
      <c r="AH99" s="295" t="str">
        <f t="shared" si="66"/>
        <v/>
      </c>
      <c r="AI99" s="295" t="str">
        <f t="shared" si="69"/>
        <v/>
      </c>
      <c r="AJ99" s="295" t="str">
        <f t="shared" si="70"/>
        <v/>
      </c>
      <c r="AS99" s="295" t="str">
        <f t="shared" si="67"/>
        <v/>
      </c>
      <c r="BG99" s="42"/>
      <c r="BV99" s="42"/>
    </row>
    <row r="100" spans="1:74" ht="39.950000000000003" customHeight="1">
      <c r="A100" s="355"/>
      <c r="B100" s="356"/>
      <c r="C100" s="290" t="str">
        <f>IF(COMPTE1!$V100&lt;&gt;"",COMPTE1!$V100,IF(COMPTE1!$W100&lt;&gt;"",COMPTE1!$W100,IF(COMPTE1!$X100&lt;&gt;"",COMPTE1!$X100,IF(COMPTE1!$AB100&lt;&gt;"",COMPTE1!$AB100,IF(COMPTE1!$AF100&lt;&gt;"",COMPTE1!$AF100,IF(COMPTE1!$AG100&lt;&gt;"",COMPTE1!$AG100,IF(COMPTE1!$AH100&lt;&gt;"",COMPTE1!$AH100,COMPTE1!$AC100)))))))</f>
        <v/>
      </c>
      <c r="D100" s="9"/>
      <c r="E100" s="359">
        <f t="shared" si="54"/>
        <v>0</v>
      </c>
      <c r="F100" s="20"/>
      <c r="G100" s="335"/>
      <c r="H100" s="2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19"/>
      <c r="U100" s="319"/>
      <c r="V100" s="289" t="str">
        <f t="shared" si="55"/>
        <v/>
      </c>
      <c r="W100" s="289" t="str">
        <f t="shared" si="56"/>
        <v/>
      </c>
      <c r="X100" s="289" t="str">
        <f t="shared" si="57"/>
        <v/>
      </c>
      <c r="Y100" s="290" t="str">
        <f t="shared" si="68"/>
        <v/>
      </c>
      <c r="Z100" s="290" t="str">
        <f t="shared" si="58"/>
        <v/>
      </c>
      <c r="AA100" s="290" t="str">
        <f t="shared" si="59"/>
        <v/>
      </c>
      <c r="AB100" s="293" t="str">
        <f t="shared" si="60"/>
        <v/>
      </c>
      <c r="AC100" s="293" t="str">
        <f t="shared" si="61"/>
        <v/>
      </c>
      <c r="AD100" s="293" t="str">
        <f t="shared" si="62"/>
        <v/>
      </c>
      <c r="AE100" s="293" t="str">
        <f t="shared" si="63"/>
        <v/>
      </c>
      <c r="AF100" s="295" t="str">
        <f t="shared" si="64"/>
        <v/>
      </c>
      <c r="AG100" s="295" t="str">
        <f t="shared" si="65"/>
        <v/>
      </c>
      <c r="AH100" s="295" t="str">
        <f t="shared" si="66"/>
        <v/>
      </c>
      <c r="AI100" s="295" t="str">
        <f t="shared" si="69"/>
        <v/>
      </c>
      <c r="AJ100" s="295" t="str">
        <f t="shared" si="70"/>
        <v/>
      </c>
      <c r="AS100" s="295" t="str">
        <f t="shared" si="67"/>
        <v/>
      </c>
      <c r="BG100" s="42"/>
      <c r="BV100" s="42"/>
    </row>
    <row r="101" spans="1:74" ht="39.950000000000003" customHeight="1">
      <c r="A101" s="355"/>
      <c r="B101" s="356"/>
      <c r="C101" s="290" t="str">
        <f>IF(COMPTE1!$V101&lt;&gt;"",COMPTE1!$V101,IF(COMPTE1!$W101&lt;&gt;"",COMPTE1!$W101,IF(COMPTE1!$X101&lt;&gt;"",COMPTE1!$X101,IF(COMPTE1!$AB101&lt;&gt;"",COMPTE1!$AB101,IF(COMPTE1!$AF101&lt;&gt;"",COMPTE1!$AF101,IF(COMPTE1!$AG101&lt;&gt;"",COMPTE1!$AG101,IF(COMPTE1!$AH101&lt;&gt;"",COMPTE1!$AH101,COMPTE1!$AC101)))))))</f>
        <v/>
      </c>
      <c r="D101" s="9"/>
      <c r="E101" s="359">
        <f t="shared" si="54"/>
        <v>0</v>
      </c>
      <c r="F101" s="20"/>
      <c r="G101" s="335"/>
      <c r="H101" s="2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19"/>
      <c r="U101" s="319"/>
      <c r="V101" s="289" t="str">
        <f t="shared" si="55"/>
        <v/>
      </c>
      <c r="W101" s="289" t="str">
        <f t="shared" si="56"/>
        <v/>
      </c>
      <c r="X101" s="289" t="str">
        <f t="shared" si="57"/>
        <v/>
      </c>
      <c r="Y101" s="290" t="str">
        <f t="shared" si="68"/>
        <v/>
      </c>
      <c r="Z101" s="290" t="str">
        <f t="shared" si="58"/>
        <v/>
      </c>
      <c r="AA101" s="290" t="str">
        <f t="shared" si="59"/>
        <v/>
      </c>
      <c r="AB101" s="293" t="str">
        <f t="shared" si="60"/>
        <v/>
      </c>
      <c r="AC101" s="293" t="str">
        <f t="shared" si="61"/>
        <v/>
      </c>
      <c r="AD101" s="293" t="str">
        <f t="shared" si="62"/>
        <v/>
      </c>
      <c r="AE101" s="293" t="str">
        <f t="shared" si="63"/>
        <v/>
      </c>
      <c r="AF101" s="295" t="str">
        <f t="shared" si="64"/>
        <v/>
      </c>
      <c r="AG101" s="295" t="str">
        <f t="shared" si="65"/>
        <v/>
      </c>
      <c r="AH101" s="295" t="str">
        <f t="shared" si="66"/>
        <v/>
      </c>
      <c r="AI101" s="295" t="str">
        <f t="shared" si="69"/>
        <v/>
      </c>
      <c r="AJ101" s="295" t="str">
        <f t="shared" si="70"/>
        <v/>
      </c>
      <c r="AS101" s="295" t="str">
        <f t="shared" si="67"/>
        <v/>
      </c>
      <c r="BG101" s="42"/>
      <c r="BV101" s="42"/>
    </row>
    <row r="102" spans="1:74" ht="39.950000000000003" customHeight="1">
      <c r="A102" s="355"/>
      <c r="B102" s="356"/>
      <c r="C102" s="290" t="str">
        <f>IF(COMPTE1!$V102&lt;&gt;"",COMPTE1!$V102,IF(COMPTE1!$W102&lt;&gt;"",COMPTE1!$W102,IF(COMPTE1!$X102&lt;&gt;"",COMPTE1!$X102,IF(COMPTE1!$AB102&lt;&gt;"",COMPTE1!$AB102,IF(COMPTE1!$AF102&lt;&gt;"",COMPTE1!$AF102,IF(COMPTE1!$AG102&lt;&gt;"",COMPTE1!$AG102,IF(COMPTE1!$AH102&lt;&gt;"",COMPTE1!$AH102,COMPTE1!$AC102)))))))</f>
        <v/>
      </c>
      <c r="D102" s="9"/>
      <c r="E102" s="359">
        <f t="shared" si="54"/>
        <v>0</v>
      </c>
      <c r="F102" s="20"/>
      <c r="G102" s="335"/>
      <c r="H102" s="2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19"/>
      <c r="U102" s="319"/>
      <c r="V102" s="289" t="str">
        <f t="shared" si="55"/>
        <v/>
      </c>
      <c r="W102" s="289" t="str">
        <f t="shared" si="56"/>
        <v/>
      </c>
      <c r="X102" s="289" t="str">
        <f t="shared" si="57"/>
        <v/>
      </c>
      <c r="Y102" s="290" t="str">
        <f t="shared" si="68"/>
        <v/>
      </c>
      <c r="Z102" s="290" t="str">
        <f t="shared" si="58"/>
        <v/>
      </c>
      <c r="AA102" s="290" t="str">
        <f t="shared" si="59"/>
        <v/>
      </c>
      <c r="AB102" s="293" t="str">
        <f t="shared" si="60"/>
        <v/>
      </c>
      <c r="AC102" s="293" t="str">
        <f t="shared" si="61"/>
        <v/>
      </c>
      <c r="AD102" s="293" t="str">
        <f t="shared" si="62"/>
        <v/>
      </c>
      <c r="AE102" s="293" t="str">
        <f t="shared" si="63"/>
        <v/>
      </c>
      <c r="AF102" s="295" t="str">
        <f t="shared" si="64"/>
        <v/>
      </c>
      <c r="AG102" s="295" t="str">
        <f t="shared" si="65"/>
        <v/>
      </c>
      <c r="AH102" s="295" t="str">
        <f t="shared" si="66"/>
        <v/>
      </c>
      <c r="AI102" s="295" t="str">
        <f t="shared" si="69"/>
        <v/>
      </c>
      <c r="AJ102" s="295" t="str">
        <f t="shared" si="70"/>
        <v/>
      </c>
      <c r="AS102" s="295" t="str">
        <f t="shared" si="67"/>
        <v/>
      </c>
      <c r="BG102" s="42"/>
      <c r="BV102" s="42"/>
    </row>
    <row r="103" spans="1:74" ht="39.950000000000003" customHeight="1">
      <c r="A103" s="355"/>
      <c r="B103" s="356"/>
      <c r="C103" s="290" t="str">
        <f>IF(COMPTE1!$V103&lt;&gt;"",COMPTE1!$V103,IF(COMPTE1!$W103&lt;&gt;"",COMPTE1!$W103,IF(COMPTE1!$X103&lt;&gt;"",COMPTE1!$X103,IF(COMPTE1!$AB103&lt;&gt;"",COMPTE1!$AB103,IF(COMPTE1!$AF103&lt;&gt;"",COMPTE1!$AF103,IF(COMPTE1!$AG103&lt;&gt;"",COMPTE1!$AG103,IF(COMPTE1!$AH103&lt;&gt;"",COMPTE1!$AH103,COMPTE1!$AC103)))))))</f>
        <v/>
      </c>
      <c r="D103" s="9"/>
      <c r="E103" s="359">
        <f t="shared" si="54"/>
        <v>0</v>
      </c>
      <c r="F103" s="20"/>
      <c r="G103" s="335"/>
      <c r="H103" s="20"/>
      <c r="I103" s="330"/>
      <c r="J103" s="330"/>
      <c r="K103" s="330"/>
      <c r="L103" s="330"/>
      <c r="M103" s="330"/>
      <c r="N103" s="330"/>
      <c r="O103" s="330"/>
      <c r="P103" s="330"/>
      <c r="Q103" s="330"/>
      <c r="R103" s="330"/>
      <c r="S103" s="330"/>
      <c r="T103" s="319"/>
      <c r="U103" s="319"/>
      <c r="V103" s="289" t="str">
        <f t="shared" si="55"/>
        <v/>
      </c>
      <c r="W103" s="289" t="str">
        <f t="shared" si="56"/>
        <v/>
      </c>
      <c r="X103" s="289" t="str">
        <f t="shared" si="57"/>
        <v/>
      </c>
      <c r="Y103" s="290" t="str">
        <f t="shared" si="68"/>
        <v/>
      </c>
      <c r="Z103" s="290" t="str">
        <f t="shared" si="58"/>
        <v/>
      </c>
      <c r="AA103" s="290" t="str">
        <f t="shared" si="59"/>
        <v/>
      </c>
      <c r="AB103" s="293" t="str">
        <f t="shared" si="60"/>
        <v/>
      </c>
      <c r="AC103" s="293" t="str">
        <f t="shared" si="61"/>
        <v/>
      </c>
      <c r="AD103" s="293" t="str">
        <f t="shared" si="62"/>
        <v/>
      </c>
      <c r="AE103" s="293" t="str">
        <f t="shared" si="63"/>
        <v/>
      </c>
      <c r="AF103" s="295" t="str">
        <f t="shared" si="64"/>
        <v/>
      </c>
      <c r="AG103" s="295" t="str">
        <f t="shared" si="65"/>
        <v/>
      </c>
      <c r="AH103" s="295" t="str">
        <f t="shared" si="66"/>
        <v/>
      </c>
      <c r="AI103" s="295" t="str">
        <f t="shared" si="69"/>
        <v/>
      </c>
      <c r="AJ103" s="295" t="str">
        <f t="shared" si="70"/>
        <v/>
      </c>
      <c r="AS103" s="295" t="str">
        <f t="shared" si="67"/>
        <v/>
      </c>
      <c r="BG103" s="42"/>
      <c r="BV103" s="42"/>
    </row>
    <row r="104" spans="1:74" ht="39.950000000000003" customHeight="1">
      <c r="A104" s="355"/>
      <c r="B104" s="356"/>
      <c r="C104" s="290" t="str">
        <f>IF(COMPTE1!$V104&lt;&gt;"",COMPTE1!$V104,IF(COMPTE1!$W104&lt;&gt;"",COMPTE1!$W104,IF(COMPTE1!$X104&lt;&gt;"",COMPTE1!$X104,IF(COMPTE1!$AB104&lt;&gt;"",COMPTE1!$AB104,IF(COMPTE1!$AF104&lt;&gt;"",COMPTE1!$AF104,IF(COMPTE1!$AG104&lt;&gt;"",COMPTE1!$AG104,IF(COMPTE1!$AH104&lt;&gt;"",COMPTE1!$AH104,COMPTE1!$AC104)))))))</f>
        <v/>
      </c>
      <c r="D104" s="9"/>
      <c r="E104" s="359">
        <f t="shared" ref="E104:E135" si="71">SUM($F104:$U104)</f>
        <v>0</v>
      </c>
      <c r="F104" s="20"/>
      <c r="G104" s="335"/>
      <c r="H104" s="2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19"/>
      <c r="U104" s="319"/>
      <c r="V104" s="289" t="str">
        <f t="shared" si="55"/>
        <v/>
      </c>
      <c r="W104" s="289" t="str">
        <f t="shared" si="56"/>
        <v/>
      </c>
      <c r="X104" s="289" t="str">
        <f t="shared" si="57"/>
        <v/>
      </c>
      <c r="Y104" s="290" t="str">
        <f t="shared" si="68"/>
        <v/>
      </c>
      <c r="Z104" s="290" t="str">
        <f t="shared" ref="Z104:Z135" si="72">IF($B104="C6214","OBSEQUES ET PRESTATIONS FUNERAIRES",IF($B104="C6215","TRAVAUX, DEMENAGEMENTS",IF($B104="C6216","SORTIES ET ANNIVERSAIRES",IF($B104="C6217","HEBERGEMENT FOYER, MAISON DE RETRAITE",IF($B104="C6310","IMPOTS",IF($B104="C6311","VACANCES, LOISIRS, ABONNEMENTS",IF($B104="C6312","HONORAIRES",IF($B104="C6313","SOLDE FDG ANNEE PASSEE",""))))))))</f>
        <v/>
      </c>
      <c r="AA104" s="290" t="str">
        <f t="shared" ref="AA104:AA135" si="73">IF($B104="C6410","ASSURANCES",IF($B104="C6510","ACHAT MATERIEL, MOBILIER",IF($B104="C6610","FRAIS MEDICAUX ET MUTUELLE ET REMBOURSEMENTS",IF($B104="C6611","MUTUELLE SANTE",IF($B104="C6710","IMOINS VALUES SUR TITRES",IF($B104="C6910","PROVISIONS SUR EMOLUMENTS",""))))))</f>
        <v/>
      </c>
      <c r="AB104" s="293" t="str">
        <f t="shared" si="60"/>
        <v/>
      </c>
      <c r="AC104" s="293" t="str">
        <f t="shared" si="61"/>
        <v/>
      </c>
      <c r="AD104" s="293" t="str">
        <f t="shared" ref="AD104:AD135" si="74">IF($B104="C5111",$AL$6,IF($B104="C5112",$AL$7,IF($B104="C5113",$AL$8,IF($B104="C5121",$AL$9,IF($B104="C5122",$AL$10,IF($B104="C5123",$AL$11,IF($B104="C5130",$AL$12,IF($B104="C5140",$AL$13,""))))))))</f>
        <v/>
      </c>
      <c r="AE104" s="293" t="str">
        <f t="shared" ref="AE104:AE135" si="75">IF($B104="C5150",$AL$14,IF($B104="C5160",$AL$15,IF($B104="C5170",$AL$16,IF($B104="C5180",$AL$17,IF($B104="C5190",$AL$18,IF($B104="C5190",$AL$19,""))))))</f>
        <v/>
      </c>
      <c r="AF104" s="295" t="str">
        <f t="shared" si="64"/>
        <v/>
      </c>
      <c r="AG104" s="295" t="str">
        <f t="shared" si="65"/>
        <v/>
      </c>
      <c r="AH104" s="295" t="str">
        <f t="shared" si="66"/>
        <v/>
      </c>
      <c r="AI104" s="295" t="str">
        <f t="shared" si="69"/>
        <v/>
      </c>
      <c r="AJ104" s="295" t="str">
        <f t="shared" si="70"/>
        <v/>
      </c>
      <c r="AS104" s="295" t="str">
        <f t="shared" ref="AS104:AS135" si="76">IF($B104="C7604","COUPONS ET PLUS VALUES SUR TITRES",IF($B104="C7605","ALS : VIREMENTS CAF",IF($B104="C7606","REMBOURSEMENT MUTUELLE",IF($B104="C7607","VENTE MAISON OU TERRAIN",IF($B104="C7608","VENTE MOBILIER",IF($B104="C7701","ENCAISSEMENT SUCCESSION",IF($B104="C7901","AUTRES RECETTES DIVERSES","")))))))</f>
        <v/>
      </c>
      <c r="BG104" s="42"/>
      <c r="BV104" s="42"/>
    </row>
    <row r="105" spans="1:74" ht="39.950000000000003" customHeight="1">
      <c r="A105" s="355"/>
      <c r="B105" s="356"/>
      <c r="C105" s="290" t="str">
        <f>IF(COMPTE1!$V105&lt;&gt;"",COMPTE1!$V105,IF(COMPTE1!$W105&lt;&gt;"",COMPTE1!$W105,IF(COMPTE1!$X105&lt;&gt;"",COMPTE1!$X105,IF(COMPTE1!$AB105&lt;&gt;"",COMPTE1!$AB105,IF(COMPTE1!$AF105&lt;&gt;"",COMPTE1!$AF105,IF(COMPTE1!$AG105&lt;&gt;"",COMPTE1!$AG105,IF(COMPTE1!$AH105&lt;&gt;"",COMPTE1!$AH105,COMPTE1!$AC105)))))))</f>
        <v/>
      </c>
      <c r="D105" s="9"/>
      <c r="E105" s="359">
        <f t="shared" si="71"/>
        <v>0</v>
      </c>
      <c r="F105" s="20"/>
      <c r="G105" s="335"/>
      <c r="H105" s="2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19"/>
      <c r="U105" s="319"/>
      <c r="V105" s="289" t="str">
        <f t="shared" si="55"/>
        <v/>
      </c>
      <c r="W105" s="289" t="str">
        <f t="shared" si="56"/>
        <v/>
      </c>
      <c r="X105" s="289" t="str">
        <f t="shared" si="57"/>
        <v/>
      </c>
      <c r="Y105" s="290" t="str">
        <f t="shared" si="68"/>
        <v/>
      </c>
      <c r="Z105" s="290" t="str">
        <f t="shared" si="72"/>
        <v/>
      </c>
      <c r="AA105" s="290" t="str">
        <f t="shared" si="73"/>
        <v/>
      </c>
      <c r="AB105" s="293" t="str">
        <f t="shared" si="60"/>
        <v/>
      </c>
      <c r="AC105" s="293" t="str">
        <f t="shared" si="61"/>
        <v/>
      </c>
      <c r="AD105" s="293" t="str">
        <f t="shared" si="74"/>
        <v/>
      </c>
      <c r="AE105" s="293" t="str">
        <f t="shared" si="75"/>
        <v/>
      </c>
      <c r="AF105" s="295" t="str">
        <f t="shared" si="64"/>
        <v/>
      </c>
      <c r="AG105" s="295" t="str">
        <f t="shared" si="65"/>
        <v/>
      </c>
      <c r="AH105" s="295" t="str">
        <f t="shared" si="66"/>
        <v/>
      </c>
      <c r="AI105" s="295" t="str">
        <f t="shared" si="69"/>
        <v/>
      </c>
      <c r="AJ105" s="295" t="str">
        <f t="shared" si="70"/>
        <v/>
      </c>
      <c r="AS105" s="295" t="str">
        <f t="shared" si="76"/>
        <v/>
      </c>
      <c r="BG105" s="42"/>
      <c r="BV105" s="42"/>
    </row>
    <row r="106" spans="1:74" ht="39.950000000000003" customHeight="1">
      <c r="A106" s="355"/>
      <c r="B106" s="356"/>
      <c r="C106" s="290" t="str">
        <f>IF(COMPTE1!$V106&lt;&gt;"",COMPTE1!$V106,IF(COMPTE1!$W106&lt;&gt;"",COMPTE1!$W106,IF(COMPTE1!$X106&lt;&gt;"",COMPTE1!$X106,IF(COMPTE1!$AB106&lt;&gt;"",COMPTE1!$AB106,IF(COMPTE1!$AF106&lt;&gt;"",COMPTE1!$AF106,IF(COMPTE1!$AG106&lt;&gt;"",COMPTE1!$AG106,IF(COMPTE1!$AH106&lt;&gt;"",COMPTE1!$AH106,COMPTE1!$AC106)))))))</f>
        <v/>
      </c>
      <c r="D106" s="9"/>
      <c r="E106" s="359">
        <f t="shared" si="71"/>
        <v>0</v>
      </c>
      <c r="F106" s="20"/>
      <c r="G106" s="335"/>
      <c r="H106" s="2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19"/>
      <c r="U106" s="319"/>
      <c r="V106" s="289" t="str">
        <f t="shared" si="55"/>
        <v/>
      </c>
      <c r="W106" s="289" t="str">
        <f t="shared" si="56"/>
        <v/>
      </c>
      <c r="X106" s="289" t="str">
        <f t="shared" si="57"/>
        <v/>
      </c>
      <c r="Y106" s="290" t="str">
        <f t="shared" si="68"/>
        <v/>
      </c>
      <c r="Z106" s="290" t="str">
        <f t="shared" si="72"/>
        <v/>
      </c>
      <c r="AA106" s="290" t="str">
        <f t="shared" si="73"/>
        <v/>
      </c>
      <c r="AB106" s="293" t="str">
        <f t="shared" si="60"/>
        <v/>
      </c>
      <c r="AC106" s="293" t="str">
        <f t="shared" si="61"/>
        <v/>
      </c>
      <c r="AD106" s="293" t="str">
        <f t="shared" si="74"/>
        <v/>
      </c>
      <c r="AE106" s="293" t="str">
        <f t="shared" si="75"/>
        <v/>
      </c>
      <c r="AF106" s="295" t="str">
        <f t="shared" si="64"/>
        <v/>
      </c>
      <c r="AG106" s="295" t="str">
        <f t="shared" si="65"/>
        <v/>
      </c>
      <c r="AH106" s="295" t="str">
        <f t="shared" si="66"/>
        <v/>
      </c>
      <c r="AI106" s="295" t="str">
        <f t="shared" si="69"/>
        <v/>
      </c>
      <c r="AJ106" s="295" t="str">
        <f t="shared" si="70"/>
        <v/>
      </c>
      <c r="AS106" s="295" t="str">
        <f t="shared" si="76"/>
        <v/>
      </c>
      <c r="BG106" s="42"/>
      <c r="BV106" s="42"/>
    </row>
    <row r="107" spans="1:74" ht="39.950000000000003" customHeight="1">
      <c r="A107" s="355"/>
      <c r="B107" s="356"/>
      <c r="C107" s="290" t="str">
        <f>IF(COMPTE1!$V107&lt;&gt;"",COMPTE1!$V107,IF(COMPTE1!$W107&lt;&gt;"",COMPTE1!$W107,IF(COMPTE1!$X107&lt;&gt;"",COMPTE1!$X107,IF(COMPTE1!$AB107&lt;&gt;"",COMPTE1!$AB107,IF(COMPTE1!$AF107&lt;&gt;"",COMPTE1!$AF107,IF(COMPTE1!$AG107&lt;&gt;"",COMPTE1!$AG107,IF(COMPTE1!$AH107&lt;&gt;"",COMPTE1!$AH107,COMPTE1!$AC107)))))))</f>
        <v/>
      </c>
      <c r="D107" s="9"/>
      <c r="E107" s="359">
        <f t="shared" si="71"/>
        <v>0</v>
      </c>
      <c r="F107" s="20"/>
      <c r="G107" s="335"/>
      <c r="H107" s="2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19"/>
      <c r="U107" s="319"/>
      <c r="V107" s="289" t="str">
        <f t="shared" si="55"/>
        <v/>
      </c>
      <c r="W107" s="289" t="str">
        <f t="shared" si="56"/>
        <v/>
      </c>
      <c r="X107" s="289" t="str">
        <f t="shared" si="57"/>
        <v/>
      </c>
      <c r="Y107" s="290" t="str">
        <f t="shared" si="68"/>
        <v/>
      </c>
      <c r="Z107" s="290" t="str">
        <f t="shared" si="72"/>
        <v/>
      </c>
      <c r="AA107" s="290" t="str">
        <f t="shared" si="73"/>
        <v/>
      </c>
      <c r="AB107" s="293" t="str">
        <f t="shared" si="60"/>
        <v/>
      </c>
      <c r="AC107" s="293" t="str">
        <f t="shared" si="61"/>
        <v/>
      </c>
      <c r="AD107" s="293" t="str">
        <f t="shared" si="74"/>
        <v/>
      </c>
      <c r="AE107" s="293" t="str">
        <f t="shared" si="75"/>
        <v/>
      </c>
      <c r="AF107" s="295" t="str">
        <f t="shared" si="64"/>
        <v/>
      </c>
      <c r="AG107" s="295" t="str">
        <f t="shared" si="65"/>
        <v/>
      </c>
      <c r="AH107" s="295" t="str">
        <f t="shared" si="66"/>
        <v/>
      </c>
      <c r="AI107" s="295" t="str">
        <f t="shared" si="69"/>
        <v/>
      </c>
      <c r="AJ107" s="295" t="str">
        <f t="shared" si="70"/>
        <v/>
      </c>
      <c r="AS107" s="295" t="str">
        <f t="shared" si="76"/>
        <v/>
      </c>
      <c r="BG107" s="42"/>
      <c r="BV107" s="42"/>
    </row>
    <row r="108" spans="1:74" ht="39.950000000000003" customHeight="1">
      <c r="A108" s="355"/>
      <c r="B108" s="356"/>
      <c r="C108" s="290" t="str">
        <f>IF(COMPTE1!$V108&lt;&gt;"",COMPTE1!$V108,IF(COMPTE1!$W108&lt;&gt;"",COMPTE1!$W108,IF(COMPTE1!$X108&lt;&gt;"",COMPTE1!$X108,IF(COMPTE1!$AB108&lt;&gt;"",COMPTE1!$AB108,IF(COMPTE1!$AF108&lt;&gt;"",COMPTE1!$AF108,IF(COMPTE1!$AG108&lt;&gt;"",COMPTE1!$AG108,IF(COMPTE1!$AH108&lt;&gt;"",COMPTE1!$AH108,COMPTE1!$AC108)))))))</f>
        <v/>
      </c>
      <c r="D108" s="9"/>
      <c r="E108" s="359">
        <f t="shared" si="71"/>
        <v>0</v>
      </c>
      <c r="F108" s="20"/>
      <c r="G108" s="335"/>
      <c r="H108" s="2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19"/>
      <c r="U108" s="319"/>
      <c r="V108" s="289" t="str">
        <f t="shared" si="55"/>
        <v/>
      </c>
      <c r="W108" s="289" t="str">
        <f t="shared" si="56"/>
        <v/>
      </c>
      <c r="X108" s="289" t="str">
        <f t="shared" si="57"/>
        <v/>
      </c>
      <c r="Y108" s="290" t="str">
        <f t="shared" si="68"/>
        <v/>
      </c>
      <c r="Z108" s="290" t="str">
        <f t="shared" si="72"/>
        <v/>
      </c>
      <c r="AA108" s="290" t="str">
        <f t="shared" si="73"/>
        <v/>
      </c>
      <c r="AB108" s="293" t="str">
        <f t="shared" si="60"/>
        <v/>
      </c>
      <c r="AC108" s="293" t="str">
        <f t="shared" si="61"/>
        <v/>
      </c>
      <c r="AD108" s="293" t="str">
        <f t="shared" si="74"/>
        <v/>
      </c>
      <c r="AE108" s="293" t="str">
        <f t="shared" si="75"/>
        <v/>
      </c>
      <c r="AF108" s="295" t="str">
        <f t="shared" si="64"/>
        <v/>
      </c>
      <c r="AG108" s="295" t="str">
        <f t="shared" si="65"/>
        <v/>
      </c>
      <c r="AH108" s="295" t="str">
        <f t="shared" si="66"/>
        <v/>
      </c>
      <c r="AI108" s="295" t="str">
        <f t="shared" si="69"/>
        <v/>
      </c>
      <c r="AJ108" s="295" t="str">
        <f t="shared" si="70"/>
        <v/>
      </c>
      <c r="AS108" s="295" t="str">
        <f t="shared" si="76"/>
        <v/>
      </c>
      <c r="BG108" s="42"/>
      <c r="BV108" s="42"/>
    </row>
    <row r="109" spans="1:74" ht="39.950000000000003" customHeight="1">
      <c r="A109" s="355"/>
      <c r="B109" s="356"/>
      <c r="C109" s="290" t="str">
        <f>IF(COMPTE1!$V109&lt;&gt;"",COMPTE1!$V109,IF(COMPTE1!$W109&lt;&gt;"",COMPTE1!$W109,IF(COMPTE1!$X109&lt;&gt;"",COMPTE1!$X109,IF(COMPTE1!$AB109&lt;&gt;"",COMPTE1!$AB109,IF(COMPTE1!$AF109&lt;&gt;"",COMPTE1!$AF109,IF(COMPTE1!$AG109&lt;&gt;"",COMPTE1!$AG109,IF(COMPTE1!$AH109&lt;&gt;"",COMPTE1!$AH109,COMPTE1!$AC109)))))))</f>
        <v/>
      </c>
      <c r="D109" s="9"/>
      <c r="E109" s="359">
        <f t="shared" si="71"/>
        <v>0</v>
      </c>
      <c r="F109" s="20"/>
      <c r="G109" s="335"/>
      <c r="H109" s="2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19"/>
      <c r="U109" s="319"/>
      <c r="V109" s="289" t="str">
        <f t="shared" si="55"/>
        <v/>
      </c>
      <c r="W109" s="289" t="str">
        <f t="shared" si="56"/>
        <v/>
      </c>
      <c r="X109" s="289" t="str">
        <f t="shared" si="57"/>
        <v/>
      </c>
      <c r="Y109" s="290" t="str">
        <f t="shared" si="68"/>
        <v/>
      </c>
      <c r="Z109" s="290" t="str">
        <f t="shared" si="72"/>
        <v/>
      </c>
      <c r="AA109" s="290" t="str">
        <f t="shared" si="73"/>
        <v/>
      </c>
      <c r="AB109" s="293" t="str">
        <f t="shared" si="60"/>
        <v/>
      </c>
      <c r="AC109" s="293" t="str">
        <f t="shared" si="61"/>
        <v/>
      </c>
      <c r="AD109" s="293" t="str">
        <f t="shared" si="74"/>
        <v/>
      </c>
      <c r="AE109" s="293" t="str">
        <f t="shared" si="75"/>
        <v/>
      </c>
      <c r="AF109" s="295" t="str">
        <f t="shared" si="64"/>
        <v/>
      </c>
      <c r="AG109" s="295" t="str">
        <f t="shared" si="65"/>
        <v/>
      </c>
      <c r="AH109" s="295" t="str">
        <f t="shared" si="66"/>
        <v/>
      </c>
      <c r="AI109" s="295" t="str">
        <f t="shared" si="69"/>
        <v/>
      </c>
      <c r="AJ109" s="295" t="str">
        <f t="shared" si="70"/>
        <v/>
      </c>
      <c r="AS109" s="295" t="str">
        <f t="shared" si="76"/>
        <v/>
      </c>
      <c r="BG109" s="42"/>
      <c r="BV109" s="42"/>
    </row>
    <row r="110" spans="1:74" ht="39.950000000000003" customHeight="1">
      <c r="A110" s="355"/>
      <c r="B110" s="356"/>
      <c r="C110" s="290" t="str">
        <f>IF(COMPTE1!$V110&lt;&gt;"",COMPTE1!$V110,IF(COMPTE1!$W110&lt;&gt;"",COMPTE1!$W110,IF(COMPTE1!$X110&lt;&gt;"",COMPTE1!$X110,IF(COMPTE1!$AB110&lt;&gt;"",COMPTE1!$AB110,IF(COMPTE1!$AF110&lt;&gt;"",COMPTE1!$AF110,IF(COMPTE1!$AG110&lt;&gt;"",COMPTE1!$AG110,IF(COMPTE1!$AH110&lt;&gt;"",COMPTE1!$AH110,COMPTE1!$AC110)))))))</f>
        <v/>
      </c>
      <c r="D110" s="9"/>
      <c r="E110" s="359">
        <f t="shared" si="71"/>
        <v>0</v>
      </c>
      <c r="F110" s="20"/>
      <c r="G110" s="335"/>
      <c r="H110" s="20"/>
      <c r="I110" s="330"/>
      <c r="J110" s="330"/>
      <c r="K110" s="330"/>
      <c r="L110" s="330"/>
      <c r="M110" s="330"/>
      <c r="N110" s="330"/>
      <c r="O110" s="330"/>
      <c r="P110" s="330"/>
      <c r="Q110" s="330"/>
      <c r="R110" s="330"/>
      <c r="S110" s="330"/>
      <c r="T110" s="319"/>
      <c r="U110" s="319"/>
      <c r="V110" s="289" t="str">
        <f t="shared" si="55"/>
        <v/>
      </c>
      <c r="W110" s="289" t="str">
        <f t="shared" si="56"/>
        <v/>
      </c>
      <c r="X110" s="289" t="str">
        <f t="shared" si="57"/>
        <v/>
      </c>
      <c r="Y110" s="290" t="str">
        <f t="shared" si="68"/>
        <v/>
      </c>
      <c r="Z110" s="290" t="str">
        <f t="shared" si="72"/>
        <v/>
      </c>
      <c r="AA110" s="290" t="str">
        <f t="shared" si="73"/>
        <v/>
      </c>
      <c r="AB110" s="293" t="str">
        <f t="shared" si="60"/>
        <v/>
      </c>
      <c r="AC110" s="293" t="str">
        <f t="shared" si="61"/>
        <v/>
      </c>
      <c r="AD110" s="293" t="str">
        <f t="shared" si="74"/>
        <v/>
      </c>
      <c r="AE110" s="293" t="str">
        <f t="shared" si="75"/>
        <v/>
      </c>
      <c r="AF110" s="295" t="str">
        <f t="shared" si="64"/>
        <v/>
      </c>
      <c r="AG110" s="295" t="str">
        <f t="shared" si="65"/>
        <v/>
      </c>
      <c r="AH110" s="295" t="str">
        <f t="shared" si="66"/>
        <v/>
      </c>
      <c r="AI110" s="295" t="str">
        <f t="shared" si="69"/>
        <v/>
      </c>
      <c r="AJ110" s="295" t="str">
        <f t="shared" si="70"/>
        <v/>
      </c>
      <c r="AS110" s="295" t="str">
        <f t="shared" si="76"/>
        <v/>
      </c>
      <c r="BG110" s="42"/>
      <c r="BV110" s="42"/>
    </row>
    <row r="111" spans="1:74" ht="39.950000000000003" customHeight="1">
      <c r="A111" s="355"/>
      <c r="B111" s="356"/>
      <c r="C111" s="290" t="str">
        <f>IF(COMPTE1!$V111&lt;&gt;"",COMPTE1!$V111,IF(COMPTE1!$W111&lt;&gt;"",COMPTE1!$W111,IF(COMPTE1!$X111&lt;&gt;"",COMPTE1!$X111,IF(COMPTE1!$AB111&lt;&gt;"",COMPTE1!$AB111,IF(COMPTE1!$AF111&lt;&gt;"",COMPTE1!$AF111,IF(COMPTE1!$AG111&lt;&gt;"",COMPTE1!$AG111,IF(COMPTE1!$AH111&lt;&gt;"",COMPTE1!$AH111,COMPTE1!$AC111)))))))</f>
        <v/>
      </c>
      <c r="D111" s="9"/>
      <c r="E111" s="359">
        <f t="shared" si="71"/>
        <v>0</v>
      </c>
      <c r="F111" s="20"/>
      <c r="G111" s="335"/>
      <c r="H111" s="2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19"/>
      <c r="U111" s="319"/>
      <c r="V111" s="289" t="str">
        <f t="shared" si="55"/>
        <v/>
      </c>
      <c r="W111" s="289" t="str">
        <f t="shared" si="56"/>
        <v/>
      </c>
      <c r="X111" s="289" t="str">
        <f t="shared" si="57"/>
        <v/>
      </c>
      <c r="Y111" s="290" t="str">
        <f t="shared" si="68"/>
        <v/>
      </c>
      <c r="Z111" s="290" t="str">
        <f t="shared" si="72"/>
        <v/>
      </c>
      <c r="AA111" s="290" t="str">
        <f t="shared" si="73"/>
        <v/>
      </c>
      <c r="AB111" s="293" t="str">
        <f t="shared" si="60"/>
        <v/>
      </c>
      <c r="AC111" s="293" t="str">
        <f t="shared" si="61"/>
        <v/>
      </c>
      <c r="AD111" s="293" t="str">
        <f t="shared" si="74"/>
        <v/>
      </c>
      <c r="AE111" s="293" t="str">
        <f t="shared" si="75"/>
        <v/>
      </c>
      <c r="AF111" s="295" t="str">
        <f t="shared" si="64"/>
        <v/>
      </c>
      <c r="AG111" s="295" t="str">
        <f t="shared" si="65"/>
        <v/>
      </c>
      <c r="AH111" s="295" t="str">
        <f t="shared" si="66"/>
        <v/>
      </c>
      <c r="AI111" s="295" t="str">
        <f t="shared" si="69"/>
        <v/>
      </c>
      <c r="AJ111" s="295" t="str">
        <f t="shared" si="70"/>
        <v/>
      </c>
      <c r="AS111" s="295" t="str">
        <f t="shared" si="76"/>
        <v/>
      </c>
      <c r="BG111" s="42"/>
      <c r="BV111" s="42"/>
    </row>
    <row r="112" spans="1:74" ht="39.950000000000003" customHeight="1">
      <c r="A112" s="355"/>
      <c r="B112" s="356"/>
      <c r="C112" s="290" t="str">
        <f>IF(COMPTE1!$V112&lt;&gt;"",COMPTE1!$V112,IF(COMPTE1!$W112&lt;&gt;"",COMPTE1!$W112,IF(COMPTE1!$X112&lt;&gt;"",COMPTE1!$X112,IF(COMPTE1!$AB112&lt;&gt;"",COMPTE1!$AB112,IF(COMPTE1!$AF112&lt;&gt;"",COMPTE1!$AF112,IF(COMPTE1!$AG112&lt;&gt;"",COMPTE1!$AG112,IF(COMPTE1!$AH112&lt;&gt;"",COMPTE1!$AH112,COMPTE1!$AC112)))))))</f>
        <v/>
      </c>
      <c r="D112" s="9"/>
      <c r="E112" s="359">
        <f t="shared" si="71"/>
        <v>0</v>
      </c>
      <c r="F112" s="20"/>
      <c r="G112" s="335"/>
      <c r="H112" s="2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19"/>
      <c r="U112" s="319"/>
      <c r="V112" s="289" t="str">
        <f t="shared" si="55"/>
        <v/>
      </c>
      <c r="W112" s="289" t="str">
        <f t="shared" si="56"/>
        <v/>
      </c>
      <c r="X112" s="289" t="str">
        <f t="shared" si="57"/>
        <v/>
      </c>
      <c r="Y112" s="290" t="str">
        <f t="shared" si="68"/>
        <v/>
      </c>
      <c r="Z112" s="290" t="str">
        <f t="shared" si="72"/>
        <v/>
      </c>
      <c r="AA112" s="290" t="str">
        <f t="shared" si="73"/>
        <v/>
      </c>
      <c r="AB112" s="293" t="str">
        <f t="shared" si="60"/>
        <v/>
      </c>
      <c r="AC112" s="293" t="str">
        <f t="shared" si="61"/>
        <v/>
      </c>
      <c r="AD112" s="293" t="str">
        <f t="shared" si="74"/>
        <v/>
      </c>
      <c r="AE112" s="293" t="str">
        <f t="shared" si="75"/>
        <v/>
      </c>
      <c r="AF112" s="295" t="str">
        <f t="shared" si="64"/>
        <v/>
      </c>
      <c r="AG112" s="295" t="str">
        <f t="shared" si="65"/>
        <v/>
      </c>
      <c r="AH112" s="295" t="str">
        <f t="shared" si="66"/>
        <v/>
      </c>
      <c r="AI112" s="295" t="str">
        <f t="shared" si="69"/>
        <v/>
      </c>
      <c r="AJ112" s="295" t="str">
        <f t="shared" si="70"/>
        <v/>
      </c>
      <c r="AS112" s="295" t="str">
        <f t="shared" si="76"/>
        <v/>
      </c>
      <c r="BG112" s="42"/>
      <c r="BV112" s="42"/>
    </row>
    <row r="113" spans="1:74" ht="39.950000000000003" customHeight="1">
      <c r="A113" s="355"/>
      <c r="B113" s="356"/>
      <c r="C113" s="290" t="str">
        <f>IF(COMPTE1!$V113&lt;&gt;"",COMPTE1!$V113,IF(COMPTE1!$W113&lt;&gt;"",COMPTE1!$W113,IF(COMPTE1!$X113&lt;&gt;"",COMPTE1!$X113,IF(COMPTE1!$AB113&lt;&gt;"",COMPTE1!$AB113,IF(COMPTE1!$AF113&lt;&gt;"",COMPTE1!$AF113,IF(COMPTE1!$AG113&lt;&gt;"",COMPTE1!$AG113,IF(COMPTE1!$AH113&lt;&gt;"",COMPTE1!$AH113,COMPTE1!$AC113)))))))</f>
        <v/>
      </c>
      <c r="D113" s="9"/>
      <c r="E113" s="359">
        <f t="shared" si="71"/>
        <v>0</v>
      </c>
      <c r="F113" s="20"/>
      <c r="G113" s="335"/>
      <c r="H113" s="2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19"/>
      <c r="U113" s="319"/>
      <c r="V113" s="289" t="str">
        <f t="shared" si="55"/>
        <v/>
      </c>
      <c r="W113" s="289" t="str">
        <f t="shared" si="56"/>
        <v/>
      </c>
      <c r="X113" s="289" t="str">
        <f t="shared" si="57"/>
        <v/>
      </c>
      <c r="Y113" s="290" t="str">
        <f t="shared" si="68"/>
        <v/>
      </c>
      <c r="Z113" s="290" t="str">
        <f t="shared" si="72"/>
        <v/>
      </c>
      <c r="AA113" s="290" t="str">
        <f t="shared" si="73"/>
        <v/>
      </c>
      <c r="AB113" s="293" t="str">
        <f t="shared" si="60"/>
        <v/>
      </c>
      <c r="AC113" s="293" t="str">
        <f t="shared" si="61"/>
        <v/>
      </c>
      <c r="AD113" s="293" t="str">
        <f t="shared" si="74"/>
        <v/>
      </c>
      <c r="AE113" s="293" t="str">
        <f t="shared" si="75"/>
        <v/>
      </c>
      <c r="AF113" s="295" t="str">
        <f t="shared" si="64"/>
        <v/>
      </c>
      <c r="AG113" s="295" t="str">
        <f t="shared" si="65"/>
        <v/>
      </c>
      <c r="AH113" s="295" t="str">
        <f t="shared" si="66"/>
        <v/>
      </c>
      <c r="AI113" s="295" t="str">
        <f t="shared" si="69"/>
        <v/>
      </c>
      <c r="AJ113" s="295" t="str">
        <f t="shared" si="70"/>
        <v/>
      </c>
      <c r="AS113" s="295" t="str">
        <f t="shared" si="76"/>
        <v/>
      </c>
      <c r="BG113" s="42"/>
      <c r="BV113" s="42"/>
    </row>
    <row r="114" spans="1:74" ht="39.950000000000003" customHeight="1">
      <c r="A114" s="355"/>
      <c r="B114" s="356"/>
      <c r="C114" s="290" t="str">
        <f>IF(COMPTE1!$V114&lt;&gt;"",COMPTE1!$V114,IF(COMPTE1!$W114&lt;&gt;"",COMPTE1!$W114,IF(COMPTE1!$X114&lt;&gt;"",COMPTE1!$X114,IF(COMPTE1!$AB114&lt;&gt;"",COMPTE1!$AB114,IF(COMPTE1!$AF114&lt;&gt;"",COMPTE1!$AF114,IF(COMPTE1!$AG114&lt;&gt;"",COMPTE1!$AG114,IF(COMPTE1!$AH114&lt;&gt;"",COMPTE1!$AH114,COMPTE1!$AC114)))))))</f>
        <v/>
      </c>
      <c r="D114" s="9"/>
      <c r="E114" s="359">
        <f t="shared" si="71"/>
        <v>0</v>
      </c>
      <c r="F114" s="20"/>
      <c r="G114" s="335"/>
      <c r="H114" s="2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19"/>
      <c r="U114" s="319"/>
      <c r="V114" s="289" t="str">
        <f t="shared" si="55"/>
        <v/>
      </c>
      <c r="W114" s="289" t="str">
        <f t="shared" si="56"/>
        <v/>
      </c>
      <c r="X114" s="289" t="str">
        <f t="shared" si="57"/>
        <v/>
      </c>
      <c r="Y114" s="290" t="str">
        <f t="shared" si="68"/>
        <v/>
      </c>
      <c r="Z114" s="290" t="str">
        <f t="shared" si="72"/>
        <v/>
      </c>
      <c r="AA114" s="290" t="str">
        <f t="shared" si="73"/>
        <v/>
      </c>
      <c r="AB114" s="293" t="str">
        <f t="shared" si="60"/>
        <v/>
      </c>
      <c r="AC114" s="293" t="str">
        <f t="shared" si="61"/>
        <v/>
      </c>
      <c r="AD114" s="293" t="str">
        <f t="shared" si="74"/>
        <v/>
      </c>
      <c r="AE114" s="293" t="str">
        <f t="shared" si="75"/>
        <v/>
      </c>
      <c r="AF114" s="295" t="str">
        <f t="shared" si="64"/>
        <v/>
      </c>
      <c r="AG114" s="295" t="str">
        <f t="shared" si="65"/>
        <v/>
      </c>
      <c r="AH114" s="295" t="str">
        <f t="shared" si="66"/>
        <v/>
      </c>
      <c r="AI114" s="295" t="str">
        <f t="shared" si="69"/>
        <v/>
      </c>
      <c r="AJ114" s="295" t="str">
        <f t="shared" si="70"/>
        <v/>
      </c>
      <c r="AS114" s="295" t="str">
        <f t="shared" si="76"/>
        <v/>
      </c>
      <c r="BG114" s="42"/>
      <c r="BV114" s="42"/>
    </row>
    <row r="115" spans="1:74" ht="39.950000000000003" customHeight="1">
      <c r="A115" s="355"/>
      <c r="B115" s="356"/>
      <c r="C115" s="290" t="str">
        <f>IF(COMPTE1!$V115&lt;&gt;"",COMPTE1!$V115,IF(COMPTE1!$W115&lt;&gt;"",COMPTE1!$W115,IF(COMPTE1!$X115&lt;&gt;"",COMPTE1!$X115,IF(COMPTE1!$AB115&lt;&gt;"",COMPTE1!$AB115,IF(COMPTE1!$AF115&lt;&gt;"",COMPTE1!$AF115,IF(COMPTE1!$AG115&lt;&gt;"",COMPTE1!$AG115,IF(COMPTE1!$AH115&lt;&gt;"",COMPTE1!$AH115,COMPTE1!$AC115)))))))</f>
        <v/>
      </c>
      <c r="D115" s="9"/>
      <c r="E115" s="359">
        <f t="shared" si="71"/>
        <v>0</v>
      </c>
      <c r="F115" s="20"/>
      <c r="G115" s="335"/>
      <c r="H115" s="2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20"/>
      <c r="U115" s="320"/>
      <c r="V115" s="289" t="str">
        <f t="shared" si="55"/>
        <v/>
      </c>
      <c r="W115" s="289" t="str">
        <f t="shared" si="56"/>
        <v/>
      </c>
      <c r="X115" s="289" t="str">
        <f t="shared" si="57"/>
        <v/>
      </c>
      <c r="Y115" s="290" t="str">
        <f t="shared" si="68"/>
        <v/>
      </c>
      <c r="Z115" s="290" t="str">
        <f t="shared" si="72"/>
        <v/>
      </c>
      <c r="AA115" s="290" t="str">
        <f t="shared" si="73"/>
        <v/>
      </c>
      <c r="AB115" s="293" t="str">
        <f t="shared" si="60"/>
        <v/>
      </c>
      <c r="AC115" s="293" t="str">
        <f t="shared" si="61"/>
        <v/>
      </c>
      <c r="AD115" s="293" t="str">
        <f t="shared" si="74"/>
        <v/>
      </c>
      <c r="AE115" s="293" t="str">
        <f t="shared" si="75"/>
        <v/>
      </c>
      <c r="AF115" s="295" t="str">
        <f t="shared" si="64"/>
        <v/>
      </c>
      <c r="AG115" s="295" t="str">
        <f t="shared" si="65"/>
        <v/>
      </c>
      <c r="AH115" s="295" t="str">
        <f t="shared" si="66"/>
        <v/>
      </c>
      <c r="AI115" s="295" t="str">
        <f t="shared" si="69"/>
        <v/>
      </c>
      <c r="AJ115" s="295" t="str">
        <f t="shared" si="70"/>
        <v/>
      </c>
      <c r="AS115" s="295" t="str">
        <f t="shared" si="76"/>
        <v/>
      </c>
      <c r="BG115" s="42"/>
      <c r="BV115" s="42"/>
    </row>
    <row r="116" spans="1:74" ht="39.950000000000003" customHeight="1">
      <c r="A116" s="355"/>
      <c r="B116" s="356"/>
      <c r="C116" s="290" t="str">
        <f>IF(COMPTE1!$V116&lt;&gt;"",COMPTE1!$V116,IF(COMPTE1!$W116&lt;&gt;"",COMPTE1!$W116,IF(COMPTE1!$X116&lt;&gt;"",COMPTE1!$X116,IF(COMPTE1!$AB116&lt;&gt;"",COMPTE1!$AB116,IF(COMPTE1!$AF116&lt;&gt;"",COMPTE1!$AF116,IF(COMPTE1!$AG116&lt;&gt;"",COMPTE1!$AG116,IF(COMPTE1!$AH116&lt;&gt;"",COMPTE1!$AH116,COMPTE1!$AC116)))))))</f>
        <v/>
      </c>
      <c r="D116" s="9"/>
      <c r="E116" s="359">
        <f t="shared" si="71"/>
        <v>0</v>
      </c>
      <c r="F116" s="20"/>
      <c r="G116" s="335"/>
      <c r="H116" s="2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21"/>
      <c r="U116" s="21"/>
      <c r="V116" s="289" t="str">
        <f t="shared" si="55"/>
        <v/>
      </c>
      <c r="W116" s="289" t="str">
        <f t="shared" si="56"/>
        <v/>
      </c>
      <c r="X116" s="289" t="str">
        <f t="shared" si="57"/>
        <v/>
      </c>
      <c r="Y116" s="290" t="str">
        <f t="shared" si="68"/>
        <v/>
      </c>
      <c r="Z116" s="290" t="str">
        <f t="shared" si="72"/>
        <v/>
      </c>
      <c r="AA116" s="290" t="str">
        <f t="shared" si="73"/>
        <v/>
      </c>
      <c r="AB116" s="293" t="str">
        <f t="shared" si="60"/>
        <v/>
      </c>
      <c r="AC116" s="293" t="str">
        <f t="shared" si="61"/>
        <v/>
      </c>
      <c r="AD116" s="293" t="str">
        <f t="shared" si="74"/>
        <v/>
      </c>
      <c r="AE116" s="293" t="str">
        <f t="shared" si="75"/>
        <v/>
      </c>
      <c r="AF116" s="295" t="str">
        <f t="shared" si="64"/>
        <v/>
      </c>
      <c r="AG116" s="295" t="str">
        <f t="shared" si="65"/>
        <v/>
      </c>
      <c r="AH116" s="295" t="str">
        <f t="shared" si="66"/>
        <v/>
      </c>
      <c r="AI116" s="295" t="str">
        <f t="shared" si="69"/>
        <v/>
      </c>
      <c r="AJ116" s="295" t="str">
        <f t="shared" si="70"/>
        <v/>
      </c>
      <c r="AS116" s="295" t="str">
        <f t="shared" si="76"/>
        <v/>
      </c>
      <c r="BG116" s="42"/>
      <c r="BV116" s="42"/>
    </row>
    <row r="117" spans="1:74" ht="39.950000000000003" customHeight="1">
      <c r="A117" s="355"/>
      <c r="B117" s="356"/>
      <c r="C117" s="290" t="str">
        <f>IF(COMPTE1!$V117&lt;&gt;"",COMPTE1!$V117,IF(COMPTE1!$W117&lt;&gt;"",COMPTE1!$W117,IF(COMPTE1!$X117&lt;&gt;"",COMPTE1!$X117,IF(COMPTE1!$AB117&lt;&gt;"",COMPTE1!$AB117,IF(COMPTE1!$AF117&lt;&gt;"",COMPTE1!$AF117,IF(COMPTE1!$AG117&lt;&gt;"",COMPTE1!$AG117,IF(COMPTE1!$AH117&lt;&gt;"",COMPTE1!$AH117,COMPTE1!$AC117)))))))</f>
        <v/>
      </c>
      <c r="D117" s="9"/>
      <c r="E117" s="359">
        <f t="shared" si="71"/>
        <v>0</v>
      </c>
      <c r="F117" s="20"/>
      <c r="G117" s="335"/>
      <c r="H117" s="2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19"/>
      <c r="U117" s="319"/>
      <c r="V117" s="289" t="str">
        <f t="shared" si="55"/>
        <v/>
      </c>
      <c r="W117" s="289" t="str">
        <f t="shared" si="56"/>
        <v/>
      </c>
      <c r="X117" s="289" t="str">
        <f t="shared" si="57"/>
        <v/>
      </c>
      <c r="Y117" s="290" t="str">
        <f t="shared" si="68"/>
        <v/>
      </c>
      <c r="Z117" s="290" t="str">
        <f t="shared" si="72"/>
        <v/>
      </c>
      <c r="AA117" s="290" t="str">
        <f t="shared" si="73"/>
        <v/>
      </c>
      <c r="AB117" s="293" t="str">
        <f t="shared" si="60"/>
        <v/>
      </c>
      <c r="AC117" s="293" t="str">
        <f t="shared" si="61"/>
        <v/>
      </c>
      <c r="AD117" s="293" t="str">
        <f t="shared" si="74"/>
        <v/>
      </c>
      <c r="AE117" s="293" t="str">
        <f t="shared" si="75"/>
        <v/>
      </c>
      <c r="AF117" s="295" t="str">
        <f t="shared" si="64"/>
        <v/>
      </c>
      <c r="AG117" s="295" t="str">
        <f t="shared" si="65"/>
        <v/>
      </c>
      <c r="AH117" s="295" t="str">
        <f t="shared" si="66"/>
        <v/>
      </c>
      <c r="AI117" s="295" t="str">
        <f t="shared" si="69"/>
        <v/>
      </c>
      <c r="AJ117" s="295" t="str">
        <f t="shared" si="70"/>
        <v/>
      </c>
      <c r="AS117" s="295" t="str">
        <f t="shared" si="76"/>
        <v/>
      </c>
      <c r="BG117" s="42"/>
      <c r="BV117" s="42"/>
    </row>
    <row r="118" spans="1:74" ht="39.950000000000003" customHeight="1">
      <c r="A118" s="355"/>
      <c r="B118" s="356"/>
      <c r="C118" s="290" t="str">
        <f>IF(COMPTE1!$V118&lt;&gt;"",COMPTE1!$V118,IF(COMPTE1!$W118&lt;&gt;"",COMPTE1!$W118,IF(COMPTE1!$X118&lt;&gt;"",COMPTE1!$X118,IF(COMPTE1!$AB118&lt;&gt;"",COMPTE1!$AB118,IF(COMPTE1!$AF118&lt;&gt;"",COMPTE1!$AF118,IF(COMPTE1!$AG118&lt;&gt;"",COMPTE1!$AG118,IF(COMPTE1!$AH118&lt;&gt;"",COMPTE1!$AH118,COMPTE1!$AC118)))))))</f>
        <v/>
      </c>
      <c r="D118" s="9"/>
      <c r="E118" s="359">
        <f t="shared" si="71"/>
        <v>0</v>
      </c>
      <c r="F118" s="20"/>
      <c r="G118" s="335"/>
      <c r="H118" s="2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19"/>
      <c r="U118" s="319"/>
      <c r="V118" s="289" t="str">
        <f t="shared" si="55"/>
        <v/>
      </c>
      <c r="W118" s="289" t="str">
        <f t="shared" si="56"/>
        <v/>
      </c>
      <c r="X118" s="289" t="str">
        <f t="shared" si="57"/>
        <v/>
      </c>
      <c r="Y118" s="290" t="str">
        <f t="shared" si="68"/>
        <v/>
      </c>
      <c r="Z118" s="290" t="str">
        <f t="shared" si="72"/>
        <v/>
      </c>
      <c r="AA118" s="290" t="str">
        <f t="shared" si="73"/>
        <v/>
      </c>
      <c r="AB118" s="293" t="str">
        <f t="shared" si="60"/>
        <v/>
      </c>
      <c r="AC118" s="293" t="str">
        <f t="shared" si="61"/>
        <v/>
      </c>
      <c r="AD118" s="293" t="str">
        <f t="shared" si="74"/>
        <v/>
      </c>
      <c r="AE118" s="293" t="str">
        <f t="shared" si="75"/>
        <v/>
      </c>
      <c r="AF118" s="295" t="str">
        <f t="shared" si="64"/>
        <v/>
      </c>
      <c r="AG118" s="295" t="str">
        <f t="shared" si="65"/>
        <v/>
      </c>
      <c r="AH118" s="295" t="str">
        <f t="shared" si="66"/>
        <v/>
      </c>
      <c r="AI118" s="295" t="str">
        <f t="shared" si="69"/>
        <v/>
      </c>
      <c r="AJ118" s="295" t="str">
        <f t="shared" si="70"/>
        <v/>
      </c>
      <c r="AS118" s="295" t="str">
        <f t="shared" si="76"/>
        <v/>
      </c>
      <c r="BG118" s="42"/>
      <c r="BV118" s="42"/>
    </row>
    <row r="119" spans="1:74" ht="39.950000000000003" customHeight="1">
      <c r="A119" s="355"/>
      <c r="B119" s="356"/>
      <c r="C119" s="290" t="str">
        <f>IF(COMPTE1!$V119&lt;&gt;"",COMPTE1!$V119,IF(COMPTE1!$W119&lt;&gt;"",COMPTE1!$W119,IF(COMPTE1!$X119&lt;&gt;"",COMPTE1!$X119,IF(COMPTE1!$AB119&lt;&gt;"",COMPTE1!$AB119,IF(COMPTE1!$AF119&lt;&gt;"",COMPTE1!$AF119,IF(COMPTE1!$AG119&lt;&gt;"",COMPTE1!$AG119,IF(COMPTE1!$AH119&lt;&gt;"",COMPTE1!$AH119,COMPTE1!$AC119)))))))</f>
        <v/>
      </c>
      <c r="D119" s="9"/>
      <c r="E119" s="359">
        <f t="shared" si="71"/>
        <v>0</v>
      </c>
      <c r="F119" s="20"/>
      <c r="G119" s="335"/>
      <c r="H119" s="2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19"/>
      <c r="U119" s="319"/>
      <c r="V119" s="289" t="str">
        <f t="shared" si="55"/>
        <v/>
      </c>
      <c r="W119" s="289" t="str">
        <f t="shared" si="56"/>
        <v/>
      </c>
      <c r="X119" s="289" t="str">
        <f t="shared" si="57"/>
        <v/>
      </c>
      <c r="Y119" s="290" t="str">
        <f t="shared" si="68"/>
        <v/>
      </c>
      <c r="Z119" s="290" t="str">
        <f t="shared" si="72"/>
        <v/>
      </c>
      <c r="AA119" s="290" t="str">
        <f t="shared" si="73"/>
        <v/>
      </c>
      <c r="AB119" s="293" t="str">
        <f t="shared" si="60"/>
        <v/>
      </c>
      <c r="AC119" s="293" t="str">
        <f t="shared" si="61"/>
        <v/>
      </c>
      <c r="AD119" s="293" t="str">
        <f t="shared" si="74"/>
        <v/>
      </c>
      <c r="AE119" s="293" t="str">
        <f t="shared" si="75"/>
        <v/>
      </c>
      <c r="AF119" s="295" t="str">
        <f t="shared" si="64"/>
        <v/>
      </c>
      <c r="AG119" s="295" t="str">
        <f t="shared" si="65"/>
        <v/>
      </c>
      <c r="AH119" s="295" t="str">
        <f t="shared" si="66"/>
        <v/>
      </c>
      <c r="AI119" s="295" t="str">
        <f t="shared" si="69"/>
        <v/>
      </c>
      <c r="AJ119" s="295" t="str">
        <f t="shared" si="70"/>
        <v/>
      </c>
      <c r="AS119" s="295" t="str">
        <f t="shared" si="76"/>
        <v/>
      </c>
      <c r="BG119" s="42"/>
      <c r="BV119" s="42"/>
    </row>
    <row r="120" spans="1:74" ht="39.950000000000003" customHeight="1">
      <c r="A120" s="355"/>
      <c r="B120" s="356"/>
      <c r="C120" s="290" t="str">
        <f>IF(COMPTE1!$V120&lt;&gt;"",COMPTE1!$V120,IF(COMPTE1!$W120&lt;&gt;"",COMPTE1!$W120,IF(COMPTE1!$X120&lt;&gt;"",COMPTE1!$X120,IF(COMPTE1!$AB120&lt;&gt;"",COMPTE1!$AB120,IF(COMPTE1!$AF120&lt;&gt;"",COMPTE1!$AF120,IF(COMPTE1!$AG120&lt;&gt;"",COMPTE1!$AG120,IF(COMPTE1!$AH120&lt;&gt;"",COMPTE1!$AH120,COMPTE1!$AC120)))))))</f>
        <v/>
      </c>
      <c r="D120" s="9"/>
      <c r="E120" s="359">
        <f t="shared" si="71"/>
        <v>0</v>
      </c>
      <c r="F120" s="20"/>
      <c r="G120" s="335"/>
      <c r="H120" s="2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19"/>
      <c r="U120" s="319"/>
      <c r="V120" s="289" t="str">
        <f t="shared" si="55"/>
        <v/>
      </c>
      <c r="W120" s="289" t="str">
        <f t="shared" si="56"/>
        <v/>
      </c>
      <c r="X120" s="289" t="str">
        <f t="shared" si="57"/>
        <v/>
      </c>
      <c r="Y120" s="290" t="str">
        <f t="shared" si="68"/>
        <v/>
      </c>
      <c r="Z120" s="290" t="str">
        <f t="shared" si="72"/>
        <v/>
      </c>
      <c r="AA120" s="290" t="str">
        <f t="shared" si="73"/>
        <v/>
      </c>
      <c r="AB120" s="293" t="str">
        <f t="shared" si="60"/>
        <v/>
      </c>
      <c r="AC120" s="293" t="str">
        <f t="shared" si="61"/>
        <v/>
      </c>
      <c r="AD120" s="293" t="str">
        <f t="shared" si="74"/>
        <v/>
      </c>
      <c r="AE120" s="293" t="str">
        <f t="shared" si="75"/>
        <v/>
      </c>
      <c r="AF120" s="295" t="str">
        <f t="shared" si="64"/>
        <v/>
      </c>
      <c r="AG120" s="295" t="str">
        <f t="shared" si="65"/>
        <v/>
      </c>
      <c r="AH120" s="295" t="str">
        <f t="shared" si="66"/>
        <v/>
      </c>
      <c r="AI120" s="295" t="str">
        <f t="shared" si="69"/>
        <v/>
      </c>
      <c r="AJ120" s="295" t="str">
        <f t="shared" si="70"/>
        <v/>
      </c>
      <c r="AS120" s="295" t="str">
        <f t="shared" si="76"/>
        <v/>
      </c>
      <c r="BG120" s="42"/>
      <c r="BV120" s="42"/>
    </row>
    <row r="121" spans="1:74" ht="39.950000000000003" customHeight="1">
      <c r="A121" s="355"/>
      <c r="B121" s="356"/>
      <c r="C121" s="290" t="str">
        <f>IF(COMPTE1!$V121&lt;&gt;"",COMPTE1!$V121,IF(COMPTE1!$W121&lt;&gt;"",COMPTE1!$W121,IF(COMPTE1!$X121&lt;&gt;"",COMPTE1!$X121,IF(COMPTE1!$AB121&lt;&gt;"",COMPTE1!$AB121,IF(COMPTE1!$AF121&lt;&gt;"",COMPTE1!$AF121,IF(COMPTE1!$AG121&lt;&gt;"",COMPTE1!$AG121,IF(COMPTE1!$AH121&lt;&gt;"",COMPTE1!$AH121,COMPTE1!$AC121)))))))</f>
        <v/>
      </c>
      <c r="D121" s="9"/>
      <c r="E121" s="359">
        <f t="shared" si="71"/>
        <v>0</v>
      </c>
      <c r="F121" s="20"/>
      <c r="G121" s="335"/>
      <c r="H121" s="20"/>
      <c r="I121" s="330"/>
      <c r="J121" s="330"/>
      <c r="K121" s="330"/>
      <c r="L121" s="330"/>
      <c r="M121" s="330"/>
      <c r="N121" s="330"/>
      <c r="O121" s="330"/>
      <c r="P121" s="330"/>
      <c r="Q121" s="330"/>
      <c r="R121" s="330"/>
      <c r="S121" s="330"/>
      <c r="T121" s="319"/>
      <c r="U121" s="319"/>
      <c r="V121" s="289" t="str">
        <f t="shared" si="55"/>
        <v/>
      </c>
      <c r="W121" s="289" t="str">
        <f t="shared" si="56"/>
        <v/>
      </c>
      <c r="X121" s="289" t="str">
        <f t="shared" si="57"/>
        <v/>
      </c>
      <c r="Y121" s="290" t="str">
        <f t="shared" si="68"/>
        <v/>
      </c>
      <c r="Z121" s="290" t="str">
        <f t="shared" si="72"/>
        <v/>
      </c>
      <c r="AA121" s="290" t="str">
        <f t="shared" si="73"/>
        <v/>
      </c>
      <c r="AB121" s="293" t="str">
        <f t="shared" si="60"/>
        <v/>
      </c>
      <c r="AC121" s="293" t="str">
        <f t="shared" si="61"/>
        <v/>
      </c>
      <c r="AD121" s="293" t="str">
        <f t="shared" si="74"/>
        <v/>
      </c>
      <c r="AE121" s="293" t="str">
        <f t="shared" si="75"/>
        <v/>
      </c>
      <c r="AF121" s="295" t="str">
        <f t="shared" si="64"/>
        <v/>
      </c>
      <c r="AG121" s="295" t="str">
        <f t="shared" si="65"/>
        <v/>
      </c>
      <c r="AH121" s="295" t="str">
        <f t="shared" si="66"/>
        <v/>
      </c>
      <c r="AI121" s="295" t="str">
        <f t="shared" si="69"/>
        <v/>
      </c>
      <c r="AJ121" s="295" t="str">
        <f t="shared" si="70"/>
        <v/>
      </c>
      <c r="AS121" s="295" t="str">
        <f t="shared" si="76"/>
        <v/>
      </c>
      <c r="BV121" s="42"/>
    </row>
    <row r="122" spans="1:74" ht="39.950000000000003" customHeight="1">
      <c r="A122" s="355"/>
      <c r="B122" s="356"/>
      <c r="C122" s="290" t="str">
        <f>IF(COMPTE1!$V122&lt;&gt;"",COMPTE1!$V122,IF(COMPTE1!$W122&lt;&gt;"",COMPTE1!$W122,IF(COMPTE1!$X122&lt;&gt;"",COMPTE1!$X122,IF(COMPTE1!$AB122&lt;&gt;"",COMPTE1!$AB122,IF(COMPTE1!$AF122&lt;&gt;"",COMPTE1!$AF122,IF(COMPTE1!$AG122&lt;&gt;"",COMPTE1!$AG122,IF(COMPTE1!$AH122&lt;&gt;"",COMPTE1!$AH122,COMPTE1!$AC122)))))))</f>
        <v/>
      </c>
      <c r="D122" s="9"/>
      <c r="E122" s="359">
        <f t="shared" si="71"/>
        <v>0</v>
      </c>
      <c r="F122" s="20"/>
      <c r="G122" s="335"/>
      <c r="H122" s="20"/>
      <c r="I122" s="330"/>
      <c r="J122" s="330"/>
      <c r="K122" s="330"/>
      <c r="L122" s="330"/>
      <c r="M122" s="330"/>
      <c r="N122" s="330"/>
      <c r="O122" s="330"/>
      <c r="P122" s="330"/>
      <c r="Q122" s="330"/>
      <c r="R122" s="330"/>
      <c r="S122" s="330"/>
      <c r="T122" s="319"/>
      <c r="U122" s="319"/>
      <c r="V122" s="289" t="str">
        <f t="shared" si="55"/>
        <v/>
      </c>
      <c r="W122" s="289" t="str">
        <f t="shared" si="56"/>
        <v/>
      </c>
      <c r="X122" s="289" t="str">
        <f t="shared" si="57"/>
        <v/>
      </c>
      <c r="Y122" s="290" t="str">
        <f t="shared" si="68"/>
        <v/>
      </c>
      <c r="Z122" s="290" t="str">
        <f t="shared" si="72"/>
        <v/>
      </c>
      <c r="AA122" s="290" t="str">
        <f t="shared" si="73"/>
        <v/>
      </c>
      <c r="AB122" s="293" t="str">
        <f t="shared" si="60"/>
        <v/>
      </c>
      <c r="AC122" s="293" t="str">
        <f t="shared" si="61"/>
        <v/>
      </c>
      <c r="AD122" s="293" t="str">
        <f t="shared" si="74"/>
        <v/>
      </c>
      <c r="AE122" s="293" t="str">
        <f t="shared" si="75"/>
        <v/>
      </c>
      <c r="AF122" s="295" t="str">
        <f t="shared" si="64"/>
        <v/>
      </c>
      <c r="AG122" s="295" t="str">
        <f t="shared" si="65"/>
        <v/>
      </c>
      <c r="AH122" s="295" t="str">
        <f t="shared" si="66"/>
        <v/>
      </c>
      <c r="AI122" s="295" t="str">
        <f t="shared" si="69"/>
        <v/>
      </c>
      <c r="AJ122" s="295" t="str">
        <f t="shared" si="70"/>
        <v/>
      </c>
      <c r="AS122" s="295" t="str">
        <f t="shared" si="76"/>
        <v/>
      </c>
      <c r="BV122" s="42"/>
    </row>
    <row r="123" spans="1:74" ht="39.950000000000003" customHeight="1">
      <c r="A123" s="355"/>
      <c r="B123" s="356"/>
      <c r="C123" s="290" t="str">
        <f>IF(COMPTE1!$V123&lt;&gt;"",COMPTE1!$V123,IF(COMPTE1!$W123&lt;&gt;"",COMPTE1!$W123,IF(COMPTE1!$X123&lt;&gt;"",COMPTE1!$X123,IF(COMPTE1!$AB123&lt;&gt;"",COMPTE1!$AB123,IF(COMPTE1!$AF123&lt;&gt;"",COMPTE1!$AF123,IF(COMPTE1!$AG123&lt;&gt;"",COMPTE1!$AG123,IF(COMPTE1!$AH123&lt;&gt;"",COMPTE1!$AH123,COMPTE1!$AC123)))))))</f>
        <v/>
      </c>
      <c r="D123" s="9"/>
      <c r="E123" s="359">
        <f t="shared" si="71"/>
        <v>0</v>
      </c>
      <c r="F123" s="20"/>
      <c r="G123" s="335"/>
      <c r="H123" s="20"/>
      <c r="I123" s="330"/>
      <c r="J123" s="330"/>
      <c r="K123" s="330"/>
      <c r="L123" s="330"/>
      <c r="M123" s="330"/>
      <c r="N123" s="330"/>
      <c r="O123" s="330"/>
      <c r="P123" s="330"/>
      <c r="Q123" s="330"/>
      <c r="R123" s="330"/>
      <c r="S123" s="330"/>
      <c r="T123" s="319"/>
      <c r="U123" s="319"/>
      <c r="V123" s="289" t="str">
        <f t="shared" si="55"/>
        <v/>
      </c>
      <c r="W123" s="289" t="str">
        <f t="shared" si="56"/>
        <v/>
      </c>
      <c r="X123" s="289" t="str">
        <f t="shared" si="57"/>
        <v/>
      </c>
      <c r="Y123" s="290" t="str">
        <f t="shared" si="68"/>
        <v/>
      </c>
      <c r="Z123" s="290" t="str">
        <f t="shared" si="72"/>
        <v/>
      </c>
      <c r="AA123" s="290" t="str">
        <f t="shared" si="73"/>
        <v/>
      </c>
      <c r="AB123" s="293" t="str">
        <f t="shared" si="60"/>
        <v/>
      </c>
      <c r="AC123" s="293" t="str">
        <f t="shared" si="61"/>
        <v/>
      </c>
      <c r="AD123" s="293" t="str">
        <f t="shared" si="74"/>
        <v/>
      </c>
      <c r="AE123" s="293" t="str">
        <f t="shared" si="75"/>
        <v/>
      </c>
      <c r="AF123" s="295" t="str">
        <f t="shared" si="64"/>
        <v/>
      </c>
      <c r="AG123" s="295" t="str">
        <f t="shared" si="65"/>
        <v/>
      </c>
      <c r="AH123" s="295" t="str">
        <f t="shared" si="66"/>
        <v/>
      </c>
      <c r="AI123" s="295" t="str">
        <f t="shared" si="69"/>
        <v/>
      </c>
      <c r="AJ123" s="295" t="str">
        <f t="shared" si="70"/>
        <v/>
      </c>
      <c r="AS123" s="295" t="str">
        <f t="shared" si="76"/>
        <v/>
      </c>
      <c r="BV123" s="42"/>
    </row>
    <row r="124" spans="1:74" ht="39.950000000000003" customHeight="1">
      <c r="A124" s="355"/>
      <c r="B124" s="356"/>
      <c r="C124" s="290" t="str">
        <f>IF(COMPTE1!$V124&lt;&gt;"",COMPTE1!$V124,IF(COMPTE1!$W124&lt;&gt;"",COMPTE1!$W124,IF(COMPTE1!$X124&lt;&gt;"",COMPTE1!$X124,IF(COMPTE1!$AB124&lt;&gt;"",COMPTE1!$AB124,IF(COMPTE1!$AF124&lt;&gt;"",COMPTE1!$AF124,IF(COMPTE1!$AG124&lt;&gt;"",COMPTE1!$AG124,IF(COMPTE1!$AH124&lt;&gt;"",COMPTE1!$AH124,COMPTE1!$AC124)))))))</f>
        <v/>
      </c>
      <c r="D124" s="9"/>
      <c r="E124" s="359">
        <f t="shared" si="71"/>
        <v>0</v>
      </c>
      <c r="F124" s="20"/>
      <c r="G124" s="335"/>
      <c r="H124" s="20"/>
      <c r="I124" s="330"/>
      <c r="J124" s="330"/>
      <c r="K124" s="330"/>
      <c r="L124" s="330"/>
      <c r="M124" s="330"/>
      <c r="N124" s="330"/>
      <c r="O124" s="330"/>
      <c r="P124" s="330"/>
      <c r="Q124" s="330"/>
      <c r="R124" s="330"/>
      <c r="S124" s="330"/>
      <c r="T124" s="319"/>
      <c r="U124" s="319"/>
      <c r="V124" s="289" t="str">
        <f t="shared" si="55"/>
        <v/>
      </c>
      <c r="W124" s="289" t="str">
        <f t="shared" si="56"/>
        <v/>
      </c>
      <c r="X124" s="289" t="str">
        <f t="shared" si="57"/>
        <v/>
      </c>
      <c r="Y124" s="290" t="str">
        <f t="shared" si="68"/>
        <v/>
      </c>
      <c r="Z124" s="290" t="str">
        <f t="shared" si="72"/>
        <v/>
      </c>
      <c r="AA124" s="290" t="str">
        <f t="shared" si="73"/>
        <v/>
      </c>
      <c r="AB124" s="293" t="str">
        <f t="shared" si="60"/>
        <v/>
      </c>
      <c r="AC124" s="293" t="str">
        <f t="shared" si="61"/>
        <v/>
      </c>
      <c r="AD124" s="293" t="str">
        <f t="shared" si="74"/>
        <v/>
      </c>
      <c r="AE124" s="293" t="str">
        <f t="shared" si="75"/>
        <v/>
      </c>
      <c r="AF124" s="295" t="str">
        <f t="shared" si="64"/>
        <v/>
      </c>
      <c r="AG124" s="295" t="str">
        <f t="shared" si="65"/>
        <v/>
      </c>
      <c r="AH124" s="295" t="str">
        <f t="shared" si="66"/>
        <v/>
      </c>
      <c r="AI124" s="295" t="str">
        <f t="shared" si="69"/>
        <v/>
      </c>
      <c r="AJ124" s="295" t="str">
        <f t="shared" si="70"/>
        <v/>
      </c>
      <c r="AS124" s="295" t="str">
        <f t="shared" si="76"/>
        <v/>
      </c>
      <c r="BV124" s="42"/>
    </row>
    <row r="125" spans="1:74" ht="39.950000000000003" customHeight="1">
      <c r="A125" s="355"/>
      <c r="B125" s="356"/>
      <c r="C125" s="290" t="str">
        <f>IF(COMPTE1!$V125&lt;&gt;"",COMPTE1!$V125,IF(COMPTE1!$W125&lt;&gt;"",COMPTE1!$W125,IF(COMPTE1!$X125&lt;&gt;"",COMPTE1!$X125,IF(COMPTE1!$AB125&lt;&gt;"",COMPTE1!$AB125,IF(COMPTE1!$AF125&lt;&gt;"",COMPTE1!$AF125,IF(COMPTE1!$AG125&lt;&gt;"",COMPTE1!$AG125,IF(COMPTE1!$AH125&lt;&gt;"",COMPTE1!$AH125,COMPTE1!$AC125)))))))</f>
        <v/>
      </c>
      <c r="D125" s="9"/>
      <c r="E125" s="359">
        <f t="shared" si="71"/>
        <v>0</v>
      </c>
      <c r="F125" s="20"/>
      <c r="G125" s="335"/>
      <c r="H125" s="20"/>
      <c r="I125" s="330"/>
      <c r="J125" s="330"/>
      <c r="K125" s="330"/>
      <c r="L125" s="330"/>
      <c r="M125" s="330"/>
      <c r="N125" s="330"/>
      <c r="O125" s="330"/>
      <c r="P125" s="330"/>
      <c r="Q125" s="330"/>
      <c r="R125" s="330"/>
      <c r="S125" s="330"/>
      <c r="T125" s="319"/>
      <c r="U125" s="319"/>
      <c r="V125" s="289" t="str">
        <f t="shared" si="55"/>
        <v/>
      </c>
      <c r="W125" s="289" t="str">
        <f t="shared" si="56"/>
        <v/>
      </c>
      <c r="X125" s="289" t="str">
        <f t="shared" si="57"/>
        <v/>
      </c>
      <c r="Y125" s="290" t="str">
        <f t="shared" si="68"/>
        <v/>
      </c>
      <c r="Z125" s="290" t="str">
        <f t="shared" si="72"/>
        <v/>
      </c>
      <c r="AA125" s="290" t="str">
        <f t="shared" si="73"/>
        <v/>
      </c>
      <c r="AB125" s="293" t="str">
        <f t="shared" si="60"/>
        <v/>
      </c>
      <c r="AC125" s="293" t="str">
        <f t="shared" si="61"/>
        <v/>
      </c>
      <c r="AD125" s="293" t="str">
        <f t="shared" si="74"/>
        <v/>
      </c>
      <c r="AE125" s="293" t="str">
        <f t="shared" si="75"/>
        <v/>
      </c>
      <c r="AF125" s="295" t="str">
        <f t="shared" si="64"/>
        <v/>
      </c>
      <c r="AG125" s="295" t="str">
        <f t="shared" si="65"/>
        <v/>
      </c>
      <c r="AH125" s="295" t="str">
        <f t="shared" si="66"/>
        <v/>
      </c>
      <c r="AI125" s="295" t="str">
        <f t="shared" si="69"/>
        <v/>
      </c>
      <c r="AJ125" s="295" t="str">
        <f t="shared" si="70"/>
        <v/>
      </c>
      <c r="AS125" s="295" t="str">
        <f t="shared" si="76"/>
        <v/>
      </c>
      <c r="BV125" s="42"/>
    </row>
    <row r="126" spans="1:74" ht="39.950000000000003" customHeight="1">
      <c r="A126" s="355"/>
      <c r="B126" s="356"/>
      <c r="C126" s="290" t="str">
        <f>IF(COMPTE1!$V126&lt;&gt;"",COMPTE1!$V126,IF(COMPTE1!$W126&lt;&gt;"",COMPTE1!$W126,IF(COMPTE1!$X126&lt;&gt;"",COMPTE1!$X126,IF(COMPTE1!$AB126&lt;&gt;"",COMPTE1!$AB126,IF(COMPTE1!$AF126&lt;&gt;"",COMPTE1!$AF126,IF(COMPTE1!$AG126&lt;&gt;"",COMPTE1!$AG126,IF(COMPTE1!$AH126&lt;&gt;"",COMPTE1!$AH126,COMPTE1!$AC126)))))))</f>
        <v/>
      </c>
      <c r="D126" s="9"/>
      <c r="E126" s="359">
        <f t="shared" si="71"/>
        <v>0</v>
      </c>
      <c r="F126" s="20"/>
      <c r="G126" s="335"/>
      <c r="H126" s="20"/>
      <c r="I126" s="330"/>
      <c r="J126" s="330"/>
      <c r="K126" s="330"/>
      <c r="L126" s="330"/>
      <c r="M126" s="330"/>
      <c r="N126" s="330"/>
      <c r="O126" s="330"/>
      <c r="P126" s="330"/>
      <c r="Q126" s="330"/>
      <c r="R126" s="330"/>
      <c r="S126" s="330"/>
      <c r="T126" s="319"/>
      <c r="U126" s="319"/>
      <c r="V126" s="289" t="str">
        <f t="shared" si="55"/>
        <v/>
      </c>
      <c r="W126" s="289" t="str">
        <f t="shared" si="56"/>
        <v/>
      </c>
      <c r="X126" s="289" t="str">
        <f t="shared" si="57"/>
        <v/>
      </c>
      <c r="Y126" s="290" t="str">
        <f t="shared" si="68"/>
        <v/>
      </c>
      <c r="Z126" s="290" t="str">
        <f t="shared" si="72"/>
        <v/>
      </c>
      <c r="AA126" s="290" t="str">
        <f t="shared" si="73"/>
        <v/>
      </c>
      <c r="AB126" s="293" t="str">
        <f t="shared" si="60"/>
        <v/>
      </c>
      <c r="AC126" s="293" t="str">
        <f t="shared" si="61"/>
        <v/>
      </c>
      <c r="AD126" s="293" t="str">
        <f t="shared" si="74"/>
        <v/>
      </c>
      <c r="AE126" s="293" t="str">
        <f t="shared" si="75"/>
        <v/>
      </c>
      <c r="AF126" s="295" t="str">
        <f t="shared" si="64"/>
        <v/>
      </c>
      <c r="AG126" s="295" t="str">
        <f t="shared" si="65"/>
        <v/>
      </c>
      <c r="AH126" s="295" t="str">
        <f t="shared" si="66"/>
        <v/>
      </c>
      <c r="AI126" s="295" t="str">
        <f t="shared" si="69"/>
        <v/>
      </c>
      <c r="AJ126" s="295" t="str">
        <f t="shared" si="70"/>
        <v/>
      </c>
      <c r="AS126" s="295" t="str">
        <f t="shared" si="76"/>
        <v/>
      </c>
      <c r="BV126" s="42"/>
    </row>
    <row r="127" spans="1:74" ht="39.950000000000003" customHeight="1">
      <c r="A127" s="355"/>
      <c r="B127" s="356"/>
      <c r="C127" s="290" t="str">
        <f>IF(COMPTE1!$V127&lt;&gt;"",COMPTE1!$V127,IF(COMPTE1!$W127&lt;&gt;"",COMPTE1!$W127,IF(COMPTE1!$X127&lt;&gt;"",COMPTE1!$X127,IF(COMPTE1!$AB127&lt;&gt;"",COMPTE1!$AB127,IF(COMPTE1!$AF127&lt;&gt;"",COMPTE1!$AF127,IF(COMPTE1!$AG127&lt;&gt;"",COMPTE1!$AG127,IF(COMPTE1!$AH127&lt;&gt;"",COMPTE1!$AH127,COMPTE1!$AC127)))))))</f>
        <v/>
      </c>
      <c r="D127" s="9"/>
      <c r="E127" s="359">
        <f t="shared" si="71"/>
        <v>0</v>
      </c>
      <c r="F127" s="20"/>
      <c r="G127" s="335"/>
      <c r="H127" s="20"/>
      <c r="I127" s="330"/>
      <c r="J127" s="330"/>
      <c r="K127" s="330"/>
      <c r="L127" s="330"/>
      <c r="M127" s="330"/>
      <c r="N127" s="330"/>
      <c r="O127" s="330"/>
      <c r="P127" s="330"/>
      <c r="Q127" s="330"/>
      <c r="R127" s="330"/>
      <c r="S127" s="330"/>
      <c r="T127" s="319"/>
      <c r="U127" s="319"/>
      <c r="V127" s="289" t="str">
        <f t="shared" si="55"/>
        <v/>
      </c>
      <c r="W127" s="289" t="str">
        <f t="shared" si="56"/>
        <v/>
      </c>
      <c r="X127" s="289" t="str">
        <f t="shared" si="57"/>
        <v/>
      </c>
      <c r="Y127" s="290" t="str">
        <f t="shared" si="68"/>
        <v/>
      </c>
      <c r="Z127" s="290" t="str">
        <f t="shared" si="72"/>
        <v/>
      </c>
      <c r="AA127" s="290" t="str">
        <f t="shared" si="73"/>
        <v/>
      </c>
      <c r="AB127" s="293" t="str">
        <f t="shared" si="60"/>
        <v/>
      </c>
      <c r="AC127" s="293" t="str">
        <f t="shared" si="61"/>
        <v/>
      </c>
      <c r="AD127" s="293" t="str">
        <f t="shared" si="74"/>
        <v/>
      </c>
      <c r="AE127" s="293" t="str">
        <f t="shared" si="75"/>
        <v/>
      </c>
      <c r="AF127" s="295" t="str">
        <f t="shared" si="64"/>
        <v/>
      </c>
      <c r="AG127" s="295" t="str">
        <f t="shared" si="65"/>
        <v/>
      </c>
      <c r="AH127" s="295" t="str">
        <f t="shared" si="66"/>
        <v/>
      </c>
      <c r="AI127" s="295" t="str">
        <f t="shared" si="69"/>
        <v/>
      </c>
      <c r="AJ127" s="295" t="str">
        <f t="shared" si="70"/>
        <v/>
      </c>
      <c r="AS127" s="295" t="str">
        <f t="shared" si="76"/>
        <v/>
      </c>
      <c r="BV127" s="42"/>
    </row>
    <row r="128" spans="1:74" ht="39.950000000000003" customHeight="1">
      <c r="A128" s="355"/>
      <c r="B128" s="356"/>
      <c r="C128" s="290" t="str">
        <f>IF(COMPTE1!$V128&lt;&gt;"",COMPTE1!$V128,IF(COMPTE1!$W128&lt;&gt;"",COMPTE1!$W128,IF(COMPTE1!$X128&lt;&gt;"",COMPTE1!$X128,IF(COMPTE1!$AB128&lt;&gt;"",COMPTE1!$AB128,IF(COMPTE1!$AF128&lt;&gt;"",COMPTE1!$AF128,IF(COMPTE1!$AG128&lt;&gt;"",COMPTE1!$AG128,IF(COMPTE1!$AH128&lt;&gt;"",COMPTE1!$AH128,COMPTE1!$AC128)))))))</f>
        <v/>
      </c>
      <c r="D128" s="9"/>
      <c r="E128" s="359">
        <f t="shared" si="71"/>
        <v>0</v>
      </c>
      <c r="F128" s="20"/>
      <c r="G128" s="335"/>
      <c r="H128" s="20"/>
      <c r="I128" s="330"/>
      <c r="J128" s="330"/>
      <c r="K128" s="330"/>
      <c r="L128" s="330"/>
      <c r="M128" s="330"/>
      <c r="N128" s="330"/>
      <c r="O128" s="330"/>
      <c r="P128" s="330"/>
      <c r="Q128" s="330"/>
      <c r="R128" s="330"/>
      <c r="S128" s="330"/>
      <c r="T128" s="319"/>
      <c r="U128" s="319"/>
      <c r="V128" s="289" t="str">
        <f t="shared" si="55"/>
        <v/>
      </c>
      <c r="W128" s="289" t="str">
        <f t="shared" si="56"/>
        <v/>
      </c>
      <c r="X128" s="289" t="str">
        <f t="shared" si="57"/>
        <v/>
      </c>
      <c r="Y128" s="290" t="str">
        <f t="shared" si="68"/>
        <v/>
      </c>
      <c r="Z128" s="290" t="str">
        <f t="shared" si="72"/>
        <v/>
      </c>
      <c r="AA128" s="290" t="str">
        <f t="shared" si="73"/>
        <v/>
      </c>
      <c r="AB128" s="293" t="str">
        <f t="shared" si="60"/>
        <v/>
      </c>
      <c r="AC128" s="293" t="str">
        <f t="shared" si="61"/>
        <v/>
      </c>
      <c r="AD128" s="293" t="str">
        <f t="shared" si="74"/>
        <v/>
      </c>
      <c r="AE128" s="293" t="str">
        <f t="shared" si="75"/>
        <v/>
      </c>
      <c r="AF128" s="295" t="str">
        <f t="shared" si="64"/>
        <v/>
      </c>
      <c r="AG128" s="295" t="str">
        <f t="shared" si="65"/>
        <v/>
      </c>
      <c r="AH128" s="295" t="str">
        <f t="shared" si="66"/>
        <v/>
      </c>
      <c r="AI128" s="295" t="str">
        <f t="shared" si="69"/>
        <v/>
      </c>
      <c r="AJ128" s="295" t="str">
        <f t="shared" si="70"/>
        <v/>
      </c>
      <c r="AS128" s="295" t="str">
        <f t="shared" si="76"/>
        <v/>
      </c>
      <c r="BV128" s="42"/>
    </row>
    <row r="129" spans="1:74" ht="39.950000000000003" customHeight="1">
      <c r="A129" s="355"/>
      <c r="B129" s="356"/>
      <c r="C129" s="290" t="str">
        <f>IF(COMPTE1!$V129&lt;&gt;"",COMPTE1!$V129,IF(COMPTE1!$W129&lt;&gt;"",COMPTE1!$W129,IF(COMPTE1!$X129&lt;&gt;"",COMPTE1!$X129,IF(COMPTE1!$AB129&lt;&gt;"",COMPTE1!$AB129,IF(COMPTE1!$AF129&lt;&gt;"",COMPTE1!$AF129,IF(COMPTE1!$AG129&lt;&gt;"",COMPTE1!$AG129,IF(COMPTE1!$AH129&lt;&gt;"",COMPTE1!$AH129,COMPTE1!$AC129)))))))</f>
        <v/>
      </c>
      <c r="D129" s="9"/>
      <c r="E129" s="359">
        <f t="shared" si="71"/>
        <v>0</v>
      </c>
      <c r="F129" s="20"/>
      <c r="G129" s="335"/>
      <c r="H129" s="20"/>
      <c r="I129" s="330"/>
      <c r="J129" s="330"/>
      <c r="K129" s="330"/>
      <c r="L129" s="330"/>
      <c r="M129" s="330"/>
      <c r="N129" s="330"/>
      <c r="O129" s="330"/>
      <c r="P129" s="330"/>
      <c r="Q129" s="330"/>
      <c r="R129" s="330"/>
      <c r="S129" s="330"/>
      <c r="T129" s="319"/>
      <c r="U129" s="319"/>
      <c r="V129" s="289" t="str">
        <f t="shared" si="55"/>
        <v/>
      </c>
      <c r="W129" s="289" t="str">
        <f t="shared" si="56"/>
        <v/>
      </c>
      <c r="X129" s="289" t="str">
        <f t="shared" si="57"/>
        <v/>
      </c>
      <c r="Y129" s="290" t="str">
        <f t="shared" si="68"/>
        <v/>
      </c>
      <c r="Z129" s="290" t="str">
        <f t="shared" si="72"/>
        <v/>
      </c>
      <c r="AA129" s="290" t="str">
        <f t="shared" si="73"/>
        <v/>
      </c>
      <c r="AB129" s="293" t="str">
        <f t="shared" si="60"/>
        <v/>
      </c>
      <c r="AC129" s="293" t="str">
        <f t="shared" si="61"/>
        <v/>
      </c>
      <c r="AD129" s="293" t="str">
        <f t="shared" si="74"/>
        <v/>
      </c>
      <c r="AE129" s="293" t="str">
        <f t="shared" si="75"/>
        <v/>
      </c>
      <c r="AF129" s="295" t="str">
        <f t="shared" si="64"/>
        <v/>
      </c>
      <c r="AG129" s="295" t="str">
        <f t="shared" si="65"/>
        <v/>
      </c>
      <c r="AH129" s="295" t="str">
        <f t="shared" si="66"/>
        <v/>
      </c>
      <c r="AI129" s="295" t="str">
        <f t="shared" si="69"/>
        <v/>
      </c>
      <c r="AJ129" s="295" t="str">
        <f t="shared" si="70"/>
        <v/>
      </c>
      <c r="AS129" s="295" t="str">
        <f t="shared" si="76"/>
        <v/>
      </c>
      <c r="BV129" s="42"/>
    </row>
    <row r="130" spans="1:74" ht="39.950000000000003" customHeight="1">
      <c r="A130" s="355"/>
      <c r="B130" s="356"/>
      <c r="C130" s="290" t="str">
        <f>IF(COMPTE1!$V130&lt;&gt;"",COMPTE1!$V130,IF(COMPTE1!$W130&lt;&gt;"",COMPTE1!$W130,IF(COMPTE1!$X130&lt;&gt;"",COMPTE1!$X130,IF(COMPTE1!$AB130&lt;&gt;"",COMPTE1!$AB130,IF(COMPTE1!$AF130&lt;&gt;"",COMPTE1!$AF130,IF(COMPTE1!$AG130&lt;&gt;"",COMPTE1!$AG130,IF(COMPTE1!$AH130&lt;&gt;"",COMPTE1!$AH130,COMPTE1!$AC130)))))))</f>
        <v/>
      </c>
      <c r="D130" s="9"/>
      <c r="E130" s="359">
        <f t="shared" si="71"/>
        <v>0</v>
      </c>
      <c r="F130" s="20"/>
      <c r="G130" s="335"/>
      <c r="H130" s="20"/>
      <c r="I130" s="330"/>
      <c r="J130" s="330"/>
      <c r="K130" s="330"/>
      <c r="L130" s="330"/>
      <c r="M130" s="330"/>
      <c r="N130" s="330"/>
      <c r="O130" s="330"/>
      <c r="P130" s="330"/>
      <c r="Q130" s="330"/>
      <c r="R130" s="330"/>
      <c r="S130" s="330"/>
      <c r="T130" s="319"/>
      <c r="U130" s="319"/>
      <c r="V130" s="289" t="str">
        <f t="shared" si="55"/>
        <v/>
      </c>
      <c r="W130" s="289" t="str">
        <f t="shared" si="56"/>
        <v/>
      </c>
      <c r="X130" s="289" t="str">
        <f t="shared" si="57"/>
        <v/>
      </c>
      <c r="Y130" s="290" t="str">
        <f t="shared" si="68"/>
        <v/>
      </c>
      <c r="Z130" s="290" t="str">
        <f t="shared" si="72"/>
        <v/>
      </c>
      <c r="AA130" s="290" t="str">
        <f t="shared" si="73"/>
        <v/>
      </c>
      <c r="AB130" s="293" t="str">
        <f t="shared" si="60"/>
        <v/>
      </c>
      <c r="AC130" s="293" t="str">
        <f t="shared" si="61"/>
        <v/>
      </c>
      <c r="AD130" s="293" t="str">
        <f t="shared" si="74"/>
        <v/>
      </c>
      <c r="AE130" s="293" t="str">
        <f t="shared" si="75"/>
        <v/>
      </c>
      <c r="AF130" s="295" t="str">
        <f t="shared" si="64"/>
        <v/>
      </c>
      <c r="AG130" s="295" t="str">
        <f t="shared" si="65"/>
        <v/>
      </c>
      <c r="AH130" s="295" t="str">
        <f t="shared" si="66"/>
        <v/>
      </c>
      <c r="AI130" s="295" t="str">
        <f t="shared" si="69"/>
        <v/>
      </c>
      <c r="AJ130" s="295" t="str">
        <f t="shared" si="70"/>
        <v/>
      </c>
      <c r="AS130" s="295" t="str">
        <f t="shared" si="76"/>
        <v/>
      </c>
      <c r="BV130" s="42"/>
    </row>
    <row r="131" spans="1:74" ht="39.950000000000003" customHeight="1">
      <c r="A131" s="355"/>
      <c r="B131" s="356"/>
      <c r="C131" s="290" t="str">
        <f>IF(COMPTE1!$V131&lt;&gt;"",COMPTE1!$V131,IF(COMPTE1!$W131&lt;&gt;"",COMPTE1!$W131,IF(COMPTE1!$X131&lt;&gt;"",COMPTE1!$X131,IF(COMPTE1!$AB131&lt;&gt;"",COMPTE1!$AB131,IF(COMPTE1!$AF131&lt;&gt;"",COMPTE1!$AF131,IF(COMPTE1!$AG131&lt;&gt;"",COMPTE1!$AG131,IF(COMPTE1!$AH131&lt;&gt;"",COMPTE1!$AH131,COMPTE1!$AC131)))))))</f>
        <v/>
      </c>
      <c r="D131" s="9"/>
      <c r="E131" s="359">
        <f t="shared" si="71"/>
        <v>0</v>
      </c>
      <c r="F131" s="20"/>
      <c r="G131" s="335"/>
      <c r="H131" s="20"/>
      <c r="I131" s="330"/>
      <c r="J131" s="330"/>
      <c r="K131" s="330"/>
      <c r="L131" s="330"/>
      <c r="M131" s="330"/>
      <c r="N131" s="330"/>
      <c r="O131" s="330"/>
      <c r="P131" s="330"/>
      <c r="Q131" s="330"/>
      <c r="R131" s="330"/>
      <c r="S131" s="330"/>
      <c r="T131" s="319"/>
      <c r="U131" s="319"/>
      <c r="V131" s="289" t="str">
        <f t="shared" si="55"/>
        <v/>
      </c>
      <c r="W131" s="289" t="str">
        <f t="shared" si="56"/>
        <v/>
      </c>
      <c r="X131" s="289" t="str">
        <f t="shared" si="57"/>
        <v/>
      </c>
      <c r="Y131" s="290" t="str">
        <f t="shared" si="68"/>
        <v/>
      </c>
      <c r="Z131" s="290" t="str">
        <f t="shared" si="72"/>
        <v/>
      </c>
      <c r="AA131" s="290" t="str">
        <f t="shared" si="73"/>
        <v/>
      </c>
      <c r="AB131" s="293" t="str">
        <f t="shared" si="60"/>
        <v/>
      </c>
      <c r="AC131" s="293" t="str">
        <f t="shared" si="61"/>
        <v/>
      </c>
      <c r="AD131" s="293" t="str">
        <f t="shared" si="74"/>
        <v/>
      </c>
      <c r="AE131" s="293" t="str">
        <f t="shared" si="75"/>
        <v/>
      </c>
      <c r="AF131" s="295" t="str">
        <f t="shared" si="64"/>
        <v/>
      </c>
      <c r="AG131" s="295" t="str">
        <f t="shared" si="65"/>
        <v/>
      </c>
      <c r="AH131" s="295" t="str">
        <f t="shared" si="66"/>
        <v/>
      </c>
      <c r="AI131" s="295" t="str">
        <f t="shared" si="69"/>
        <v/>
      </c>
      <c r="AJ131" s="295" t="str">
        <f t="shared" si="70"/>
        <v/>
      </c>
      <c r="AS131" s="295" t="str">
        <f t="shared" si="76"/>
        <v/>
      </c>
      <c r="BV131" s="42"/>
    </row>
    <row r="132" spans="1:74" ht="39.950000000000003" customHeight="1">
      <c r="A132" s="355"/>
      <c r="B132" s="356"/>
      <c r="C132" s="290" t="str">
        <f>IF(COMPTE1!$V132&lt;&gt;"",COMPTE1!$V132,IF(COMPTE1!$W132&lt;&gt;"",COMPTE1!$W132,IF(COMPTE1!$X132&lt;&gt;"",COMPTE1!$X132,IF(COMPTE1!$AB132&lt;&gt;"",COMPTE1!$AB132,IF(COMPTE1!$AF132&lt;&gt;"",COMPTE1!$AF132,IF(COMPTE1!$AG132&lt;&gt;"",COMPTE1!$AG132,IF(COMPTE1!$AH132&lt;&gt;"",COMPTE1!$AH132,COMPTE1!$AC132)))))))</f>
        <v/>
      </c>
      <c r="D132" s="9"/>
      <c r="E132" s="359">
        <f t="shared" si="71"/>
        <v>0</v>
      </c>
      <c r="F132" s="20"/>
      <c r="G132" s="335"/>
      <c r="H132" s="20"/>
      <c r="I132" s="330"/>
      <c r="J132" s="330"/>
      <c r="K132" s="330"/>
      <c r="L132" s="330"/>
      <c r="M132" s="330"/>
      <c r="N132" s="330"/>
      <c r="O132" s="330"/>
      <c r="P132" s="330"/>
      <c r="Q132" s="330"/>
      <c r="R132" s="330"/>
      <c r="S132" s="330"/>
      <c r="T132" s="319"/>
      <c r="U132" s="319"/>
      <c r="V132" s="289" t="str">
        <f t="shared" si="55"/>
        <v/>
      </c>
      <c r="W132" s="289" t="str">
        <f t="shared" si="56"/>
        <v/>
      </c>
      <c r="X132" s="289" t="str">
        <f t="shared" si="57"/>
        <v/>
      </c>
      <c r="Y132" s="290" t="str">
        <f t="shared" si="68"/>
        <v/>
      </c>
      <c r="Z132" s="290" t="str">
        <f t="shared" si="72"/>
        <v/>
      </c>
      <c r="AA132" s="290" t="str">
        <f t="shared" si="73"/>
        <v/>
      </c>
      <c r="AB132" s="293" t="str">
        <f t="shared" si="60"/>
        <v/>
      </c>
      <c r="AC132" s="293" t="str">
        <f t="shared" si="61"/>
        <v/>
      </c>
      <c r="AD132" s="293" t="str">
        <f t="shared" si="74"/>
        <v/>
      </c>
      <c r="AE132" s="293" t="str">
        <f t="shared" si="75"/>
        <v/>
      </c>
      <c r="AF132" s="295" t="str">
        <f t="shared" si="64"/>
        <v/>
      </c>
      <c r="AG132" s="295" t="str">
        <f t="shared" si="65"/>
        <v/>
      </c>
      <c r="AH132" s="295" t="str">
        <f t="shared" si="66"/>
        <v/>
      </c>
      <c r="AI132" s="295" t="str">
        <f t="shared" si="69"/>
        <v/>
      </c>
      <c r="AJ132" s="295" t="str">
        <f t="shared" si="70"/>
        <v/>
      </c>
      <c r="AS132" s="295" t="str">
        <f t="shared" si="76"/>
        <v/>
      </c>
      <c r="BV132" s="42"/>
    </row>
    <row r="133" spans="1:74" ht="39.950000000000003" customHeight="1">
      <c r="A133" s="355"/>
      <c r="B133" s="356"/>
      <c r="C133" s="290" t="str">
        <f>IF(COMPTE1!$V133&lt;&gt;"",COMPTE1!$V133,IF(COMPTE1!$W133&lt;&gt;"",COMPTE1!$W133,IF(COMPTE1!$X133&lt;&gt;"",COMPTE1!$X133,IF(COMPTE1!$AB133&lt;&gt;"",COMPTE1!$AB133,IF(COMPTE1!$AF133&lt;&gt;"",COMPTE1!$AF133,IF(COMPTE1!$AG133&lt;&gt;"",COMPTE1!$AG133,IF(COMPTE1!$AH133&lt;&gt;"",COMPTE1!$AH133,COMPTE1!$AC133)))))))</f>
        <v/>
      </c>
      <c r="D133" s="9"/>
      <c r="E133" s="359">
        <f t="shared" si="71"/>
        <v>0</v>
      </c>
      <c r="F133" s="20"/>
      <c r="G133" s="335"/>
      <c r="H133" s="20"/>
      <c r="I133" s="330"/>
      <c r="J133" s="330"/>
      <c r="K133" s="330"/>
      <c r="L133" s="330"/>
      <c r="M133" s="330"/>
      <c r="N133" s="330"/>
      <c r="O133" s="330"/>
      <c r="P133" s="330"/>
      <c r="Q133" s="330"/>
      <c r="R133" s="330"/>
      <c r="S133" s="330"/>
      <c r="T133" s="319"/>
      <c r="U133" s="319"/>
      <c r="V133" s="289" t="str">
        <f t="shared" si="55"/>
        <v/>
      </c>
      <c r="W133" s="289" t="str">
        <f t="shared" si="56"/>
        <v/>
      </c>
      <c r="X133" s="289" t="str">
        <f t="shared" si="57"/>
        <v/>
      </c>
      <c r="Y133" s="290" t="str">
        <f t="shared" si="68"/>
        <v/>
      </c>
      <c r="Z133" s="290" t="str">
        <f t="shared" si="72"/>
        <v/>
      </c>
      <c r="AA133" s="290" t="str">
        <f t="shared" si="73"/>
        <v/>
      </c>
      <c r="AB133" s="293" t="str">
        <f t="shared" si="60"/>
        <v/>
      </c>
      <c r="AC133" s="293" t="str">
        <f t="shared" si="61"/>
        <v/>
      </c>
      <c r="AD133" s="293" t="str">
        <f t="shared" si="74"/>
        <v/>
      </c>
      <c r="AE133" s="293" t="str">
        <f t="shared" si="75"/>
        <v/>
      </c>
      <c r="AF133" s="295" t="str">
        <f t="shared" si="64"/>
        <v/>
      </c>
      <c r="AG133" s="295" t="str">
        <f t="shared" si="65"/>
        <v/>
      </c>
      <c r="AH133" s="295" t="str">
        <f t="shared" si="66"/>
        <v/>
      </c>
      <c r="AI133" s="295" t="str">
        <f t="shared" si="69"/>
        <v/>
      </c>
      <c r="AJ133" s="295" t="str">
        <f t="shared" si="70"/>
        <v/>
      </c>
      <c r="AS133" s="295" t="str">
        <f t="shared" si="76"/>
        <v/>
      </c>
      <c r="BV133" s="42"/>
    </row>
    <row r="134" spans="1:74" ht="39.950000000000003" customHeight="1">
      <c r="A134" s="355"/>
      <c r="B134" s="356"/>
      <c r="C134" s="290" t="str">
        <f>IF(COMPTE1!$V134&lt;&gt;"",COMPTE1!$V134,IF(COMPTE1!$W134&lt;&gt;"",COMPTE1!$W134,IF(COMPTE1!$X134&lt;&gt;"",COMPTE1!$X134,IF(COMPTE1!$AB134&lt;&gt;"",COMPTE1!$AB134,IF(COMPTE1!$AF134&lt;&gt;"",COMPTE1!$AF134,IF(COMPTE1!$AG134&lt;&gt;"",COMPTE1!$AG134,IF(COMPTE1!$AH134&lt;&gt;"",COMPTE1!$AH134,COMPTE1!$AC134)))))))</f>
        <v/>
      </c>
      <c r="D134" s="9"/>
      <c r="E134" s="359">
        <f t="shared" si="71"/>
        <v>0</v>
      </c>
      <c r="F134" s="20"/>
      <c r="G134" s="335"/>
      <c r="H134" s="20"/>
      <c r="I134" s="330"/>
      <c r="J134" s="330"/>
      <c r="K134" s="330"/>
      <c r="L134" s="330"/>
      <c r="M134" s="330"/>
      <c r="N134" s="330"/>
      <c r="O134" s="330"/>
      <c r="P134" s="330"/>
      <c r="Q134" s="330"/>
      <c r="R134" s="330"/>
      <c r="S134" s="330"/>
      <c r="T134" s="319"/>
      <c r="U134" s="319"/>
      <c r="V134" s="289" t="str">
        <f t="shared" si="55"/>
        <v/>
      </c>
      <c r="W134" s="289" t="str">
        <f t="shared" si="56"/>
        <v/>
      </c>
      <c r="X134" s="289" t="str">
        <f t="shared" si="57"/>
        <v/>
      </c>
      <c r="Y134" s="290" t="str">
        <f t="shared" si="68"/>
        <v/>
      </c>
      <c r="Z134" s="290" t="str">
        <f t="shared" si="72"/>
        <v/>
      </c>
      <c r="AA134" s="290" t="str">
        <f t="shared" si="73"/>
        <v/>
      </c>
      <c r="AB134" s="293" t="str">
        <f t="shared" si="60"/>
        <v/>
      </c>
      <c r="AC134" s="293" t="str">
        <f t="shared" si="61"/>
        <v/>
      </c>
      <c r="AD134" s="293" t="str">
        <f t="shared" si="74"/>
        <v/>
      </c>
      <c r="AE134" s="293" t="str">
        <f t="shared" si="75"/>
        <v/>
      </c>
      <c r="AF134" s="295" t="str">
        <f t="shared" si="64"/>
        <v/>
      </c>
      <c r="AG134" s="295" t="str">
        <f t="shared" si="65"/>
        <v/>
      </c>
      <c r="AH134" s="295" t="str">
        <f t="shared" si="66"/>
        <v/>
      </c>
      <c r="AI134" s="295" t="str">
        <f t="shared" si="69"/>
        <v/>
      </c>
      <c r="AJ134" s="295" t="str">
        <f t="shared" si="70"/>
        <v/>
      </c>
      <c r="AS134" s="295" t="str">
        <f t="shared" si="76"/>
        <v/>
      </c>
      <c r="BV134" s="42"/>
    </row>
    <row r="135" spans="1:74" ht="39.950000000000003" customHeight="1">
      <c r="A135" s="355"/>
      <c r="B135" s="356"/>
      <c r="C135" s="290" t="str">
        <f>IF(COMPTE1!$V135&lt;&gt;"",COMPTE1!$V135,IF(COMPTE1!$W135&lt;&gt;"",COMPTE1!$W135,IF(COMPTE1!$X135&lt;&gt;"",COMPTE1!$X135,IF(COMPTE1!$AB135&lt;&gt;"",COMPTE1!$AB135,IF(COMPTE1!$AF135&lt;&gt;"",COMPTE1!$AF135,IF(COMPTE1!$AG135&lt;&gt;"",COMPTE1!$AG135,IF(COMPTE1!$AH135&lt;&gt;"",COMPTE1!$AH135,COMPTE1!$AC135)))))))</f>
        <v/>
      </c>
      <c r="D135" s="9"/>
      <c r="E135" s="359">
        <f t="shared" si="71"/>
        <v>0</v>
      </c>
      <c r="F135" s="20"/>
      <c r="G135" s="335"/>
      <c r="H135" s="20"/>
      <c r="I135" s="330"/>
      <c r="J135" s="330"/>
      <c r="K135" s="330"/>
      <c r="L135" s="330"/>
      <c r="M135" s="330"/>
      <c r="N135" s="330"/>
      <c r="O135" s="330"/>
      <c r="P135" s="330"/>
      <c r="Q135" s="330"/>
      <c r="R135" s="330"/>
      <c r="S135" s="330"/>
      <c r="T135" s="319"/>
      <c r="U135" s="319"/>
      <c r="V135" s="289" t="str">
        <f t="shared" si="55"/>
        <v/>
      </c>
      <c r="W135" s="289" t="str">
        <f t="shared" si="56"/>
        <v/>
      </c>
      <c r="X135" s="289" t="str">
        <f t="shared" si="57"/>
        <v/>
      </c>
      <c r="Y135" s="290" t="str">
        <f t="shared" si="68"/>
        <v/>
      </c>
      <c r="Z135" s="290" t="str">
        <f t="shared" si="72"/>
        <v/>
      </c>
      <c r="AA135" s="290" t="str">
        <f t="shared" si="73"/>
        <v/>
      </c>
      <c r="AB135" s="293" t="str">
        <f t="shared" si="60"/>
        <v/>
      </c>
      <c r="AC135" s="293" t="str">
        <f t="shared" si="61"/>
        <v/>
      </c>
      <c r="AD135" s="293" t="str">
        <f t="shared" si="74"/>
        <v/>
      </c>
      <c r="AE135" s="293" t="str">
        <f t="shared" si="75"/>
        <v/>
      </c>
      <c r="AF135" s="295" t="str">
        <f t="shared" si="64"/>
        <v/>
      </c>
      <c r="AG135" s="295" t="str">
        <f t="shared" si="65"/>
        <v/>
      </c>
      <c r="AH135" s="295" t="str">
        <f t="shared" si="66"/>
        <v/>
      </c>
      <c r="AI135" s="295" t="str">
        <f t="shared" si="69"/>
        <v/>
      </c>
      <c r="AJ135" s="295" t="str">
        <f t="shared" si="70"/>
        <v/>
      </c>
      <c r="AS135" s="295" t="str">
        <f t="shared" si="76"/>
        <v/>
      </c>
      <c r="BV135" s="42"/>
    </row>
    <row r="136" spans="1:74" ht="39.950000000000003" customHeight="1">
      <c r="A136" s="355"/>
      <c r="B136" s="356"/>
      <c r="C136" s="290" t="str">
        <f>IF(COMPTE1!$V136&lt;&gt;"",COMPTE1!$V136,IF(COMPTE1!$W136&lt;&gt;"",COMPTE1!$W136,IF(COMPTE1!$X136&lt;&gt;"",COMPTE1!$X136,IF(COMPTE1!$AB136&lt;&gt;"",COMPTE1!$AB136,IF(COMPTE1!$AF136&lt;&gt;"",COMPTE1!$AF136,IF(COMPTE1!$AG136&lt;&gt;"",COMPTE1!$AG136,IF(COMPTE1!$AH136&lt;&gt;"",COMPTE1!$AH136,COMPTE1!$AC136)))))))</f>
        <v/>
      </c>
      <c r="D136" s="9"/>
      <c r="E136" s="359">
        <f t="shared" ref="E136:E171" si="77">SUM($F136:$U136)</f>
        <v>0</v>
      </c>
      <c r="F136" s="20"/>
      <c r="G136" s="335"/>
      <c r="H136" s="20"/>
      <c r="I136" s="330"/>
      <c r="J136" s="330"/>
      <c r="K136" s="330"/>
      <c r="L136" s="330"/>
      <c r="M136" s="330"/>
      <c r="N136" s="330"/>
      <c r="O136" s="330"/>
      <c r="P136" s="330"/>
      <c r="Q136" s="330"/>
      <c r="R136" s="330"/>
      <c r="S136" s="330"/>
      <c r="T136" s="319"/>
      <c r="U136" s="319"/>
      <c r="V136" s="289" t="str">
        <f t="shared" ref="V136:V199" si="78">IF($B136="C6810","FRAIS BANCAIRES",IF($B136="C6110","ENTRETIEN",IF($B136="C6111","VETURE",IF($B136="C6112","AIDES MENAGERES",IF($B136="C6210","LOYER, HOTEL",IF($B136="C6211","COPROPRIETE",IF($B136="C6212","EDF, EAU, TEL",IF($B136="C6213","DETTES",""))))))))</f>
        <v/>
      </c>
      <c r="W136" s="289" t="str">
        <f t="shared" ref="W136:W199" si="79">IF($B136="C6214","OBSEQUES ET PRESTATIONS FUNERAIRES",IF($B136="C6215","TRAVAUX, DEMENAGEMENTS",IF($B136="C6216","SORTIES ET ANNIVERSAIRES",IF($B136="C6217","HEBERGEMENT FOYER, MAISON DE RETRAITE",IF($B136="C6310","IMPOTS",IF($B136="C6311","VACANCES, LOISIRS, ABONNEMENTS",IF($B136="C6312","HONORAIRES",IF($B136="C6313","SOLDE FDG ANNEE PASSEE",""))))))))</f>
        <v/>
      </c>
      <c r="X136" s="289" t="str">
        <f t="shared" ref="X136:X199" si="80">IF($B136="C6410","ASSURANCES",IF($B136="C6510","ACHAT MATERIEL, MOBILIER",IF($B136="C6610","FRAIS MEDICAUX ET MUTUELLE ET REMBOURSEMENTS",IF($B136="C6611","MUTUELLE SANTE",IF($B136="C6710","IMOINS VALUES SUR TITRES",IF($B136="C6910","PROVISIONS SUR EMOLUMENTS",""))))))</f>
        <v/>
      </c>
      <c r="Y136" s="290" t="str">
        <f t="shared" si="68"/>
        <v/>
      </c>
      <c r="Z136" s="290" t="str">
        <f t="shared" ref="Z136:Z167" si="81">IF($B136="C6214","OBSEQUES ET PRESTATIONS FUNERAIRES",IF($B136="C6215","TRAVAUX, DEMENAGEMENTS",IF($B136="C6216","SORTIES ET ANNIVERSAIRES",IF($B136="C6217","HEBERGEMENT FOYER, MAISON DE RETRAITE",IF($B136="C6310","IMPOTS",IF($B136="C6311","VACANCES, LOISIRS, ABONNEMENTS",IF($B136="C6312","HONORAIRES",IF($B136="C6313","SOLDE FDG ANNEE PASSEE",""))))))))</f>
        <v/>
      </c>
      <c r="AA136" s="290" t="str">
        <f t="shared" ref="AA136:AA167" si="82">IF($B136="C6410","ASSURANCES",IF($B136="C6510","ACHAT MATERIEL, MOBILIER",IF($B136="C6610","FRAIS MEDICAUX ET MUTUELLE ET REMBOURSEMENTS",IF($B136="C6611","MUTUELLE SANTE",IF($B136="C6710","IMOINS VALUES SUR TITRES",IF($B136="C6910","PROVISIONS SUR EMOLUMENTS",""))))))</f>
        <v/>
      </c>
      <c r="AB136" s="293" t="str">
        <f t="shared" ref="AB136:AB199" si="83">IF($B136="C5111",$AL$6,IF($B136="C5112",$AL$7,IF($B136="C5113",$AL$8,IF($B136="C5121",$AL$9,IF($B136="C5122",$AL$10,IF($B136="C5123",$AL$11,IF($B136="C5130",$AL$12,IF($B136="C5140",$AL$13,""))))))))</f>
        <v/>
      </c>
      <c r="AC136" s="293" t="str">
        <f t="shared" ref="AC136:AC199" si="84">IF($B136="C5150",$AL$14,IF($B136="C5160",$AL$15,IF($B136="C5170",$AL$16,IF($B136="C5180",$AL$17,IF($B136="C5190",$AL$18,IF($B136="C5190",$AL$19,""))))))</f>
        <v/>
      </c>
      <c r="AD136" s="293" t="str">
        <f t="shared" ref="AD136:AD167" si="85">IF($B136="C5111",$AL$6,IF($B136="C5112",$AL$7,IF($B136="C5113",$AL$8,IF($B136="C5121",$AL$9,IF($B136="C5122",$AL$10,IF($B136="C5123",$AL$11,IF($B136="C5130",$AL$12,IF($B136="C5140",$AL$13,""))))))))</f>
        <v/>
      </c>
      <c r="AE136" s="293" t="str">
        <f t="shared" ref="AE136:AE167" si="86">IF($B136="C5150",$AL$14,IF($B136="C5160",$AL$15,IF($B136="C5170",$AL$16,IF($B136="C5180",$AL$17,IF($B136="C5190",$AL$18,IF($B136="C5190",$AL$19,""))))))</f>
        <v/>
      </c>
      <c r="AF136" s="295" t="str">
        <f t="shared" ref="AF136:AF199" si="87">IF($B136="C7001","PENSION 1",IF($B136="C7002","PENSION 2",IF($B136="C7003","PENSION 3",IF($B136="C7101","PENSION 4",IF($B136="C7102","PENSION 5",IF($B136="C7103","PENSION 6",IF($B136="C7104","PENSION 7","")))))))</f>
        <v/>
      </c>
      <c r="AG136" s="295" t="str">
        <f t="shared" ref="AG136:AG199" si="88">IF($B136="C7201","PENSION 8",IF($B136="C7301","PENSION 9",IF($B136="C7401","PENSION 10",IF($B136="C7501","CAF",IF($B136="C7601","RENTE VIAGERE",IF($B136="C7602","ENCAISSEMENT LOYERS",IF($B136="C7603","INTERETS PLACEMENTS","")))))))</f>
        <v/>
      </c>
      <c r="AH136" s="295" t="str">
        <f t="shared" ref="AH136:AH199" si="89">IF($B136="C7604","COUPONS ET PLUS VALUES SUR TITRES",IF($B136="C7605","ALS : VIREMENTS CAF",IF($B136="C7606","REMBOURSEMENT MUTUELLE",IF($B136="C7607","VENTE MAISON OU TERRAIN",IF($B136="C7608","VENTE MOBILIER",IF($B136="C7701","ENCAISSEMENT SUCCESSION",IF($B136="C7901","AUTRES RECETTES DIVERSES","")))))))</f>
        <v/>
      </c>
      <c r="AI136" s="295" t="str">
        <f t="shared" si="69"/>
        <v/>
      </c>
      <c r="AJ136" s="295" t="str">
        <f t="shared" si="70"/>
        <v/>
      </c>
      <c r="AS136" s="295" t="str">
        <f t="shared" ref="AS136:AS145" si="90">IF($B136="C7604","COUPONS ET PLUS VALUES SUR TITRES",IF($B136="C7605","ALS : VIREMENTS CAF",IF($B136="C7606","REMBOURSEMENT MUTUELLE",IF($B136="C7607","VENTE MAISON OU TERRAIN",IF($B136="C7608","VENTE MOBILIER",IF($B136="C7701","ENCAISSEMENT SUCCESSION",IF($B136="C7901","AUTRES RECETTES DIVERSES","")))))))</f>
        <v/>
      </c>
      <c r="BV136" s="42"/>
    </row>
    <row r="137" spans="1:74" ht="39.950000000000003" customHeight="1">
      <c r="A137" s="355"/>
      <c r="B137" s="356"/>
      <c r="C137" s="290" t="str">
        <f>IF(COMPTE1!$V137&lt;&gt;"",COMPTE1!$V137,IF(COMPTE1!$W137&lt;&gt;"",COMPTE1!$W137,IF(COMPTE1!$X137&lt;&gt;"",COMPTE1!$X137,IF(COMPTE1!$AB137&lt;&gt;"",COMPTE1!$AB137,IF(COMPTE1!$AF137&lt;&gt;"",COMPTE1!$AF137,IF(COMPTE1!$AG137&lt;&gt;"",COMPTE1!$AG137,IF(COMPTE1!$AH137&lt;&gt;"",COMPTE1!$AH137,COMPTE1!$AC137)))))))</f>
        <v/>
      </c>
      <c r="D137" s="9"/>
      <c r="E137" s="359">
        <f t="shared" si="77"/>
        <v>0</v>
      </c>
      <c r="F137" s="20"/>
      <c r="G137" s="335"/>
      <c r="H137" s="20"/>
      <c r="I137" s="330"/>
      <c r="J137" s="330"/>
      <c r="K137" s="330"/>
      <c r="L137" s="330"/>
      <c r="M137" s="330"/>
      <c r="N137" s="330"/>
      <c r="O137" s="330"/>
      <c r="P137" s="330"/>
      <c r="Q137" s="330"/>
      <c r="R137" s="330"/>
      <c r="S137" s="330"/>
      <c r="T137" s="319"/>
      <c r="U137" s="319"/>
      <c r="V137" s="289" t="str">
        <f t="shared" si="78"/>
        <v/>
      </c>
      <c r="W137" s="289" t="str">
        <f t="shared" si="79"/>
        <v/>
      </c>
      <c r="X137" s="289" t="str">
        <f t="shared" si="80"/>
        <v/>
      </c>
      <c r="Y137" s="290" t="str">
        <f t="shared" ref="Y137:Y200" si="91">IF($B137="C6810","FRAIS BANCAIRES",IF($B137="C6110","ENTRETIEN",IF($B137="C6111","VETURE",IF($B137="C6112","AIDES MENAGERES",IF($B137="C6210","LOYER, HOTEL",IF($B137="C6211","COPROPRIETE",IF($B137="C6212","EDF, EAU, TEL",IF($B137="C6213","DETTES",""))))))))</f>
        <v/>
      </c>
      <c r="Z137" s="290" t="str">
        <f t="shared" si="81"/>
        <v/>
      </c>
      <c r="AA137" s="290" t="str">
        <f t="shared" si="82"/>
        <v/>
      </c>
      <c r="AB137" s="293" t="str">
        <f t="shared" si="83"/>
        <v/>
      </c>
      <c r="AC137" s="293" t="str">
        <f t="shared" si="84"/>
        <v/>
      </c>
      <c r="AD137" s="293" t="str">
        <f t="shared" si="85"/>
        <v/>
      </c>
      <c r="AE137" s="293" t="str">
        <f t="shared" si="86"/>
        <v/>
      </c>
      <c r="AF137" s="295" t="str">
        <f t="shared" si="87"/>
        <v/>
      </c>
      <c r="AG137" s="295" t="str">
        <f t="shared" si="88"/>
        <v/>
      </c>
      <c r="AH137" s="295" t="str">
        <f t="shared" si="89"/>
        <v/>
      </c>
      <c r="AI137" s="295" t="str">
        <f t="shared" ref="AI137:AI200" si="92">IF($B137="C7001","PENSION 1",IF($B137="C7002","PENSION 2",IF($B137="C7003","PENSION 3",IF($B137="C7101","PENSION 4",IF($B137="C7102","PENSION 5",IF($B137="C7103","PENSION 6",IF($B137="C7104","PENSION 7","")))))))</f>
        <v/>
      </c>
      <c r="AJ137" s="295" t="str">
        <f t="shared" ref="AJ137:AJ200" si="93">IF($B137="C7201","PENSION 8",IF($B137="C7301","PENSION 9",IF($B137="C7401","PENSION 10",IF($B137="C7501","CAF",IF($B137="C7601","RENTE VIAGERE",IF($B137="C7602","ENCAISSEMENT LOYERS",IF($B137="C7603","INTERETS PLACEMENTS","")))))))</f>
        <v/>
      </c>
      <c r="AS137" s="295" t="str">
        <f t="shared" si="90"/>
        <v/>
      </c>
      <c r="BV137" s="42"/>
    </row>
    <row r="138" spans="1:74" ht="39.950000000000003" customHeight="1">
      <c r="A138" s="355"/>
      <c r="B138" s="356"/>
      <c r="C138" s="290" t="str">
        <f>IF(COMPTE1!$V138&lt;&gt;"",COMPTE1!$V138,IF(COMPTE1!$W138&lt;&gt;"",COMPTE1!$W138,IF(COMPTE1!$X138&lt;&gt;"",COMPTE1!$X138,IF(COMPTE1!$AB138&lt;&gt;"",COMPTE1!$AB138,IF(COMPTE1!$AF138&lt;&gt;"",COMPTE1!$AF138,IF(COMPTE1!$AG138&lt;&gt;"",COMPTE1!$AG138,IF(COMPTE1!$AH138&lt;&gt;"",COMPTE1!$AH138,COMPTE1!$AC138)))))))</f>
        <v/>
      </c>
      <c r="D138" s="9"/>
      <c r="E138" s="359">
        <f t="shared" si="77"/>
        <v>0</v>
      </c>
      <c r="F138" s="20"/>
      <c r="G138" s="335"/>
      <c r="H138" s="20"/>
      <c r="I138" s="330"/>
      <c r="J138" s="330"/>
      <c r="K138" s="330"/>
      <c r="L138" s="330"/>
      <c r="M138" s="330"/>
      <c r="N138" s="330"/>
      <c r="O138" s="330"/>
      <c r="P138" s="330"/>
      <c r="Q138" s="330"/>
      <c r="R138" s="330"/>
      <c r="S138" s="330"/>
      <c r="T138" s="319"/>
      <c r="U138" s="319"/>
      <c r="V138" s="289" t="str">
        <f t="shared" si="78"/>
        <v/>
      </c>
      <c r="W138" s="289" t="str">
        <f t="shared" si="79"/>
        <v/>
      </c>
      <c r="X138" s="289" t="str">
        <f t="shared" si="80"/>
        <v/>
      </c>
      <c r="Y138" s="290" t="str">
        <f t="shared" si="91"/>
        <v/>
      </c>
      <c r="Z138" s="290" t="str">
        <f t="shared" si="81"/>
        <v/>
      </c>
      <c r="AA138" s="290" t="str">
        <f t="shared" si="82"/>
        <v/>
      </c>
      <c r="AB138" s="293" t="str">
        <f t="shared" si="83"/>
        <v/>
      </c>
      <c r="AC138" s="293" t="str">
        <f t="shared" si="84"/>
        <v/>
      </c>
      <c r="AD138" s="293" t="str">
        <f t="shared" si="85"/>
        <v/>
      </c>
      <c r="AE138" s="293" t="str">
        <f t="shared" si="86"/>
        <v/>
      </c>
      <c r="AF138" s="295" t="str">
        <f t="shared" si="87"/>
        <v/>
      </c>
      <c r="AG138" s="295" t="str">
        <f t="shared" si="88"/>
        <v/>
      </c>
      <c r="AH138" s="295" t="str">
        <f t="shared" si="89"/>
        <v/>
      </c>
      <c r="AI138" s="295" t="str">
        <f t="shared" si="92"/>
        <v/>
      </c>
      <c r="AJ138" s="295" t="str">
        <f t="shared" si="93"/>
        <v/>
      </c>
      <c r="AS138" s="295" t="str">
        <f t="shared" si="90"/>
        <v/>
      </c>
      <c r="BV138" s="42"/>
    </row>
    <row r="139" spans="1:74" ht="39.950000000000003" customHeight="1">
      <c r="A139" s="355"/>
      <c r="B139" s="356"/>
      <c r="C139" s="290" t="str">
        <f>IF(COMPTE1!$V139&lt;&gt;"",COMPTE1!$V139,IF(COMPTE1!$W139&lt;&gt;"",COMPTE1!$W139,IF(COMPTE1!$X139&lt;&gt;"",COMPTE1!$X139,IF(COMPTE1!$AB139&lt;&gt;"",COMPTE1!$AB139,IF(COMPTE1!$AF139&lt;&gt;"",COMPTE1!$AF139,IF(COMPTE1!$AG139&lt;&gt;"",COMPTE1!$AG139,IF(COMPTE1!$AH139&lt;&gt;"",COMPTE1!$AH139,COMPTE1!$AC139)))))))</f>
        <v/>
      </c>
      <c r="D139" s="9"/>
      <c r="E139" s="359">
        <f t="shared" si="77"/>
        <v>0</v>
      </c>
      <c r="F139" s="20"/>
      <c r="G139" s="335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319"/>
      <c r="U139" s="319"/>
      <c r="V139" s="289" t="str">
        <f t="shared" si="78"/>
        <v/>
      </c>
      <c r="W139" s="289" t="str">
        <f t="shared" si="79"/>
        <v/>
      </c>
      <c r="X139" s="289" t="str">
        <f t="shared" si="80"/>
        <v/>
      </c>
      <c r="Y139" s="290" t="str">
        <f t="shared" si="91"/>
        <v/>
      </c>
      <c r="Z139" s="290" t="str">
        <f t="shared" si="81"/>
        <v/>
      </c>
      <c r="AA139" s="290" t="str">
        <f t="shared" si="82"/>
        <v/>
      </c>
      <c r="AB139" s="293" t="str">
        <f t="shared" si="83"/>
        <v/>
      </c>
      <c r="AC139" s="293" t="str">
        <f t="shared" si="84"/>
        <v/>
      </c>
      <c r="AD139" s="293" t="str">
        <f t="shared" si="85"/>
        <v/>
      </c>
      <c r="AE139" s="293" t="str">
        <f t="shared" si="86"/>
        <v/>
      </c>
      <c r="AF139" s="295" t="str">
        <f t="shared" si="87"/>
        <v/>
      </c>
      <c r="AG139" s="295" t="str">
        <f t="shared" si="88"/>
        <v/>
      </c>
      <c r="AH139" s="295" t="str">
        <f t="shared" si="89"/>
        <v/>
      </c>
      <c r="AI139" s="295" t="str">
        <f t="shared" si="92"/>
        <v/>
      </c>
      <c r="AJ139" s="295" t="str">
        <f t="shared" si="93"/>
        <v/>
      </c>
      <c r="AS139" s="295" t="str">
        <f t="shared" si="90"/>
        <v/>
      </c>
      <c r="BV139" s="42"/>
    </row>
    <row r="140" spans="1:74" ht="39.950000000000003" customHeight="1">
      <c r="A140" s="355"/>
      <c r="B140" s="356"/>
      <c r="C140" s="290" t="str">
        <f>IF(COMPTE1!$V140&lt;&gt;"",COMPTE1!$V140,IF(COMPTE1!$W140&lt;&gt;"",COMPTE1!$W140,IF(COMPTE1!$X140&lt;&gt;"",COMPTE1!$X140,IF(COMPTE1!$AB140&lt;&gt;"",COMPTE1!$AB140,IF(COMPTE1!$AF140&lt;&gt;"",COMPTE1!$AF140,IF(COMPTE1!$AG140&lt;&gt;"",COMPTE1!$AG140,IF(COMPTE1!$AH140&lt;&gt;"",COMPTE1!$AH140,COMPTE1!$AC140)))))))</f>
        <v/>
      </c>
      <c r="D140" s="9"/>
      <c r="E140" s="359">
        <f t="shared" si="77"/>
        <v>0</v>
      </c>
      <c r="F140" s="20"/>
      <c r="G140" s="335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319"/>
      <c r="U140" s="319"/>
      <c r="V140" s="289" t="str">
        <f t="shared" si="78"/>
        <v/>
      </c>
      <c r="W140" s="289" t="str">
        <f t="shared" si="79"/>
        <v/>
      </c>
      <c r="X140" s="289" t="str">
        <f t="shared" si="80"/>
        <v/>
      </c>
      <c r="Y140" s="290" t="str">
        <f t="shared" si="91"/>
        <v/>
      </c>
      <c r="Z140" s="290" t="str">
        <f t="shared" si="81"/>
        <v/>
      </c>
      <c r="AA140" s="290" t="str">
        <f t="shared" si="82"/>
        <v/>
      </c>
      <c r="AB140" s="293" t="str">
        <f t="shared" si="83"/>
        <v/>
      </c>
      <c r="AC140" s="293" t="str">
        <f t="shared" si="84"/>
        <v/>
      </c>
      <c r="AD140" s="293" t="str">
        <f t="shared" si="85"/>
        <v/>
      </c>
      <c r="AE140" s="293" t="str">
        <f t="shared" si="86"/>
        <v/>
      </c>
      <c r="AF140" s="295" t="str">
        <f t="shared" si="87"/>
        <v/>
      </c>
      <c r="AG140" s="295" t="str">
        <f t="shared" si="88"/>
        <v/>
      </c>
      <c r="AH140" s="295" t="str">
        <f t="shared" si="89"/>
        <v/>
      </c>
      <c r="AI140" s="295" t="str">
        <f t="shared" si="92"/>
        <v/>
      </c>
      <c r="AJ140" s="295" t="str">
        <f t="shared" si="93"/>
        <v/>
      </c>
      <c r="AS140" s="295" t="str">
        <f t="shared" si="90"/>
        <v/>
      </c>
      <c r="BV140" s="42"/>
    </row>
    <row r="141" spans="1:74" ht="39.950000000000003" customHeight="1">
      <c r="A141" s="355"/>
      <c r="B141" s="356"/>
      <c r="C141" s="290" t="str">
        <f>IF(COMPTE1!$V141&lt;&gt;"",COMPTE1!$V141,IF(COMPTE1!$W141&lt;&gt;"",COMPTE1!$W141,IF(COMPTE1!$X141&lt;&gt;"",COMPTE1!$X141,IF(COMPTE1!$AB141&lt;&gt;"",COMPTE1!$AB141,IF(COMPTE1!$AF141&lt;&gt;"",COMPTE1!$AF141,IF(COMPTE1!$AG141&lt;&gt;"",COMPTE1!$AG141,IF(COMPTE1!$AH141&lt;&gt;"",COMPTE1!$AH141,COMPTE1!$AC141)))))))</f>
        <v/>
      </c>
      <c r="D141" s="9"/>
      <c r="E141" s="359">
        <f t="shared" si="77"/>
        <v>0</v>
      </c>
      <c r="F141" s="20"/>
      <c r="G141" s="335"/>
      <c r="H141" s="20"/>
      <c r="I141" s="330"/>
      <c r="J141" s="330"/>
      <c r="K141" s="330"/>
      <c r="L141" s="330"/>
      <c r="M141" s="330"/>
      <c r="N141" s="330"/>
      <c r="O141" s="330"/>
      <c r="P141" s="330"/>
      <c r="Q141" s="330"/>
      <c r="R141" s="330"/>
      <c r="S141" s="330"/>
      <c r="T141" s="319"/>
      <c r="U141" s="319"/>
      <c r="V141" s="289" t="str">
        <f t="shared" si="78"/>
        <v/>
      </c>
      <c r="W141" s="289" t="str">
        <f t="shared" si="79"/>
        <v/>
      </c>
      <c r="X141" s="289" t="str">
        <f t="shared" si="80"/>
        <v/>
      </c>
      <c r="Y141" s="290" t="str">
        <f t="shared" si="91"/>
        <v/>
      </c>
      <c r="Z141" s="290" t="str">
        <f t="shared" si="81"/>
        <v/>
      </c>
      <c r="AA141" s="290" t="str">
        <f t="shared" si="82"/>
        <v/>
      </c>
      <c r="AB141" s="293" t="str">
        <f t="shared" si="83"/>
        <v/>
      </c>
      <c r="AC141" s="293" t="str">
        <f t="shared" si="84"/>
        <v/>
      </c>
      <c r="AD141" s="293" t="str">
        <f t="shared" si="85"/>
        <v/>
      </c>
      <c r="AE141" s="293" t="str">
        <f t="shared" si="86"/>
        <v/>
      </c>
      <c r="AF141" s="295" t="str">
        <f t="shared" si="87"/>
        <v/>
      </c>
      <c r="AG141" s="295" t="str">
        <f t="shared" si="88"/>
        <v/>
      </c>
      <c r="AH141" s="295" t="str">
        <f t="shared" si="89"/>
        <v/>
      </c>
      <c r="AI141" s="295" t="str">
        <f t="shared" si="92"/>
        <v/>
      </c>
      <c r="AJ141" s="295" t="str">
        <f t="shared" si="93"/>
        <v/>
      </c>
      <c r="AS141" s="295" t="str">
        <f t="shared" si="90"/>
        <v/>
      </c>
      <c r="BV141" s="42"/>
    </row>
    <row r="142" spans="1:74" ht="39.950000000000003" customHeight="1">
      <c r="A142" s="355"/>
      <c r="B142" s="356"/>
      <c r="C142" s="290" t="str">
        <f>IF(COMPTE1!$V142&lt;&gt;"",COMPTE1!$V142,IF(COMPTE1!$W142&lt;&gt;"",COMPTE1!$W142,IF(COMPTE1!$X142&lt;&gt;"",COMPTE1!$X142,IF(COMPTE1!$AB142&lt;&gt;"",COMPTE1!$AB142,IF(COMPTE1!$AF142&lt;&gt;"",COMPTE1!$AF142,IF(COMPTE1!$AG142&lt;&gt;"",COMPTE1!$AG142,IF(COMPTE1!$AH142&lt;&gt;"",COMPTE1!$AH142,COMPTE1!$AC142)))))))</f>
        <v/>
      </c>
      <c r="D142" s="9"/>
      <c r="E142" s="359">
        <f t="shared" si="77"/>
        <v>0</v>
      </c>
      <c r="F142" s="20"/>
      <c r="G142" s="335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319"/>
      <c r="U142" s="319"/>
      <c r="V142" s="289" t="str">
        <f t="shared" si="78"/>
        <v/>
      </c>
      <c r="W142" s="289" t="str">
        <f t="shared" si="79"/>
        <v/>
      </c>
      <c r="X142" s="289" t="str">
        <f t="shared" si="80"/>
        <v/>
      </c>
      <c r="Y142" s="290" t="str">
        <f t="shared" si="91"/>
        <v/>
      </c>
      <c r="Z142" s="290" t="str">
        <f t="shared" si="81"/>
        <v/>
      </c>
      <c r="AA142" s="290" t="str">
        <f t="shared" si="82"/>
        <v/>
      </c>
      <c r="AB142" s="293" t="str">
        <f t="shared" si="83"/>
        <v/>
      </c>
      <c r="AC142" s="293" t="str">
        <f t="shared" si="84"/>
        <v/>
      </c>
      <c r="AD142" s="293" t="str">
        <f t="shared" si="85"/>
        <v/>
      </c>
      <c r="AE142" s="293" t="str">
        <f t="shared" si="86"/>
        <v/>
      </c>
      <c r="AF142" s="295" t="str">
        <f t="shared" si="87"/>
        <v/>
      </c>
      <c r="AG142" s="295" t="str">
        <f t="shared" si="88"/>
        <v/>
      </c>
      <c r="AH142" s="295" t="str">
        <f t="shared" si="89"/>
        <v/>
      </c>
      <c r="AI142" s="295" t="str">
        <f t="shared" si="92"/>
        <v/>
      </c>
      <c r="AJ142" s="295" t="str">
        <f t="shared" si="93"/>
        <v/>
      </c>
      <c r="AS142" s="295" t="str">
        <f t="shared" si="90"/>
        <v/>
      </c>
      <c r="BV142" s="42"/>
    </row>
    <row r="143" spans="1:74" ht="39.950000000000003" customHeight="1">
      <c r="A143" s="355"/>
      <c r="B143" s="356"/>
      <c r="C143" s="290" t="str">
        <f>IF(COMPTE1!$V143&lt;&gt;"",COMPTE1!$V143,IF(COMPTE1!$W143&lt;&gt;"",COMPTE1!$W143,IF(COMPTE1!$X143&lt;&gt;"",COMPTE1!$X143,IF(COMPTE1!$AB143&lt;&gt;"",COMPTE1!$AB143,IF(COMPTE1!$AF143&lt;&gt;"",COMPTE1!$AF143,IF(COMPTE1!$AG143&lt;&gt;"",COMPTE1!$AG143,IF(COMPTE1!$AH143&lt;&gt;"",COMPTE1!$AH143,COMPTE1!$AC143)))))))</f>
        <v/>
      </c>
      <c r="D143" s="9"/>
      <c r="E143" s="359">
        <f t="shared" si="77"/>
        <v>0</v>
      </c>
      <c r="F143" s="20"/>
      <c r="G143" s="335"/>
      <c r="H143" s="20"/>
      <c r="I143" s="330"/>
      <c r="J143" s="330"/>
      <c r="K143" s="330"/>
      <c r="L143" s="330"/>
      <c r="M143" s="330"/>
      <c r="N143" s="330"/>
      <c r="O143" s="330"/>
      <c r="P143" s="330"/>
      <c r="Q143" s="330"/>
      <c r="R143" s="330"/>
      <c r="S143" s="330"/>
      <c r="T143" s="319"/>
      <c r="U143" s="319"/>
      <c r="V143" s="289" t="str">
        <f t="shared" si="78"/>
        <v/>
      </c>
      <c r="W143" s="289" t="str">
        <f t="shared" si="79"/>
        <v/>
      </c>
      <c r="X143" s="289" t="str">
        <f t="shared" si="80"/>
        <v/>
      </c>
      <c r="Y143" s="290" t="str">
        <f t="shared" si="91"/>
        <v/>
      </c>
      <c r="Z143" s="290" t="str">
        <f t="shared" si="81"/>
        <v/>
      </c>
      <c r="AA143" s="290" t="str">
        <f t="shared" si="82"/>
        <v/>
      </c>
      <c r="AB143" s="293" t="str">
        <f t="shared" si="83"/>
        <v/>
      </c>
      <c r="AC143" s="293" t="str">
        <f t="shared" si="84"/>
        <v/>
      </c>
      <c r="AD143" s="293" t="str">
        <f t="shared" si="85"/>
        <v/>
      </c>
      <c r="AE143" s="293" t="str">
        <f t="shared" si="86"/>
        <v/>
      </c>
      <c r="AF143" s="295" t="str">
        <f t="shared" si="87"/>
        <v/>
      </c>
      <c r="AG143" s="295" t="str">
        <f t="shared" si="88"/>
        <v/>
      </c>
      <c r="AH143" s="295" t="str">
        <f t="shared" si="89"/>
        <v/>
      </c>
      <c r="AI143" s="295" t="str">
        <f t="shared" si="92"/>
        <v/>
      </c>
      <c r="AJ143" s="295" t="str">
        <f t="shared" si="93"/>
        <v/>
      </c>
      <c r="AS143" s="295" t="str">
        <f t="shared" si="90"/>
        <v/>
      </c>
      <c r="BV143" s="42"/>
    </row>
    <row r="144" spans="1:74" ht="39.950000000000003" customHeight="1">
      <c r="A144" s="355"/>
      <c r="B144" s="356"/>
      <c r="C144" s="290" t="str">
        <f>IF(COMPTE1!$V144&lt;&gt;"",COMPTE1!$V144,IF(COMPTE1!$W144&lt;&gt;"",COMPTE1!$W144,IF(COMPTE1!$X144&lt;&gt;"",COMPTE1!$X144,IF(COMPTE1!$AB144&lt;&gt;"",COMPTE1!$AB144,IF(COMPTE1!$AF144&lt;&gt;"",COMPTE1!$AF144,IF(COMPTE1!$AG144&lt;&gt;"",COMPTE1!$AG144,IF(COMPTE1!$AH144&lt;&gt;"",COMPTE1!$AH144,COMPTE1!$AC144)))))))</f>
        <v/>
      </c>
      <c r="D144" s="9"/>
      <c r="E144" s="359">
        <f t="shared" si="77"/>
        <v>0</v>
      </c>
      <c r="F144" s="20"/>
      <c r="G144" s="335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319"/>
      <c r="U144" s="319"/>
      <c r="V144" s="289" t="str">
        <f t="shared" si="78"/>
        <v/>
      </c>
      <c r="W144" s="289" t="str">
        <f t="shared" si="79"/>
        <v/>
      </c>
      <c r="X144" s="289" t="str">
        <f t="shared" si="80"/>
        <v/>
      </c>
      <c r="Y144" s="290" t="str">
        <f t="shared" si="91"/>
        <v/>
      </c>
      <c r="Z144" s="290" t="str">
        <f t="shared" si="81"/>
        <v/>
      </c>
      <c r="AA144" s="290" t="str">
        <f t="shared" si="82"/>
        <v/>
      </c>
      <c r="AB144" s="293" t="str">
        <f t="shared" si="83"/>
        <v/>
      </c>
      <c r="AC144" s="293" t="str">
        <f t="shared" si="84"/>
        <v/>
      </c>
      <c r="AD144" s="293" t="str">
        <f t="shared" si="85"/>
        <v/>
      </c>
      <c r="AE144" s="293" t="str">
        <f t="shared" si="86"/>
        <v/>
      </c>
      <c r="AF144" s="295" t="str">
        <f t="shared" si="87"/>
        <v/>
      </c>
      <c r="AG144" s="295" t="str">
        <f t="shared" si="88"/>
        <v/>
      </c>
      <c r="AH144" s="295" t="str">
        <f t="shared" si="89"/>
        <v/>
      </c>
      <c r="AI144" s="295" t="str">
        <f t="shared" si="92"/>
        <v/>
      </c>
      <c r="AJ144" s="295" t="str">
        <f t="shared" si="93"/>
        <v/>
      </c>
      <c r="AS144" s="295" t="str">
        <f t="shared" si="90"/>
        <v/>
      </c>
      <c r="BV144" s="42"/>
    </row>
    <row r="145" spans="1:74" ht="39.950000000000003" customHeight="1">
      <c r="A145" s="355"/>
      <c r="B145" s="356"/>
      <c r="C145" s="290" t="str">
        <f>IF(COMPTE1!$V145&lt;&gt;"",COMPTE1!$V145,IF(COMPTE1!$W145&lt;&gt;"",COMPTE1!$W145,IF(COMPTE1!$X145&lt;&gt;"",COMPTE1!$X145,IF(COMPTE1!$AB145&lt;&gt;"",COMPTE1!$AB145,IF(COMPTE1!$AF145&lt;&gt;"",COMPTE1!$AF145,IF(COMPTE1!$AG145&lt;&gt;"",COMPTE1!$AG145,IF(COMPTE1!$AH145&lt;&gt;"",COMPTE1!$AH145,COMPTE1!$AC145)))))))</f>
        <v/>
      </c>
      <c r="D145" s="9"/>
      <c r="E145" s="359">
        <f t="shared" si="77"/>
        <v>0</v>
      </c>
      <c r="F145" s="20"/>
      <c r="G145" s="335"/>
      <c r="H145" s="20"/>
      <c r="I145" s="330"/>
      <c r="J145" s="330"/>
      <c r="K145" s="330"/>
      <c r="L145" s="330"/>
      <c r="M145" s="330"/>
      <c r="N145" s="330"/>
      <c r="O145" s="330"/>
      <c r="P145" s="330"/>
      <c r="Q145" s="330"/>
      <c r="R145" s="330"/>
      <c r="S145" s="330"/>
      <c r="T145" s="319"/>
      <c r="U145" s="319"/>
      <c r="V145" s="289" t="str">
        <f t="shared" si="78"/>
        <v/>
      </c>
      <c r="W145" s="289" t="str">
        <f t="shared" si="79"/>
        <v/>
      </c>
      <c r="X145" s="289" t="str">
        <f t="shared" si="80"/>
        <v/>
      </c>
      <c r="Y145" s="290" t="str">
        <f t="shared" si="91"/>
        <v/>
      </c>
      <c r="Z145" s="290" t="str">
        <f t="shared" si="81"/>
        <v/>
      </c>
      <c r="AA145" s="290" t="str">
        <f t="shared" si="82"/>
        <v/>
      </c>
      <c r="AB145" s="293" t="str">
        <f t="shared" si="83"/>
        <v/>
      </c>
      <c r="AC145" s="293" t="str">
        <f t="shared" si="84"/>
        <v/>
      </c>
      <c r="AD145" s="293" t="str">
        <f t="shared" si="85"/>
        <v/>
      </c>
      <c r="AE145" s="293" t="str">
        <f t="shared" si="86"/>
        <v/>
      </c>
      <c r="AF145" s="295" t="str">
        <f t="shared" si="87"/>
        <v/>
      </c>
      <c r="AG145" s="295" t="str">
        <f t="shared" si="88"/>
        <v/>
      </c>
      <c r="AH145" s="295" t="str">
        <f t="shared" si="89"/>
        <v/>
      </c>
      <c r="AI145" s="295" t="str">
        <f t="shared" si="92"/>
        <v/>
      </c>
      <c r="AJ145" s="295" t="str">
        <f t="shared" si="93"/>
        <v/>
      </c>
      <c r="AS145" s="295" t="str">
        <f t="shared" si="90"/>
        <v/>
      </c>
      <c r="BV145" s="42"/>
    </row>
    <row r="146" spans="1:74" ht="39.950000000000003" customHeight="1">
      <c r="A146" s="355"/>
      <c r="B146" s="356"/>
      <c r="C146" s="290" t="str">
        <f>IF(COMPTE1!$V146&lt;&gt;"",COMPTE1!$V146,IF(COMPTE1!$W146&lt;&gt;"",COMPTE1!$W146,IF(COMPTE1!$X146&lt;&gt;"",COMPTE1!$X146,IF(COMPTE1!$AB146&lt;&gt;"",COMPTE1!$AB146,IF(COMPTE1!$AF146&lt;&gt;"",COMPTE1!$AF146,IF(COMPTE1!$AG146&lt;&gt;"",COMPTE1!$AG146,IF(COMPTE1!$AH146&lt;&gt;"",COMPTE1!$AH146,COMPTE1!$AC146)))))))</f>
        <v/>
      </c>
      <c r="D146" s="9"/>
      <c r="E146" s="359">
        <f t="shared" si="77"/>
        <v>0</v>
      </c>
      <c r="F146" s="20"/>
      <c r="G146" s="335"/>
      <c r="H146" s="20"/>
      <c r="I146" s="330"/>
      <c r="J146" s="330"/>
      <c r="K146" s="330"/>
      <c r="L146" s="330"/>
      <c r="M146" s="330"/>
      <c r="N146" s="330"/>
      <c r="O146" s="330"/>
      <c r="P146" s="330"/>
      <c r="Q146" s="330"/>
      <c r="R146" s="330"/>
      <c r="S146" s="330"/>
      <c r="T146" s="319"/>
      <c r="U146" s="319"/>
      <c r="V146" s="289" t="str">
        <f t="shared" si="78"/>
        <v/>
      </c>
      <c r="W146" s="289" t="str">
        <f t="shared" si="79"/>
        <v/>
      </c>
      <c r="X146" s="289" t="str">
        <f t="shared" si="80"/>
        <v/>
      </c>
      <c r="Y146" s="290" t="str">
        <f t="shared" si="91"/>
        <v/>
      </c>
      <c r="Z146" s="290" t="str">
        <f t="shared" si="81"/>
        <v/>
      </c>
      <c r="AA146" s="290" t="str">
        <f t="shared" si="82"/>
        <v/>
      </c>
      <c r="AB146" s="293" t="str">
        <f t="shared" si="83"/>
        <v/>
      </c>
      <c r="AC146" s="293" t="str">
        <f t="shared" si="84"/>
        <v/>
      </c>
      <c r="AD146" s="293" t="str">
        <f t="shared" si="85"/>
        <v/>
      </c>
      <c r="AE146" s="293" t="str">
        <f t="shared" si="86"/>
        <v/>
      </c>
      <c r="AF146" s="295" t="str">
        <f t="shared" si="87"/>
        <v/>
      </c>
      <c r="AG146" s="295" t="str">
        <f t="shared" si="88"/>
        <v/>
      </c>
      <c r="AH146" s="295" t="str">
        <f t="shared" si="89"/>
        <v/>
      </c>
      <c r="AI146" s="295" t="str">
        <f t="shared" si="92"/>
        <v/>
      </c>
      <c r="AJ146" s="295" t="str">
        <f t="shared" si="93"/>
        <v/>
      </c>
      <c r="AS146" s="295" t="str">
        <f>IF([1]Feuil1!$C6="C7604","COUPONS ET PLUS VALUES SUR TITRES",IF([1]Feuil1!$C6="C7605","ALS : VIREMENTS CAF",IF([1]Feuil1!$C6="C7606","REMBOURSEMENT MUTUELLE",IF([1]Feuil1!$C6="C7607","VENTE MAISON OU TERRAIN",IF([1]Feuil1!$C6="C7608","VENTE MOBILIER",IF([1]Feuil1!$C6="C7701","ENCAISSEMENT SUCCESSION",IF([1]Feuil1!$C6="C7901","AUTRES RECETTES DIVERSES","")))))))</f>
        <v/>
      </c>
      <c r="BV146" s="42"/>
    </row>
    <row r="147" spans="1:74" ht="39.950000000000003" customHeight="1">
      <c r="A147" s="355"/>
      <c r="B147" s="356"/>
      <c r="C147" s="290" t="str">
        <f>IF(COMPTE1!$V147&lt;&gt;"",COMPTE1!$V147,IF(COMPTE1!$W147&lt;&gt;"",COMPTE1!$W147,IF(COMPTE1!$X147&lt;&gt;"",COMPTE1!$X147,IF(COMPTE1!$AB147&lt;&gt;"",COMPTE1!$AB147,IF(COMPTE1!$AF147&lt;&gt;"",COMPTE1!$AF147,IF(COMPTE1!$AG147&lt;&gt;"",COMPTE1!$AG147,IF(COMPTE1!$AH147&lt;&gt;"",COMPTE1!$AH147,COMPTE1!$AC147)))))))</f>
        <v/>
      </c>
      <c r="D147" s="9"/>
      <c r="E147" s="359">
        <f t="shared" si="77"/>
        <v>0</v>
      </c>
      <c r="F147" s="20"/>
      <c r="G147" s="335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319"/>
      <c r="U147" s="319"/>
      <c r="V147" s="289" t="str">
        <f t="shared" si="78"/>
        <v/>
      </c>
      <c r="W147" s="289" t="str">
        <f t="shared" si="79"/>
        <v/>
      </c>
      <c r="X147" s="289" t="str">
        <f t="shared" si="80"/>
        <v/>
      </c>
      <c r="Y147" s="290" t="str">
        <f t="shared" si="91"/>
        <v/>
      </c>
      <c r="Z147" s="290" t="str">
        <f t="shared" si="81"/>
        <v/>
      </c>
      <c r="AA147" s="290" t="str">
        <f t="shared" si="82"/>
        <v/>
      </c>
      <c r="AB147" s="293" t="str">
        <f t="shared" si="83"/>
        <v/>
      </c>
      <c r="AC147" s="293" t="str">
        <f t="shared" si="84"/>
        <v/>
      </c>
      <c r="AD147" s="293" t="str">
        <f t="shared" si="85"/>
        <v/>
      </c>
      <c r="AE147" s="293" t="str">
        <f t="shared" si="86"/>
        <v/>
      </c>
      <c r="AF147" s="295" t="str">
        <f t="shared" si="87"/>
        <v/>
      </c>
      <c r="AG147" s="295" t="str">
        <f t="shared" si="88"/>
        <v/>
      </c>
      <c r="AH147" s="295" t="str">
        <f t="shared" si="89"/>
        <v/>
      </c>
      <c r="AI147" s="295" t="str">
        <f t="shared" si="92"/>
        <v/>
      </c>
      <c r="AJ147" s="295" t="str">
        <f t="shared" si="93"/>
        <v/>
      </c>
      <c r="AS147" s="295" t="str">
        <f>IF([1]Feuil1!$C7="C7604","COUPONS ET PLUS VALUES SUR TITRES",IF([1]Feuil1!$C7="C7605","ALS : VIREMENTS CAF",IF([1]Feuil1!$C7="C7606","REMBOURSEMENT MUTUELLE",IF([1]Feuil1!$C7="C7607","VENTE MAISON OU TERRAIN",IF([1]Feuil1!$C7="C7608","VENTE MOBILIER",IF([1]Feuil1!$C7="C7701","ENCAISSEMENT SUCCESSION",IF([1]Feuil1!$C7="C7901","AUTRES RECETTES DIVERSES","")))))))</f>
        <v/>
      </c>
      <c r="BV147" s="42"/>
    </row>
    <row r="148" spans="1:74" ht="39.950000000000003" customHeight="1">
      <c r="A148" s="355"/>
      <c r="B148" s="356"/>
      <c r="C148" s="290" t="str">
        <f>IF(COMPTE1!$V148&lt;&gt;"",COMPTE1!$V148,IF(COMPTE1!$W148&lt;&gt;"",COMPTE1!$W148,IF(COMPTE1!$X148&lt;&gt;"",COMPTE1!$X148,IF(COMPTE1!$AB148&lt;&gt;"",COMPTE1!$AB148,IF(COMPTE1!$AF148&lt;&gt;"",COMPTE1!$AF148,IF(COMPTE1!$AG148&lt;&gt;"",COMPTE1!$AG148,IF(COMPTE1!$AH148&lt;&gt;"",COMPTE1!$AH148,COMPTE1!$AC148)))))))</f>
        <v/>
      </c>
      <c r="D148" s="9"/>
      <c r="E148" s="359">
        <f t="shared" si="77"/>
        <v>0</v>
      </c>
      <c r="F148" s="20"/>
      <c r="G148" s="335"/>
      <c r="H148" s="20"/>
      <c r="I148" s="330"/>
      <c r="J148" s="330"/>
      <c r="K148" s="330"/>
      <c r="L148" s="330"/>
      <c r="M148" s="330"/>
      <c r="N148" s="330"/>
      <c r="O148" s="330"/>
      <c r="P148" s="330"/>
      <c r="Q148" s="330"/>
      <c r="R148" s="330"/>
      <c r="S148" s="330"/>
      <c r="T148" s="319"/>
      <c r="U148" s="319"/>
      <c r="V148" s="289" t="str">
        <f t="shared" si="78"/>
        <v/>
      </c>
      <c r="W148" s="289" t="str">
        <f t="shared" si="79"/>
        <v/>
      </c>
      <c r="X148" s="289" t="str">
        <f t="shared" si="80"/>
        <v/>
      </c>
      <c r="Y148" s="290" t="str">
        <f t="shared" si="91"/>
        <v/>
      </c>
      <c r="Z148" s="290" t="str">
        <f t="shared" si="81"/>
        <v/>
      </c>
      <c r="AA148" s="290" t="str">
        <f t="shared" si="82"/>
        <v/>
      </c>
      <c r="AB148" s="293" t="str">
        <f t="shared" si="83"/>
        <v/>
      </c>
      <c r="AC148" s="293" t="str">
        <f t="shared" si="84"/>
        <v/>
      </c>
      <c r="AD148" s="293" t="str">
        <f t="shared" si="85"/>
        <v/>
      </c>
      <c r="AE148" s="293" t="str">
        <f t="shared" si="86"/>
        <v/>
      </c>
      <c r="AF148" s="295" t="str">
        <f t="shared" si="87"/>
        <v/>
      </c>
      <c r="AG148" s="295" t="str">
        <f t="shared" si="88"/>
        <v/>
      </c>
      <c r="AH148" s="295" t="str">
        <f t="shared" si="89"/>
        <v/>
      </c>
      <c r="AI148" s="295" t="str">
        <f t="shared" si="92"/>
        <v/>
      </c>
      <c r="AJ148" s="295" t="str">
        <f t="shared" si="93"/>
        <v/>
      </c>
      <c r="AS148" s="295" t="str">
        <f>IF([1]Feuil1!$C8="C7604","COUPONS ET PLUS VALUES SUR TITRES",IF([1]Feuil1!$C8="C7605","ALS : VIREMENTS CAF",IF([1]Feuil1!$C8="C7606","REMBOURSEMENT MUTUELLE",IF([1]Feuil1!$C8="C7607","VENTE MAISON OU TERRAIN",IF([1]Feuil1!$C8="C7608","VENTE MOBILIER",IF([1]Feuil1!$C8="C7701","ENCAISSEMENT SUCCESSION",IF([1]Feuil1!$C8="C7901","AUTRES RECETTES DIVERSES","")))))))</f>
        <v/>
      </c>
      <c r="BV148" s="42"/>
    </row>
    <row r="149" spans="1:74" ht="39.950000000000003" customHeight="1">
      <c r="A149" s="355"/>
      <c r="B149" s="356"/>
      <c r="C149" s="290" t="str">
        <f>IF(COMPTE1!$V149&lt;&gt;"",COMPTE1!$V149,IF(COMPTE1!$W149&lt;&gt;"",COMPTE1!$W149,IF(COMPTE1!$X149&lt;&gt;"",COMPTE1!$X149,IF(COMPTE1!$AB149&lt;&gt;"",COMPTE1!$AB149,IF(COMPTE1!$AF149&lt;&gt;"",COMPTE1!$AF149,IF(COMPTE1!$AG149&lt;&gt;"",COMPTE1!$AG149,IF(COMPTE1!$AH149&lt;&gt;"",COMPTE1!$AH149,COMPTE1!$AC149)))))))</f>
        <v/>
      </c>
      <c r="D149" s="9"/>
      <c r="E149" s="359">
        <f t="shared" si="77"/>
        <v>0</v>
      </c>
      <c r="F149" s="20"/>
      <c r="G149" s="335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319"/>
      <c r="U149" s="319"/>
      <c r="V149" s="289" t="str">
        <f t="shared" si="78"/>
        <v/>
      </c>
      <c r="W149" s="289" t="str">
        <f t="shared" si="79"/>
        <v/>
      </c>
      <c r="X149" s="289" t="str">
        <f t="shared" si="80"/>
        <v/>
      </c>
      <c r="Y149" s="290" t="str">
        <f t="shared" si="91"/>
        <v/>
      </c>
      <c r="Z149" s="290" t="str">
        <f t="shared" si="81"/>
        <v/>
      </c>
      <c r="AA149" s="290" t="str">
        <f t="shared" si="82"/>
        <v/>
      </c>
      <c r="AB149" s="293" t="str">
        <f t="shared" si="83"/>
        <v/>
      </c>
      <c r="AC149" s="293" t="str">
        <f t="shared" si="84"/>
        <v/>
      </c>
      <c r="AD149" s="293" t="str">
        <f t="shared" si="85"/>
        <v/>
      </c>
      <c r="AE149" s="293" t="str">
        <f t="shared" si="86"/>
        <v/>
      </c>
      <c r="AF149" s="295" t="str">
        <f t="shared" si="87"/>
        <v/>
      </c>
      <c r="AG149" s="295" t="str">
        <f t="shared" si="88"/>
        <v/>
      </c>
      <c r="AH149" s="295" t="str">
        <f t="shared" si="89"/>
        <v/>
      </c>
      <c r="AI149" s="295" t="str">
        <f t="shared" si="92"/>
        <v/>
      </c>
      <c r="AJ149" s="295" t="str">
        <f t="shared" si="93"/>
        <v/>
      </c>
      <c r="AS149" s="295" t="str">
        <f>IF([1]Feuil1!$C9="C7604","COUPONS ET PLUS VALUES SUR TITRES",IF([1]Feuil1!$C9="C7605","ALS : VIREMENTS CAF",IF([1]Feuil1!$C9="C7606","REMBOURSEMENT MUTUELLE",IF([1]Feuil1!$C9="C7607","VENTE MAISON OU TERRAIN",IF([1]Feuil1!$C9="C7608","VENTE MOBILIER",IF([1]Feuil1!$C9="C7701","ENCAISSEMENT SUCCESSION",IF([1]Feuil1!$C9="C7901","AUTRES RECETTES DIVERSES","")))))))</f>
        <v/>
      </c>
      <c r="BV149" s="42"/>
    </row>
    <row r="150" spans="1:74" ht="39.950000000000003" customHeight="1">
      <c r="A150" s="355"/>
      <c r="B150" s="356"/>
      <c r="C150" s="290" t="str">
        <f>IF(COMPTE1!$V150&lt;&gt;"",COMPTE1!$V150,IF(COMPTE1!$W150&lt;&gt;"",COMPTE1!$W150,IF(COMPTE1!$X150&lt;&gt;"",COMPTE1!$X150,IF(COMPTE1!$AB150&lt;&gt;"",COMPTE1!$AB150,IF(COMPTE1!$AF150&lt;&gt;"",COMPTE1!$AF150,IF(COMPTE1!$AG150&lt;&gt;"",COMPTE1!$AG150,IF(COMPTE1!$AH150&lt;&gt;"",COMPTE1!$AH150,COMPTE1!$AC150)))))))</f>
        <v/>
      </c>
      <c r="D150" s="9"/>
      <c r="E150" s="359">
        <f t="shared" si="77"/>
        <v>0</v>
      </c>
      <c r="F150" s="20"/>
      <c r="G150" s="335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319"/>
      <c r="U150" s="319"/>
      <c r="V150" s="289" t="str">
        <f t="shared" si="78"/>
        <v/>
      </c>
      <c r="W150" s="289" t="str">
        <f t="shared" si="79"/>
        <v/>
      </c>
      <c r="X150" s="289" t="str">
        <f t="shared" si="80"/>
        <v/>
      </c>
      <c r="Y150" s="290" t="str">
        <f t="shared" si="91"/>
        <v/>
      </c>
      <c r="Z150" s="290" t="str">
        <f t="shared" si="81"/>
        <v/>
      </c>
      <c r="AA150" s="290" t="str">
        <f t="shared" si="82"/>
        <v/>
      </c>
      <c r="AB150" s="293" t="str">
        <f t="shared" si="83"/>
        <v/>
      </c>
      <c r="AC150" s="293" t="str">
        <f t="shared" si="84"/>
        <v/>
      </c>
      <c r="AD150" s="293" t="str">
        <f t="shared" si="85"/>
        <v/>
      </c>
      <c r="AE150" s="293" t="str">
        <f t="shared" si="86"/>
        <v/>
      </c>
      <c r="AF150" s="295" t="str">
        <f t="shared" si="87"/>
        <v/>
      </c>
      <c r="AG150" s="295" t="str">
        <f t="shared" si="88"/>
        <v/>
      </c>
      <c r="AH150" s="295" t="str">
        <f t="shared" si="89"/>
        <v/>
      </c>
      <c r="AI150" s="295" t="str">
        <f t="shared" si="92"/>
        <v/>
      </c>
      <c r="AJ150" s="295" t="str">
        <f t="shared" si="93"/>
        <v/>
      </c>
      <c r="AS150" s="295" t="str">
        <f>IF([1]Feuil1!$C10="C7604","COUPONS ET PLUS VALUES SUR TITRES",IF([1]Feuil1!$C10="C7605","ALS : VIREMENTS CAF",IF([1]Feuil1!$C10="C7606","REMBOURSEMENT MUTUELLE",IF([1]Feuil1!$C10="C7607","VENTE MAISON OU TERRAIN",IF([1]Feuil1!$C10="C7608","VENTE MOBILIER",IF([1]Feuil1!$C10="C7701","ENCAISSEMENT SUCCESSION",IF([1]Feuil1!$C10="C7901","AUTRES RECETTES DIVERSES","")))))))</f>
        <v/>
      </c>
      <c r="BV150" s="42"/>
    </row>
    <row r="151" spans="1:74" ht="39.950000000000003" customHeight="1">
      <c r="A151" s="355"/>
      <c r="B151" s="356"/>
      <c r="C151" s="290" t="str">
        <f>IF(COMPTE1!$V151&lt;&gt;"",COMPTE1!$V151,IF(COMPTE1!$W151&lt;&gt;"",COMPTE1!$W151,IF(COMPTE1!$X151&lt;&gt;"",COMPTE1!$X151,IF(COMPTE1!$AB151&lt;&gt;"",COMPTE1!$AB151,IF(COMPTE1!$AF151&lt;&gt;"",COMPTE1!$AF151,IF(COMPTE1!$AG151&lt;&gt;"",COMPTE1!$AG151,IF(COMPTE1!$AH151&lt;&gt;"",COMPTE1!$AH151,COMPTE1!$AC151)))))))</f>
        <v/>
      </c>
      <c r="D151" s="9"/>
      <c r="E151" s="359">
        <f t="shared" si="77"/>
        <v>0</v>
      </c>
      <c r="F151" s="20"/>
      <c r="G151" s="335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319"/>
      <c r="U151" s="319"/>
      <c r="V151" s="289" t="str">
        <f t="shared" si="78"/>
        <v/>
      </c>
      <c r="W151" s="289" t="str">
        <f t="shared" si="79"/>
        <v/>
      </c>
      <c r="X151" s="289" t="str">
        <f t="shared" si="80"/>
        <v/>
      </c>
      <c r="Y151" s="290" t="str">
        <f t="shared" si="91"/>
        <v/>
      </c>
      <c r="Z151" s="290" t="str">
        <f t="shared" si="81"/>
        <v/>
      </c>
      <c r="AA151" s="290" t="str">
        <f t="shared" si="82"/>
        <v/>
      </c>
      <c r="AB151" s="293" t="str">
        <f t="shared" si="83"/>
        <v/>
      </c>
      <c r="AC151" s="293" t="str">
        <f t="shared" si="84"/>
        <v/>
      </c>
      <c r="AD151" s="293" t="str">
        <f t="shared" si="85"/>
        <v/>
      </c>
      <c r="AE151" s="293" t="str">
        <f t="shared" si="86"/>
        <v/>
      </c>
      <c r="AF151" s="295" t="str">
        <f t="shared" si="87"/>
        <v/>
      </c>
      <c r="AG151" s="295" t="str">
        <f t="shared" si="88"/>
        <v/>
      </c>
      <c r="AH151" s="295" t="str">
        <f t="shared" si="89"/>
        <v/>
      </c>
      <c r="AI151" s="295" t="str">
        <f t="shared" si="92"/>
        <v/>
      </c>
      <c r="AJ151" s="295" t="str">
        <f t="shared" si="93"/>
        <v/>
      </c>
      <c r="AS151" s="295" t="str">
        <f>IF([1]Feuil1!$C11="C7604","COUPONS ET PLUS VALUES SUR TITRES",IF([1]Feuil1!$C11="C7605","ALS : VIREMENTS CAF",IF([1]Feuil1!$C11="C7606","REMBOURSEMENT MUTUELLE",IF([1]Feuil1!$C11="C7607","VENTE MAISON OU TERRAIN",IF([1]Feuil1!$C11="C7608","VENTE MOBILIER",IF([1]Feuil1!$C11="C7701","ENCAISSEMENT SUCCESSION",IF([1]Feuil1!$C11="C7901","AUTRES RECETTES DIVERSES","")))))))</f>
        <v/>
      </c>
      <c r="BV151" s="42"/>
    </row>
    <row r="152" spans="1:74" ht="39.950000000000003" customHeight="1">
      <c r="A152" s="355"/>
      <c r="B152" s="356"/>
      <c r="C152" s="290" t="str">
        <f>IF(COMPTE1!$V152&lt;&gt;"",COMPTE1!$V152,IF(COMPTE1!$W152&lt;&gt;"",COMPTE1!$W152,IF(COMPTE1!$X152&lt;&gt;"",COMPTE1!$X152,IF(COMPTE1!$AB152&lt;&gt;"",COMPTE1!$AB152,IF(COMPTE1!$AF152&lt;&gt;"",COMPTE1!$AF152,IF(COMPTE1!$AG152&lt;&gt;"",COMPTE1!$AG152,IF(COMPTE1!$AH152&lt;&gt;"",COMPTE1!$AH152,COMPTE1!$AC152)))))))</f>
        <v/>
      </c>
      <c r="D152" s="9"/>
      <c r="E152" s="359">
        <f t="shared" si="77"/>
        <v>0</v>
      </c>
      <c r="F152" s="20"/>
      <c r="G152" s="335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319"/>
      <c r="U152" s="319"/>
      <c r="V152" s="289" t="str">
        <f t="shared" si="78"/>
        <v/>
      </c>
      <c r="W152" s="289" t="str">
        <f t="shared" si="79"/>
        <v/>
      </c>
      <c r="X152" s="289" t="str">
        <f t="shared" si="80"/>
        <v/>
      </c>
      <c r="Y152" s="290" t="str">
        <f t="shared" si="91"/>
        <v/>
      </c>
      <c r="Z152" s="290" t="str">
        <f t="shared" si="81"/>
        <v/>
      </c>
      <c r="AA152" s="290" t="str">
        <f t="shared" si="82"/>
        <v/>
      </c>
      <c r="AB152" s="293" t="str">
        <f t="shared" si="83"/>
        <v/>
      </c>
      <c r="AC152" s="293" t="str">
        <f t="shared" si="84"/>
        <v/>
      </c>
      <c r="AD152" s="293" t="str">
        <f t="shared" si="85"/>
        <v/>
      </c>
      <c r="AE152" s="293" t="str">
        <f t="shared" si="86"/>
        <v/>
      </c>
      <c r="AF152" s="295" t="str">
        <f t="shared" si="87"/>
        <v/>
      </c>
      <c r="AG152" s="295" t="str">
        <f t="shared" si="88"/>
        <v/>
      </c>
      <c r="AH152" s="295" t="str">
        <f t="shared" si="89"/>
        <v/>
      </c>
      <c r="AI152" s="295" t="str">
        <f t="shared" si="92"/>
        <v/>
      </c>
      <c r="AJ152" s="295" t="str">
        <f t="shared" si="93"/>
        <v/>
      </c>
      <c r="AS152" s="295" t="str">
        <f>IF([1]Feuil1!$C12="C7604","COUPONS ET PLUS VALUES SUR TITRES",IF([1]Feuil1!$C12="C7605","ALS : VIREMENTS CAF",IF([1]Feuil1!$C12="C7606","REMBOURSEMENT MUTUELLE",IF([1]Feuil1!$C12="C7607","VENTE MAISON OU TERRAIN",IF([1]Feuil1!$C12="C7608","VENTE MOBILIER",IF([1]Feuil1!$C12="C7701","ENCAISSEMENT SUCCESSION",IF([1]Feuil1!$C12="C7901","AUTRES RECETTES DIVERSES","")))))))</f>
        <v/>
      </c>
      <c r="BV152" s="42"/>
    </row>
    <row r="153" spans="1:74" ht="39.950000000000003" customHeight="1">
      <c r="A153" s="355"/>
      <c r="B153" s="356"/>
      <c r="C153" s="290" t="str">
        <f>IF(COMPTE1!$V153&lt;&gt;"",COMPTE1!$V153,IF(COMPTE1!$W153&lt;&gt;"",COMPTE1!$W153,IF(COMPTE1!$X153&lt;&gt;"",COMPTE1!$X153,IF(COMPTE1!$AB153&lt;&gt;"",COMPTE1!$AB153,IF(COMPTE1!$AF153&lt;&gt;"",COMPTE1!$AF153,IF(COMPTE1!$AG153&lt;&gt;"",COMPTE1!$AG153,IF(COMPTE1!$AH153&lt;&gt;"",COMPTE1!$AH153,COMPTE1!$AC153)))))))</f>
        <v/>
      </c>
      <c r="D153" s="9"/>
      <c r="E153" s="359">
        <f t="shared" si="77"/>
        <v>0</v>
      </c>
      <c r="F153" s="20"/>
      <c r="G153" s="335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319"/>
      <c r="U153" s="319"/>
      <c r="V153" s="289" t="str">
        <f t="shared" si="78"/>
        <v/>
      </c>
      <c r="W153" s="289" t="str">
        <f t="shared" si="79"/>
        <v/>
      </c>
      <c r="X153" s="289" t="str">
        <f t="shared" si="80"/>
        <v/>
      </c>
      <c r="Y153" s="290" t="str">
        <f t="shared" si="91"/>
        <v/>
      </c>
      <c r="Z153" s="290" t="str">
        <f t="shared" si="81"/>
        <v/>
      </c>
      <c r="AA153" s="290" t="str">
        <f t="shared" si="82"/>
        <v/>
      </c>
      <c r="AB153" s="293" t="str">
        <f t="shared" si="83"/>
        <v/>
      </c>
      <c r="AC153" s="293" t="str">
        <f t="shared" si="84"/>
        <v/>
      </c>
      <c r="AD153" s="293" t="str">
        <f t="shared" si="85"/>
        <v/>
      </c>
      <c r="AE153" s="293" t="str">
        <f t="shared" si="86"/>
        <v/>
      </c>
      <c r="AF153" s="295" t="str">
        <f t="shared" si="87"/>
        <v/>
      </c>
      <c r="AG153" s="295" t="str">
        <f t="shared" si="88"/>
        <v/>
      </c>
      <c r="AH153" s="295" t="str">
        <f t="shared" si="89"/>
        <v/>
      </c>
      <c r="AI153" s="295" t="str">
        <f t="shared" si="92"/>
        <v/>
      </c>
      <c r="AJ153" s="295" t="str">
        <f t="shared" si="93"/>
        <v/>
      </c>
      <c r="AS153" s="295" t="str">
        <f>IF([1]Feuil1!$C13="C7604","COUPONS ET PLUS VALUES SUR TITRES",IF([1]Feuil1!$C13="C7605","ALS : VIREMENTS CAF",IF([1]Feuil1!$C13="C7606","REMBOURSEMENT MUTUELLE",IF([1]Feuil1!$C13="C7607","VENTE MAISON OU TERRAIN",IF([1]Feuil1!$C13="C7608","VENTE MOBILIER",IF([1]Feuil1!$C13="C7701","ENCAISSEMENT SUCCESSION",IF([1]Feuil1!$C13="C7901","AUTRES RECETTES DIVERSES","")))))))</f>
        <v/>
      </c>
      <c r="BV153" s="42"/>
    </row>
    <row r="154" spans="1:74" ht="39.950000000000003" customHeight="1">
      <c r="A154" s="355"/>
      <c r="B154" s="356"/>
      <c r="C154" s="290" t="str">
        <f>IF(COMPTE1!$V154&lt;&gt;"",COMPTE1!$V154,IF(COMPTE1!$W154&lt;&gt;"",COMPTE1!$W154,IF(COMPTE1!$X154&lt;&gt;"",COMPTE1!$X154,IF(COMPTE1!$AB154&lt;&gt;"",COMPTE1!$AB154,IF(COMPTE1!$AF154&lt;&gt;"",COMPTE1!$AF154,IF(COMPTE1!$AG154&lt;&gt;"",COMPTE1!$AG154,IF(COMPTE1!$AH154&lt;&gt;"",COMPTE1!$AH154,COMPTE1!$AC154)))))))</f>
        <v/>
      </c>
      <c r="D154" s="9"/>
      <c r="E154" s="359">
        <f t="shared" si="77"/>
        <v>0</v>
      </c>
      <c r="F154" s="20"/>
      <c r="G154" s="335"/>
      <c r="H154" s="20"/>
      <c r="I154" s="330"/>
      <c r="J154" s="330"/>
      <c r="K154" s="330"/>
      <c r="L154" s="330"/>
      <c r="M154" s="330"/>
      <c r="N154" s="330"/>
      <c r="O154" s="330"/>
      <c r="P154" s="330"/>
      <c r="Q154" s="330"/>
      <c r="R154" s="330"/>
      <c r="S154" s="330"/>
      <c r="T154" s="319"/>
      <c r="U154" s="319"/>
      <c r="V154" s="289" t="str">
        <f t="shared" si="78"/>
        <v/>
      </c>
      <c r="W154" s="289" t="str">
        <f t="shared" si="79"/>
        <v/>
      </c>
      <c r="X154" s="289" t="str">
        <f t="shared" si="80"/>
        <v/>
      </c>
      <c r="Y154" s="290" t="str">
        <f t="shared" si="91"/>
        <v/>
      </c>
      <c r="Z154" s="290" t="str">
        <f t="shared" si="81"/>
        <v/>
      </c>
      <c r="AA154" s="290" t="str">
        <f t="shared" si="82"/>
        <v/>
      </c>
      <c r="AB154" s="293" t="str">
        <f t="shared" si="83"/>
        <v/>
      </c>
      <c r="AC154" s="293" t="str">
        <f t="shared" si="84"/>
        <v/>
      </c>
      <c r="AD154" s="293" t="str">
        <f t="shared" si="85"/>
        <v/>
      </c>
      <c r="AE154" s="293" t="str">
        <f t="shared" si="86"/>
        <v/>
      </c>
      <c r="AF154" s="295" t="str">
        <f t="shared" si="87"/>
        <v/>
      </c>
      <c r="AG154" s="295" t="str">
        <f t="shared" si="88"/>
        <v/>
      </c>
      <c r="AH154" s="295" t="str">
        <f t="shared" si="89"/>
        <v/>
      </c>
      <c r="AI154" s="295" t="str">
        <f t="shared" si="92"/>
        <v/>
      </c>
      <c r="AJ154" s="295" t="str">
        <f t="shared" si="93"/>
        <v/>
      </c>
      <c r="AS154" s="295" t="str">
        <f>IF([1]Feuil1!$C14="C7604","COUPONS ET PLUS VALUES SUR TITRES",IF([1]Feuil1!$C14="C7605","ALS : VIREMENTS CAF",IF([1]Feuil1!$C14="C7606","REMBOURSEMENT MUTUELLE",IF([1]Feuil1!$C14="C7607","VENTE MAISON OU TERRAIN",IF([1]Feuil1!$C14="C7608","VENTE MOBILIER",IF([1]Feuil1!$C14="C7701","ENCAISSEMENT SUCCESSION",IF([1]Feuil1!$C14="C7901","AUTRES RECETTES DIVERSES","")))))))</f>
        <v/>
      </c>
      <c r="BV154" s="42"/>
    </row>
    <row r="155" spans="1:74" ht="39.950000000000003" customHeight="1">
      <c r="A155" s="355"/>
      <c r="B155" s="356"/>
      <c r="C155" s="290" t="str">
        <f>IF(COMPTE1!$V155&lt;&gt;"",COMPTE1!$V155,IF(COMPTE1!$W155&lt;&gt;"",COMPTE1!$W155,IF(COMPTE1!$X155&lt;&gt;"",COMPTE1!$X155,IF(COMPTE1!$AB155&lt;&gt;"",COMPTE1!$AB155,IF(COMPTE1!$AF155&lt;&gt;"",COMPTE1!$AF155,IF(COMPTE1!$AG155&lt;&gt;"",COMPTE1!$AG155,IF(COMPTE1!$AH155&lt;&gt;"",COMPTE1!$AH155,COMPTE1!$AC155)))))))</f>
        <v/>
      </c>
      <c r="D155" s="9"/>
      <c r="E155" s="359">
        <f t="shared" si="77"/>
        <v>0</v>
      </c>
      <c r="F155" s="20"/>
      <c r="G155" s="335"/>
      <c r="H155" s="20"/>
      <c r="I155" s="330"/>
      <c r="J155" s="330"/>
      <c r="K155" s="330"/>
      <c r="L155" s="330"/>
      <c r="M155" s="330"/>
      <c r="N155" s="330"/>
      <c r="O155" s="330"/>
      <c r="P155" s="330"/>
      <c r="Q155" s="330"/>
      <c r="R155" s="330"/>
      <c r="S155" s="330"/>
      <c r="T155" s="319"/>
      <c r="U155" s="319"/>
      <c r="V155" s="289" t="str">
        <f t="shared" si="78"/>
        <v/>
      </c>
      <c r="W155" s="289" t="str">
        <f t="shared" si="79"/>
        <v/>
      </c>
      <c r="X155" s="289" t="str">
        <f t="shared" si="80"/>
        <v/>
      </c>
      <c r="Y155" s="290" t="str">
        <f t="shared" si="91"/>
        <v/>
      </c>
      <c r="Z155" s="290" t="str">
        <f t="shared" si="81"/>
        <v/>
      </c>
      <c r="AA155" s="290" t="str">
        <f t="shared" si="82"/>
        <v/>
      </c>
      <c r="AB155" s="293" t="str">
        <f t="shared" si="83"/>
        <v/>
      </c>
      <c r="AC155" s="293" t="str">
        <f t="shared" si="84"/>
        <v/>
      </c>
      <c r="AD155" s="293" t="str">
        <f t="shared" si="85"/>
        <v/>
      </c>
      <c r="AE155" s="293" t="str">
        <f t="shared" si="86"/>
        <v/>
      </c>
      <c r="AF155" s="295" t="str">
        <f t="shared" si="87"/>
        <v/>
      </c>
      <c r="AG155" s="295" t="str">
        <f t="shared" si="88"/>
        <v/>
      </c>
      <c r="AH155" s="295" t="str">
        <f t="shared" si="89"/>
        <v/>
      </c>
      <c r="AI155" s="295" t="str">
        <f t="shared" si="92"/>
        <v/>
      </c>
      <c r="AJ155" s="295" t="str">
        <f t="shared" si="93"/>
        <v/>
      </c>
      <c r="AS155" s="295" t="str">
        <f>IF([1]Feuil1!$C15="C7604","COUPONS ET PLUS VALUES SUR TITRES",IF([1]Feuil1!$C15="C7605","ALS : VIREMENTS CAF",IF([1]Feuil1!$C15="C7606","REMBOURSEMENT MUTUELLE",IF([1]Feuil1!$C15="C7607","VENTE MAISON OU TERRAIN",IF([1]Feuil1!$C15="C7608","VENTE MOBILIER",IF([1]Feuil1!$C15="C7701","ENCAISSEMENT SUCCESSION",IF([1]Feuil1!$C15="C7901","AUTRES RECETTES DIVERSES","")))))))</f>
        <v/>
      </c>
      <c r="BV155" s="42"/>
    </row>
    <row r="156" spans="1:74" ht="39.950000000000003" customHeight="1">
      <c r="A156" s="355"/>
      <c r="B156" s="356"/>
      <c r="C156" s="290" t="str">
        <f>IF(COMPTE1!$V156&lt;&gt;"",COMPTE1!$V156,IF(COMPTE1!$W156&lt;&gt;"",COMPTE1!$W156,IF(COMPTE1!$X156&lt;&gt;"",COMPTE1!$X156,IF(COMPTE1!$AB156&lt;&gt;"",COMPTE1!$AB156,IF(COMPTE1!$AF156&lt;&gt;"",COMPTE1!$AF156,IF(COMPTE1!$AG156&lt;&gt;"",COMPTE1!$AG156,IF(COMPTE1!$AH156&lt;&gt;"",COMPTE1!$AH156,COMPTE1!$AC156)))))))</f>
        <v/>
      </c>
      <c r="D156" s="9"/>
      <c r="E156" s="359">
        <f t="shared" si="77"/>
        <v>0</v>
      </c>
      <c r="F156" s="20"/>
      <c r="G156" s="335"/>
      <c r="H156" s="20"/>
      <c r="I156" s="330"/>
      <c r="J156" s="330"/>
      <c r="K156" s="330"/>
      <c r="L156" s="330"/>
      <c r="M156" s="330"/>
      <c r="N156" s="330"/>
      <c r="O156" s="330"/>
      <c r="P156" s="330"/>
      <c r="Q156" s="330"/>
      <c r="R156" s="330"/>
      <c r="S156" s="330"/>
      <c r="T156" s="319"/>
      <c r="U156" s="319"/>
      <c r="V156" s="289" t="str">
        <f t="shared" si="78"/>
        <v/>
      </c>
      <c r="W156" s="289" t="str">
        <f t="shared" si="79"/>
        <v/>
      </c>
      <c r="X156" s="289" t="str">
        <f t="shared" si="80"/>
        <v/>
      </c>
      <c r="Y156" s="290" t="str">
        <f t="shared" si="91"/>
        <v/>
      </c>
      <c r="Z156" s="290" t="str">
        <f t="shared" si="81"/>
        <v/>
      </c>
      <c r="AA156" s="290" t="str">
        <f t="shared" si="82"/>
        <v/>
      </c>
      <c r="AB156" s="293" t="str">
        <f t="shared" si="83"/>
        <v/>
      </c>
      <c r="AC156" s="293" t="str">
        <f t="shared" si="84"/>
        <v/>
      </c>
      <c r="AD156" s="293" t="str">
        <f t="shared" si="85"/>
        <v/>
      </c>
      <c r="AE156" s="293" t="str">
        <f t="shared" si="86"/>
        <v/>
      </c>
      <c r="AF156" s="295" t="str">
        <f t="shared" si="87"/>
        <v/>
      </c>
      <c r="AG156" s="295" t="str">
        <f t="shared" si="88"/>
        <v/>
      </c>
      <c r="AH156" s="295" t="str">
        <f t="shared" si="89"/>
        <v/>
      </c>
      <c r="AI156" s="295" t="str">
        <f t="shared" si="92"/>
        <v/>
      </c>
      <c r="AJ156" s="295" t="str">
        <f t="shared" si="93"/>
        <v/>
      </c>
      <c r="AS156" s="295" t="str">
        <f>IF([1]Feuil1!$C16="C7604","COUPONS ET PLUS VALUES SUR TITRES",IF([1]Feuil1!$C16="C7605","ALS : VIREMENTS CAF",IF([1]Feuil1!$C16="C7606","REMBOURSEMENT MUTUELLE",IF([1]Feuil1!$C16="C7607","VENTE MAISON OU TERRAIN",IF([1]Feuil1!$C16="C7608","VENTE MOBILIER",IF([1]Feuil1!$C16="C7701","ENCAISSEMENT SUCCESSION",IF([1]Feuil1!$C16="C7901","AUTRES RECETTES DIVERSES","")))))))</f>
        <v/>
      </c>
      <c r="BV156" s="42"/>
    </row>
    <row r="157" spans="1:74" ht="39.950000000000003" customHeight="1">
      <c r="A157" s="355"/>
      <c r="B157" s="356"/>
      <c r="C157" s="290" t="str">
        <f>IF(COMPTE1!$V157&lt;&gt;"",COMPTE1!$V157,IF(COMPTE1!$W157&lt;&gt;"",COMPTE1!$W157,IF(COMPTE1!$X157&lt;&gt;"",COMPTE1!$X157,IF(COMPTE1!$AB157&lt;&gt;"",COMPTE1!$AB157,IF(COMPTE1!$AF157&lt;&gt;"",COMPTE1!$AF157,IF(COMPTE1!$AG157&lt;&gt;"",COMPTE1!$AG157,IF(COMPTE1!$AH157&lt;&gt;"",COMPTE1!$AH157,COMPTE1!$AC157)))))))</f>
        <v/>
      </c>
      <c r="D157" s="9"/>
      <c r="E157" s="359">
        <f t="shared" si="77"/>
        <v>0</v>
      </c>
      <c r="F157" s="357"/>
      <c r="G157" s="335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319"/>
      <c r="U157" s="319"/>
      <c r="V157" s="289" t="str">
        <f t="shared" si="78"/>
        <v/>
      </c>
      <c r="W157" s="289" t="str">
        <f t="shared" si="79"/>
        <v/>
      </c>
      <c r="X157" s="289" t="str">
        <f t="shared" si="80"/>
        <v/>
      </c>
      <c r="Y157" s="290" t="str">
        <f t="shared" si="91"/>
        <v/>
      </c>
      <c r="Z157" s="290" t="str">
        <f t="shared" si="81"/>
        <v/>
      </c>
      <c r="AA157" s="290" t="str">
        <f t="shared" si="82"/>
        <v/>
      </c>
      <c r="AB157" s="293" t="str">
        <f t="shared" si="83"/>
        <v/>
      </c>
      <c r="AC157" s="293" t="str">
        <f t="shared" si="84"/>
        <v/>
      </c>
      <c r="AD157" s="293" t="str">
        <f t="shared" si="85"/>
        <v/>
      </c>
      <c r="AE157" s="293" t="str">
        <f t="shared" si="86"/>
        <v/>
      </c>
      <c r="AF157" s="295" t="str">
        <f t="shared" si="87"/>
        <v/>
      </c>
      <c r="AG157" s="295" t="str">
        <f t="shared" si="88"/>
        <v/>
      </c>
      <c r="AH157" s="295" t="str">
        <f t="shared" si="89"/>
        <v/>
      </c>
      <c r="AI157" s="295" t="str">
        <f t="shared" si="92"/>
        <v/>
      </c>
      <c r="AJ157" s="295" t="str">
        <f t="shared" si="93"/>
        <v/>
      </c>
      <c r="AS157" s="295" t="str">
        <f>IF([1]Feuil1!$C17="C7604","COUPONS ET PLUS VALUES SUR TITRES",IF([1]Feuil1!$C17="C7605","ALS : VIREMENTS CAF",IF([1]Feuil1!$C17="C7606","REMBOURSEMENT MUTUELLE",IF([1]Feuil1!$C17="C7607","VENTE MAISON OU TERRAIN",IF([1]Feuil1!$C17="C7608","VENTE MOBILIER",IF([1]Feuil1!$C17="C7701","ENCAISSEMENT SUCCESSION",IF([1]Feuil1!$C17="C7901","AUTRES RECETTES DIVERSES","")))))))</f>
        <v/>
      </c>
      <c r="BV157" s="42"/>
    </row>
    <row r="158" spans="1:74" ht="39.950000000000003" customHeight="1">
      <c r="A158" s="355"/>
      <c r="B158" s="356"/>
      <c r="C158" s="290" t="str">
        <f>IF(COMPTE1!$V158&lt;&gt;"",COMPTE1!$V158,IF(COMPTE1!$W158&lt;&gt;"",COMPTE1!$W158,IF(COMPTE1!$X158&lt;&gt;"",COMPTE1!$X158,IF(COMPTE1!$AB158&lt;&gt;"",COMPTE1!$AB158,IF(COMPTE1!$AF158&lt;&gt;"",COMPTE1!$AF158,IF(COMPTE1!$AG158&lt;&gt;"",COMPTE1!$AG158,IF(COMPTE1!$AH158&lt;&gt;"",COMPTE1!$AH158,COMPTE1!$AC158)))))))</f>
        <v/>
      </c>
      <c r="D158" s="9"/>
      <c r="E158" s="359">
        <f t="shared" si="77"/>
        <v>0</v>
      </c>
      <c r="F158" s="20"/>
      <c r="G158" s="335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319"/>
      <c r="U158" s="319"/>
      <c r="V158" s="289" t="str">
        <f t="shared" si="78"/>
        <v/>
      </c>
      <c r="W158" s="289" t="str">
        <f t="shared" si="79"/>
        <v/>
      </c>
      <c r="X158" s="289" t="str">
        <f t="shared" si="80"/>
        <v/>
      </c>
      <c r="Y158" s="290" t="str">
        <f t="shared" si="91"/>
        <v/>
      </c>
      <c r="Z158" s="290" t="str">
        <f t="shared" si="81"/>
        <v/>
      </c>
      <c r="AA158" s="290" t="str">
        <f t="shared" si="82"/>
        <v/>
      </c>
      <c r="AB158" s="293" t="str">
        <f t="shared" si="83"/>
        <v/>
      </c>
      <c r="AC158" s="293" t="str">
        <f t="shared" si="84"/>
        <v/>
      </c>
      <c r="AD158" s="293" t="str">
        <f t="shared" si="85"/>
        <v/>
      </c>
      <c r="AE158" s="293" t="str">
        <f t="shared" si="86"/>
        <v/>
      </c>
      <c r="AF158" s="295" t="str">
        <f t="shared" si="87"/>
        <v/>
      </c>
      <c r="AG158" s="295" t="str">
        <f t="shared" si="88"/>
        <v/>
      </c>
      <c r="AH158" s="295" t="str">
        <f t="shared" si="89"/>
        <v/>
      </c>
      <c r="AI158" s="295" t="str">
        <f t="shared" si="92"/>
        <v/>
      </c>
      <c r="AJ158" s="295" t="str">
        <f t="shared" si="93"/>
        <v/>
      </c>
      <c r="AS158" s="295" t="str">
        <f t="shared" ref="AS158:AS176" si="94">IF($B158="C7604","COUPONS ET PLUS VALUES SUR TITRES",IF($B158="C7605","ALS : VIREMENTS CAF",IF($B158="C7606","REMBOURSEMENT MUTUELLE",IF($B158="C7607","VENTE MAISON OU TERRAIN",IF($B158="C7608","VENTE MOBILIER",IF($B158="C7701","ENCAISSEMENT SUCCESSION",IF($B158="C7901","AUTRES RECETTES DIVERSES","")))))))</f>
        <v/>
      </c>
      <c r="BV158" s="42"/>
    </row>
    <row r="159" spans="1:74" ht="39.950000000000003" customHeight="1">
      <c r="A159" s="355"/>
      <c r="B159" s="356"/>
      <c r="C159" s="290" t="str">
        <f>IF(COMPTE1!$V159&lt;&gt;"",COMPTE1!$V159,IF(COMPTE1!$W159&lt;&gt;"",COMPTE1!$W159,IF(COMPTE1!$X159&lt;&gt;"",COMPTE1!$X159,IF(COMPTE1!$AB159&lt;&gt;"",COMPTE1!$AB159,IF(COMPTE1!$AF159&lt;&gt;"",COMPTE1!$AF159,IF(COMPTE1!$AG159&lt;&gt;"",COMPTE1!$AG159,IF(COMPTE1!$AH159&lt;&gt;"",COMPTE1!$AH159,COMPTE1!$AC159)))))))</f>
        <v/>
      </c>
      <c r="D159" s="9"/>
      <c r="E159" s="359">
        <f t="shared" si="77"/>
        <v>0</v>
      </c>
      <c r="F159" s="20"/>
      <c r="G159" s="335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319"/>
      <c r="U159" s="319"/>
      <c r="V159" s="289" t="str">
        <f t="shared" si="78"/>
        <v/>
      </c>
      <c r="W159" s="289" t="str">
        <f t="shared" si="79"/>
        <v/>
      </c>
      <c r="X159" s="289" t="str">
        <f t="shared" si="80"/>
        <v/>
      </c>
      <c r="Y159" s="290" t="str">
        <f t="shared" si="91"/>
        <v/>
      </c>
      <c r="Z159" s="290" t="str">
        <f t="shared" si="81"/>
        <v/>
      </c>
      <c r="AA159" s="290" t="str">
        <f t="shared" si="82"/>
        <v/>
      </c>
      <c r="AB159" s="293" t="str">
        <f t="shared" si="83"/>
        <v/>
      </c>
      <c r="AC159" s="293" t="str">
        <f t="shared" si="84"/>
        <v/>
      </c>
      <c r="AD159" s="293" t="str">
        <f t="shared" si="85"/>
        <v/>
      </c>
      <c r="AE159" s="293" t="str">
        <f t="shared" si="86"/>
        <v/>
      </c>
      <c r="AF159" s="295" t="str">
        <f t="shared" si="87"/>
        <v/>
      </c>
      <c r="AG159" s="295" t="str">
        <f t="shared" si="88"/>
        <v/>
      </c>
      <c r="AH159" s="295" t="str">
        <f t="shared" si="89"/>
        <v/>
      </c>
      <c r="AI159" s="295" t="str">
        <f t="shared" si="92"/>
        <v/>
      </c>
      <c r="AJ159" s="295" t="str">
        <f t="shared" si="93"/>
        <v/>
      </c>
      <c r="AS159" s="295" t="str">
        <f t="shared" si="94"/>
        <v/>
      </c>
      <c r="BV159" s="42"/>
    </row>
    <row r="160" spans="1:74" ht="39.950000000000003" customHeight="1">
      <c r="A160" s="355"/>
      <c r="B160" s="356"/>
      <c r="C160" s="290" t="str">
        <f>IF(COMPTE1!$V160&lt;&gt;"",COMPTE1!$V160,IF(COMPTE1!$W160&lt;&gt;"",COMPTE1!$W160,IF(COMPTE1!$X160&lt;&gt;"",COMPTE1!$X160,IF(COMPTE1!$AB160&lt;&gt;"",COMPTE1!$AB160,IF(COMPTE1!$AF160&lt;&gt;"",COMPTE1!$AF160,IF(COMPTE1!$AG160&lt;&gt;"",COMPTE1!$AG160,IF(COMPTE1!$AH160&lt;&gt;"",COMPTE1!$AH160,COMPTE1!$AC160)))))))</f>
        <v/>
      </c>
      <c r="D160" s="9"/>
      <c r="E160" s="359">
        <f t="shared" si="77"/>
        <v>0</v>
      </c>
      <c r="F160" s="20"/>
      <c r="G160" s="335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319"/>
      <c r="U160" s="319"/>
      <c r="V160" s="289" t="str">
        <f t="shared" si="78"/>
        <v/>
      </c>
      <c r="W160" s="289" t="str">
        <f t="shared" si="79"/>
        <v/>
      </c>
      <c r="X160" s="289" t="str">
        <f t="shared" si="80"/>
        <v/>
      </c>
      <c r="Y160" s="290" t="str">
        <f t="shared" si="91"/>
        <v/>
      </c>
      <c r="Z160" s="290" t="str">
        <f t="shared" si="81"/>
        <v/>
      </c>
      <c r="AA160" s="290" t="str">
        <f t="shared" si="82"/>
        <v/>
      </c>
      <c r="AB160" s="293" t="str">
        <f t="shared" si="83"/>
        <v/>
      </c>
      <c r="AC160" s="293" t="str">
        <f t="shared" si="84"/>
        <v/>
      </c>
      <c r="AD160" s="293" t="str">
        <f t="shared" si="85"/>
        <v/>
      </c>
      <c r="AE160" s="293" t="str">
        <f t="shared" si="86"/>
        <v/>
      </c>
      <c r="AF160" s="295" t="str">
        <f t="shared" si="87"/>
        <v/>
      </c>
      <c r="AG160" s="295" t="str">
        <f t="shared" si="88"/>
        <v/>
      </c>
      <c r="AH160" s="295" t="str">
        <f t="shared" si="89"/>
        <v/>
      </c>
      <c r="AI160" s="295" t="str">
        <f t="shared" si="92"/>
        <v/>
      </c>
      <c r="AJ160" s="295" t="str">
        <f t="shared" si="93"/>
        <v/>
      </c>
      <c r="AS160" s="295" t="str">
        <f t="shared" si="94"/>
        <v/>
      </c>
      <c r="BV160" s="42"/>
    </row>
    <row r="161" spans="1:74" ht="39.950000000000003" customHeight="1">
      <c r="A161" s="355"/>
      <c r="B161" s="356"/>
      <c r="C161" s="290" t="str">
        <f>IF(COMPTE1!$V161&lt;&gt;"",COMPTE1!$V161,IF(COMPTE1!$W161&lt;&gt;"",COMPTE1!$W161,IF(COMPTE1!$X161&lt;&gt;"",COMPTE1!$X161,IF(COMPTE1!$AB161&lt;&gt;"",COMPTE1!$AB161,IF(COMPTE1!$AF161&lt;&gt;"",COMPTE1!$AF161,IF(COMPTE1!$AG161&lt;&gt;"",COMPTE1!$AG161,IF(COMPTE1!$AH161&lt;&gt;"",COMPTE1!$AH161,COMPTE1!$AC161)))))))</f>
        <v/>
      </c>
      <c r="D161" s="9"/>
      <c r="E161" s="359">
        <f t="shared" si="77"/>
        <v>0</v>
      </c>
      <c r="F161" s="20"/>
      <c r="G161" s="335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319"/>
      <c r="U161" s="319"/>
      <c r="V161" s="289" t="str">
        <f t="shared" si="78"/>
        <v/>
      </c>
      <c r="W161" s="289" t="str">
        <f t="shared" si="79"/>
        <v/>
      </c>
      <c r="X161" s="289" t="str">
        <f t="shared" si="80"/>
        <v/>
      </c>
      <c r="Y161" s="290" t="str">
        <f t="shared" si="91"/>
        <v/>
      </c>
      <c r="Z161" s="290" t="str">
        <f t="shared" si="81"/>
        <v/>
      </c>
      <c r="AA161" s="290" t="str">
        <f t="shared" si="82"/>
        <v/>
      </c>
      <c r="AB161" s="293" t="str">
        <f t="shared" si="83"/>
        <v/>
      </c>
      <c r="AC161" s="293" t="str">
        <f t="shared" si="84"/>
        <v/>
      </c>
      <c r="AD161" s="293" t="str">
        <f t="shared" si="85"/>
        <v/>
      </c>
      <c r="AE161" s="293" t="str">
        <f t="shared" si="86"/>
        <v/>
      </c>
      <c r="AF161" s="295" t="str">
        <f t="shared" si="87"/>
        <v/>
      </c>
      <c r="AG161" s="295" t="str">
        <f t="shared" si="88"/>
        <v/>
      </c>
      <c r="AH161" s="295" t="str">
        <f t="shared" si="89"/>
        <v/>
      </c>
      <c r="AI161" s="295" t="str">
        <f t="shared" si="92"/>
        <v/>
      </c>
      <c r="AJ161" s="295" t="str">
        <f t="shared" si="93"/>
        <v/>
      </c>
      <c r="AS161" s="295" t="str">
        <f t="shared" si="94"/>
        <v/>
      </c>
      <c r="BV161" s="42"/>
    </row>
    <row r="162" spans="1:74" ht="39.950000000000003" customHeight="1">
      <c r="A162" s="355"/>
      <c r="B162" s="356"/>
      <c r="C162" s="290" t="str">
        <f>IF(COMPTE1!$V162&lt;&gt;"",COMPTE1!$V162,IF(COMPTE1!$W162&lt;&gt;"",COMPTE1!$W162,IF(COMPTE1!$X162&lt;&gt;"",COMPTE1!$X162,IF(COMPTE1!$AB162&lt;&gt;"",COMPTE1!$AB162,IF(COMPTE1!$AF162&lt;&gt;"",COMPTE1!$AF162,IF(COMPTE1!$AG162&lt;&gt;"",COMPTE1!$AG162,IF(COMPTE1!$AH162&lt;&gt;"",COMPTE1!$AH162,COMPTE1!$AC162)))))))</f>
        <v/>
      </c>
      <c r="D162" s="9"/>
      <c r="E162" s="359">
        <f t="shared" si="77"/>
        <v>0</v>
      </c>
      <c r="F162" s="20"/>
      <c r="G162" s="335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319"/>
      <c r="U162" s="319"/>
      <c r="V162" s="289" t="str">
        <f t="shared" si="78"/>
        <v/>
      </c>
      <c r="W162" s="289" t="str">
        <f t="shared" si="79"/>
        <v/>
      </c>
      <c r="X162" s="289" t="str">
        <f t="shared" si="80"/>
        <v/>
      </c>
      <c r="Y162" s="290" t="str">
        <f t="shared" si="91"/>
        <v/>
      </c>
      <c r="Z162" s="290" t="str">
        <f t="shared" si="81"/>
        <v/>
      </c>
      <c r="AA162" s="290" t="str">
        <f t="shared" si="82"/>
        <v/>
      </c>
      <c r="AB162" s="293" t="str">
        <f t="shared" si="83"/>
        <v/>
      </c>
      <c r="AC162" s="293" t="str">
        <f t="shared" si="84"/>
        <v/>
      </c>
      <c r="AD162" s="293" t="str">
        <f t="shared" si="85"/>
        <v/>
      </c>
      <c r="AE162" s="293" t="str">
        <f t="shared" si="86"/>
        <v/>
      </c>
      <c r="AF162" s="295" t="str">
        <f t="shared" si="87"/>
        <v/>
      </c>
      <c r="AG162" s="295" t="str">
        <f t="shared" si="88"/>
        <v/>
      </c>
      <c r="AH162" s="295" t="str">
        <f t="shared" si="89"/>
        <v/>
      </c>
      <c r="AI162" s="295" t="str">
        <f t="shared" si="92"/>
        <v/>
      </c>
      <c r="AJ162" s="295" t="str">
        <f t="shared" si="93"/>
        <v/>
      </c>
      <c r="AS162" s="295" t="str">
        <f t="shared" si="94"/>
        <v/>
      </c>
      <c r="BV162" s="42"/>
    </row>
    <row r="163" spans="1:74" ht="39.950000000000003" customHeight="1">
      <c r="A163" s="355"/>
      <c r="B163" s="356"/>
      <c r="C163" s="290" t="str">
        <f>IF(COMPTE1!$V163&lt;&gt;"",COMPTE1!$V163,IF(COMPTE1!$W163&lt;&gt;"",COMPTE1!$W163,IF(COMPTE1!$X163&lt;&gt;"",COMPTE1!$X163,IF(COMPTE1!$AB163&lt;&gt;"",COMPTE1!$AB163,IF(COMPTE1!$AF163&lt;&gt;"",COMPTE1!$AF163,IF(COMPTE1!$AG163&lt;&gt;"",COMPTE1!$AG163,IF(COMPTE1!$AH163&lt;&gt;"",COMPTE1!$AH163,COMPTE1!$AC163)))))))</f>
        <v/>
      </c>
      <c r="D163" s="9"/>
      <c r="E163" s="359">
        <f t="shared" si="77"/>
        <v>0</v>
      </c>
      <c r="F163" s="20"/>
      <c r="G163" s="335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319"/>
      <c r="U163" s="319"/>
      <c r="V163" s="289" t="str">
        <f t="shared" si="78"/>
        <v/>
      </c>
      <c r="W163" s="289" t="str">
        <f t="shared" si="79"/>
        <v/>
      </c>
      <c r="X163" s="289" t="str">
        <f t="shared" si="80"/>
        <v/>
      </c>
      <c r="Y163" s="290" t="str">
        <f t="shared" si="91"/>
        <v/>
      </c>
      <c r="Z163" s="290" t="str">
        <f t="shared" si="81"/>
        <v/>
      </c>
      <c r="AA163" s="290" t="str">
        <f t="shared" si="82"/>
        <v/>
      </c>
      <c r="AB163" s="293" t="str">
        <f t="shared" si="83"/>
        <v/>
      </c>
      <c r="AC163" s="293" t="str">
        <f t="shared" si="84"/>
        <v/>
      </c>
      <c r="AD163" s="293" t="str">
        <f t="shared" si="85"/>
        <v/>
      </c>
      <c r="AE163" s="293" t="str">
        <f t="shared" si="86"/>
        <v/>
      </c>
      <c r="AF163" s="295" t="str">
        <f t="shared" si="87"/>
        <v/>
      </c>
      <c r="AG163" s="295" t="str">
        <f t="shared" si="88"/>
        <v/>
      </c>
      <c r="AH163" s="295" t="str">
        <f t="shared" si="89"/>
        <v/>
      </c>
      <c r="AI163" s="295" t="str">
        <f t="shared" si="92"/>
        <v/>
      </c>
      <c r="AJ163" s="295" t="str">
        <f t="shared" si="93"/>
        <v/>
      </c>
      <c r="AS163" s="295" t="str">
        <f t="shared" si="94"/>
        <v/>
      </c>
      <c r="BV163" s="42"/>
    </row>
    <row r="164" spans="1:74" ht="39.950000000000003" customHeight="1">
      <c r="A164" s="355"/>
      <c r="B164" s="356"/>
      <c r="C164" s="290" t="str">
        <f>IF(COMPTE1!$V164&lt;&gt;"",COMPTE1!$V164,IF(COMPTE1!$W164&lt;&gt;"",COMPTE1!$W164,IF(COMPTE1!$X164&lt;&gt;"",COMPTE1!$X164,IF(COMPTE1!$AB164&lt;&gt;"",COMPTE1!$AB164,IF(COMPTE1!$AF164&lt;&gt;"",COMPTE1!$AF164,IF(COMPTE1!$AG164&lt;&gt;"",COMPTE1!$AG164,IF(COMPTE1!$AH164&lt;&gt;"",COMPTE1!$AH164,COMPTE1!$AC164)))))))</f>
        <v/>
      </c>
      <c r="D164" s="9"/>
      <c r="E164" s="359">
        <f t="shared" si="77"/>
        <v>0</v>
      </c>
      <c r="F164" s="20"/>
      <c r="G164" s="335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319"/>
      <c r="U164" s="319"/>
      <c r="V164" s="289" t="str">
        <f t="shared" si="78"/>
        <v/>
      </c>
      <c r="W164" s="289" t="str">
        <f t="shared" si="79"/>
        <v/>
      </c>
      <c r="X164" s="289" t="str">
        <f t="shared" si="80"/>
        <v/>
      </c>
      <c r="Y164" s="290" t="str">
        <f t="shared" si="91"/>
        <v/>
      </c>
      <c r="Z164" s="290" t="str">
        <f t="shared" si="81"/>
        <v/>
      </c>
      <c r="AA164" s="290" t="str">
        <f t="shared" si="82"/>
        <v/>
      </c>
      <c r="AB164" s="293" t="str">
        <f t="shared" si="83"/>
        <v/>
      </c>
      <c r="AC164" s="293" t="str">
        <f t="shared" si="84"/>
        <v/>
      </c>
      <c r="AD164" s="293" t="str">
        <f t="shared" si="85"/>
        <v/>
      </c>
      <c r="AE164" s="293" t="str">
        <f t="shared" si="86"/>
        <v/>
      </c>
      <c r="AF164" s="295" t="str">
        <f t="shared" si="87"/>
        <v/>
      </c>
      <c r="AG164" s="295" t="str">
        <f t="shared" si="88"/>
        <v/>
      </c>
      <c r="AH164" s="295" t="str">
        <f t="shared" si="89"/>
        <v/>
      </c>
      <c r="AI164" s="295" t="str">
        <f t="shared" si="92"/>
        <v/>
      </c>
      <c r="AJ164" s="295" t="str">
        <f t="shared" si="93"/>
        <v/>
      </c>
      <c r="AS164" s="295" t="str">
        <f t="shared" si="94"/>
        <v/>
      </c>
      <c r="BV164" s="42"/>
    </row>
    <row r="165" spans="1:74" ht="39.950000000000003" customHeight="1">
      <c r="A165" s="355"/>
      <c r="B165" s="356"/>
      <c r="C165" s="290" t="str">
        <f>IF(COMPTE1!$V165&lt;&gt;"",COMPTE1!$V165,IF(COMPTE1!$W165&lt;&gt;"",COMPTE1!$W165,IF(COMPTE1!$X165&lt;&gt;"",COMPTE1!$X165,IF(COMPTE1!$AB165&lt;&gt;"",COMPTE1!$AB165,IF(COMPTE1!$AF165&lt;&gt;"",COMPTE1!$AF165,IF(COMPTE1!$AG165&lt;&gt;"",COMPTE1!$AG165,IF(COMPTE1!$AH165&lt;&gt;"",COMPTE1!$AH165,COMPTE1!$AC165)))))))</f>
        <v/>
      </c>
      <c r="D165" s="9"/>
      <c r="E165" s="359">
        <f t="shared" si="77"/>
        <v>0</v>
      </c>
      <c r="F165" s="20"/>
      <c r="G165" s="335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319"/>
      <c r="U165" s="319"/>
      <c r="V165" s="289" t="str">
        <f t="shared" si="78"/>
        <v/>
      </c>
      <c r="W165" s="289" t="str">
        <f t="shared" si="79"/>
        <v/>
      </c>
      <c r="X165" s="289" t="str">
        <f t="shared" si="80"/>
        <v/>
      </c>
      <c r="Y165" s="290" t="str">
        <f t="shared" si="91"/>
        <v/>
      </c>
      <c r="Z165" s="290" t="str">
        <f t="shared" si="81"/>
        <v/>
      </c>
      <c r="AA165" s="290" t="str">
        <f t="shared" si="82"/>
        <v/>
      </c>
      <c r="AB165" s="293" t="str">
        <f t="shared" si="83"/>
        <v/>
      </c>
      <c r="AC165" s="293" t="str">
        <f t="shared" si="84"/>
        <v/>
      </c>
      <c r="AD165" s="293" t="str">
        <f t="shared" si="85"/>
        <v/>
      </c>
      <c r="AE165" s="293" t="str">
        <f t="shared" si="86"/>
        <v/>
      </c>
      <c r="AF165" s="295" t="str">
        <f t="shared" si="87"/>
        <v/>
      </c>
      <c r="AG165" s="295" t="str">
        <f t="shared" si="88"/>
        <v/>
      </c>
      <c r="AH165" s="295" t="str">
        <f t="shared" si="89"/>
        <v/>
      </c>
      <c r="AI165" s="295" t="str">
        <f t="shared" si="92"/>
        <v/>
      </c>
      <c r="AJ165" s="295" t="str">
        <f t="shared" si="93"/>
        <v/>
      </c>
      <c r="AS165" s="295" t="str">
        <f t="shared" si="94"/>
        <v/>
      </c>
      <c r="BV165" s="42"/>
    </row>
    <row r="166" spans="1:74" ht="39.950000000000003" customHeight="1">
      <c r="A166" s="355"/>
      <c r="B166" s="356"/>
      <c r="C166" s="290" t="str">
        <f>IF(COMPTE1!$V166&lt;&gt;"",COMPTE1!$V166,IF(COMPTE1!$W166&lt;&gt;"",COMPTE1!$W166,IF(COMPTE1!$X166&lt;&gt;"",COMPTE1!$X166,IF(COMPTE1!$AB166&lt;&gt;"",COMPTE1!$AB166,IF(COMPTE1!$AF166&lt;&gt;"",COMPTE1!$AF166,IF(COMPTE1!$AG166&lt;&gt;"",COMPTE1!$AG166,IF(COMPTE1!$AH166&lt;&gt;"",COMPTE1!$AH166,COMPTE1!$AC166)))))))</f>
        <v/>
      </c>
      <c r="D166" s="9"/>
      <c r="E166" s="359">
        <f t="shared" si="77"/>
        <v>0</v>
      </c>
      <c r="F166" s="20"/>
      <c r="G166" s="335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319"/>
      <c r="U166" s="319"/>
      <c r="V166" s="289" t="str">
        <f t="shared" si="78"/>
        <v/>
      </c>
      <c r="W166" s="289" t="str">
        <f t="shared" si="79"/>
        <v/>
      </c>
      <c r="X166" s="289" t="str">
        <f t="shared" si="80"/>
        <v/>
      </c>
      <c r="Y166" s="290" t="str">
        <f t="shared" si="91"/>
        <v/>
      </c>
      <c r="Z166" s="290" t="str">
        <f t="shared" si="81"/>
        <v/>
      </c>
      <c r="AA166" s="290" t="str">
        <f t="shared" si="82"/>
        <v/>
      </c>
      <c r="AB166" s="293" t="str">
        <f t="shared" si="83"/>
        <v/>
      </c>
      <c r="AC166" s="293" t="str">
        <f t="shared" si="84"/>
        <v/>
      </c>
      <c r="AD166" s="293" t="str">
        <f t="shared" si="85"/>
        <v/>
      </c>
      <c r="AE166" s="293" t="str">
        <f t="shared" si="86"/>
        <v/>
      </c>
      <c r="AF166" s="295" t="str">
        <f t="shared" si="87"/>
        <v/>
      </c>
      <c r="AG166" s="295" t="str">
        <f t="shared" si="88"/>
        <v/>
      </c>
      <c r="AH166" s="295" t="str">
        <f t="shared" si="89"/>
        <v/>
      </c>
      <c r="AI166" s="295" t="str">
        <f t="shared" si="92"/>
        <v/>
      </c>
      <c r="AJ166" s="295" t="str">
        <f t="shared" si="93"/>
        <v/>
      </c>
      <c r="AS166" s="295" t="str">
        <f t="shared" si="94"/>
        <v/>
      </c>
      <c r="BV166" s="42"/>
    </row>
    <row r="167" spans="1:74" ht="39.950000000000003" customHeight="1">
      <c r="A167" s="355"/>
      <c r="B167" s="356"/>
      <c r="C167" s="290" t="str">
        <f>IF(COMPTE1!$V167&lt;&gt;"",COMPTE1!$V167,IF(COMPTE1!$W167&lt;&gt;"",COMPTE1!$W167,IF(COMPTE1!$X167&lt;&gt;"",COMPTE1!$X167,IF(COMPTE1!$AB167&lt;&gt;"",COMPTE1!$AB167,IF(COMPTE1!$AF167&lt;&gt;"",COMPTE1!$AF167,IF(COMPTE1!$AG167&lt;&gt;"",COMPTE1!$AG167,IF(COMPTE1!$AH167&lt;&gt;"",COMPTE1!$AH167,COMPTE1!$AC167)))))))</f>
        <v/>
      </c>
      <c r="D167" s="9"/>
      <c r="E167" s="359">
        <f t="shared" si="77"/>
        <v>0</v>
      </c>
      <c r="F167" s="20"/>
      <c r="G167" s="335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319"/>
      <c r="U167" s="319"/>
      <c r="V167" s="289" t="str">
        <f t="shared" si="78"/>
        <v/>
      </c>
      <c r="W167" s="289" t="str">
        <f t="shared" si="79"/>
        <v/>
      </c>
      <c r="X167" s="289" t="str">
        <f t="shared" si="80"/>
        <v/>
      </c>
      <c r="Y167" s="290" t="str">
        <f t="shared" si="91"/>
        <v/>
      </c>
      <c r="Z167" s="290" t="str">
        <f t="shared" si="81"/>
        <v/>
      </c>
      <c r="AA167" s="290" t="str">
        <f t="shared" si="82"/>
        <v/>
      </c>
      <c r="AB167" s="293" t="str">
        <f t="shared" si="83"/>
        <v/>
      </c>
      <c r="AC167" s="293" t="str">
        <f t="shared" si="84"/>
        <v/>
      </c>
      <c r="AD167" s="293" t="str">
        <f t="shared" si="85"/>
        <v/>
      </c>
      <c r="AE167" s="293" t="str">
        <f t="shared" si="86"/>
        <v/>
      </c>
      <c r="AF167" s="295" t="str">
        <f t="shared" si="87"/>
        <v/>
      </c>
      <c r="AG167" s="295" t="str">
        <f t="shared" si="88"/>
        <v/>
      </c>
      <c r="AH167" s="295" t="str">
        <f t="shared" si="89"/>
        <v/>
      </c>
      <c r="AI167" s="295" t="str">
        <f t="shared" si="92"/>
        <v/>
      </c>
      <c r="AJ167" s="295" t="str">
        <f t="shared" si="93"/>
        <v/>
      </c>
      <c r="AS167" s="295" t="str">
        <f t="shared" si="94"/>
        <v/>
      </c>
      <c r="BV167" s="42"/>
    </row>
    <row r="168" spans="1:74" ht="39.950000000000003" customHeight="1">
      <c r="A168" s="355"/>
      <c r="B168" s="356"/>
      <c r="C168" s="290" t="str">
        <f>IF(COMPTE1!$V168&lt;&gt;"",COMPTE1!$V168,IF(COMPTE1!$W168&lt;&gt;"",COMPTE1!$W168,IF(COMPTE1!$X168&lt;&gt;"",COMPTE1!$X168,IF(COMPTE1!$AB168&lt;&gt;"",COMPTE1!$AB168,IF(COMPTE1!$AF168&lt;&gt;"",COMPTE1!$AF168,IF(COMPTE1!$AG168&lt;&gt;"",COMPTE1!$AG168,IF(COMPTE1!$AH168&lt;&gt;"",COMPTE1!$AH168,COMPTE1!$AC168)))))))</f>
        <v/>
      </c>
      <c r="D168" s="9"/>
      <c r="E168" s="359">
        <f t="shared" si="77"/>
        <v>0</v>
      </c>
      <c r="F168" s="20"/>
      <c r="G168" s="335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319"/>
      <c r="U168" s="319"/>
      <c r="V168" s="289" t="str">
        <f t="shared" si="78"/>
        <v/>
      </c>
      <c r="W168" s="289" t="str">
        <f t="shared" si="79"/>
        <v/>
      </c>
      <c r="X168" s="289" t="str">
        <f t="shared" si="80"/>
        <v/>
      </c>
      <c r="Y168" s="290" t="str">
        <f t="shared" si="91"/>
        <v/>
      </c>
      <c r="Z168" s="290" t="str">
        <f t="shared" ref="Z168:Z176" si="95">IF($B168="C6214","OBSEQUES ET PRESTATIONS FUNERAIRES",IF($B168="C6215","TRAVAUX, DEMENAGEMENTS",IF($B168="C6216","SORTIES ET ANNIVERSAIRES",IF($B168="C6217","HEBERGEMENT FOYER, MAISON DE RETRAITE",IF($B168="C6310","IMPOTS",IF($B168="C6311","VACANCES, LOISIRS, ABONNEMENTS",IF($B168="C6312","HONORAIRES",IF($B168="C6313","SOLDE FDG ANNEE PASSEE",""))))))))</f>
        <v/>
      </c>
      <c r="AA168" s="290" t="str">
        <f t="shared" ref="AA168:AA176" si="96">IF($B168="C6410","ASSURANCES",IF($B168="C6510","ACHAT MATERIEL, MOBILIER",IF($B168="C6610","FRAIS MEDICAUX ET MUTUELLE ET REMBOURSEMENTS",IF($B168="C6611","MUTUELLE SANTE",IF($B168="C6710","IMOINS VALUES SUR TITRES",IF($B168="C6910","PROVISIONS SUR EMOLUMENTS",""))))))</f>
        <v/>
      </c>
      <c r="AB168" s="293" t="str">
        <f t="shared" si="83"/>
        <v/>
      </c>
      <c r="AC168" s="293" t="str">
        <f t="shared" si="84"/>
        <v/>
      </c>
      <c r="AD168" s="293" t="str">
        <f t="shared" ref="AD168:AD176" si="97">IF($B168="C5111",$AL$6,IF($B168="C5112",$AL$7,IF($B168="C5113",$AL$8,IF($B168="C5121",$AL$9,IF($B168="C5122",$AL$10,IF($B168="C5123",$AL$11,IF($B168="C5130",$AL$12,IF($B168="C5140",$AL$13,""))))))))</f>
        <v/>
      </c>
      <c r="AE168" s="293" t="str">
        <f t="shared" ref="AE168:AE176" si="98">IF($B168="C5150",$AL$14,IF($B168="C5160",$AL$15,IF($B168="C5170",$AL$16,IF($B168="C5180",$AL$17,IF($B168="C5190",$AL$18,IF($B168="C5190",$AL$19,""))))))</f>
        <v/>
      </c>
      <c r="AF168" s="295" t="str">
        <f t="shared" si="87"/>
        <v/>
      </c>
      <c r="AG168" s="295" t="str">
        <f t="shared" si="88"/>
        <v/>
      </c>
      <c r="AH168" s="295" t="str">
        <f t="shared" si="89"/>
        <v/>
      </c>
      <c r="AI168" s="295" t="str">
        <f t="shared" si="92"/>
        <v/>
      </c>
      <c r="AJ168" s="295" t="str">
        <f t="shared" si="93"/>
        <v/>
      </c>
      <c r="AS168" s="295" t="str">
        <f t="shared" si="94"/>
        <v/>
      </c>
      <c r="BV168" s="42"/>
    </row>
    <row r="169" spans="1:74" ht="39.950000000000003" customHeight="1">
      <c r="A169" s="355"/>
      <c r="B169" s="356"/>
      <c r="C169" s="290" t="str">
        <f>IF(COMPTE1!$V169&lt;&gt;"",COMPTE1!$V169,IF(COMPTE1!$W169&lt;&gt;"",COMPTE1!$W169,IF(COMPTE1!$X169&lt;&gt;"",COMPTE1!$X169,IF(COMPTE1!$AB169&lt;&gt;"",COMPTE1!$AB169,IF(COMPTE1!$AF169&lt;&gt;"",COMPTE1!$AF169,IF(COMPTE1!$AG169&lt;&gt;"",COMPTE1!$AG169,IF(COMPTE1!$AH169&lt;&gt;"",COMPTE1!$AH169,COMPTE1!$AC169)))))))</f>
        <v/>
      </c>
      <c r="D169" s="9"/>
      <c r="E169" s="359">
        <f t="shared" si="77"/>
        <v>0</v>
      </c>
      <c r="F169" s="20"/>
      <c r="G169" s="335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319"/>
      <c r="U169" s="319"/>
      <c r="V169" s="289" t="str">
        <f t="shared" si="78"/>
        <v/>
      </c>
      <c r="W169" s="289" t="str">
        <f t="shared" si="79"/>
        <v/>
      </c>
      <c r="X169" s="289" t="str">
        <f t="shared" si="80"/>
        <v/>
      </c>
      <c r="Y169" s="290" t="str">
        <f t="shared" si="91"/>
        <v/>
      </c>
      <c r="Z169" s="290" t="str">
        <f t="shared" si="95"/>
        <v/>
      </c>
      <c r="AA169" s="290" t="str">
        <f t="shared" si="96"/>
        <v/>
      </c>
      <c r="AB169" s="293" t="str">
        <f t="shared" si="83"/>
        <v/>
      </c>
      <c r="AC169" s="293" t="str">
        <f t="shared" si="84"/>
        <v/>
      </c>
      <c r="AD169" s="293" t="str">
        <f t="shared" si="97"/>
        <v/>
      </c>
      <c r="AE169" s="293" t="str">
        <f t="shared" si="98"/>
        <v/>
      </c>
      <c r="AF169" s="295" t="str">
        <f t="shared" si="87"/>
        <v/>
      </c>
      <c r="AG169" s="295" t="str">
        <f t="shared" si="88"/>
        <v/>
      </c>
      <c r="AH169" s="295" t="str">
        <f t="shared" si="89"/>
        <v/>
      </c>
      <c r="AI169" s="295" t="str">
        <f t="shared" si="92"/>
        <v/>
      </c>
      <c r="AJ169" s="295" t="str">
        <f t="shared" si="93"/>
        <v/>
      </c>
      <c r="AS169" s="295" t="str">
        <f t="shared" si="94"/>
        <v/>
      </c>
      <c r="BV169" s="42"/>
    </row>
    <row r="170" spans="1:74" ht="39.950000000000003" customHeight="1">
      <c r="A170" s="355"/>
      <c r="B170" s="356"/>
      <c r="C170" s="290" t="str">
        <f>IF(COMPTE1!$V170&lt;&gt;"",COMPTE1!$V170,IF(COMPTE1!$W170&lt;&gt;"",COMPTE1!$W170,IF(COMPTE1!$X170&lt;&gt;"",COMPTE1!$X170,IF(COMPTE1!$AB170&lt;&gt;"",COMPTE1!$AB170,IF(COMPTE1!$AF170&lt;&gt;"",COMPTE1!$AF170,IF(COMPTE1!$AG170&lt;&gt;"",COMPTE1!$AG170,IF(COMPTE1!$AH170&lt;&gt;"",COMPTE1!$AH170,COMPTE1!$AC170)))))))</f>
        <v/>
      </c>
      <c r="D170" s="9"/>
      <c r="E170" s="359">
        <f t="shared" si="77"/>
        <v>0</v>
      </c>
      <c r="F170" s="20"/>
      <c r="G170" s="335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319"/>
      <c r="U170" s="319"/>
      <c r="V170" s="289" t="str">
        <f t="shared" si="78"/>
        <v/>
      </c>
      <c r="W170" s="289" t="str">
        <f t="shared" si="79"/>
        <v/>
      </c>
      <c r="X170" s="289" t="str">
        <f t="shared" si="80"/>
        <v/>
      </c>
      <c r="Y170" s="290" t="str">
        <f t="shared" si="91"/>
        <v/>
      </c>
      <c r="Z170" s="290" t="str">
        <f t="shared" si="95"/>
        <v/>
      </c>
      <c r="AA170" s="290" t="str">
        <f t="shared" si="96"/>
        <v/>
      </c>
      <c r="AB170" s="293" t="str">
        <f t="shared" si="83"/>
        <v/>
      </c>
      <c r="AC170" s="293" t="str">
        <f t="shared" si="84"/>
        <v/>
      </c>
      <c r="AD170" s="293" t="str">
        <f t="shared" si="97"/>
        <v/>
      </c>
      <c r="AE170" s="293" t="str">
        <f t="shared" si="98"/>
        <v/>
      </c>
      <c r="AF170" s="295" t="str">
        <f t="shared" si="87"/>
        <v/>
      </c>
      <c r="AG170" s="295" t="str">
        <f t="shared" si="88"/>
        <v/>
      </c>
      <c r="AH170" s="295" t="str">
        <f t="shared" si="89"/>
        <v/>
      </c>
      <c r="AI170" s="295" t="str">
        <f t="shared" si="92"/>
        <v/>
      </c>
      <c r="AJ170" s="295" t="str">
        <f t="shared" si="93"/>
        <v/>
      </c>
      <c r="AS170" s="295" t="str">
        <f t="shared" si="94"/>
        <v/>
      </c>
      <c r="BV170" s="42"/>
    </row>
    <row r="171" spans="1:74" ht="39.950000000000003" customHeight="1">
      <c r="A171" s="355"/>
      <c r="B171" s="356"/>
      <c r="C171" s="290" t="str">
        <f>IF(COMPTE1!$V171&lt;&gt;"",COMPTE1!$V171,IF(COMPTE1!$W171&lt;&gt;"",COMPTE1!$W171,IF(COMPTE1!$X171&lt;&gt;"",COMPTE1!$X171,IF(COMPTE1!$AB171&lt;&gt;"",COMPTE1!$AB171,IF(COMPTE1!$AF171&lt;&gt;"",COMPTE1!$AF171,IF(COMPTE1!$AG171&lt;&gt;"",COMPTE1!$AG171,IF(COMPTE1!$AH171&lt;&gt;"",COMPTE1!$AH171,COMPTE1!$AC171)))))))</f>
        <v/>
      </c>
      <c r="D171" s="9"/>
      <c r="E171" s="359">
        <f t="shared" si="77"/>
        <v>0</v>
      </c>
      <c r="F171" s="20"/>
      <c r="G171" s="335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319"/>
      <c r="U171" s="319"/>
      <c r="V171" s="289" t="str">
        <f t="shared" si="78"/>
        <v/>
      </c>
      <c r="W171" s="289" t="str">
        <f t="shared" si="79"/>
        <v/>
      </c>
      <c r="X171" s="289" t="str">
        <f t="shared" si="80"/>
        <v/>
      </c>
      <c r="Y171" s="290" t="str">
        <f t="shared" si="91"/>
        <v/>
      </c>
      <c r="Z171" s="290" t="str">
        <f t="shared" si="95"/>
        <v/>
      </c>
      <c r="AA171" s="290" t="str">
        <f t="shared" si="96"/>
        <v/>
      </c>
      <c r="AB171" s="293" t="str">
        <f t="shared" si="83"/>
        <v/>
      </c>
      <c r="AC171" s="293" t="str">
        <f t="shared" si="84"/>
        <v/>
      </c>
      <c r="AD171" s="293" t="str">
        <f t="shared" si="97"/>
        <v/>
      </c>
      <c r="AE171" s="293" t="str">
        <f t="shared" si="98"/>
        <v/>
      </c>
      <c r="AF171" s="295" t="str">
        <f t="shared" si="87"/>
        <v/>
      </c>
      <c r="AG171" s="295" t="str">
        <f t="shared" si="88"/>
        <v/>
      </c>
      <c r="AH171" s="295" t="str">
        <f t="shared" si="89"/>
        <v/>
      </c>
      <c r="AI171" s="295" t="str">
        <f t="shared" si="92"/>
        <v/>
      </c>
      <c r="AJ171" s="295" t="str">
        <f t="shared" si="93"/>
        <v/>
      </c>
      <c r="AS171" s="295" t="str">
        <f t="shared" si="94"/>
        <v/>
      </c>
      <c r="BV171" s="42"/>
    </row>
    <row r="172" spans="1:74" ht="39.950000000000003" customHeight="1">
      <c r="A172" s="355"/>
      <c r="B172" s="356"/>
      <c r="C172" s="290" t="str">
        <f>IF(COMPTE1!$V172&lt;&gt;"",COMPTE1!$V172,IF(COMPTE1!$W172&lt;&gt;"",COMPTE1!$W172,IF(COMPTE1!$X172&lt;&gt;"",COMPTE1!$X172,IF(COMPTE1!$AB172&lt;&gt;"",COMPTE1!$AB172,IF(COMPTE1!$AF172&lt;&gt;"",COMPTE1!$AF172,IF(COMPTE1!$AG172&lt;&gt;"",COMPTE1!$AG172,IF(COMPTE1!$AH172&lt;&gt;"",COMPTE1!$AH172,COMPTE1!$AC172)))))))</f>
        <v/>
      </c>
      <c r="D172" s="9"/>
      <c r="E172" s="359">
        <f t="shared" ref="E172:E199" si="99">SUM($F172:$U172)</f>
        <v>0</v>
      </c>
      <c r="F172" s="20"/>
      <c r="G172" s="335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319"/>
      <c r="U172" s="319"/>
      <c r="V172" s="289" t="str">
        <f t="shared" si="78"/>
        <v/>
      </c>
      <c r="W172" s="289" t="str">
        <f t="shared" si="79"/>
        <v/>
      </c>
      <c r="X172" s="289" t="str">
        <f t="shared" si="80"/>
        <v/>
      </c>
      <c r="Y172" s="290" t="str">
        <f t="shared" si="91"/>
        <v/>
      </c>
      <c r="Z172" s="290" t="str">
        <f t="shared" si="95"/>
        <v/>
      </c>
      <c r="AA172" s="290" t="str">
        <f t="shared" si="96"/>
        <v/>
      </c>
      <c r="AB172" s="293" t="str">
        <f t="shared" si="83"/>
        <v/>
      </c>
      <c r="AC172" s="293" t="str">
        <f t="shared" si="84"/>
        <v/>
      </c>
      <c r="AD172" s="293" t="str">
        <f t="shared" si="97"/>
        <v/>
      </c>
      <c r="AE172" s="293" t="str">
        <f t="shared" si="98"/>
        <v/>
      </c>
      <c r="AF172" s="295" t="str">
        <f t="shared" si="87"/>
        <v/>
      </c>
      <c r="AG172" s="295" t="str">
        <f t="shared" si="88"/>
        <v/>
      </c>
      <c r="AH172" s="295" t="str">
        <f t="shared" si="89"/>
        <v/>
      </c>
      <c r="AI172" s="295" t="str">
        <f t="shared" si="92"/>
        <v/>
      </c>
      <c r="AJ172" s="295" t="str">
        <f t="shared" si="93"/>
        <v/>
      </c>
      <c r="AS172" s="295" t="str">
        <f t="shared" si="94"/>
        <v/>
      </c>
      <c r="BV172" s="42"/>
    </row>
    <row r="173" spans="1:74" ht="39.950000000000003" customHeight="1">
      <c r="A173" s="355"/>
      <c r="B173" s="356"/>
      <c r="C173" s="290" t="str">
        <f>IF(COMPTE1!$V173&lt;&gt;"",COMPTE1!$V173,IF(COMPTE1!$W173&lt;&gt;"",COMPTE1!$W173,IF(COMPTE1!$X173&lt;&gt;"",COMPTE1!$X173,IF(COMPTE1!$AB173&lt;&gt;"",COMPTE1!$AB173,IF(COMPTE1!$AF173&lt;&gt;"",COMPTE1!$AF173,IF(COMPTE1!$AG173&lt;&gt;"",COMPTE1!$AG173,IF(COMPTE1!$AH173&lt;&gt;"",COMPTE1!$AH173,COMPTE1!$AC173)))))))</f>
        <v/>
      </c>
      <c r="D173" s="9"/>
      <c r="E173" s="359">
        <f t="shared" si="99"/>
        <v>0</v>
      </c>
      <c r="F173" s="20"/>
      <c r="G173" s="335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319"/>
      <c r="U173" s="319"/>
      <c r="V173" s="289" t="str">
        <f t="shared" si="78"/>
        <v/>
      </c>
      <c r="W173" s="289" t="str">
        <f t="shared" si="79"/>
        <v/>
      </c>
      <c r="X173" s="289" t="str">
        <f t="shared" si="80"/>
        <v/>
      </c>
      <c r="Y173" s="290" t="str">
        <f t="shared" si="91"/>
        <v/>
      </c>
      <c r="Z173" s="290" t="str">
        <f t="shared" si="95"/>
        <v/>
      </c>
      <c r="AA173" s="290" t="str">
        <f t="shared" si="96"/>
        <v/>
      </c>
      <c r="AB173" s="293" t="str">
        <f t="shared" si="83"/>
        <v/>
      </c>
      <c r="AC173" s="293" t="str">
        <f t="shared" si="84"/>
        <v/>
      </c>
      <c r="AD173" s="293" t="str">
        <f t="shared" si="97"/>
        <v/>
      </c>
      <c r="AE173" s="293" t="str">
        <f t="shared" si="98"/>
        <v/>
      </c>
      <c r="AF173" s="295" t="str">
        <f t="shared" si="87"/>
        <v/>
      </c>
      <c r="AG173" s="295" t="str">
        <f t="shared" si="88"/>
        <v/>
      </c>
      <c r="AH173" s="295" t="str">
        <f t="shared" si="89"/>
        <v/>
      </c>
      <c r="AI173" s="295" t="str">
        <f t="shared" si="92"/>
        <v/>
      </c>
      <c r="AJ173" s="295" t="str">
        <f t="shared" si="93"/>
        <v/>
      </c>
      <c r="AS173" s="295" t="str">
        <f t="shared" si="94"/>
        <v/>
      </c>
      <c r="BV173" s="42"/>
    </row>
    <row r="174" spans="1:74" ht="39.950000000000003" customHeight="1">
      <c r="A174" s="355"/>
      <c r="B174" s="356"/>
      <c r="C174" s="290" t="str">
        <f>IF(COMPTE1!$V174&lt;&gt;"",COMPTE1!$V174,IF(COMPTE1!$W174&lt;&gt;"",COMPTE1!$W174,IF(COMPTE1!$X174&lt;&gt;"",COMPTE1!$X174,IF(COMPTE1!$AB174&lt;&gt;"",COMPTE1!$AB174,IF(COMPTE1!$AF174&lt;&gt;"",COMPTE1!$AF174,IF(COMPTE1!$AG174&lt;&gt;"",COMPTE1!$AG174,IF(COMPTE1!$AH174&lt;&gt;"",COMPTE1!$AH174,COMPTE1!$AC174)))))))</f>
        <v/>
      </c>
      <c r="D174" s="9"/>
      <c r="E174" s="359">
        <f t="shared" si="99"/>
        <v>0</v>
      </c>
      <c r="F174" s="20"/>
      <c r="G174" s="335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319"/>
      <c r="U174" s="319"/>
      <c r="V174" s="289" t="str">
        <f t="shared" si="78"/>
        <v/>
      </c>
      <c r="W174" s="289" t="str">
        <f t="shared" si="79"/>
        <v/>
      </c>
      <c r="X174" s="289" t="str">
        <f t="shared" si="80"/>
        <v/>
      </c>
      <c r="Y174" s="290" t="str">
        <f t="shared" si="91"/>
        <v/>
      </c>
      <c r="Z174" s="290" t="str">
        <f t="shared" si="95"/>
        <v/>
      </c>
      <c r="AA174" s="290" t="str">
        <f t="shared" si="96"/>
        <v/>
      </c>
      <c r="AB174" s="293" t="str">
        <f t="shared" si="83"/>
        <v/>
      </c>
      <c r="AC174" s="293" t="str">
        <f t="shared" si="84"/>
        <v/>
      </c>
      <c r="AD174" s="293" t="str">
        <f t="shared" si="97"/>
        <v/>
      </c>
      <c r="AE174" s="293" t="str">
        <f t="shared" si="98"/>
        <v/>
      </c>
      <c r="AF174" s="295" t="str">
        <f t="shared" si="87"/>
        <v/>
      </c>
      <c r="AG174" s="295" t="str">
        <f t="shared" si="88"/>
        <v/>
      </c>
      <c r="AH174" s="295" t="str">
        <f t="shared" si="89"/>
        <v/>
      </c>
      <c r="AI174" s="295" t="str">
        <f t="shared" si="92"/>
        <v/>
      </c>
      <c r="AJ174" s="295" t="str">
        <f t="shared" si="93"/>
        <v/>
      </c>
      <c r="AS174" s="295" t="str">
        <f t="shared" si="94"/>
        <v/>
      </c>
      <c r="BV174" s="42"/>
    </row>
    <row r="175" spans="1:74" ht="39.950000000000003" customHeight="1">
      <c r="A175" s="355"/>
      <c r="B175" s="356"/>
      <c r="C175" s="290" t="str">
        <f>IF(COMPTE1!$V175&lt;&gt;"",COMPTE1!$V175,IF(COMPTE1!$W175&lt;&gt;"",COMPTE1!$W175,IF(COMPTE1!$X175&lt;&gt;"",COMPTE1!$X175,IF(COMPTE1!$AB175&lt;&gt;"",COMPTE1!$AB175,IF(COMPTE1!$AF175&lt;&gt;"",COMPTE1!$AF175,IF(COMPTE1!$AG175&lt;&gt;"",COMPTE1!$AG175,IF(COMPTE1!$AH175&lt;&gt;"",COMPTE1!$AH175,COMPTE1!$AC175)))))))</f>
        <v/>
      </c>
      <c r="D175" s="9"/>
      <c r="E175" s="359">
        <f t="shared" si="99"/>
        <v>0</v>
      </c>
      <c r="F175" s="20"/>
      <c r="G175" s="335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319"/>
      <c r="U175" s="319"/>
      <c r="V175" s="289" t="str">
        <f t="shared" si="78"/>
        <v/>
      </c>
      <c r="W175" s="289" t="str">
        <f t="shared" si="79"/>
        <v/>
      </c>
      <c r="X175" s="289" t="str">
        <f t="shared" si="80"/>
        <v/>
      </c>
      <c r="Y175" s="290" t="str">
        <f t="shared" si="91"/>
        <v/>
      </c>
      <c r="Z175" s="290" t="str">
        <f t="shared" si="95"/>
        <v/>
      </c>
      <c r="AA175" s="290" t="str">
        <f t="shared" si="96"/>
        <v/>
      </c>
      <c r="AB175" s="293" t="str">
        <f t="shared" si="83"/>
        <v/>
      </c>
      <c r="AC175" s="293" t="str">
        <f t="shared" si="84"/>
        <v/>
      </c>
      <c r="AD175" s="293" t="str">
        <f t="shared" si="97"/>
        <v/>
      </c>
      <c r="AE175" s="293" t="str">
        <f t="shared" si="98"/>
        <v/>
      </c>
      <c r="AF175" s="295" t="str">
        <f t="shared" si="87"/>
        <v/>
      </c>
      <c r="AG175" s="295" t="str">
        <f t="shared" si="88"/>
        <v/>
      </c>
      <c r="AH175" s="295" t="str">
        <f t="shared" si="89"/>
        <v/>
      </c>
      <c r="AI175" s="295" t="str">
        <f t="shared" si="92"/>
        <v/>
      </c>
      <c r="AJ175" s="295" t="str">
        <f t="shared" si="93"/>
        <v/>
      </c>
      <c r="AS175" s="295" t="str">
        <f t="shared" si="94"/>
        <v/>
      </c>
      <c r="BV175" s="42"/>
    </row>
    <row r="176" spans="1:74" ht="39.950000000000003" customHeight="1">
      <c r="A176" s="355"/>
      <c r="B176" s="356"/>
      <c r="C176" s="290" t="str">
        <f>IF(COMPTE1!$V176&lt;&gt;"",COMPTE1!$V176,IF(COMPTE1!$W176&lt;&gt;"",COMPTE1!$W176,IF(COMPTE1!$X176&lt;&gt;"",COMPTE1!$X176,IF(COMPTE1!$AB176&lt;&gt;"",COMPTE1!$AB176,IF(COMPTE1!$AF176&lt;&gt;"",COMPTE1!$AF176,IF(COMPTE1!$AG176&lt;&gt;"",COMPTE1!$AG176,IF(COMPTE1!$AH176&lt;&gt;"",COMPTE1!$AH176,COMPTE1!$AC176)))))))</f>
        <v/>
      </c>
      <c r="D176" s="9"/>
      <c r="E176" s="359">
        <f t="shared" si="99"/>
        <v>0</v>
      </c>
      <c r="F176" s="20"/>
      <c r="G176" s="335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319"/>
      <c r="U176" s="319"/>
      <c r="V176" s="289" t="str">
        <f t="shared" si="78"/>
        <v/>
      </c>
      <c r="W176" s="289" t="str">
        <f t="shared" si="79"/>
        <v/>
      </c>
      <c r="X176" s="289" t="str">
        <f t="shared" si="80"/>
        <v/>
      </c>
      <c r="Y176" s="290" t="str">
        <f t="shared" si="91"/>
        <v/>
      </c>
      <c r="Z176" s="290" t="str">
        <f t="shared" si="95"/>
        <v/>
      </c>
      <c r="AA176" s="290" t="str">
        <f t="shared" si="96"/>
        <v/>
      </c>
      <c r="AB176" s="293" t="str">
        <f t="shared" si="83"/>
        <v/>
      </c>
      <c r="AC176" s="293" t="str">
        <f t="shared" si="84"/>
        <v/>
      </c>
      <c r="AD176" s="293" t="str">
        <f t="shared" si="97"/>
        <v/>
      </c>
      <c r="AE176" s="293" t="str">
        <f t="shared" si="98"/>
        <v/>
      </c>
      <c r="AF176" s="295" t="str">
        <f t="shared" si="87"/>
        <v/>
      </c>
      <c r="AG176" s="295" t="str">
        <f t="shared" si="88"/>
        <v/>
      </c>
      <c r="AH176" s="295" t="str">
        <f t="shared" si="89"/>
        <v/>
      </c>
      <c r="AI176" s="295" t="str">
        <f t="shared" si="92"/>
        <v/>
      </c>
      <c r="AJ176" s="295" t="str">
        <f t="shared" si="93"/>
        <v/>
      </c>
      <c r="AS176" s="295" t="str">
        <f t="shared" si="94"/>
        <v/>
      </c>
      <c r="BV176" s="42"/>
    </row>
    <row r="177" spans="1:74" ht="39.950000000000003" customHeight="1">
      <c r="A177" s="355"/>
      <c r="B177" s="356"/>
      <c r="C177" s="290" t="str">
        <f>IF(COMPTE1!$V177&lt;&gt;"",COMPTE1!$V177,IF(COMPTE1!$W177&lt;&gt;"",COMPTE1!$W177,IF(COMPTE1!$X177&lt;&gt;"",COMPTE1!$X177,IF(COMPTE1!$AB177&lt;&gt;"",COMPTE1!$AB177,IF(COMPTE1!$AF177&lt;&gt;"",COMPTE1!$AF177,IF(COMPTE1!$AG177&lt;&gt;"",COMPTE1!$AG177,IF(COMPTE1!$AH177&lt;&gt;"",COMPTE1!$AH177,COMPTE1!$AC177)))))))</f>
        <v/>
      </c>
      <c r="D177" s="9"/>
      <c r="E177" s="359">
        <f t="shared" si="99"/>
        <v>0</v>
      </c>
      <c r="F177" s="20"/>
      <c r="G177" s="335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319"/>
      <c r="U177" s="319"/>
      <c r="V177" s="289" t="str">
        <f t="shared" si="78"/>
        <v/>
      </c>
      <c r="W177" s="289" t="str">
        <f t="shared" si="79"/>
        <v/>
      </c>
      <c r="X177" s="289" t="str">
        <f t="shared" si="80"/>
        <v/>
      </c>
      <c r="Y177" s="290" t="e">
        <f>IF(#REF!="C6810","FRAIS BANCAIRES",IF(#REF!="C6110","ENTRETIEN",IF(#REF!="C6111","VETURE",IF(#REF!="C6112","AIDES MENAGERES",IF(#REF!="C6210","LOYER, HOTEL",IF(#REF!="C6211","COPROPRIETE",IF(#REF!="C6212","EDF, EAU, TEL",IF(#REF!="C6213","DETTES",""))))))))</f>
        <v>#REF!</v>
      </c>
      <c r="Z177" s="290" t="e">
        <f>IF(#REF!="C6214","OBSEQUES ET PRESTATIONS FUNERAIRES",IF(#REF!="C6215","TRAVAUX, DEMENAGEMENTS",IF(#REF!="C6216","SORTIES ET ANNIVERSAIRES",IF(#REF!="C6217","HEBERGEMENT FOYER, MAISON DE RETRAITE",IF(#REF!="C6310","IMPOTS",IF(#REF!="C6311","VACANCES, LOISIRS, ABONNEMENTS",IF(#REF!="C6312","HONORAIRES",IF(#REF!="C6313","SOLDE FDG ANNEE PASSEE",""))))))))</f>
        <v>#REF!</v>
      </c>
      <c r="AA177" s="290" t="e">
        <f>IF(#REF!="C6410","ASSURANCES",IF(#REF!="C6510","ACHAT MATERIEL, MOBILIER",IF(#REF!="C6610","FRAIS MEDICAUX ET MUTUELLE ET REMBOURSEMENTS",IF(#REF!="C6611","MUTUELLE SANTE",IF(#REF!="C6710","IMOINS VALUES SUR TITRES",IF(#REF!="C6910","PROVISIONS SUR EMOLUMENTS",""))))))</f>
        <v>#REF!</v>
      </c>
      <c r="AB177" s="293" t="str">
        <f t="shared" si="83"/>
        <v/>
      </c>
      <c r="AC177" s="293" t="str">
        <f t="shared" si="84"/>
        <v/>
      </c>
      <c r="AD177" s="293" t="e">
        <f>IF(#REF!="C5111",$AL$6,IF(#REF!="C5112",$AL$7,IF(#REF!="C5113",$AL$8,IF(#REF!="C5121",$AL$9,IF(#REF!="C5122",$AL$10,IF(#REF!="C5123",$AL$11,IF(#REF!="C5130",$AL$12,IF(#REF!="C5140",$AL$13,""))))))))</f>
        <v>#REF!</v>
      </c>
      <c r="AE177" s="293" t="e">
        <f>IF(#REF!="C5150",$AL$14,IF(#REF!="C5160",$AL$15,IF(#REF!="C5170",$AL$16,IF(#REF!="C5180",$AL$17,IF(#REF!="C5190",$AL$18,IF(#REF!="C5190",$AL$19,""))))))</f>
        <v>#REF!</v>
      </c>
      <c r="AF177" s="295" t="str">
        <f t="shared" si="87"/>
        <v/>
      </c>
      <c r="AG177" s="295" t="str">
        <f t="shared" si="88"/>
        <v/>
      </c>
      <c r="AH177" s="295" t="str">
        <f t="shared" si="89"/>
        <v/>
      </c>
      <c r="AI177" s="295" t="e">
        <f>IF(#REF!="C7001","PENSION 1",IF(#REF!="C7002","PENSION 2",IF(#REF!="C7003","PENSION 3",IF(#REF!="C7101","PENSION 4",IF(#REF!="C7102","PENSION 5",IF(#REF!="C7103","PENSION 6",IF(#REF!="C7104","PENSION 7","")))))))</f>
        <v>#REF!</v>
      </c>
      <c r="AJ177" s="295" t="e">
        <f>IF(#REF!="C7201","PENSION 8",IF(#REF!="C7301","PENSION 9",IF(#REF!="C7401","PENSION 10",IF(#REF!="C7501","CAF",IF(#REF!="C7601","RENTE VIAGERE",IF(#REF!="C7602","ENCAISSEMENT LOYERS",IF(#REF!="C7603","INTERETS PLACEMENTS","")))))))</f>
        <v>#REF!</v>
      </c>
      <c r="AS177" s="295" t="e">
        <f>IF(#REF!="C7604","COUPONS ET PLUS VALUES SUR TITRES",IF(#REF!="C7605","ALS : VIREMENTS CAF",IF(#REF!="C7606","REMBOURSEMENT MUTUELLE",IF(#REF!="C7607","VENTE MAISON OU TERRAIN",IF(#REF!="C7608","VENTE MOBILIER",IF(#REF!="C7701","ENCAISSEMENT SUCCESSION",IF(#REF!="C7901","AUTRES RECETTES DIVERSES","")))))))</f>
        <v>#REF!</v>
      </c>
      <c r="BV177" s="42"/>
    </row>
    <row r="178" spans="1:74" ht="39.950000000000003" customHeight="1">
      <c r="A178" s="355"/>
      <c r="B178" s="356"/>
      <c r="C178" s="290" t="str">
        <f>IF(COMPTE1!$V178&lt;&gt;"",COMPTE1!$V178,IF(COMPTE1!$W178&lt;&gt;"",COMPTE1!$W178,IF(COMPTE1!$X178&lt;&gt;"",COMPTE1!$X178,IF(COMPTE1!$AB178&lt;&gt;"",COMPTE1!$AB178,IF(COMPTE1!$AF178&lt;&gt;"",COMPTE1!$AF178,IF(COMPTE1!$AG178&lt;&gt;"",COMPTE1!$AG178,IF(COMPTE1!$AH178&lt;&gt;"",COMPTE1!$AH178,COMPTE1!$AC178)))))))</f>
        <v/>
      </c>
      <c r="D178" s="9"/>
      <c r="E178" s="359">
        <f t="shared" si="99"/>
        <v>0</v>
      </c>
      <c r="F178" s="20"/>
      <c r="G178" s="335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319"/>
      <c r="U178" s="319"/>
      <c r="V178" s="289" t="str">
        <f t="shared" si="78"/>
        <v/>
      </c>
      <c r="W178" s="289" t="str">
        <f t="shared" si="79"/>
        <v/>
      </c>
      <c r="X178" s="289" t="str">
        <f t="shared" si="80"/>
        <v/>
      </c>
      <c r="Y178" s="290" t="str">
        <f>IF($B177="C6810","FRAIS BANCAIRES",IF($B177="C6110","ENTRETIEN",IF($B177="C6111","VETURE",IF($B177="C6112","AIDES MENAGERES",IF($B177="C6210","LOYER, HOTEL",IF($B177="C6211","COPROPRIETE",IF($B177="C6212","EDF, EAU, TEL",IF($B177="C6213","DETTES",""))))))))</f>
        <v/>
      </c>
      <c r="Z178" s="290" t="str">
        <f>IF($B177="C6214","OBSEQUES ET PRESTATIONS FUNERAIRES",IF($B177="C6215","TRAVAUX, DEMENAGEMENTS",IF($B177="C6216","SORTIES ET ANNIVERSAIRES",IF($B177="C6217","HEBERGEMENT FOYER, MAISON DE RETRAITE",IF($B177="C6310","IMPOTS",IF($B177="C6311","VACANCES, LOISIRS, ABONNEMENTS",IF($B177="C6312","HONORAIRES",IF($B177="C6313","SOLDE FDG ANNEE PASSEE",""))))))))</f>
        <v/>
      </c>
      <c r="AA178" s="290" t="str">
        <f>IF($B177="C6410","ASSURANCES",IF($B177="C6510","ACHAT MATERIEL, MOBILIER",IF($B177="C6610","FRAIS MEDICAUX ET MUTUELLE ET REMBOURSEMENTS",IF($B177="C6611","MUTUELLE SANTE",IF($B177="C6710","IMOINS VALUES SUR TITRES",IF($B177="C6910","PROVISIONS SUR EMOLUMENTS",""))))))</f>
        <v/>
      </c>
      <c r="AB178" s="293" t="str">
        <f t="shared" si="83"/>
        <v/>
      </c>
      <c r="AC178" s="293" t="str">
        <f t="shared" si="84"/>
        <v/>
      </c>
      <c r="AD178" s="293" t="str">
        <f>IF($B177="C5111",$AL$6,IF($B177="C5112",$AL$7,IF($B177="C5113",$AL$8,IF($B177="C5121",$AL$9,IF($B177="C5122",$AL$10,IF($B177="C5123",$AL$11,IF($B177="C5130",$AL$12,IF($B177="C5140",$AL$13,""))))))))</f>
        <v/>
      </c>
      <c r="AE178" s="293" t="str">
        <f>IF($B177="C5150",$AL$14,IF($B177="C5160",$AL$15,IF($B177="C5170",$AL$16,IF($B177="C5180",$AL$17,IF($B177="C5190",$AL$18,IF($B177="C5190",$AL$19,""))))))</f>
        <v/>
      </c>
      <c r="AF178" s="295" t="str">
        <f t="shared" si="87"/>
        <v/>
      </c>
      <c r="AG178" s="295" t="str">
        <f t="shared" si="88"/>
        <v/>
      </c>
      <c r="AH178" s="295" t="str">
        <f t="shared" si="89"/>
        <v/>
      </c>
      <c r="AI178" s="295" t="str">
        <f>IF($B177="C7001","PENSION 1",IF($B177="C7002","PENSION 2",IF($B177="C7003","PENSION 3",IF($B177="C7101","PENSION 4",IF($B177="C7102","PENSION 5",IF($B177="C7103","PENSION 6",IF($B177="C7104","PENSION 7","")))))))</f>
        <v/>
      </c>
      <c r="AJ178" s="295" t="str">
        <f>IF($B177="C7201","PENSION 8",IF($B177="C7301","PENSION 9",IF($B177="C7401","PENSION 10",IF($B177="C7501","CAF",IF($B177="C7601","RENTE VIAGERE",IF($B177="C7602","ENCAISSEMENT LOYERS",IF($B177="C7603","INTERETS PLACEMENTS","")))))))</f>
        <v/>
      </c>
      <c r="AS178" s="295" t="str">
        <f>IF($B177="C7604","COUPONS ET PLUS VALUES SUR TITRES",IF($B177="C7605","ALS : VIREMENTS CAF",IF($B177="C7606","REMBOURSEMENT MUTUELLE",IF($B177="C7607","VENTE MAISON OU TERRAIN",IF($B177="C7608","VENTE MOBILIER",IF($B177="C7701","ENCAISSEMENT SUCCESSION",IF($B177="C7901","AUTRES RECETTES DIVERSES","")))))))</f>
        <v/>
      </c>
      <c r="BV178" s="42"/>
    </row>
    <row r="179" spans="1:74" ht="39.950000000000003" customHeight="1">
      <c r="A179" s="355"/>
      <c r="B179" s="356"/>
      <c r="C179" s="290" t="str">
        <f>IF(COMPTE1!$V179&lt;&gt;"",COMPTE1!$V179,IF(COMPTE1!$W179&lt;&gt;"",COMPTE1!$W179,IF(COMPTE1!$X179&lt;&gt;"",COMPTE1!$X179,IF(COMPTE1!$AB179&lt;&gt;"",COMPTE1!$AB179,IF(COMPTE1!$AF179&lt;&gt;"",COMPTE1!$AF179,IF(COMPTE1!$AG179&lt;&gt;"",COMPTE1!$AG179,IF(COMPTE1!$AH179&lt;&gt;"",COMPTE1!$AH179,COMPTE1!$AC179)))))))</f>
        <v/>
      </c>
      <c r="D179" s="9"/>
      <c r="E179" s="359">
        <f t="shared" si="99"/>
        <v>0</v>
      </c>
      <c r="F179" s="20"/>
      <c r="G179" s="335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319"/>
      <c r="U179" s="319"/>
      <c r="V179" s="289" t="str">
        <f t="shared" si="78"/>
        <v/>
      </c>
      <c r="W179" s="289" t="str">
        <f t="shared" si="79"/>
        <v/>
      </c>
      <c r="X179" s="289" t="str">
        <f t="shared" si="80"/>
        <v/>
      </c>
      <c r="Y179" s="290" t="str">
        <f t="shared" si="91"/>
        <v/>
      </c>
      <c r="Z179" s="290" t="str">
        <f t="shared" ref="Z179:Z242" si="100">IF($B179="C6214","OBSEQUES ET PRESTATIONS FUNERAIRES",IF($B179="C6215","TRAVAUX, DEMENAGEMENTS",IF($B179="C6216","SORTIES ET ANNIVERSAIRES",IF($B179="C6217","HEBERGEMENT FOYER, MAISON DE RETRAITE",IF($B179="C6310","IMPOTS",IF($B179="C6311","VACANCES, LOISIRS, ABONNEMENTS",IF($B179="C6312","HONORAIRES",IF($B179="C6313","SOLDE FDG ANNEE PASSEE",""))))))))</f>
        <v/>
      </c>
      <c r="AA179" s="290" t="str">
        <f t="shared" ref="AA179:AA242" si="101">IF($B179="C6410","ASSURANCES",IF($B179="C6510","ACHAT MATERIEL, MOBILIER",IF($B179="C6610","FRAIS MEDICAUX ET MUTUELLE ET REMBOURSEMENTS",IF($B179="C6611","MUTUELLE SANTE",IF($B179="C6710","IMOINS VALUES SUR TITRES",IF($B179="C6910","PROVISIONS SUR EMOLUMENTS",""))))))</f>
        <v/>
      </c>
      <c r="AB179" s="293" t="str">
        <f t="shared" si="83"/>
        <v/>
      </c>
      <c r="AC179" s="293" t="str">
        <f t="shared" si="84"/>
        <v/>
      </c>
      <c r="AD179" s="293" t="str">
        <f t="shared" ref="AD179:AD242" si="102">IF($B179="C5111",$AL$6,IF($B179="C5112",$AL$7,IF($B179="C5113",$AL$8,IF($B179="C5121",$AL$9,IF($B179="C5122",$AL$10,IF($B179="C5123",$AL$11,IF($B179="C5130",$AL$12,IF($B179="C5140",$AL$13,""))))))))</f>
        <v/>
      </c>
      <c r="AE179" s="293" t="str">
        <f t="shared" ref="AE179:AE242" si="103">IF($B179="C5150",$AL$14,IF($B179="C5160",$AL$15,IF($B179="C5170",$AL$16,IF($B179="C5180",$AL$17,IF($B179="C5190",$AL$18,IF($B179="C5190",$AL$19,""))))))</f>
        <v/>
      </c>
      <c r="AF179" s="295" t="str">
        <f t="shared" si="87"/>
        <v/>
      </c>
      <c r="AG179" s="295" t="str">
        <f t="shared" si="88"/>
        <v/>
      </c>
      <c r="AH179" s="295" t="str">
        <f t="shared" si="89"/>
        <v/>
      </c>
      <c r="AI179" s="295" t="str">
        <f t="shared" si="92"/>
        <v/>
      </c>
      <c r="AJ179" s="295" t="str">
        <f t="shared" si="93"/>
        <v/>
      </c>
      <c r="AS179" s="295" t="str">
        <f t="shared" ref="AS179:AS242" si="104">IF($B179="C7604","COUPONS ET PLUS VALUES SUR TITRES",IF($B179="C7605","ALS : VIREMENTS CAF",IF($B179="C7606","REMBOURSEMENT MUTUELLE",IF($B179="C7607","VENTE MAISON OU TERRAIN",IF($B179="C7608","VENTE MOBILIER",IF($B179="C7701","ENCAISSEMENT SUCCESSION",IF($B179="C7901","AUTRES RECETTES DIVERSES","")))))))</f>
        <v/>
      </c>
      <c r="BV179" s="42"/>
    </row>
    <row r="180" spans="1:74" ht="39.950000000000003" customHeight="1">
      <c r="A180" s="355"/>
      <c r="B180" s="356"/>
      <c r="C180" s="290" t="str">
        <f>IF(COMPTE1!$V180&lt;&gt;"",COMPTE1!$V180,IF(COMPTE1!$W180&lt;&gt;"",COMPTE1!$W180,IF(COMPTE1!$X180&lt;&gt;"",COMPTE1!$X180,IF(COMPTE1!$AB180&lt;&gt;"",COMPTE1!$AB180,IF(COMPTE1!$AF180&lt;&gt;"",COMPTE1!$AF180,IF(COMPTE1!$AG180&lt;&gt;"",COMPTE1!$AG180,IF(COMPTE1!$AH180&lt;&gt;"",COMPTE1!$AH180,COMPTE1!$AC180)))))))</f>
        <v/>
      </c>
      <c r="D180" s="9"/>
      <c r="E180" s="359">
        <f t="shared" si="99"/>
        <v>0</v>
      </c>
      <c r="F180" s="20"/>
      <c r="G180" s="335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319"/>
      <c r="U180" s="319"/>
      <c r="V180" s="289" t="str">
        <f t="shared" si="78"/>
        <v/>
      </c>
      <c r="W180" s="289" t="str">
        <f t="shared" si="79"/>
        <v/>
      </c>
      <c r="X180" s="289" t="str">
        <f t="shared" si="80"/>
        <v/>
      </c>
      <c r="Y180" s="290" t="str">
        <f t="shared" si="91"/>
        <v/>
      </c>
      <c r="Z180" s="290" t="str">
        <f t="shared" si="100"/>
        <v/>
      </c>
      <c r="AA180" s="290" t="str">
        <f t="shared" si="101"/>
        <v/>
      </c>
      <c r="AB180" s="293" t="str">
        <f t="shared" si="83"/>
        <v/>
      </c>
      <c r="AC180" s="293" t="str">
        <f t="shared" si="84"/>
        <v/>
      </c>
      <c r="AD180" s="293" t="str">
        <f t="shared" si="102"/>
        <v/>
      </c>
      <c r="AE180" s="293" t="str">
        <f t="shared" si="103"/>
        <v/>
      </c>
      <c r="AF180" s="295" t="str">
        <f t="shared" si="87"/>
        <v/>
      </c>
      <c r="AG180" s="295" t="str">
        <f t="shared" si="88"/>
        <v/>
      </c>
      <c r="AH180" s="295" t="str">
        <f t="shared" si="89"/>
        <v/>
      </c>
      <c r="AI180" s="295" t="str">
        <f t="shared" si="92"/>
        <v/>
      </c>
      <c r="AJ180" s="295" t="str">
        <f t="shared" si="93"/>
        <v/>
      </c>
      <c r="AS180" s="295" t="str">
        <f t="shared" si="104"/>
        <v/>
      </c>
      <c r="BV180" s="42"/>
    </row>
    <row r="181" spans="1:74" ht="39.950000000000003" customHeight="1">
      <c r="A181" s="355"/>
      <c r="B181" s="356"/>
      <c r="C181" s="290" t="str">
        <f>IF(COMPTE1!$V181&lt;&gt;"",COMPTE1!$V181,IF(COMPTE1!$W181&lt;&gt;"",COMPTE1!$W181,IF(COMPTE1!$X181&lt;&gt;"",COMPTE1!$X181,IF(COMPTE1!$AB181&lt;&gt;"",COMPTE1!$AB181,IF(COMPTE1!$AF181&lt;&gt;"",COMPTE1!$AF181,IF(COMPTE1!$AG181&lt;&gt;"",COMPTE1!$AG181,IF(COMPTE1!$AH181&lt;&gt;"",COMPTE1!$AH181,COMPTE1!$AC181)))))))</f>
        <v/>
      </c>
      <c r="D181" s="9"/>
      <c r="E181" s="359">
        <f t="shared" si="99"/>
        <v>0</v>
      </c>
      <c r="F181" s="20"/>
      <c r="G181" s="335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319"/>
      <c r="U181" s="319"/>
      <c r="V181" s="289" t="str">
        <f t="shared" si="78"/>
        <v/>
      </c>
      <c r="W181" s="289" t="str">
        <f t="shared" si="79"/>
        <v/>
      </c>
      <c r="X181" s="289" t="str">
        <f t="shared" si="80"/>
        <v/>
      </c>
      <c r="Y181" s="290" t="str">
        <f t="shared" si="91"/>
        <v/>
      </c>
      <c r="Z181" s="290" t="str">
        <f t="shared" si="100"/>
        <v/>
      </c>
      <c r="AA181" s="290" t="str">
        <f t="shared" si="101"/>
        <v/>
      </c>
      <c r="AB181" s="293" t="str">
        <f t="shared" si="83"/>
        <v/>
      </c>
      <c r="AC181" s="293" t="str">
        <f t="shared" si="84"/>
        <v/>
      </c>
      <c r="AD181" s="293" t="str">
        <f t="shared" si="102"/>
        <v/>
      </c>
      <c r="AE181" s="293" t="str">
        <f t="shared" si="103"/>
        <v/>
      </c>
      <c r="AF181" s="295" t="str">
        <f t="shared" si="87"/>
        <v/>
      </c>
      <c r="AG181" s="295" t="str">
        <f t="shared" si="88"/>
        <v/>
      </c>
      <c r="AH181" s="295" t="str">
        <f t="shared" si="89"/>
        <v/>
      </c>
      <c r="AI181" s="295" t="str">
        <f t="shared" si="92"/>
        <v/>
      </c>
      <c r="AJ181" s="295" t="str">
        <f t="shared" si="93"/>
        <v/>
      </c>
      <c r="AS181" s="295" t="str">
        <f t="shared" si="104"/>
        <v/>
      </c>
      <c r="BV181" s="42"/>
    </row>
    <row r="182" spans="1:74" ht="39.950000000000003" customHeight="1">
      <c r="A182" s="355"/>
      <c r="B182" s="356"/>
      <c r="C182" s="290" t="str">
        <f>IF(COMPTE1!$V182&lt;&gt;"",COMPTE1!$V182,IF(COMPTE1!$W182&lt;&gt;"",COMPTE1!$W182,IF(COMPTE1!$X182&lt;&gt;"",COMPTE1!$X182,IF(COMPTE1!$AB182&lt;&gt;"",COMPTE1!$AB182,IF(COMPTE1!$AF182&lt;&gt;"",COMPTE1!$AF182,IF(COMPTE1!$AG182&lt;&gt;"",COMPTE1!$AG182,IF(COMPTE1!$AH182&lt;&gt;"",COMPTE1!$AH182,COMPTE1!$AC182)))))))</f>
        <v/>
      </c>
      <c r="D182" s="9"/>
      <c r="E182" s="359">
        <f t="shared" si="99"/>
        <v>0</v>
      </c>
      <c r="F182" s="20"/>
      <c r="G182" s="335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319"/>
      <c r="U182" s="319"/>
      <c r="V182" s="289" t="str">
        <f t="shared" si="78"/>
        <v/>
      </c>
      <c r="W182" s="289" t="str">
        <f t="shared" si="79"/>
        <v/>
      </c>
      <c r="X182" s="289" t="str">
        <f t="shared" si="80"/>
        <v/>
      </c>
      <c r="Y182" s="290" t="str">
        <f t="shared" si="91"/>
        <v/>
      </c>
      <c r="Z182" s="290" t="str">
        <f t="shared" si="100"/>
        <v/>
      </c>
      <c r="AA182" s="290" t="str">
        <f t="shared" si="101"/>
        <v/>
      </c>
      <c r="AB182" s="293" t="str">
        <f t="shared" si="83"/>
        <v/>
      </c>
      <c r="AC182" s="293" t="str">
        <f t="shared" si="84"/>
        <v/>
      </c>
      <c r="AD182" s="293" t="str">
        <f t="shared" si="102"/>
        <v/>
      </c>
      <c r="AE182" s="293" t="str">
        <f t="shared" si="103"/>
        <v/>
      </c>
      <c r="AF182" s="295" t="str">
        <f t="shared" si="87"/>
        <v/>
      </c>
      <c r="AG182" s="295" t="str">
        <f t="shared" si="88"/>
        <v/>
      </c>
      <c r="AH182" s="295" t="str">
        <f t="shared" si="89"/>
        <v/>
      </c>
      <c r="AI182" s="295" t="str">
        <f t="shared" si="92"/>
        <v/>
      </c>
      <c r="AJ182" s="295" t="str">
        <f t="shared" si="93"/>
        <v/>
      </c>
      <c r="AS182" s="295" t="str">
        <f t="shared" si="104"/>
        <v/>
      </c>
      <c r="BV182" s="42"/>
    </row>
    <row r="183" spans="1:74" ht="39.950000000000003" customHeight="1">
      <c r="A183" s="355"/>
      <c r="B183" s="356"/>
      <c r="C183" s="290" t="str">
        <f>IF(COMPTE1!$V183&lt;&gt;"",COMPTE1!$V183,IF(COMPTE1!$W183&lt;&gt;"",COMPTE1!$W183,IF(COMPTE1!$X183&lt;&gt;"",COMPTE1!$X183,IF(COMPTE1!$AB183&lt;&gt;"",COMPTE1!$AB183,IF(COMPTE1!$AF183&lt;&gt;"",COMPTE1!$AF183,IF(COMPTE1!$AG183&lt;&gt;"",COMPTE1!$AG183,IF(COMPTE1!$AH183&lt;&gt;"",COMPTE1!$AH183,COMPTE1!$AC183)))))))</f>
        <v/>
      </c>
      <c r="D183" s="9"/>
      <c r="E183" s="359">
        <f t="shared" si="99"/>
        <v>0</v>
      </c>
      <c r="F183" s="20"/>
      <c r="G183" s="335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319"/>
      <c r="U183" s="319"/>
      <c r="V183" s="289" t="str">
        <f t="shared" si="78"/>
        <v/>
      </c>
      <c r="W183" s="289" t="str">
        <f t="shared" si="79"/>
        <v/>
      </c>
      <c r="X183" s="289" t="str">
        <f t="shared" si="80"/>
        <v/>
      </c>
      <c r="Y183" s="290" t="str">
        <f t="shared" si="91"/>
        <v/>
      </c>
      <c r="Z183" s="290" t="str">
        <f t="shared" si="100"/>
        <v/>
      </c>
      <c r="AA183" s="290" t="str">
        <f t="shared" si="101"/>
        <v/>
      </c>
      <c r="AB183" s="293" t="str">
        <f t="shared" si="83"/>
        <v/>
      </c>
      <c r="AC183" s="293" t="str">
        <f t="shared" si="84"/>
        <v/>
      </c>
      <c r="AD183" s="293" t="str">
        <f t="shared" si="102"/>
        <v/>
      </c>
      <c r="AE183" s="293" t="str">
        <f t="shared" si="103"/>
        <v/>
      </c>
      <c r="AF183" s="295" t="str">
        <f t="shared" si="87"/>
        <v/>
      </c>
      <c r="AG183" s="295" t="str">
        <f t="shared" si="88"/>
        <v/>
      </c>
      <c r="AH183" s="295" t="str">
        <f t="shared" si="89"/>
        <v/>
      </c>
      <c r="AI183" s="295" t="str">
        <f t="shared" si="92"/>
        <v/>
      </c>
      <c r="AJ183" s="295" t="str">
        <f t="shared" si="93"/>
        <v/>
      </c>
      <c r="AS183" s="295" t="str">
        <f t="shared" si="104"/>
        <v/>
      </c>
      <c r="BV183" s="42"/>
    </row>
    <row r="184" spans="1:74" ht="39.950000000000003" customHeight="1">
      <c r="A184" s="355"/>
      <c r="B184" s="356"/>
      <c r="C184" s="290" t="str">
        <f>IF(COMPTE1!$V184&lt;&gt;"",COMPTE1!$V184,IF(COMPTE1!$W184&lt;&gt;"",COMPTE1!$W184,IF(COMPTE1!$X184&lt;&gt;"",COMPTE1!$X184,IF(COMPTE1!$AB184&lt;&gt;"",COMPTE1!$AB184,IF(COMPTE1!$AF184&lt;&gt;"",COMPTE1!$AF184,IF(COMPTE1!$AG184&lt;&gt;"",COMPTE1!$AG184,IF(COMPTE1!$AH184&lt;&gt;"",COMPTE1!$AH184,COMPTE1!$AC184)))))))</f>
        <v/>
      </c>
      <c r="D184" s="9"/>
      <c r="E184" s="359">
        <f t="shared" si="99"/>
        <v>0</v>
      </c>
      <c r="F184" s="20"/>
      <c r="G184" s="335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319"/>
      <c r="U184" s="319"/>
      <c r="V184" s="289" t="str">
        <f t="shared" si="78"/>
        <v/>
      </c>
      <c r="W184" s="289" t="str">
        <f t="shared" si="79"/>
        <v/>
      </c>
      <c r="X184" s="289" t="str">
        <f t="shared" si="80"/>
        <v/>
      </c>
      <c r="Y184" s="290" t="str">
        <f t="shared" si="91"/>
        <v/>
      </c>
      <c r="Z184" s="290" t="str">
        <f t="shared" si="100"/>
        <v/>
      </c>
      <c r="AA184" s="290" t="str">
        <f t="shared" si="101"/>
        <v/>
      </c>
      <c r="AB184" s="293" t="str">
        <f t="shared" si="83"/>
        <v/>
      </c>
      <c r="AC184" s="293" t="str">
        <f t="shared" si="84"/>
        <v/>
      </c>
      <c r="AD184" s="293" t="str">
        <f t="shared" si="102"/>
        <v/>
      </c>
      <c r="AE184" s="293" t="str">
        <f t="shared" si="103"/>
        <v/>
      </c>
      <c r="AF184" s="295" t="str">
        <f t="shared" si="87"/>
        <v/>
      </c>
      <c r="AG184" s="295" t="str">
        <f t="shared" si="88"/>
        <v/>
      </c>
      <c r="AH184" s="295" t="str">
        <f t="shared" si="89"/>
        <v/>
      </c>
      <c r="AI184" s="295" t="str">
        <f t="shared" si="92"/>
        <v/>
      </c>
      <c r="AJ184" s="295" t="str">
        <f t="shared" si="93"/>
        <v/>
      </c>
      <c r="AS184" s="295" t="str">
        <f t="shared" si="104"/>
        <v/>
      </c>
      <c r="BV184" s="42"/>
    </row>
    <row r="185" spans="1:74" ht="39.950000000000003" customHeight="1">
      <c r="A185" s="355"/>
      <c r="B185" s="356"/>
      <c r="C185" s="290" t="str">
        <f>IF(COMPTE1!$V185&lt;&gt;"",COMPTE1!$V185,IF(COMPTE1!$W185&lt;&gt;"",COMPTE1!$W185,IF(COMPTE1!$X185&lt;&gt;"",COMPTE1!$X185,IF(COMPTE1!$AB185&lt;&gt;"",COMPTE1!$AB185,IF(COMPTE1!$AF185&lt;&gt;"",COMPTE1!$AF185,IF(COMPTE1!$AG185&lt;&gt;"",COMPTE1!$AG185,IF(COMPTE1!$AH185&lt;&gt;"",COMPTE1!$AH185,COMPTE1!$AC185)))))))</f>
        <v/>
      </c>
      <c r="D185" s="9"/>
      <c r="E185" s="359">
        <f t="shared" si="99"/>
        <v>0</v>
      </c>
      <c r="F185" s="20"/>
      <c r="G185" s="335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319"/>
      <c r="U185" s="319"/>
      <c r="V185" s="289" t="str">
        <f t="shared" si="78"/>
        <v/>
      </c>
      <c r="W185" s="289" t="str">
        <f t="shared" si="79"/>
        <v/>
      </c>
      <c r="X185" s="289" t="str">
        <f t="shared" si="80"/>
        <v/>
      </c>
      <c r="Y185" s="290" t="str">
        <f t="shared" si="91"/>
        <v/>
      </c>
      <c r="Z185" s="290" t="str">
        <f t="shared" si="100"/>
        <v/>
      </c>
      <c r="AA185" s="290" t="str">
        <f t="shared" si="101"/>
        <v/>
      </c>
      <c r="AB185" s="293" t="str">
        <f t="shared" si="83"/>
        <v/>
      </c>
      <c r="AC185" s="293" t="str">
        <f t="shared" si="84"/>
        <v/>
      </c>
      <c r="AD185" s="293" t="str">
        <f t="shared" si="102"/>
        <v/>
      </c>
      <c r="AE185" s="293" t="str">
        <f t="shared" si="103"/>
        <v/>
      </c>
      <c r="AF185" s="295" t="str">
        <f t="shared" si="87"/>
        <v/>
      </c>
      <c r="AG185" s="295" t="str">
        <f t="shared" si="88"/>
        <v/>
      </c>
      <c r="AH185" s="295" t="str">
        <f t="shared" si="89"/>
        <v/>
      </c>
      <c r="AI185" s="295" t="str">
        <f t="shared" si="92"/>
        <v/>
      </c>
      <c r="AJ185" s="295" t="str">
        <f t="shared" si="93"/>
        <v/>
      </c>
      <c r="AS185" s="295" t="str">
        <f t="shared" si="104"/>
        <v/>
      </c>
      <c r="BV185" s="42"/>
    </row>
    <row r="186" spans="1:74" ht="39.950000000000003" customHeight="1">
      <c r="A186" s="355"/>
      <c r="B186" s="356"/>
      <c r="C186" s="290" t="str">
        <f>IF(COMPTE1!$V186&lt;&gt;"",COMPTE1!$V186,IF(COMPTE1!$W186&lt;&gt;"",COMPTE1!$W186,IF(COMPTE1!$X186&lt;&gt;"",COMPTE1!$X186,IF(COMPTE1!$AB186&lt;&gt;"",COMPTE1!$AB186,IF(COMPTE1!$AF186&lt;&gt;"",COMPTE1!$AF186,IF(COMPTE1!$AG186&lt;&gt;"",COMPTE1!$AG186,IF(COMPTE1!$AH186&lt;&gt;"",COMPTE1!$AH186,COMPTE1!$AC186)))))))</f>
        <v/>
      </c>
      <c r="D186" s="9"/>
      <c r="E186" s="359">
        <f t="shared" si="99"/>
        <v>0</v>
      </c>
      <c r="F186" s="20"/>
      <c r="G186" s="335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319"/>
      <c r="U186" s="319"/>
      <c r="V186" s="289" t="str">
        <f t="shared" si="78"/>
        <v/>
      </c>
      <c r="W186" s="289" t="str">
        <f t="shared" si="79"/>
        <v/>
      </c>
      <c r="X186" s="289" t="str">
        <f t="shared" si="80"/>
        <v/>
      </c>
      <c r="Y186" s="290" t="str">
        <f t="shared" si="91"/>
        <v/>
      </c>
      <c r="Z186" s="290" t="str">
        <f t="shared" si="100"/>
        <v/>
      </c>
      <c r="AA186" s="290" t="str">
        <f t="shared" si="101"/>
        <v/>
      </c>
      <c r="AB186" s="293" t="str">
        <f t="shared" si="83"/>
        <v/>
      </c>
      <c r="AC186" s="293" t="str">
        <f t="shared" si="84"/>
        <v/>
      </c>
      <c r="AD186" s="293" t="str">
        <f t="shared" si="102"/>
        <v/>
      </c>
      <c r="AE186" s="293" t="str">
        <f t="shared" si="103"/>
        <v/>
      </c>
      <c r="AF186" s="295" t="str">
        <f t="shared" si="87"/>
        <v/>
      </c>
      <c r="AG186" s="295" t="str">
        <f t="shared" si="88"/>
        <v/>
      </c>
      <c r="AH186" s="295" t="str">
        <f t="shared" si="89"/>
        <v/>
      </c>
      <c r="AI186" s="295" t="str">
        <f t="shared" si="92"/>
        <v/>
      </c>
      <c r="AJ186" s="295" t="str">
        <f t="shared" si="93"/>
        <v/>
      </c>
      <c r="AS186" s="295" t="str">
        <f t="shared" si="104"/>
        <v/>
      </c>
      <c r="BV186" s="42"/>
    </row>
    <row r="187" spans="1:74" ht="39.950000000000003" customHeight="1">
      <c r="A187" s="355"/>
      <c r="B187" s="356"/>
      <c r="C187" s="290" t="str">
        <f>IF(COMPTE1!$V187&lt;&gt;"",COMPTE1!$V187,IF(COMPTE1!$W187&lt;&gt;"",COMPTE1!$W187,IF(COMPTE1!$X187&lt;&gt;"",COMPTE1!$X187,IF(COMPTE1!$AB187&lt;&gt;"",COMPTE1!$AB187,IF(COMPTE1!$AF187&lt;&gt;"",COMPTE1!$AF187,IF(COMPTE1!$AG187&lt;&gt;"",COMPTE1!$AG187,IF(COMPTE1!$AH187&lt;&gt;"",COMPTE1!$AH187,COMPTE1!$AC187)))))))</f>
        <v/>
      </c>
      <c r="D187" s="9"/>
      <c r="E187" s="359">
        <f t="shared" si="99"/>
        <v>0</v>
      </c>
      <c r="F187" s="20"/>
      <c r="G187" s="335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319"/>
      <c r="U187" s="319"/>
      <c r="V187" s="289" t="str">
        <f t="shared" si="78"/>
        <v/>
      </c>
      <c r="W187" s="289" t="str">
        <f t="shared" si="79"/>
        <v/>
      </c>
      <c r="X187" s="289" t="str">
        <f t="shared" si="80"/>
        <v/>
      </c>
      <c r="Y187" s="290" t="str">
        <f t="shared" si="91"/>
        <v/>
      </c>
      <c r="Z187" s="290" t="str">
        <f t="shared" si="100"/>
        <v/>
      </c>
      <c r="AA187" s="290" t="str">
        <f t="shared" si="101"/>
        <v/>
      </c>
      <c r="AB187" s="293" t="str">
        <f t="shared" si="83"/>
        <v/>
      </c>
      <c r="AC187" s="293" t="str">
        <f t="shared" si="84"/>
        <v/>
      </c>
      <c r="AD187" s="293" t="str">
        <f t="shared" si="102"/>
        <v/>
      </c>
      <c r="AE187" s="293" t="str">
        <f t="shared" si="103"/>
        <v/>
      </c>
      <c r="AF187" s="295" t="str">
        <f t="shared" si="87"/>
        <v/>
      </c>
      <c r="AG187" s="295" t="str">
        <f t="shared" si="88"/>
        <v/>
      </c>
      <c r="AH187" s="295" t="str">
        <f t="shared" si="89"/>
        <v/>
      </c>
      <c r="AI187" s="295" t="str">
        <f t="shared" si="92"/>
        <v/>
      </c>
      <c r="AJ187" s="295" t="str">
        <f t="shared" si="93"/>
        <v/>
      </c>
      <c r="AS187" s="295" t="str">
        <f t="shared" si="104"/>
        <v/>
      </c>
    </row>
    <row r="188" spans="1:74" ht="39.950000000000003" customHeight="1">
      <c r="A188" s="355"/>
      <c r="B188" s="356"/>
      <c r="C188" s="290" t="str">
        <f>IF(COMPTE1!$V188&lt;&gt;"",COMPTE1!$V188,IF(COMPTE1!$W188&lt;&gt;"",COMPTE1!$W188,IF(COMPTE1!$X188&lt;&gt;"",COMPTE1!$X188,IF(COMPTE1!$AB188&lt;&gt;"",COMPTE1!$AB188,IF(COMPTE1!$AF188&lt;&gt;"",COMPTE1!$AF188,IF(COMPTE1!$AG188&lt;&gt;"",COMPTE1!$AG188,IF(COMPTE1!$AH188&lt;&gt;"",COMPTE1!$AH188,COMPTE1!$AC188)))))))</f>
        <v/>
      </c>
      <c r="D188" s="9"/>
      <c r="E188" s="359">
        <f t="shared" si="99"/>
        <v>0</v>
      </c>
      <c r="F188" s="20"/>
      <c r="G188" s="335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319"/>
      <c r="U188" s="319"/>
      <c r="V188" s="289" t="str">
        <f t="shared" si="78"/>
        <v/>
      </c>
      <c r="W188" s="289" t="str">
        <f t="shared" si="79"/>
        <v/>
      </c>
      <c r="X188" s="289" t="str">
        <f t="shared" si="80"/>
        <v/>
      </c>
      <c r="Y188" s="290" t="str">
        <f t="shared" si="91"/>
        <v/>
      </c>
      <c r="Z188" s="290" t="str">
        <f t="shared" si="100"/>
        <v/>
      </c>
      <c r="AA188" s="290" t="str">
        <f t="shared" si="101"/>
        <v/>
      </c>
      <c r="AB188" s="293" t="str">
        <f t="shared" si="83"/>
        <v/>
      </c>
      <c r="AC188" s="293" t="str">
        <f t="shared" si="84"/>
        <v/>
      </c>
      <c r="AD188" s="293" t="str">
        <f t="shared" si="102"/>
        <v/>
      </c>
      <c r="AE188" s="293" t="str">
        <f t="shared" si="103"/>
        <v/>
      </c>
      <c r="AF188" s="295" t="str">
        <f t="shared" si="87"/>
        <v/>
      </c>
      <c r="AG188" s="295" t="str">
        <f t="shared" si="88"/>
        <v/>
      </c>
      <c r="AH188" s="295" t="str">
        <f t="shared" si="89"/>
        <v/>
      </c>
      <c r="AI188" s="295" t="str">
        <f t="shared" si="92"/>
        <v/>
      </c>
      <c r="AJ188" s="295" t="str">
        <f t="shared" si="93"/>
        <v/>
      </c>
      <c r="AS188" s="295" t="str">
        <f t="shared" si="104"/>
        <v/>
      </c>
    </row>
    <row r="189" spans="1:74" ht="39.950000000000003" customHeight="1">
      <c r="A189" s="355"/>
      <c r="B189" s="356"/>
      <c r="C189" s="290" t="str">
        <f>IF(COMPTE1!$V189&lt;&gt;"",COMPTE1!$V189,IF(COMPTE1!$W189&lt;&gt;"",COMPTE1!$W189,IF(COMPTE1!$X189&lt;&gt;"",COMPTE1!$X189,IF(COMPTE1!$AB189&lt;&gt;"",COMPTE1!$AB189,IF(COMPTE1!$AF189&lt;&gt;"",COMPTE1!$AF189,IF(COMPTE1!$AG189&lt;&gt;"",COMPTE1!$AG189,IF(COMPTE1!$AH189&lt;&gt;"",COMPTE1!$AH189,COMPTE1!$AC189)))))))</f>
        <v/>
      </c>
      <c r="D189" s="9"/>
      <c r="E189" s="359">
        <f t="shared" si="99"/>
        <v>0</v>
      </c>
      <c r="F189" s="20"/>
      <c r="G189" s="335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319"/>
      <c r="U189" s="319"/>
      <c r="V189" s="289" t="str">
        <f t="shared" si="78"/>
        <v/>
      </c>
      <c r="W189" s="289" t="str">
        <f t="shared" si="79"/>
        <v/>
      </c>
      <c r="X189" s="289" t="str">
        <f t="shared" si="80"/>
        <v/>
      </c>
      <c r="Y189" s="290" t="str">
        <f t="shared" si="91"/>
        <v/>
      </c>
      <c r="Z189" s="290" t="str">
        <f t="shared" si="100"/>
        <v/>
      </c>
      <c r="AA189" s="290" t="str">
        <f t="shared" si="101"/>
        <v/>
      </c>
      <c r="AB189" s="293" t="str">
        <f t="shared" si="83"/>
        <v/>
      </c>
      <c r="AC189" s="293" t="str">
        <f t="shared" si="84"/>
        <v/>
      </c>
      <c r="AD189" s="293" t="str">
        <f t="shared" si="102"/>
        <v/>
      </c>
      <c r="AE189" s="293" t="str">
        <f t="shared" si="103"/>
        <v/>
      </c>
      <c r="AF189" s="295" t="str">
        <f t="shared" si="87"/>
        <v/>
      </c>
      <c r="AG189" s="295" t="str">
        <f t="shared" si="88"/>
        <v/>
      </c>
      <c r="AH189" s="295" t="str">
        <f t="shared" si="89"/>
        <v/>
      </c>
      <c r="AI189" s="295" t="str">
        <f t="shared" si="92"/>
        <v/>
      </c>
      <c r="AJ189" s="295" t="str">
        <f t="shared" si="93"/>
        <v/>
      </c>
      <c r="AS189" s="295" t="str">
        <f t="shared" si="104"/>
        <v/>
      </c>
    </row>
    <row r="190" spans="1:74" ht="39.950000000000003" customHeight="1">
      <c r="A190" s="355"/>
      <c r="B190" s="356"/>
      <c r="C190" s="290" t="str">
        <f>IF(COMPTE1!$V190&lt;&gt;"",COMPTE1!$V190,IF(COMPTE1!$W190&lt;&gt;"",COMPTE1!$W190,IF(COMPTE1!$X190&lt;&gt;"",COMPTE1!$X190,IF(COMPTE1!$AB190&lt;&gt;"",COMPTE1!$AB190,IF(COMPTE1!$AF190&lt;&gt;"",COMPTE1!$AF190,IF(COMPTE1!$AG190&lt;&gt;"",COMPTE1!$AG190,IF(COMPTE1!$AH190&lt;&gt;"",COMPTE1!$AH190,COMPTE1!$AC190)))))))</f>
        <v/>
      </c>
      <c r="D190" s="9"/>
      <c r="E190" s="359">
        <f t="shared" si="99"/>
        <v>0</v>
      </c>
      <c r="F190" s="20"/>
      <c r="G190" s="335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319"/>
      <c r="U190" s="319"/>
      <c r="V190" s="289" t="str">
        <f t="shared" si="78"/>
        <v/>
      </c>
      <c r="W190" s="289" t="str">
        <f t="shared" si="79"/>
        <v/>
      </c>
      <c r="X190" s="289" t="str">
        <f t="shared" si="80"/>
        <v/>
      </c>
      <c r="Y190" s="290" t="str">
        <f t="shared" si="91"/>
        <v/>
      </c>
      <c r="Z190" s="290" t="str">
        <f t="shared" si="100"/>
        <v/>
      </c>
      <c r="AA190" s="290" t="str">
        <f t="shared" si="101"/>
        <v/>
      </c>
      <c r="AB190" s="293" t="str">
        <f t="shared" si="83"/>
        <v/>
      </c>
      <c r="AC190" s="293" t="str">
        <f t="shared" si="84"/>
        <v/>
      </c>
      <c r="AD190" s="293" t="str">
        <f t="shared" si="102"/>
        <v/>
      </c>
      <c r="AE190" s="293" t="str">
        <f t="shared" si="103"/>
        <v/>
      </c>
      <c r="AF190" s="295" t="str">
        <f t="shared" si="87"/>
        <v/>
      </c>
      <c r="AG190" s="295" t="str">
        <f t="shared" si="88"/>
        <v/>
      </c>
      <c r="AH190" s="295" t="str">
        <f t="shared" si="89"/>
        <v/>
      </c>
      <c r="AI190" s="295" t="str">
        <f t="shared" si="92"/>
        <v/>
      </c>
      <c r="AJ190" s="295" t="str">
        <f t="shared" si="93"/>
        <v/>
      </c>
      <c r="AS190" s="295" t="str">
        <f t="shared" si="104"/>
        <v/>
      </c>
    </row>
    <row r="191" spans="1:74" ht="39.950000000000003" customHeight="1">
      <c r="A191" s="355"/>
      <c r="B191" s="356"/>
      <c r="C191" s="290" t="str">
        <f>IF(COMPTE1!$V191&lt;&gt;"",COMPTE1!$V191,IF(COMPTE1!$W191&lt;&gt;"",COMPTE1!$W191,IF(COMPTE1!$X191&lt;&gt;"",COMPTE1!$X191,IF(COMPTE1!$AB191&lt;&gt;"",COMPTE1!$AB191,IF(COMPTE1!$AF191&lt;&gt;"",COMPTE1!$AF191,IF(COMPTE1!$AG191&lt;&gt;"",COMPTE1!$AG191,IF(COMPTE1!$AH191&lt;&gt;"",COMPTE1!$AH191,COMPTE1!$AC191)))))))</f>
        <v/>
      </c>
      <c r="D191" s="9"/>
      <c r="E191" s="359">
        <f t="shared" si="99"/>
        <v>0</v>
      </c>
      <c r="F191" s="20"/>
      <c r="G191" s="335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319"/>
      <c r="U191" s="319"/>
      <c r="V191" s="289" t="str">
        <f t="shared" si="78"/>
        <v/>
      </c>
      <c r="W191" s="289" t="str">
        <f t="shared" si="79"/>
        <v/>
      </c>
      <c r="X191" s="289" t="str">
        <f t="shared" si="80"/>
        <v/>
      </c>
      <c r="Y191" s="290" t="str">
        <f t="shared" si="91"/>
        <v/>
      </c>
      <c r="Z191" s="290" t="str">
        <f t="shared" si="100"/>
        <v/>
      </c>
      <c r="AA191" s="290" t="str">
        <f t="shared" si="101"/>
        <v/>
      </c>
      <c r="AB191" s="293" t="str">
        <f t="shared" si="83"/>
        <v/>
      </c>
      <c r="AC191" s="293" t="str">
        <f t="shared" si="84"/>
        <v/>
      </c>
      <c r="AD191" s="293" t="str">
        <f t="shared" si="102"/>
        <v/>
      </c>
      <c r="AE191" s="293" t="str">
        <f t="shared" si="103"/>
        <v/>
      </c>
      <c r="AF191" s="295" t="str">
        <f t="shared" si="87"/>
        <v/>
      </c>
      <c r="AG191" s="295" t="str">
        <f t="shared" si="88"/>
        <v/>
      </c>
      <c r="AH191" s="295" t="str">
        <f t="shared" si="89"/>
        <v/>
      </c>
      <c r="AI191" s="295" t="str">
        <f t="shared" si="92"/>
        <v/>
      </c>
      <c r="AJ191" s="295" t="str">
        <f t="shared" si="93"/>
        <v/>
      </c>
      <c r="AS191" s="295" t="str">
        <f t="shared" si="104"/>
        <v/>
      </c>
    </row>
    <row r="192" spans="1:74" ht="39.950000000000003" customHeight="1">
      <c r="A192" s="355"/>
      <c r="B192" s="356"/>
      <c r="C192" s="290" t="str">
        <f>IF(COMPTE1!$V192&lt;&gt;"",COMPTE1!$V192,IF(COMPTE1!$W192&lt;&gt;"",COMPTE1!$W192,IF(COMPTE1!$X192&lt;&gt;"",COMPTE1!$X192,IF(COMPTE1!$AB192&lt;&gt;"",COMPTE1!$AB192,IF(COMPTE1!$AF192&lt;&gt;"",COMPTE1!$AF192,IF(COMPTE1!$AG192&lt;&gt;"",COMPTE1!$AG192,IF(COMPTE1!$AH192&lt;&gt;"",COMPTE1!$AH192,COMPTE1!$AC192)))))))</f>
        <v/>
      </c>
      <c r="D192" s="9"/>
      <c r="E192" s="359">
        <f t="shared" si="99"/>
        <v>0</v>
      </c>
      <c r="F192" s="20"/>
      <c r="G192" s="335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319"/>
      <c r="U192" s="319"/>
      <c r="V192" s="289" t="str">
        <f t="shared" si="78"/>
        <v/>
      </c>
      <c r="W192" s="289" t="str">
        <f t="shared" si="79"/>
        <v/>
      </c>
      <c r="X192" s="289" t="str">
        <f t="shared" si="80"/>
        <v/>
      </c>
      <c r="Y192" s="290" t="str">
        <f t="shared" si="91"/>
        <v/>
      </c>
      <c r="Z192" s="290" t="str">
        <f t="shared" si="100"/>
        <v/>
      </c>
      <c r="AA192" s="290" t="str">
        <f t="shared" si="101"/>
        <v/>
      </c>
      <c r="AB192" s="293" t="str">
        <f t="shared" si="83"/>
        <v/>
      </c>
      <c r="AC192" s="293" t="str">
        <f t="shared" si="84"/>
        <v/>
      </c>
      <c r="AD192" s="293" t="str">
        <f t="shared" si="102"/>
        <v/>
      </c>
      <c r="AE192" s="293" t="str">
        <f t="shared" si="103"/>
        <v/>
      </c>
      <c r="AF192" s="295" t="str">
        <f t="shared" si="87"/>
        <v/>
      </c>
      <c r="AG192" s="295" t="str">
        <f t="shared" si="88"/>
        <v/>
      </c>
      <c r="AH192" s="295" t="str">
        <f t="shared" si="89"/>
        <v/>
      </c>
      <c r="AI192" s="295" t="str">
        <f t="shared" si="92"/>
        <v/>
      </c>
      <c r="AJ192" s="295" t="str">
        <f t="shared" si="93"/>
        <v/>
      </c>
      <c r="AS192" s="295" t="str">
        <f t="shared" si="104"/>
        <v/>
      </c>
    </row>
    <row r="193" spans="1:45" ht="39.950000000000003" customHeight="1">
      <c r="A193" s="355"/>
      <c r="B193" s="356"/>
      <c r="C193" s="290" t="str">
        <f>IF(COMPTE1!$V193&lt;&gt;"",COMPTE1!$V193,IF(COMPTE1!$W193&lt;&gt;"",COMPTE1!$W193,IF(COMPTE1!$X193&lt;&gt;"",COMPTE1!$X193,IF(COMPTE1!$AB193&lt;&gt;"",COMPTE1!$AB193,IF(COMPTE1!$AF193&lt;&gt;"",COMPTE1!$AF193,IF(COMPTE1!$AG193&lt;&gt;"",COMPTE1!$AG193,IF(COMPTE1!$AH193&lt;&gt;"",COMPTE1!$AH193,COMPTE1!$AC193)))))))</f>
        <v/>
      </c>
      <c r="D193" s="9"/>
      <c r="E193" s="359">
        <f t="shared" si="99"/>
        <v>0</v>
      </c>
      <c r="F193" s="20"/>
      <c r="G193" s="335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319"/>
      <c r="U193" s="319"/>
      <c r="V193" s="289" t="str">
        <f t="shared" si="78"/>
        <v/>
      </c>
      <c r="W193" s="289" t="str">
        <f t="shared" si="79"/>
        <v/>
      </c>
      <c r="X193" s="289" t="str">
        <f t="shared" si="80"/>
        <v/>
      </c>
      <c r="Y193" s="290" t="str">
        <f t="shared" si="91"/>
        <v/>
      </c>
      <c r="Z193" s="290" t="str">
        <f t="shared" si="100"/>
        <v/>
      </c>
      <c r="AA193" s="290" t="str">
        <f t="shared" si="101"/>
        <v/>
      </c>
      <c r="AB193" s="293" t="str">
        <f t="shared" si="83"/>
        <v/>
      </c>
      <c r="AC193" s="293" t="str">
        <f t="shared" si="84"/>
        <v/>
      </c>
      <c r="AD193" s="293" t="str">
        <f t="shared" si="102"/>
        <v/>
      </c>
      <c r="AE193" s="293" t="str">
        <f t="shared" si="103"/>
        <v/>
      </c>
      <c r="AF193" s="295" t="str">
        <f t="shared" si="87"/>
        <v/>
      </c>
      <c r="AG193" s="295" t="str">
        <f t="shared" si="88"/>
        <v/>
      </c>
      <c r="AH193" s="295" t="str">
        <f t="shared" si="89"/>
        <v/>
      </c>
      <c r="AI193" s="295" t="str">
        <f t="shared" si="92"/>
        <v/>
      </c>
      <c r="AJ193" s="295" t="str">
        <f t="shared" si="93"/>
        <v/>
      </c>
      <c r="AS193" s="295" t="str">
        <f t="shared" si="104"/>
        <v/>
      </c>
    </row>
    <row r="194" spans="1:45" ht="39.950000000000003" customHeight="1">
      <c r="A194" s="355"/>
      <c r="B194" s="356"/>
      <c r="C194" s="290" t="str">
        <f>IF(COMPTE1!$V194&lt;&gt;"",COMPTE1!$V194,IF(COMPTE1!$W194&lt;&gt;"",COMPTE1!$W194,IF(COMPTE1!$X194&lt;&gt;"",COMPTE1!$X194,IF(COMPTE1!$AB194&lt;&gt;"",COMPTE1!$AB194,IF(COMPTE1!$AF194&lt;&gt;"",COMPTE1!$AF194,IF(COMPTE1!$AG194&lt;&gt;"",COMPTE1!$AG194,IF(COMPTE1!$AH194&lt;&gt;"",COMPTE1!$AH194,COMPTE1!$AC194)))))))</f>
        <v/>
      </c>
      <c r="D194" s="9"/>
      <c r="E194" s="359">
        <f t="shared" si="99"/>
        <v>0</v>
      </c>
      <c r="F194" s="20"/>
      <c r="G194" s="335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319"/>
      <c r="U194" s="319"/>
      <c r="V194" s="289" t="str">
        <f t="shared" si="78"/>
        <v/>
      </c>
      <c r="W194" s="289" t="str">
        <f t="shared" si="79"/>
        <v/>
      </c>
      <c r="X194" s="289" t="str">
        <f t="shared" si="80"/>
        <v/>
      </c>
      <c r="Y194" s="290" t="str">
        <f t="shared" si="91"/>
        <v/>
      </c>
      <c r="Z194" s="290" t="str">
        <f t="shared" si="100"/>
        <v/>
      </c>
      <c r="AA194" s="290" t="str">
        <f t="shared" si="101"/>
        <v/>
      </c>
      <c r="AB194" s="293" t="str">
        <f t="shared" si="83"/>
        <v/>
      </c>
      <c r="AC194" s="293" t="str">
        <f t="shared" si="84"/>
        <v/>
      </c>
      <c r="AD194" s="293" t="str">
        <f t="shared" si="102"/>
        <v/>
      </c>
      <c r="AE194" s="293" t="str">
        <f t="shared" si="103"/>
        <v/>
      </c>
      <c r="AF194" s="295" t="str">
        <f t="shared" si="87"/>
        <v/>
      </c>
      <c r="AG194" s="295" t="str">
        <f t="shared" si="88"/>
        <v/>
      </c>
      <c r="AH194" s="295" t="str">
        <f t="shared" si="89"/>
        <v/>
      </c>
      <c r="AI194" s="295" t="str">
        <f t="shared" si="92"/>
        <v/>
      </c>
      <c r="AJ194" s="295" t="str">
        <f t="shared" si="93"/>
        <v/>
      </c>
      <c r="AS194" s="295" t="str">
        <f t="shared" si="104"/>
        <v/>
      </c>
    </row>
    <row r="195" spans="1:45" ht="39.950000000000003" customHeight="1">
      <c r="A195" s="355"/>
      <c r="B195" s="356"/>
      <c r="C195" s="290" t="str">
        <f>IF(COMPTE1!$V195&lt;&gt;"",COMPTE1!$V195,IF(COMPTE1!$W195&lt;&gt;"",COMPTE1!$W195,IF(COMPTE1!$X195&lt;&gt;"",COMPTE1!$X195,IF(COMPTE1!$AB195&lt;&gt;"",COMPTE1!$AB195,IF(COMPTE1!$AF195&lt;&gt;"",COMPTE1!$AF195,IF(COMPTE1!$AG195&lt;&gt;"",COMPTE1!$AG195,IF(COMPTE1!$AH195&lt;&gt;"",COMPTE1!$AH195,COMPTE1!$AC195)))))))</f>
        <v/>
      </c>
      <c r="D195" s="9"/>
      <c r="E195" s="359">
        <f t="shared" si="99"/>
        <v>0</v>
      </c>
      <c r="F195" s="20"/>
      <c r="G195" s="335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319"/>
      <c r="U195" s="319"/>
      <c r="V195" s="289" t="str">
        <f t="shared" si="78"/>
        <v/>
      </c>
      <c r="W195" s="289" t="str">
        <f t="shared" si="79"/>
        <v/>
      </c>
      <c r="X195" s="289" t="str">
        <f t="shared" si="80"/>
        <v/>
      </c>
      <c r="Y195" s="290" t="str">
        <f t="shared" si="91"/>
        <v/>
      </c>
      <c r="Z195" s="290" t="str">
        <f t="shared" si="100"/>
        <v/>
      </c>
      <c r="AA195" s="290" t="str">
        <f t="shared" si="101"/>
        <v/>
      </c>
      <c r="AB195" s="293" t="str">
        <f t="shared" si="83"/>
        <v/>
      </c>
      <c r="AC195" s="293" t="str">
        <f t="shared" si="84"/>
        <v/>
      </c>
      <c r="AD195" s="293" t="str">
        <f t="shared" si="102"/>
        <v/>
      </c>
      <c r="AE195" s="293" t="str">
        <f t="shared" si="103"/>
        <v/>
      </c>
      <c r="AF195" s="295" t="str">
        <f t="shared" si="87"/>
        <v/>
      </c>
      <c r="AG195" s="295" t="str">
        <f t="shared" si="88"/>
        <v/>
      </c>
      <c r="AH195" s="295" t="str">
        <f t="shared" si="89"/>
        <v/>
      </c>
      <c r="AI195" s="295" t="str">
        <f t="shared" si="92"/>
        <v/>
      </c>
      <c r="AJ195" s="295" t="str">
        <f t="shared" si="93"/>
        <v/>
      </c>
      <c r="AS195" s="295" t="str">
        <f t="shared" si="104"/>
        <v/>
      </c>
    </row>
    <row r="196" spans="1:45" ht="39.950000000000003" customHeight="1">
      <c r="A196" s="355"/>
      <c r="B196" s="356"/>
      <c r="C196" s="290" t="str">
        <f>IF(COMPTE1!$V196&lt;&gt;"",COMPTE1!$V196,IF(COMPTE1!$W196&lt;&gt;"",COMPTE1!$W196,IF(COMPTE1!$X196&lt;&gt;"",COMPTE1!$X196,IF(COMPTE1!$AB196&lt;&gt;"",COMPTE1!$AB196,IF(COMPTE1!$AF196&lt;&gt;"",COMPTE1!$AF196,IF(COMPTE1!$AG196&lt;&gt;"",COMPTE1!$AG196,IF(COMPTE1!$AH196&lt;&gt;"",COMPTE1!$AH196,COMPTE1!$AC196)))))))</f>
        <v/>
      </c>
      <c r="D196" s="9"/>
      <c r="E196" s="359">
        <f t="shared" si="99"/>
        <v>0</v>
      </c>
      <c r="F196" s="20"/>
      <c r="G196" s="335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319"/>
      <c r="U196" s="319"/>
      <c r="V196" s="289" t="str">
        <f t="shared" si="78"/>
        <v/>
      </c>
      <c r="W196" s="289" t="str">
        <f t="shared" si="79"/>
        <v/>
      </c>
      <c r="X196" s="289" t="str">
        <f t="shared" si="80"/>
        <v/>
      </c>
      <c r="Y196" s="290" t="str">
        <f t="shared" si="91"/>
        <v/>
      </c>
      <c r="Z196" s="290" t="str">
        <f t="shared" si="100"/>
        <v/>
      </c>
      <c r="AA196" s="290" t="str">
        <f t="shared" si="101"/>
        <v/>
      </c>
      <c r="AB196" s="293" t="str">
        <f t="shared" si="83"/>
        <v/>
      </c>
      <c r="AC196" s="293" t="str">
        <f t="shared" si="84"/>
        <v/>
      </c>
      <c r="AD196" s="293" t="str">
        <f t="shared" si="102"/>
        <v/>
      </c>
      <c r="AE196" s="293" t="str">
        <f t="shared" si="103"/>
        <v/>
      </c>
      <c r="AF196" s="295" t="str">
        <f t="shared" si="87"/>
        <v/>
      </c>
      <c r="AG196" s="295" t="str">
        <f t="shared" si="88"/>
        <v/>
      </c>
      <c r="AH196" s="295" t="str">
        <f t="shared" si="89"/>
        <v/>
      </c>
      <c r="AI196" s="295" t="str">
        <f t="shared" si="92"/>
        <v/>
      </c>
      <c r="AJ196" s="295" t="str">
        <f t="shared" si="93"/>
        <v/>
      </c>
      <c r="AS196" s="295" t="str">
        <f t="shared" si="104"/>
        <v/>
      </c>
    </row>
    <row r="197" spans="1:45" ht="39.950000000000003" customHeight="1">
      <c r="A197" s="355"/>
      <c r="B197" s="356"/>
      <c r="C197" s="290" t="str">
        <f>IF(COMPTE1!$V197&lt;&gt;"",COMPTE1!$V197,IF(COMPTE1!$W197&lt;&gt;"",COMPTE1!$W197,IF(COMPTE1!$X197&lt;&gt;"",COMPTE1!$X197,IF(COMPTE1!$AB197&lt;&gt;"",COMPTE1!$AB197,IF(COMPTE1!$AF197&lt;&gt;"",COMPTE1!$AF197,IF(COMPTE1!$AG197&lt;&gt;"",COMPTE1!$AG197,IF(COMPTE1!$AH197&lt;&gt;"",COMPTE1!$AH197,COMPTE1!$AC197)))))))</f>
        <v/>
      </c>
      <c r="D197" s="9"/>
      <c r="E197" s="359">
        <f t="shared" si="99"/>
        <v>0</v>
      </c>
      <c r="F197" s="20"/>
      <c r="G197" s="335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319"/>
      <c r="U197" s="319"/>
      <c r="V197" s="289" t="str">
        <f t="shared" si="78"/>
        <v/>
      </c>
      <c r="W197" s="289" t="str">
        <f t="shared" si="79"/>
        <v/>
      </c>
      <c r="X197" s="289" t="str">
        <f t="shared" si="80"/>
        <v/>
      </c>
      <c r="Y197" s="290" t="str">
        <f t="shared" si="91"/>
        <v/>
      </c>
      <c r="Z197" s="290" t="str">
        <f t="shared" si="100"/>
        <v/>
      </c>
      <c r="AA197" s="290" t="str">
        <f t="shared" si="101"/>
        <v/>
      </c>
      <c r="AB197" s="293" t="str">
        <f t="shared" si="83"/>
        <v/>
      </c>
      <c r="AC197" s="293" t="str">
        <f t="shared" si="84"/>
        <v/>
      </c>
      <c r="AD197" s="293" t="str">
        <f t="shared" si="102"/>
        <v/>
      </c>
      <c r="AE197" s="293" t="str">
        <f t="shared" si="103"/>
        <v/>
      </c>
      <c r="AF197" s="295" t="str">
        <f t="shared" si="87"/>
        <v/>
      </c>
      <c r="AG197" s="295" t="str">
        <f t="shared" si="88"/>
        <v/>
      </c>
      <c r="AH197" s="295" t="str">
        <f t="shared" si="89"/>
        <v/>
      </c>
      <c r="AI197" s="295" t="str">
        <f t="shared" si="92"/>
        <v/>
      </c>
      <c r="AJ197" s="295" t="str">
        <f t="shared" si="93"/>
        <v/>
      </c>
      <c r="AS197" s="295" t="str">
        <f t="shared" si="104"/>
        <v/>
      </c>
    </row>
    <row r="198" spans="1:45" ht="39.950000000000003" customHeight="1">
      <c r="A198" s="355"/>
      <c r="B198" s="356"/>
      <c r="C198" s="290" t="str">
        <f>IF(COMPTE1!$V198&lt;&gt;"",COMPTE1!$V198,IF(COMPTE1!$W198&lt;&gt;"",COMPTE1!$W198,IF(COMPTE1!$X198&lt;&gt;"",COMPTE1!$X198,IF(COMPTE1!$AB198&lt;&gt;"",COMPTE1!$AB198,IF(COMPTE1!$AF198&lt;&gt;"",COMPTE1!$AF198,IF(COMPTE1!$AG198&lt;&gt;"",COMPTE1!$AG198,IF(COMPTE1!$AH198&lt;&gt;"",COMPTE1!$AH198,COMPTE1!$AC198)))))))</f>
        <v/>
      </c>
      <c r="D198" s="9"/>
      <c r="E198" s="359">
        <f t="shared" si="99"/>
        <v>0</v>
      </c>
      <c r="F198" s="20"/>
      <c r="G198" s="335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319"/>
      <c r="U198" s="319"/>
      <c r="V198" s="289" t="str">
        <f t="shared" si="78"/>
        <v/>
      </c>
      <c r="W198" s="289" t="str">
        <f t="shared" si="79"/>
        <v/>
      </c>
      <c r="X198" s="289" t="str">
        <f t="shared" si="80"/>
        <v/>
      </c>
      <c r="Y198" s="290" t="str">
        <f t="shared" si="91"/>
        <v/>
      </c>
      <c r="Z198" s="290" t="str">
        <f t="shared" si="100"/>
        <v/>
      </c>
      <c r="AA198" s="290" t="str">
        <f t="shared" si="101"/>
        <v/>
      </c>
      <c r="AB198" s="293" t="str">
        <f t="shared" si="83"/>
        <v/>
      </c>
      <c r="AC198" s="293" t="str">
        <f t="shared" si="84"/>
        <v/>
      </c>
      <c r="AD198" s="293" t="str">
        <f t="shared" si="102"/>
        <v/>
      </c>
      <c r="AE198" s="293" t="str">
        <f t="shared" si="103"/>
        <v/>
      </c>
      <c r="AF198" s="295" t="str">
        <f t="shared" si="87"/>
        <v/>
      </c>
      <c r="AG198" s="295" t="str">
        <f t="shared" si="88"/>
        <v/>
      </c>
      <c r="AH198" s="295" t="str">
        <f t="shared" si="89"/>
        <v/>
      </c>
      <c r="AI198" s="295" t="str">
        <f t="shared" si="92"/>
        <v/>
      </c>
      <c r="AJ198" s="295" t="str">
        <f t="shared" si="93"/>
        <v/>
      </c>
      <c r="AS198" s="295" t="str">
        <f t="shared" si="104"/>
        <v/>
      </c>
    </row>
    <row r="199" spans="1:45" ht="39.950000000000003" customHeight="1">
      <c r="A199" s="355"/>
      <c r="B199" s="356"/>
      <c r="C199" s="290" t="str">
        <f>IF(COMPTE1!$V199&lt;&gt;"",COMPTE1!$V199,IF(COMPTE1!$W199&lt;&gt;"",COMPTE1!$W199,IF(COMPTE1!$X199&lt;&gt;"",COMPTE1!$X199,IF(COMPTE1!$AB199&lt;&gt;"",COMPTE1!$AB199,IF(COMPTE1!$AF199&lt;&gt;"",COMPTE1!$AF199,IF(COMPTE1!$AG199&lt;&gt;"",COMPTE1!$AG199,IF(COMPTE1!$AH199&lt;&gt;"",COMPTE1!$AH199,COMPTE1!$AC199)))))))</f>
        <v/>
      </c>
      <c r="D199" s="9"/>
      <c r="E199" s="359">
        <f t="shared" si="99"/>
        <v>0</v>
      </c>
      <c r="F199" s="20"/>
      <c r="G199" s="335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319"/>
      <c r="U199" s="319"/>
      <c r="V199" s="289" t="str">
        <f t="shared" si="78"/>
        <v/>
      </c>
      <c r="W199" s="289" t="str">
        <f t="shared" si="79"/>
        <v/>
      </c>
      <c r="X199" s="289" t="str">
        <f t="shared" si="80"/>
        <v/>
      </c>
      <c r="Y199" s="290" t="str">
        <f t="shared" si="91"/>
        <v/>
      </c>
      <c r="Z199" s="290" t="str">
        <f t="shared" si="100"/>
        <v/>
      </c>
      <c r="AA199" s="290" t="str">
        <f t="shared" si="101"/>
        <v/>
      </c>
      <c r="AB199" s="293" t="str">
        <f t="shared" si="83"/>
        <v/>
      </c>
      <c r="AC199" s="293" t="str">
        <f t="shared" si="84"/>
        <v/>
      </c>
      <c r="AD199" s="293" t="str">
        <f t="shared" si="102"/>
        <v/>
      </c>
      <c r="AE199" s="293" t="str">
        <f t="shared" si="103"/>
        <v/>
      </c>
      <c r="AF199" s="295" t="str">
        <f t="shared" si="87"/>
        <v/>
      </c>
      <c r="AG199" s="295" t="str">
        <f t="shared" si="88"/>
        <v/>
      </c>
      <c r="AH199" s="295" t="str">
        <f t="shared" si="89"/>
        <v/>
      </c>
      <c r="AI199" s="295" t="str">
        <f t="shared" si="92"/>
        <v/>
      </c>
      <c r="AJ199" s="295" t="str">
        <f t="shared" si="93"/>
        <v/>
      </c>
      <c r="AS199" s="295" t="str">
        <f t="shared" si="104"/>
        <v/>
      </c>
    </row>
    <row r="200" spans="1:45" ht="39.950000000000003" customHeight="1">
      <c r="A200" s="355"/>
      <c r="B200" s="356"/>
      <c r="C200" s="290" t="str">
        <f>IF(COMPTE1!$V200&lt;&gt;"",COMPTE1!$V200,IF(COMPTE1!$W200&lt;&gt;"",COMPTE1!$W200,IF(COMPTE1!$X200&lt;&gt;"",COMPTE1!$X200,IF(COMPTE1!$AB200&lt;&gt;"",COMPTE1!$AB200,IF(COMPTE1!$AF200&lt;&gt;"",COMPTE1!$AF200,IF(COMPTE1!$AG200&lt;&gt;"",COMPTE1!$AG200,IF(COMPTE1!$AH200&lt;&gt;"",COMPTE1!$AH200,COMPTE1!$AC200)))))))</f>
        <v/>
      </c>
      <c r="D200" s="9"/>
      <c r="E200" s="359">
        <f t="shared" ref="E200:E263" si="105">SUM($F200:$U200)</f>
        <v>0</v>
      </c>
      <c r="F200" s="20"/>
      <c r="G200" s="335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319"/>
      <c r="U200" s="319"/>
      <c r="V200" s="289" t="str">
        <f t="shared" ref="V200:V263" si="106">IF($B200="C6810","FRAIS BANCAIRES",IF($B200="C6110","ENTRETIEN",IF($B200="C6111","VETURE",IF($B200="C6112","AIDES MENAGERES",IF($B200="C6210","LOYER, HOTEL",IF($B200="C6211","COPROPRIETE",IF($B200="C6212","EDF, EAU, TEL",IF($B200="C6213","DETTES",""))))))))</f>
        <v/>
      </c>
      <c r="W200" s="289" t="str">
        <f t="shared" ref="W200:W263" si="107">IF($B200="C6214","OBSEQUES ET PRESTATIONS FUNERAIRES",IF($B200="C6215","TRAVAUX, DEMENAGEMENTS",IF($B200="C6216","SORTIES ET ANNIVERSAIRES",IF($B200="C6217","HEBERGEMENT FOYER, MAISON DE RETRAITE",IF($B200="C6310","IMPOTS",IF($B200="C6311","VACANCES, LOISIRS, ABONNEMENTS",IF($B200="C6312","HONORAIRES",IF($B200="C6313","SOLDE FDG ANNEE PASSEE",""))))))))</f>
        <v/>
      </c>
      <c r="X200" s="289" t="str">
        <f t="shared" ref="X200:X263" si="108">IF($B200="C6410","ASSURANCES",IF($B200="C6510","ACHAT MATERIEL, MOBILIER",IF($B200="C6610","FRAIS MEDICAUX ET MUTUELLE ET REMBOURSEMENTS",IF($B200="C6611","MUTUELLE SANTE",IF($B200="C6710","IMOINS VALUES SUR TITRES",IF($B200="C6910","PROVISIONS SUR EMOLUMENTS",""))))))</f>
        <v/>
      </c>
      <c r="Y200" s="290" t="str">
        <f t="shared" si="91"/>
        <v/>
      </c>
      <c r="Z200" s="290" t="str">
        <f t="shared" si="100"/>
        <v/>
      </c>
      <c r="AA200" s="290" t="str">
        <f t="shared" si="101"/>
        <v/>
      </c>
      <c r="AB200" s="293" t="str">
        <f t="shared" ref="AB200:AB263" si="109">IF($B200="C5111",$AL$6,IF($B200="C5112",$AL$7,IF($B200="C5113",$AL$8,IF($B200="C5121",$AL$9,IF($B200="C5122",$AL$10,IF($B200="C5123",$AL$11,IF($B200="C5130",$AL$12,IF($B200="C5140",$AL$13,""))))))))</f>
        <v/>
      </c>
      <c r="AC200" s="293" t="str">
        <f t="shared" ref="AC200:AC263" si="110">IF($B200="C5150",$AL$14,IF($B200="C5160",$AL$15,IF($B200="C5170",$AL$16,IF($B200="C5180",$AL$17,IF($B200="C5190",$AL$18,IF($B200="C5190",$AL$19,""))))))</f>
        <v/>
      </c>
      <c r="AD200" s="293" t="str">
        <f t="shared" si="102"/>
        <v/>
      </c>
      <c r="AE200" s="293" t="str">
        <f t="shared" si="103"/>
        <v/>
      </c>
      <c r="AF200" s="295" t="str">
        <f t="shared" ref="AF200:AF263" si="111">IF($B200="C7001","PENSION 1",IF($B200="C7002","PENSION 2",IF($B200="C7003","PENSION 3",IF($B200="C7101","PENSION 4",IF($B200="C7102","PENSION 5",IF($B200="C7103","PENSION 6",IF($B200="C7104","PENSION 7","")))))))</f>
        <v/>
      </c>
      <c r="AG200" s="295" t="str">
        <f t="shared" ref="AG200:AG263" si="112">IF($B200="C7201","PENSION 8",IF($B200="C7301","PENSION 9",IF($B200="C7401","PENSION 10",IF($B200="C7501","CAF",IF($B200="C7601","RENTE VIAGERE",IF($B200="C7602","ENCAISSEMENT LOYERS",IF($B200="C7603","INTERETS PLACEMENTS","")))))))</f>
        <v/>
      </c>
      <c r="AH200" s="295" t="str">
        <f t="shared" ref="AH200:AH263" si="113">IF($B200="C7604","COUPONS ET PLUS VALUES SUR TITRES",IF($B200="C7605","ALS : VIREMENTS CAF",IF($B200="C7606","REMBOURSEMENT MUTUELLE",IF($B200="C7607","VENTE MAISON OU TERRAIN",IF($B200="C7608","VENTE MOBILIER",IF($B200="C7701","ENCAISSEMENT SUCCESSION",IF($B200="C7901","AUTRES RECETTES DIVERSES","")))))))</f>
        <v/>
      </c>
      <c r="AI200" s="295" t="str">
        <f t="shared" si="92"/>
        <v/>
      </c>
      <c r="AJ200" s="295" t="str">
        <f t="shared" si="93"/>
        <v/>
      </c>
      <c r="AS200" s="295" t="str">
        <f t="shared" si="104"/>
        <v/>
      </c>
    </row>
    <row r="201" spans="1:45" ht="39.950000000000003" customHeight="1">
      <c r="A201" s="355"/>
      <c r="B201" s="356"/>
      <c r="C201" s="290" t="str">
        <f>IF(COMPTE1!$V201&lt;&gt;"",COMPTE1!$V201,IF(COMPTE1!$W201&lt;&gt;"",COMPTE1!$W201,IF(COMPTE1!$X201&lt;&gt;"",COMPTE1!$X201,IF(COMPTE1!$AB201&lt;&gt;"",COMPTE1!$AB201,IF(COMPTE1!$AF201&lt;&gt;"",COMPTE1!$AF201,IF(COMPTE1!$AG201&lt;&gt;"",COMPTE1!$AG201,IF(COMPTE1!$AH201&lt;&gt;"",COMPTE1!$AH201,COMPTE1!$AC201)))))))</f>
        <v/>
      </c>
      <c r="D201" s="9"/>
      <c r="E201" s="359">
        <f t="shared" si="105"/>
        <v>0</v>
      </c>
      <c r="F201" s="20"/>
      <c r="G201" s="335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319"/>
      <c r="U201" s="319"/>
      <c r="V201" s="289" t="str">
        <f t="shared" si="106"/>
        <v/>
      </c>
      <c r="W201" s="289" t="str">
        <f t="shared" si="107"/>
        <v/>
      </c>
      <c r="X201" s="289" t="str">
        <f t="shared" si="108"/>
        <v/>
      </c>
      <c r="Y201" s="290" t="str">
        <f t="shared" ref="Y201:Y264" si="114">IF($B201="C6810","FRAIS BANCAIRES",IF($B201="C6110","ENTRETIEN",IF($B201="C6111","VETURE",IF($B201="C6112","AIDES MENAGERES",IF($B201="C6210","LOYER, HOTEL",IF($B201="C6211","COPROPRIETE",IF($B201="C6212","EDF, EAU, TEL",IF($B201="C6213","DETTES",""))))))))</f>
        <v/>
      </c>
      <c r="Z201" s="290" t="str">
        <f t="shared" si="100"/>
        <v/>
      </c>
      <c r="AA201" s="290" t="str">
        <f t="shared" si="101"/>
        <v/>
      </c>
      <c r="AB201" s="293" t="str">
        <f t="shared" si="109"/>
        <v/>
      </c>
      <c r="AC201" s="293" t="str">
        <f t="shared" si="110"/>
        <v/>
      </c>
      <c r="AD201" s="293" t="str">
        <f t="shared" si="102"/>
        <v/>
      </c>
      <c r="AE201" s="293" t="str">
        <f t="shared" si="103"/>
        <v/>
      </c>
      <c r="AF201" s="295" t="str">
        <f t="shared" si="111"/>
        <v/>
      </c>
      <c r="AG201" s="295" t="str">
        <f t="shared" si="112"/>
        <v/>
      </c>
      <c r="AH201" s="295" t="str">
        <f t="shared" si="113"/>
        <v/>
      </c>
      <c r="AI201" s="295" t="str">
        <f t="shared" ref="AI201:AI264" si="115">IF($B201="C7001","PENSION 1",IF($B201="C7002","PENSION 2",IF($B201="C7003","PENSION 3",IF($B201="C7101","PENSION 4",IF($B201="C7102","PENSION 5",IF($B201="C7103","PENSION 6",IF($B201="C7104","PENSION 7","")))))))</f>
        <v/>
      </c>
      <c r="AJ201" s="295" t="str">
        <f t="shared" ref="AJ201:AJ264" si="116">IF($B201="C7201","PENSION 8",IF($B201="C7301","PENSION 9",IF($B201="C7401","PENSION 10",IF($B201="C7501","CAF",IF($B201="C7601","RENTE VIAGERE",IF($B201="C7602","ENCAISSEMENT LOYERS",IF($B201="C7603","INTERETS PLACEMENTS","")))))))</f>
        <v/>
      </c>
      <c r="AS201" s="295" t="str">
        <f t="shared" si="104"/>
        <v/>
      </c>
    </row>
    <row r="202" spans="1:45" ht="39.950000000000003" customHeight="1">
      <c r="A202" s="355"/>
      <c r="B202" s="356"/>
      <c r="C202" s="290" t="str">
        <f>IF(COMPTE1!$V202&lt;&gt;"",COMPTE1!$V202,IF(COMPTE1!$W202&lt;&gt;"",COMPTE1!$W202,IF(COMPTE1!$X202&lt;&gt;"",COMPTE1!$X202,IF(COMPTE1!$AB202&lt;&gt;"",COMPTE1!$AB202,IF(COMPTE1!$AF202&lt;&gt;"",COMPTE1!$AF202,IF(COMPTE1!$AG202&lt;&gt;"",COMPTE1!$AG202,IF(COMPTE1!$AH202&lt;&gt;"",COMPTE1!$AH202,COMPTE1!$AC202)))))))</f>
        <v/>
      </c>
      <c r="D202" s="9"/>
      <c r="E202" s="359">
        <f t="shared" si="105"/>
        <v>0</v>
      </c>
      <c r="F202" s="20"/>
      <c r="G202" s="335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319"/>
      <c r="U202" s="319"/>
      <c r="V202" s="289" t="str">
        <f t="shared" si="106"/>
        <v/>
      </c>
      <c r="W202" s="289" t="str">
        <f t="shared" si="107"/>
        <v/>
      </c>
      <c r="X202" s="289" t="str">
        <f t="shared" si="108"/>
        <v/>
      </c>
      <c r="Y202" s="290" t="str">
        <f t="shared" si="114"/>
        <v/>
      </c>
      <c r="Z202" s="290" t="str">
        <f t="shared" si="100"/>
        <v/>
      </c>
      <c r="AA202" s="290" t="str">
        <f t="shared" si="101"/>
        <v/>
      </c>
      <c r="AB202" s="293" t="str">
        <f t="shared" si="109"/>
        <v/>
      </c>
      <c r="AC202" s="293" t="str">
        <f t="shared" si="110"/>
        <v/>
      </c>
      <c r="AD202" s="293" t="str">
        <f t="shared" si="102"/>
        <v/>
      </c>
      <c r="AE202" s="293" t="str">
        <f t="shared" si="103"/>
        <v/>
      </c>
      <c r="AF202" s="295" t="str">
        <f t="shared" si="111"/>
        <v/>
      </c>
      <c r="AG202" s="295" t="str">
        <f t="shared" si="112"/>
        <v/>
      </c>
      <c r="AH202" s="295" t="str">
        <f t="shared" si="113"/>
        <v/>
      </c>
      <c r="AI202" s="295" t="str">
        <f t="shared" si="115"/>
        <v/>
      </c>
      <c r="AJ202" s="295" t="str">
        <f t="shared" si="116"/>
        <v/>
      </c>
      <c r="AS202" s="295" t="str">
        <f t="shared" si="104"/>
        <v/>
      </c>
    </row>
    <row r="203" spans="1:45" ht="39.950000000000003" customHeight="1">
      <c r="A203" s="355"/>
      <c r="B203" s="356"/>
      <c r="C203" s="290" t="str">
        <f>IF(COMPTE1!$V203&lt;&gt;"",COMPTE1!$V203,IF(COMPTE1!$W203&lt;&gt;"",COMPTE1!$W203,IF(COMPTE1!$X203&lt;&gt;"",COMPTE1!$X203,IF(COMPTE1!$AB203&lt;&gt;"",COMPTE1!$AB203,IF(COMPTE1!$AF203&lt;&gt;"",COMPTE1!$AF203,IF(COMPTE1!$AG203&lt;&gt;"",COMPTE1!$AG203,IF(COMPTE1!$AH203&lt;&gt;"",COMPTE1!$AH203,COMPTE1!$AC203)))))))</f>
        <v/>
      </c>
      <c r="D203" s="9"/>
      <c r="E203" s="359">
        <f t="shared" si="105"/>
        <v>0</v>
      </c>
      <c r="F203" s="20"/>
      <c r="G203" s="335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319"/>
      <c r="U203" s="319"/>
      <c r="V203" s="289" t="str">
        <f t="shared" si="106"/>
        <v/>
      </c>
      <c r="W203" s="289" t="str">
        <f t="shared" si="107"/>
        <v/>
      </c>
      <c r="X203" s="289" t="str">
        <f t="shared" si="108"/>
        <v/>
      </c>
      <c r="Y203" s="290" t="str">
        <f t="shared" si="114"/>
        <v/>
      </c>
      <c r="Z203" s="290" t="str">
        <f t="shared" si="100"/>
        <v/>
      </c>
      <c r="AA203" s="290" t="str">
        <f t="shared" si="101"/>
        <v/>
      </c>
      <c r="AB203" s="293" t="str">
        <f t="shared" si="109"/>
        <v/>
      </c>
      <c r="AC203" s="293" t="str">
        <f t="shared" si="110"/>
        <v/>
      </c>
      <c r="AD203" s="293" t="str">
        <f t="shared" si="102"/>
        <v/>
      </c>
      <c r="AE203" s="293" t="str">
        <f t="shared" si="103"/>
        <v/>
      </c>
      <c r="AF203" s="295" t="str">
        <f t="shared" si="111"/>
        <v/>
      </c>
      <c r="AG203" s="295" t="str">
        <f t="shared" si="112"/>
        <v/>
      </c>
      <c r="AH203" s="295" t="str">
        <f t="shared" si="113"/>
        <v/>
      </c>
      <c r="AI203" s="295" t="str">
        <f t="shared" si="115"/>
        <v/>
      </c>
      <c r="AJ203" s="295" t="str">
        <f t="shared" si="116"/>
        <v/>
      </c>
      <c r="AS203" s="295" t="str">
        <f t="shared" si="104"/>
        <v/>
      </c>
    </row>
    <row r="204" spans="1:45" ht="39.950000000000003" customHeight="1">
      <c r="A204" s="355"/>
      <c r="B204" s="356"/>
      <c r="C204" s="290" t="str">
        <f>IF(COMPTE1!$V204&lt;&gt;"",COMPTE1!$V204,IF(COMPTE1!$W204&lt;&gt;"",COMPTE1!$W204,IF(COMPTE1!$X204&lt;&gt;"",COMPTE1!$X204,IF(COMPTE1!$AB204&lt;&gt;"",COMPTE1!$AB204,IF(COMPTE1!$AF204&lt;&gt;"",COMPTE1!$AF204,IF(COMPTE1!$AG204&lt;&gt;"",COMPTE1!$AG204,IF(COMPTE1!$AH204&lt;&gt;"",COMPTE1!$AH204,COMPTE1!$AC204)))))))</f>
        <v/>
      </c>
      <c r="D204" s="9"/>
      <c r="E204" s="359">
        <f t="shared" si="105"/>
        <v>0</v>
      </c>
      <c r="F204" s="20"/>
      <c r="G204" s="335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319"/>
      <c r="U204" s="319"/>
      <c r="V204" s="289" t="str">
        <f t="shared" si="106"/>
        <v/>
      </c>
      <c r="W204" s="289" t="str">
        <f t="shared" si="107"/>
        <v/>
      </c>
      <c r="X204" s="289" t="str">
        <f t="shared" si="108"/>
        <v/>
      </c>
      <c r="Y204" s="290" t="str">
        <f t="shared" si="114"/>
        <v/>
      </c>
      <c r="Z204" s="290" t="str">
        <f t="shared" si="100"/>
        <v/>
      </c>
      <c r="AA204" s="290" t="str">
        <f t="shared" si="101"/>
        <v/>
      </c>
      <c r="AB204" s="293" t="str">
        <f t="shared" si="109"/>
        <v/>
      </c>
      <c r="AC204" s="293" t="str">
        <f t="shared" si="110"/>
        <v/>
      </c>
      <c r="AD204" s="293" t="str">
        <f t="shared" si="102"/>
        <v/>
      </c>
      <c r="AE204" s="293" t="str">
        <f t="shared" si="103"/>
        <v/>
      </c>
      <c r="AF204" s="295" t="str">
        <f t="shared" si="111"/>
        <v/>
      </c>
      <c r="AG204" s="295" t="str">
        <f t="shared" si="112"/>
        <v/>
      </c>
      <c r="AH204" s="295" t="str">
        <f t="shared" si="113"/>
        <v/>
      </c>
      <c r="AI204" s="295" t="str">
        <f t="shared" si="115"/>
        <v/>
      </c>
      <c r="AJ204" s="295" t="str">
        <f t="shared" si="116"/>
        <v/>
      </c>
      <c r="AS204" s="295" t="str">
        <f t="shared" si="104"/>
        <v/>
      </c>
    </row>
    <row r="205" spans="1:45" ht="39.950000000000003" customHeight="1">
      <c r="A205" s="355"/>
      <c r="B205" s="356"/>
      <c r="C205" s="290" t="str">
        <f>IF(COMPTE1!$V205&lt;&gt;"",COMPTE1!$V205,IF(COMPTE1!$W205&lt;&gt;"",COMPTE1!$W205,IF(COMPTE1!$X205&lt;&gt;"",COMPTE1!$X205,IF(COMPTE1!$AB205&lt;&gt;"",COMPTE1!$AB205,IF(COMPTE1!$AF205&lt;&gt;"",COMPTE1!$AF205,IF(COMPTE1!$AG205&lt;&gt;"",COMPTE1!$AG205,IF(COMPTE1!$AH205&lt;&gt;"",COMPTE1!$AH205,COMPTE1!$AC205)))))))</f>
        <v/>
      </c>
      <c r="D205" s="9"/>
      <c r="E205" s="359">
        <f t="shared" si="105"/>
        <v>0</v>
      </c>
      <c r="F205" s="20"/>
      <c r="G205" s="335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319"/>
      <c r="U205" s="319"/>
      <c r="V205" s="289" t="str">
        <f t="shared" si="106"/>
        <v/>
      </c>
      <c r="W205" s="289" t="str">
        <f t="shared" si="107"/>
        <v/>
      </c>
      <c r="X205" s="289" t="str">
        <f t="shared" si="108"/>
        <v/>
      </c>
      <c r="Y205" s="290" t="str">
        <f t="shared" si="114"/>
        <v/>
      </c>
      <c r="Z205" s="290" t="str">
        <f t="shared" si="100"/>
        <v/>
      </c>
      <c r="AA205" s="290" t="str">
        <f t="shared" si="101"/>
        <v/>
      </c>
      <c r="AB205" s="293" t="str">
        <f t="shared" si="109"/>
        <v/>
      </c>
      <c r="AC205" s="293" t="str">
        <f t="shared" si="110"/>
        <v/>
      </c>
      <c r="AD205" s="293" t="str">
        <f t="shared" si="102"/>
        <v/>
      </c>
      <c r="AE205" s="293" t="str">
        <f t="shared" si="103"/>
        <v/>
      </c>
      <c r="AF205" s="295" t="str">
        <f t="shared" si="111"/>
        <v/>
      </c>
      <c r="AG205" s="295" t="str">
        <f t="shared" si="112"/>
        <v/>
      </c>
      <c r="AH205" s="295" t="str">
        <f t="shared" si="113"/>
        <v/>
      </c>
      <c r="AI205" s="295" t="str">
        <f t="shared" si="115"/>
        <v/>
      </c>
      <c r="AJ205" s="295" t="str">
        <f t="shared" si="116"/>
        <v/>
      </c>
      <c r="AS205" s="295" t="str">
        <f t="shared" si="104"/>
        <v/>
      </c>
    </row>
    <row r="206" spans="1:45" ht="39.950000000000003" customHeight="1">
      <c r="A206" s="355"/>
      <c r="B206" s="356"/>
      <c r="C206" s="290" t="str">
        <f>IF(COMPTE1!$V206&lt;&gt;"",COMPTE1!$V206,IF(COMPTE1!$W206&lt;&gt;"",COMPTE1!$W206,IF(COMPTE1!$X206&lt;&gt;"",COMPTE1!$X206,IF(COMPTE1!$AB206&lt;&gt;"",COMPTE1!$AB206,IF(COMPTE1!$AF206&lt;&gt;"",COMPTE1!$AF206,IF(COMPTE1!$AG206&lt;&gt;"",COMPTE1!$AG206,IF(COMPTE1!$AH206&lt;&gt;"",COMPTE1!$AH206,COMPTE1!$AC206)))))))</f>
        <v/>
      </c>
      <c r="D206" s="9"/>
      <c r="E206" s="359">
        <f t="shared" si="105"/>
        <v>0</v>
      </c>
      <c r="F206" s="20"/>
      <c r="G206" s="335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319"/>
      <c r="U206" s="319"/>
      <c r="V206" s="289" t="str">
        <f t="shared" si="106"/>
        <v/>
      </c>
      <c r="W206" s="289" t="str">
        <f t="shared" si="107"/>
        <v/>
      </c>
      <c r="X206" s="289" t="str">
        <f t="shared" si="108"/>
        <v/>
      </c>
      <c r="Y206" s="290" t="str">
        <f t="shared" si="114"/>
        <v/>
      </c>
      <c r="Z206" s="290" t="str">
        <f t="shared" si="100"/>
        <v/>
      </c>
      <c r="AA206" s="290" t="str">
        <f t="shared" si="101"/>
        <v/>
      </c>
      <c r="AB206" s="293" t="str">
        <f t="shared" si="109"/>
        <v/>
      </c>
      <c r="AC206" s="293" t="str">
        <f t="shared" si="110"/>
        <v/>
      </c>
      <c r="AD206" s="293" t="str">
        <f t="shared" si="102"/>
        <v/>
      </c>
      <c r="AE206" s="293" t="str">
        <f t="shared" si="103"/>
        <v/>
      </c>
      <c r="AF206" s="295" t="str">
        <f t="shared" si="111"/>
        <v/>
      </c>
      <c r="AG206" s="295" t="str">
        <f t="shared" si="112"/>
        <v/>
      </c>
      <c r="AH206" s="295" t="str">
        <f t="shared" si="113"/>
        <v/>
      </c>
      <c r="AI206" s="295" t="str">
        <f t="shared" si="115"/>
        <v/>
      </c>
      <c r="AJ206" s="295" t="str">
        <f t="shared" si="116"/>
        <v/>
      </c>
      <c r="AS206" s="295" t="str">
        <f t="shared" si="104"/>
        <v/>
      </c>
    </row>
    <row r="207" spans="1:45" ht="39.950000000000003" customHeight="1">
      <c r="A207" s="355"/>
      <c r="B207" s="356"/>
      <c r="C207" s="290" t="str">
        <f>IF(COMPTE1!$V207&lt;&gt;"",COMPTE1!$V207,IF(COMPTE1!$W207&lt;&gt;"",COMPTE1!$W207,IF(COMPTE1!$X207&lt;&gt;"",COMPTE1!$X207,IF(COMPTE1!$AB207&lt;&gt;"",COMPTE1!$AB207,IF(COMPTE1!$AF207&lt;&gt;"",COMPTE1!$AF207,IF(COMPTE1!$AG207&lt;&gt;"",COMPTE1!$AG207,IF(COMPTE1!$AH207&lt;&gt;"",COMPTE1!$AH207,COMPTE1!$AC207)))))))</f>
        <v/>
      </c>
      <c r="D207" s="9"/>
      <c r="E207" s="359">
        <f t="shared" si="105"/>
        <v>0</v>
      </c>
      <c r="F207" s="20"/>
      <c r="G207" s="335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319"/>
      <c r="U207" s="319"/>
      <c r="V207" s="289" t="str">
        <f t="shared" si="106"/>
        <v/>
      </c>
      <c r="W207" s="289" t="str">
        <f t="shared" si="107"/>
        <v/>
      </c>
      <c r="X207" s="289" t="str">
        <f t="shared" si="108"/>
        <v/>
      </c>
      <c r="Y207" s="290" t="str">
        <f t="shared" si="114"/>
        <v/>
      </c>
      <c r="Z207" s="290" t="str">
        <f t="shared" si="100"/>
        <v/>
      </c>
      <c r="AA207" s="290" t="str">
        <f t="shared" si="101"/>
        <v/>
      </c>
      <c r="AB207" s="293" t="str">
        <f t="shared" si="109"/>
        <v/>
      </c>
      <c r="AC207" s="293" t="str">
        <f t="shared" si="110"/>
        <v/>
      </c>
      <c r="AD207" s="293" t="str">
        <f t="shared" si="102"/>
        <v/>
      </c>
      <c r="AE207" s="293" t="str">
        <f t="shared" si="103"/>
        <v/>
      </c>
      <c r="AF207" s="295" t="str">
        <f t="shared" si="111"/>
        <v/>
      </c>
      <c r="AG207" s="295" t="str">
        <f t="shared" si="112"/>
        <v/>
      </c>
      <c r="AH207" s="295" t="str">
        <f t="shared" si="113"/>
        <v/>
      </c>
      <c r="AI207" s="295" t="str">
        <f t="shared" si="115"/>
        <v/>
      </c>
      <c r="AJ207" s="295" t="str">
        <f t="shared" si="116"/>
        <v/>
      </c>
      <c r="AS207" s="295" t="str">
        <f t="shared" si="104"/>
        <v/>
      </c>
    </row>
    <row r="208" spans="1:45" ht="39.950000000000003" customHeight="1">
      <c r="A208" s="355"/>
      <c r="B208" s="356"/>
      <c r="C208" s="290" t="str">
        <f>IF(COMPTE1!$V208&lt;&gt;"",COMPTE1!$V208,IF(COMPTE1!$W208&lt;&gt;"",COMPTE1!$W208,IF(COMPTE1!$X208&lt;&gt;"",COMPTE1!$X208,IF(COMPTE1!$AB208&lt;&gt;"",COMPTE1!$AB208,IF(COMPTE1!$AF208&lt;&gt;"",COMPTE1!$AF208,IF(COMPTE1!$AG208&lt;&gt;"",COMPTE1!$AG208,IF(COMPTE1!$AH208&lt;&gt;"",COMPTE1!$AH208,COMPTE1!$AC208)))))))</f>
        <v/>
      </c>
      <c r="D208" s="9"/>
      <c r="E208" s="359">
        <f t="shared" si="105"/>
        <v>0</v>
      </c>
      <c r="F208" s="20"/>
      <c r="G208" s="335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319"/>
      <c r="U208" s="319"/>
      <c r="V208" s="289" t="str">
        <f t="shared" si="106"/>
        <v/>
      </c>
      <c r="W208" s="289" t="str">
        <f t="shared" si="107"/>
        <v/>
      </c>
      <c r="X208" s="289" t="str">
        <f t="shared" si="108"/>
        <v/>
      </c>
      <c r="Y208" s="290" t="str">
        <f t="shared" si="114"/>
        <v/>
      </c>
      <c r="Z208" s="290" t="str">
        <f t="shared" si="100"/>
        <v/>
      </c>
      <c r="AA208" s="290" t="str">
        <f t="shared" si="101"/>
        <v/>
      </c>
      <c r="AB208" s="293" t="str">
        <f t="shared" si="109"/>
        <v/>
      </c>
      <c r="AC208" s="293" t="str">
        <f t="shared" si="110"/>
        <v/>
      </c>
      <c r="AD208" s="293" t="str">
        <f t="shared" si="102"/>
        <v/>
      </c>
      <c r="AE208" s="293" t="str">
        <f t="shared" si="103"/>
        <v/>
      </c>
      <c r="AF208" s="295" t="str">
        <f t="shared" si="111"/>
        <v/>
      </c>
      <c r="AG208" s="295" t="str">
        <f t="shared" si="112"/>
        <v/>
      </c>
      <c r="AH208" s="295" t="str">
        <f t="shared" si="113"/>
        <v/>
      </c>
      <c r="AI208" s="295" t="str">
        <f t="shared" si="115"/>
        <v/>
      </c>
      <c r="AJ208" s="295" t="str">
        <f t="shared" si="116"/>
        <v/>
      </c>
      <c r="AS208" s="295" t="str">
        <f t="shared" si="104"/>
        <v/>
      </c>
    </row>
    <row r="209" spans="1:45" ht="39.950000000000003" customHeight="1">
      <c r="A209" s="355"/>
      <c r="B209" s="356"/>
      <c r="C209" s="290" t="str">
        <f>IF(COMPTE1!$V209&lt;&gt;"",COMPTE1!$V209,IF(COMPTE1!$W209&lt;&gt;"",COMPTE1!$W209,IF(COMPTE1!$X209&lt;&gt;"",COMPTE1!$X209,IF(COMPTE1!$AB209&lt;&gt;"",COMPTE1!$AB209,IF(COMPTE1!$AF209&lt;&gt;"",COMPTE1!$AF209,IF(COMPTE1!$AG209&lt;&gt;"",COMPTE1!$AG209,IF(COMPTE1!$AH209&lt;&gt;"",COMPTE1!$AH209,COMPTE1!$AC209)))))))</f>
        <v/>
      </c>
      <c r="D209" s="9"/>
      <c r="E209" s="359">
        <f t="shared" si="105"/>
        <v>0</v>
      </c>
      <c r="F209" s="20"/>
      <c r="G209" s="335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319"/>
      <c r="U209" s="319"/>
      <c r="V209" s="289" t="str">
        <f t="shared" si="106"/>
        <v/>
      </c>
      <c r="W209" s="289" t="str">
        <f t="shared" si="107"/>
        <v/>
      </c>
      <c r="X209" s="289" t="str">
        <f t="shared" si="108"/>
        <v/>
      </c>
      <c r="Y209" s="290" t="str">
        <f t="shared" si="114"/>
        <v/>
      </c>
      <c r="Z209" s="290" t="str">
        <f t="shared" si="100"/>
        <v/>
      </c>
      <c r="AA209" s="290" t="str">
        <f t="shared" si="101"/>
        <v/>
      </c>
      <c r="AB209" s="293" t="str">
        <f t="shared" si="109"/>
        <v/>
      </c>
      <c r="AC209" s="293" t="str">
        <f t="shared" si="110"/>
        <v/>
      </c>
      <c r="AD209" s="293" t="str">
        <f t="shared" si="102"/>
        <v/>
      </c>
      <c r="AE209" s="293" t="str">
        <f t="shared" si="103"/>
        <v/>
      </c>
      <c r="AF209" s="295" t="str">
        <f t="shared" si="111"/>
        <v/>
      </c>
      <c r="AG209" s="295" t="str">
        <f t="shared" si="112"/>
        <v/>
      </c>
      <c r="AH209" s="295" t="str">
        <f t="shared" si="113"/>
        <v/>
      </c>
      <c r="AI209" s="295" t="str">
        <f t="shared" si="115"/>
        <v/>
      </c>
      <c r="AJ209" s="295" t="str">
        <f t="shared" si="116"/>
        <v/>
      </c>
      <c r="AS209" s="295" t="str">
        <f t="shared" si="104"/>
        <v/>
      </c>
    </row>
    <row r="210" spans="1:45" ht="39.950000000000003" customHeight="1">
      <c r="A210" s="355"/>
      <c r="B210" s="356"/>
      <c r="C210" s="290" t="str">
        <f>IF(COMPTE1!$V210&lt;&gt;"",COMPTE1!$V210,IF(COMPTE1!$W210&lt;&gt;"",COMPTE1!$W210,IF(COMPTE1!$X210&lt;&gt;"",COMPTE1!$X210,IF(COMPTE1!$AB210&lt;&gt;"",COMPTE1!$AB210,IF(COMPTE1!$AF210&lt;&gt;"",COMPTE1!$AF210,IF(COMPTE1!$AG210&lt;&gt;"",COMPTE1!$AG210,IF(COMPTE1!$AH210&lt;&gt;"",COMPTE1!$AH210,COMPTE1!$AC210)))))))</f>
        <v/>
      </c>
      <c r="D210" s="9"/>
      <c r="E210" s="359">
        <f t="shared" si="105"/>
        <v>0</v>
      </c>
      <c r="F210" s="20"/>
      <c r="G210" s="335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319"/>
      <c r="U210" s="319"/>
      <c r="V210" s="289" t="str">
        <f t="shared" si="106"/>
        <v/>
      </c>
      <c r="W210" s="289" t="str">
        <f t="shared" si="107"/>
        <v/>
      </c>
      <c r="X210" s="289" t="str">
        <f t="shared" si="108"/>
        <v/>
      </c>
      <c r="Y210" s="290" t="str">
        <f t="shared" si="114"/>
        <v/>
      </c>
      <c r="Z210" s="290" t="str">
        <f t="shared" si="100"/>
        <v/>
      </c>
      <c r="AA210" s="290" t="str">
        <f t="shared" si="101"/>
        <v/>
      </c>
      <c r="AB210" s="293" t="str">
        <f t="shared" si="109"/>
        <v/>
      </c>
      <c r="AC210" s="293" t="str">
        <f t="shared" si="110"/>
        <v/>
      </c>
      <c r="AD210" s="293" t="str">
        <f t="shared" si="102"/>
        <v/>
      </c>
      <c r="AE210" s="293" t="str">
        <f t="shared" si="103"/>
        <v/>
      </c>
      <c r="AF210" s="295" t="str">
        <f t="shared" si="111"/>
        <v/>
      </c>
      <c r="AG210" s="295" t="str">
        <f t="shared" si="112"/>
        <v/>
      </c>
      <c r="AH210" s="295" t="str">
        <f t="shared" si="113"/>
        <v/>
      </c>
      <c r="AI210" s="295" t="str">
        <f t="shared" si="115"/>
        <v/>
      </c>
      <c r="AJ210" s="295" t="str">
        <f t="shared" si="116"/>
        <v/>
      </c>
      <c r="AS210" s="295" t="str">
        <f t="shared" si="104"/>
        <v/>
      </c>
    </row>
    <row r="211" spans="1:45" ht="39.950000000000003" customHeight="1">
      <c r="A211" s="355"/>
      <c r="B211" s="356"/>
      <c r="C211" s="290" t="str">
        <f>IF(COMPTE1!$V211&lt;&gt;"",COMPTE1!$V211,IF(COMPTE1!$W211&lt;&gt;"",COMPTE1!$W211,IF(COMPTE1!$X211&lt;&gt;"",COMPTE1!$X211,IF(COMPTE1!$AB211&lt;&gt;"",COMPTE1!$AB211,IF(COMPTE1!$AF211&lt;&gt;"",COMPTE1!$AF211,IF(COMPTE1!$AG211&lt;&gt;"",COMPTE1!$AG211,IF(COMPTE1!$AH211&lt;&gt;"",COMPTE1!$AH211,COMPTE1!$AC211)))))))</f>
        <v/>
      </c>
      <c r="D211" s="9"/>
      <c r="E211" s="359">
        <f t="shared" si="105"/>
        <v>0</v>
      </c>
      <c r="F211" s="20"/>
      <c r="G211" s="335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319"/>
      <c r="U211" s="319"/>
      <c r="V211" s="289" t="str">
        <f t="shared" si="106"/>
        <v/>
      </c>
      <c r="W211" s="289" t="str">
        <f t="shared" si="107"/>
        <v/>
      </c>
      <c r="X211" s="289" t="str">
        <f t="shared" si="108"/>
        <v/>
      </c>
      <c r="Y211" s="290" t="str">
        <f t="shared" si="114"/>
        <v/>
      </c>
      <c r="Z211" s="290" t="str">
        <f t="shared" si="100"/>
        <v/>
      </c>
      <c r="AA211" s="290" t="str">
        <f t="shared" si="101"/>
        <v/>
      </c>
      <c r="AB211" s="293" t="str">
        <f t="shared" si="109"/>
        <v/>
      </c>
      <c r="AC211" s="293" t="str">
        <f t="shared" si="110"/>
        <v/>
      </c>
      <c r="AD211" s="293" t="str">
        <f t="shared" si="102"/>
        <v/>
      </c>
      <c r="AE211" s="293" t="str">
        <f t="shared" si="103"/>
        <v/>
      </c>
      <c r="AF211" s="295" t="str">
        <f t="shared" si="111"/>
        <v/>
      </c>
      <c r="AG211" s="295" t="str">
        <f t="shared" si="112"/>
        <v/>
      </c>
      <c r="AH211" s="295" t="str">
        <f t="shared" si="113"/>
        <v/>
      </c>
      <c r="AI211" s="295" t="str">
        <f t="shared" si="115"/>
        <v/>
      </c>
      <c r="AJ211" s="295" t="str">
        <f t="shared" si="116"/>
        <v/>
      </c>
      <c r="AS211" s="295" t="str">
        <f t="shared" si="104"/>
        <v/>
      </c>
    </row>
    <row r="212" spans="1:45" ht="39.950000000000003" customHeight="1">
      <c r="A212" s="355"/>
      <c r="B212" s="356"/>
      <c r="C212" s="290" t="str">
        <f>IF(COMPTE1!$V212&lt;&gt;"",COMPTE1!$V212,IF(COMPTE1!$W212&lt;&gt;"",COMPTE1!$W212,IF(COMPTE1!$X212&lt;&gt;"",COMPTE1!$X212,IF(COMPTE1!$AB212&lt;&gt;"",COMPTE1!$AB212,IF(COMPTE1!$AF212&lt;&gt;"",COMPTE1!$AF212,IF(COMPTE1!$AG212&lt;&gt;"",COMPTE1!$AG212,IF(COMPTE1!$AH212&lt;&gt;"",COMPTE1!$AH212,COMPTE1!$AC212)))))))</f>
        <v/>
      </c>
      <c r="D212" s="9"/>
      <c r="E212" s="359">
        <f t="shared" si="105"/>
        <v>0</v>
      </c>
      <c r="F212" s="20"/>
      <c r="G212" s="335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319"/>
      <c r="U212" s="319"/>
      <c r="V212" s="289" t="str">
        <f t="shared" si="106"/>
        <v/>
      </c>
      <c r="W212" s="289" t="str">
        <f t="shared" si="107"/>
        <v/>
      </c>
      <c r="X212" s="289" t="str">
        <f t="shared" si="108"/>
        <v/>
      </c>
      <c r="Y212" s="290" t="str">
        <f t="shared" si="114"/>
        <v/>
      </c>
      <c r="Z212" s="290" t="str">
        <f t="shared" si="100"/>
        <v/>
      </c>
      <c r="AA212" s="290" t="str">
        <f t="shared" si="101"/>
        <v/>
      </c>
      <c r="AB212" s="293" t="str">
        <f t="shared" si="109"/>
        <v/>
      </c>
      <c r="AC212" s="293" t="str">
        <f t="shared" si="110"/>
        <v/>
      </c>
      <c r="AD212" s="293" t="str">
        <f t="shared" si="102"/>
        <v/>
      </c>
      <c r="AE212" s="293" t="str">
        <f t="shared" si="103"/>
        <v/>
      </c>
      <c r="AF212" s="295" t="str">
        <f t="shared" si="111"/>
        <v/>
      </c>
      <c r="AG212" s="295" t="str">
        <f t="shared" si="112"/>
        <v/>
      </c>
      <c r="AH212" s="295" t="str">
        <f t="shared" si="113"/>
        <v/>
      </c>
      <c r="AI212" s="295" t="str">
        <f t="shared" si="115"/>
        <v/>
      </c>
      <c r="AJ212" s="295" t="str">
        <f t="shared" si="116"/>
        <v/>
      </c>
      <c r="AS212" s="295" t="str">
        <f t="shared" si="104"/>
        <v/>
      </c>
    </row>
    <row r="213" spans="1:45" ht="39.950000000000003" customHeight="1">
      <c r="A213" s="355"/>
      <c r="B213" s="356"/>
      <c r="C213" s="290" t="str">
        <f>IF(COMPTE1!$V213&lt;&gt;"",COMPTE1!$V213,IF(COMPTE1!$W213&lt;&gt;"",COMPTE1!$W213,IF(COMPTE1!$X213&lt;&gt;"",COMPTE1!$X213,IF(COMPTE1!$AB213&lt;&gt;"",COMPTE1!$AB213,IF(COMPTE1!$AF213&lt;&gt;"",COMPTE1!$AF213,IF(COMPTE1!$AG213&lt;&gt;"",COMPTE1!$AG213,IF(COMPTE1!$AH213&lt;&gt;"",COMPTE1!$AH213,COMPTE1!$AC213)))))))</f>
        <v/>
      </c>
      <c r="D213" s="9"/>
      <c r="E213" s="359">
        <f t="shared" si="105"/>
        <v>0</v>
      </c>
      <c r="F213" s="20"/>
      <c r="G213" s="335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319"/>
      <c r="U213" s="319"/>
      <c r="V213" s="289" t="str">
        <f t="shared" si="106"/>
        <v/>
      </c>
      <c r="W213" s="289" t="str">
        <f t="shared" si="107"/>
        <v/>
      </c>
      <c r="X213" s="289" t="str">
        <f t="shared" si="108"/>
        <v/>
      </c>
      <c r="Y213" s="290" t="str">
        <f t="shared" si="114"/>
        <v/>
      </c>
      <c r="Z213" s="290" t="str">
        <f t="shared" si="100"/>
        <v/>
      </c>
      <c r="AA213" s="290" t="str">
        <f t="shared" si="101"/>
        <v/>
      </c>
      <c r="AB213" s="293" t="str">
        <f t="shared" si="109"/>
        <v/>
      </c>
      <c r="AC213" s="293" t="str">
        <f t="shared" si="110"/>
        <v/>
      </c>
      <c r="AD213" s="293" t="str">
        <f t="shared" si="102"/>
        <v/>
      </c>
      <c r="AE213" s="293" t="str">
        <f t="shared" si="103"/>
        <v/>
      </c>
      <c r="AF213" s="295" t="str">
        <f t="shared" si="111"/>
        <v/>
      </c>
      <c r="AG213" s="295" t="str">
        <f t="shared" si="112"/>
        <v/>
      </c>
      <c r="AH213" s="295" t="str">
        <f t="shared" si="113"/>
        <v/>
      </c>
      <c r="AI213" s="295" t="str">
        <f t="shared" si="115"/>
        <v/>
      </c>
      <c r="AJ213" s="295" t="str">
        <f t="shared" si="116"/>
        <v/>
      </c>
      <c r="AS213" s="295" t="str">
        <f t="shared" si="104"/>
        <v/>
      </c>
    </row>
    <row r="214" spans="1:45" ht="39.950000000000003" customHeight="1">
      <c r="A214" s="355"/>
      <c r="B214" s="356"/>
      <c r="C214" s="290" t="str">
        <f>IF(COMPTE1!$V214&lt;&gt;"",COMPTE1!$V214,IF(COMPTE1!$W214&lt;&gt;"",COMPTE1!$W214,IF(COMPTE1!$X214&lt;&gt;"",COMPTE1!$X214,IF(COMPTE1!$AB214&lt;&gt;"",COMPTE1!$AB214,IF(COMPTE1!$AF214&lt;&gt;"",COMPTE1!$AF214,IF(COMPTE1!$AG214&lt;&gt;"",COMPTE1!$AG214,IF(COMPTE1!$AH214&lt;&gt;"",COMPTE1!$AH214,COMPTE1!$AC214)))))))</f>
        <v/>
      </c>
      <c r="D214" s="9"/>
      <c r="E214" s="359">
        <f t="shared" si="105"/>
        <v>0</v>
      </c>
      <c r="F214" s="20"/>
      <c r="G214" s="335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319"/>
      <c r="U214" s="319"/>
      <c r="V214" s="289" t="str">
        <f t="shared" si="106"/>
        <v/>
      </c>
      <c r="W214" s="289" t="str">
        <f t="shared" si="107"/>
        <v/>
      </c>
      <c r="X214" s="289" t="str">
        <f t="shared" si="108"/>
        <v/>
      </c>
      <c r="Y214" s="290" t="str">
        <f t="shared" si="114"/>
        <v/>
      </c>
      <c r="Z214" s="290" t="str">
        <f t="shared" si="100"/>
        <v/>
      </c>
      <c r="AA214" s="290" t="str">
        <f t="shared" si="101"/>
        <v/>
      </c>
      <c r="AB214" s="293" t="str">
        <f t="shared" si="109"/>
        <v/>
      </c>
      <c r="AC214" s="293" t="str">
        <f t="shared" si="110"/>
        <v/>
      </c>
      <c r="AD214" s="293" t="str">
        <f t="shared" si="102"/>
        <v/>
      </c>
      <c r="AE214" s="293" t="str">
        <f t="shared" si="103"/>
        <v/>
      </c>
      <c r="AF214" s="295" t="str">
        <f t="shared" si="111"/>
        <v/>
      </c>
      <c r="AG214" s="295" t="str">
        <f t="shared" si="112"/>
        <v/>
      </c>
      <c r="AH214" s="295" t="str">
        <f t="shared" si="113"/>
        <v/>
      </c>
      <c r="AI214" s="295" t="str">
        <f t="shared" si="115"/>
        <v/>
      </c>
      <c r="AJ214" s="295" t="str">
        <f t="shared" si="116"/>
        <v/>
      </c>
      <c r="AS214" s="295" t="str">
        <f t="shared" si="104"/>
        <v/>
      </c>
    </row>
    <row r="215" spans="1:45" ht="39.950000000000003" customHeight="1">
      <c r="A215" s="355"/>
      <c r="B215" s="356"/>
      <c r="C215" s="290" t="str">
        <f>IF(COMPTE1!$V215&lt;&gt;"",COMPTE1!$V215,IF(COMPTE1!$W215&lt;&gt;"",COMPTE1!$W215,IF(COMPTE1!$X215&lt;&gt;"",COMPTE1!$X215,IF(COMPTE1!$AB215&lt;&gt;"",COMPTE1!$AB215,IF(COMPTE1!$AF215&lt;&gt;"",COMPTE1!$AF215,IF(COMPTE1!$AG215&lt;&gt;"",COMPTE1!$AG215,IF(COMPTE1!$AH215&lt;&gt;"",COMPTE1!$AH215,COMPTE1!$AC215)))))))</f>
        <v/>
      </c>
      <c r="D215" s="9"/>
      <c r="E215" s="359">
        <f t="shared" si="105"/>
        <v>0</v>
      </c>
      <c r="F215" s="20"/>
      <c r="G215" s="335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319"/>
      <c r="U215" s="319"/>
      <c r="V215" s="289" t="str">
        <f t="shared" si="106"/>
        <v/>
      </c>
      <c r="W215" s="289" t="str">
        <f t="shared" si="107"/>
        <v/>
      </c>
      <c r="X215" s="289" t="str">
        <f t="shared" si="108"/>
        <v/>
      </c>
      <c r="Y215" s="290" t="str">
        <f t="shared" si="114"/>
        <v/>
      </c>
      <c r="Z215" s="290" t="str">
        <f t="shared" si="100"/>
        <v/>
      </c>
      <c r="AA215" s="290" t="str">
        <f t="shared" si="101"/>
        <v/>
      </c>
      <c r="AB215" s="293" t="str">
        <f t="shared" si="109"/>
        <v/>
      </c>
      <c r="AC215" s="293" t="str">
        <f t="shared" si="110"/>
        <v/>
      </c>
      <c r="AD215" s="293" t="str">
        <f t="shared" si="102"/>
        <v/>
      </c>
      <c r="AE215" s="293" t="str">
        <f t="shared" si="103"/>
        <v/>
      </c>
      <c r="AF215" s="295" t="str">
        <f t="shared" si="111"/>
        <v/>
      </c>
      <c r="AG215" s="295" t="str">
        <f t="shared" si="112"/>
        <v/>
      </c>
      <c r="AH215" s="295" t="str">
        <f t="shared" si="113"/>
        <v/>
      </c>
      <c r="AI215" s="295" t="str">
        <f t="shared" si="115"/>
        <v/>
      </c>
      <c r="AJ215" s="295" t="str">
        <f t="shared" si="116"/>
        <v/>
      </c>
      <c r="AS215" s="295" t="str">
        <f t="shared" si="104"/>
        <v/>
      </c>
    </row>
    <row r="216" spans="1:45" ht="39.950000000000003" customHeight="1">
      <c r="A216" s="355"/>
      <c r="B216" s="356"/>
      <c r="C216" s="290" t="str">
        <f>IF(COMPTE1!$V216&lt;&gt;"",COMPTE1!$V216,IF(COMPTE1!$W216&lt;&gt;"",COMPTE1!$W216,IF(COMPTE1!$X216&lt;&gt;"",COMPTE1!$X216,IF(COMPTE1!$AB216&lt;&gt;"",COMPTE1!$AB216,IF(COMPTE1!$AF216&lt;&gt;"",COMPTE1!$AF216,IF(COMPTE1!$AG216&lt;&gt;"",COMPTE1!$AG216,IF(COMPTE1!$AH216&lt;&gt;"",COMPTE1!$AH216,COMPTE1!$AC216)))))))</f>
        <v/>
      </c>
      <c r="D216" s="9"/>
      <c r="E216" s="359">
        <f t="shared" si="105"/>
        <v>0</v>
      </c>
      <c r="F216" s="20"/>
      <c r="G216" s="335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319"/>
      <c r="U216" s="319"/>
      <c r="V216" s="289" t="str">
        <f t="shared" si="106"/>
        <v/>
      </c>
      <c r="W216" s="289" t="str">
        <f t="shared" si="107"/>
        <v/>
      </c>
      <c r="X216" s="289" t="str">
        <f t="shared" si="108"/>
        <v/>
      </c>
      <c r="Y216" s="290" t="str">
        <f t="shared" si="114"/>
        <v/>
      </c>
      <c r="Z216" s="290" t="str">
        <f t="shared" si="100"/>
        <v/>
      </c>
      <c r="AA216" s="290" t="str">
        <f t="shared" si="101"/>
        <v/>
      </c>
      <c r="AB216" s="293" t="str">
        <f t="shared" si="109"/>
        <v/>
      </c>
      <c r="AC216" s="293" t="str">
        <f t="shared" si="110"/>
        <v/>
      </c>
      <c r="AD216" s="293" t="str">
        <f t="shared" si="102"/>
        <v/>
      </c>
      <c r="AE216" s="293" t="str">
        <f t="shared" si="103"/>
        <v/>
      </c>
      <c r="AF216" s="295" t="str">
        <f t="shared" si="111"/>
        <v/>
      </c>
      <c r="AG216" s="295" t="str">
        <f t="shared" si="112"/>
        <v/>
      </c>
      <c r="AH216" s="295" t="str">
        <f t="shared" si="113"/>
        <v/>
      </c>
      <c r="AI216" s="295" t="str">
        <f t="shared" si="115"/>
        <v/>
      </c>
      <c r="AJ216" s="295" t="str">
        <f t="shared" si="116"/>
        <v/>
      </c>
      <c r="AS216" s="295" t="str">
        <f t="shared" si="104"/>
        <v/>
      </c>
    </row>
    <row r="217" spans="1:45" ht="39.950000000000003" customHeight="1">
      <c r="A217" s="355"/>
      <c r="B217" s="356"/>
      <c r="C217" s="290" t="str">
        <f>IF(COMPTE1!$V217&lt;&gt;"",COMPTE1!$V217,IF(COMPTE1!$W217&lt;&gt;"",COMPTE1!$W217,IF(COMPTE1!$X217&lt;&gt;"",COMPTE1!$X217,IF(COMPTE1!$AB217&lt;&gt;"",COMPTE1!$AB217,IF(COMPTE1!$AF217&lt;&gt;"",COMPTE1!$AF217,IF(COMPTE1!$AG217&lt;&gt;"",COMPTE1!$AG217,IF(COMPTE1!$AH217&lt;&gt;"",COMPTE1!$AH217,COMPTE1!$AC217)))))))</f>
        <v/>
      </c>
      <c r="D217" s="9"/>
      <c r="E217" s="359">
        <f t="shared" si="105"/>
        <v>0</v>
      </c>
      <c r="F217" s="20"/>
      <c r="G217" s="335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319"/>
      <c r="U217" s="319"/>
      <c r="V217" s="289" t="str">
        <f t="shared" si="106"/>
        <v/>
      </c>
      <c r="W217" s="289" t="str">
        <f t="shared" si="107"/>
        <v/>
      </c>
      <c r="X217" s="289" t="str">
        <f t="shared" si="108"/>
        <v/>
      </c>
      <c r="Y217" s="290" t="str">
        <f t="shared" si="114"/>
        <v/>
      </c>
      <c r="Z217" s="290" t="str">
        <f t="shared" si="100"/>
        <v/>
      </c>
      <c r="AA217" s="290" t="str">
        <f t="shared" si="101"/>
        <v/>
      </c>
      <c r="AB217" s="293" t="str">
        <f t="shared" si="109"/>
        <v/>
      </c>
      <c r="AC217" s="293" t="str">
        <f t="shared" si="110"/>
        <v/>
      </c>
      <c r="AD217" s="293" t="str">
        <f t="shared" si="102"/>
        <v/>
      </c>
      <c r="AE217" s="293" t="str">
        <f t="shared" si="103"/>
        <v/>
      </c>
      <c r="AF217" s="295" t="str">
        <f t="shared" si="111"/>
        <v/>
      </c>
      <c r="AG217" s="295" t="str">
        <f t="shared" si="112"/>
        <v/>
      </c>
      <c r="AH217" s="295" t="str">
        <f t="shared" si="113"/>
        <v/>
      </c>
      <c r="AI217" s="295" t="str">
        <f t="shared" si="115"/>
        <v/>
      </c>
      <c r="AJ217" s="295" t="str">
        <f t="shared" si="116"/>
        <v/>
      </c>
      <c r="AS217" s="295" t="str">
        <f t="shared" si="104"/>
        <v/>
      </c>
    </row>
    <row r="218" spans="1:45" ht="39.950000000000003" customHeight="1">
      <c r="A218" s="355"/>
      <c r="B218" s="356"/>
      <c r="C218" s="290" t="str">
        <f>IF(COMPTE1!$V218&lt;&gt;"",COMPTE1!$V218,IF(COMPTE1!$W218&lt;&gt;"",COMPTE1!$W218,IF(COMPTE1!$X218&lt;&gt;"",COMPTE1!$X218,IF(COMPTE1!$AB218&lt;&gt;"",COMPTE1!$AB218,IF(COMPTE1!$AF218&lt;&gt;"",COMPTE1!$AF218,IF(COMPTE1!$AG218&lt;&gt;"",COMPTE1!$AG218,IF(COMPTE1!$AH218&lt;&gt;"",COMPTE1!$AH218,COMPTE1!$AC218)))))))</f>
        <v/>
      </c>
      <c r="D218" s="9"/>
      <c r="E218" s="359">
        <f t="shared" si="105"/>
        <v>0</v>
      </c>
      <c r="F218" s="20"/>
      <c r="G218" s="335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319"/>
      <c r="U218" s="319"/>
      <c r="V218" s="289" t="str">
        <f t="shared" si="106"/>
        <v/>
      </c>
      <c r="W218" s="289" t="str">
        <f t="shared" si="107"/>
        <v/>
      </c>
      <c r="X218" s="289" t="str">
        <f t="shared" si="108"/>
        <v/>
      </c>
      <c r="Y218" s="290" t="str">
        <f t="shared" si="114"/>
        <v/>
      </c>
      <c r="Z218" s="290" t="str">
        <f t="shared" si="100"/>
        <v/>
      </c>
      <c r="AA218" s="290" t="str">
        <f t="shared" si="101"/>
        <v/>
      </c>
      <c r="AB218" s="293" t="str">
        <f t="shared" si="109"/>
        <v/>
      </c>
      <c r="AC218" s="293" t="str">
        <f t="shared" si="110"/>
        <v/>
      </c>
      <c r="AD218" s="293" t="str">
        <f t="shared" si="102"/>
        <v/>
      </c>
      <c r="AE218" s="293" t="str">
        <f t="shared" si="103"/>
        <v/>
      </c>
      <c r="AF218" s="295" t="str">
        <f t="shared" si="111"/>
        <v/>
      </c>
      <c r="AG218" s="295" t="str">
        <f t="shared" si="112"/>
        <v/>
      </c>
      <c r="AH218" s="295" t="str">
        <f t="shared" si="113"/>
        <v/>
      </c>
      <c r="AI218" s="295" t="str">
        <f t="shared" si="115"/>
        <v/>
      </c>
      <c r="AJ218" s="295" t="str">
        <f t="shared" si="116"/>
        <v/>
      </c>
      <c r="AS218" s="295" t="str">
        <f t="shared" si="104"/>
        <v/>
      </c>
    </row>
    <row r="219" spans="1:45" ht="39.950000000000003" customHeight="1">
      <c r="A219" s="355"/>
      <c r="B219" s="356"/>
      <c r="C219" s="290" t="str">
        <f>IF(COMPTE1!$V219&lt;&gt;"",COMPTE1!$V219,IF(COMPTE1!$W219&lt;&gt;"",COMPTE1!$W219,IF(COMPTE1!$X219&lt;&gt;"",COMPTE1!$X219,IF(COMPTE1!$AB219&lt;&gt;"",COMPTE1!$AB219,IF(COMPTE1!$AF219&lt;&gt;"",COMPTE1!$AF219,IF(COMPTE1!$AG219&lt;&gt;"",COMPTE1!$AG219,IF(COMPTE1!$AH219&lt;&gt;"",COMPTE1!$AH219,COMPTE1!$AC219)))))))</f>
        <v/>
      </c>
      <c r="D219" s="9"/>
      <c r="E219" s="359">
        <f t="shared" si="105"/>
        <v>0</v>
      </c>
      <c r="F219" s="20"/>
      <c r="G219" s="335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319"/>
      <c r="U219" s="319"/>
      <c r="V219" s="289" t="str">
        <f t="shared" si="106"/>
        <v/>
      </c>
      <c r="W219" s="289" t="str">
        <f t="shared" si="107"/>
        <v/>
      </c>
      <c r="X219" s="289" t="str">
        <f t="shared" si="108"/>
        <v/>
      </c>
      <c r="Y219" s="290" t="str">
        <f t="shared" si="114"/>
        <v/>
      </c>
      <c r="Z219" s="290" t="str">
        <f t="shared" si="100"/>
        <v/>
      </c>
      <c r="AA219" s="290" t="str">
        <f t="shared" si="101"/>
        <v/>
      </c>
      <c r="AB219" s="293" t="str">
        <f t="shared" si="109"/>
        <v/>
      </c>
      <c r="AC219" s="293" t="str">
        <f t="shared" si="110"/>
        <v/>
      </c>
      <c r="AD219" s="293" t="str">
        <f t="shared" si="102"/>
        <v/>
      </c>
      <c r="AE219" s="293" t="str">
        <f t="shared" si="103"/>
        <v/>
      </c>
      <c r="AF219" s="295" t="str">
        <f t="shared" si="111"/>
        <v/>
      </c>
      <c r="AG219" s="295" t="str">
        <f t="shared" si="112"/>
        <v/>
      </c>
      <c r="AH219" s="295" t="str">
        <f t="shared" si="113"/>
        <v/>
      </c>
      <c r="AI219" s="295" t="str">
        <f t="shared" si="115"/>
        <v/>
      </c>
      <c r="AJ219" s="295" t="str">
        <f t="shared" si="116"/>
        <v/>
      </c>
      <c r="AS219" s="295" t="str">
        <f t="shared" si="104"/>
        <v/>
      </c>
    </row>
    <row r="220" spans="1:45" ht="39.950000000000003" customHeight="1">
      <c r="A220" s="355"/>
      <c r="B220" s="356"/>
      <c r="C220" s="290" t="str">
        <f>IF(COMPTE1!$V220&lt;&gt;"",COMPTE1!$V220,IF(COMPTE1!$W220&lt;&gt;"",COMPTE1!$W220,IF(COMPTE1!$X220&lt;&gt;"",COMPTE1!$X220,IF(COMPTE1!$AB220&lt;&gt;"",COMPTE1!$AB220,IF(COMPTE1!$AF220&lt;&gt;"",COMPTE1!$AF220,IF(COMPTE1!$AG220&lt;&gt;"",COMPTE1!$AG220,IF(COMPTE1!$AH220&lt;&gt;"",COMPTE1!$AH220,COMPTE1!$AC220)))))))</f>
        <v/>
      </c>
      <c r="D220" s="9"/>
      <c r="E220" s="359">
        <f t="shared" si="105"/>
        <v>0</v>
      </c>
      <c r="F220" s="20"/>
      <c r="G220" s="335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319"/>
      <c r="U220" s="319"/>
      <c r="V220" s="289" t="str">
        <f t="shared" si="106"/>
        <v/>
      </c>
      <c r="W220" s="289" t="str">
        <f t="shared" si="107"/>
        <v/>
      </c>
      <c r="X220" s="289" t="str">
        <f t="shared" si="108"/>
        <v/>
      </c>
      <c r="Y220" s="290" t="str">
        <f t="shared" si="114"/>
        <v/>
      </c>
      <c r="Z220" s="290" t="str">
        <f t="shared" si="100"/>
        <v/>
      </c>
      <c r="AA220" s="290" t="str">
        <f t="shared" si="101"/>
        <v/>
      </c>
      <c r="AB220" s="293" t="str">
        <f t="shared" si="109"/>
        <v/>
      </c>
      <c r="AC220" s="293" t="str">
        <f t="shared" si="110"/>
        <v/>
      </c>
      <c r="AD220" s="293" t="str">
        <f t="shared" si="102"/>
        <v/>
      </c>
      <c r="AE220" s="293" t="str">
        <f t="shared" si="103"/>
        <v/>
      </c>
      <c r="AF220" s="295" t="str">
        <f t="shared" si="111"/>
        <v/>
      </c>
      <c r="AG220" s="295" t="str">
        <f t="shared" si="112"/>
        <v/>
      </c>
      <c r="AH220" s="295" t="str">
        <f t="shared" si="113"/>
        <v/>
      </c>
      <c r="AI220" s="295" t="str">
        <f t="shared" si="115"/>
        <v/>
      </c>
      <c r="AJ220" s="295" t="str">
        <f t="shared" si="116"/>
        <v/>
      </c>
      <c r="AS220" s="295" t="str">
        <f t="shared" si="104"/>
        <v/>
      </c>
    </row>
    <row r="221" spans="1:45" ht="39.950000000000003" customHeight="1">
      <c r="A221" s="355"/>
      <c r="B221" s="356"/>
      <c r="C221" s="290" t="str">
        <f>IF(COMPTE1!$V221&lt;&gt;"",COMPTE1!$V221,IF(COMPTE1!$W221&lt;&gt;"",COMPTE1!$W221,IF(COMPTE1!$X221&lt;&gt;"",COMPTE1!$X221,IF(COMPTE1!$AB221&lt;&gt;"",COMPTE1!$AB221,IF(COMPTE1!$AF221&lt;&gt;"",COMPTE1!$AF221,IF(COMPTE1!$AG221&lt;&gt;"",COMPTE1!$AG221,IF(COMPTE1!$AH221&lt;&gt;"",COMPTE1!$AH221,COMPTE1!$AC221)))))))</f>
        <v/>
      </c>
      <c r="D221" s="9"/>
      <c r="E221" s="359">
        <f t="shared" si="105"/>
        <v>0</v>
      </c>
      <c r="F221" s="20"/>
      <c r="G221" s="335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319"/>
      <c r="U221" s="319"/>
      <c r="V221" s="289" t="str">
        <f t="shared" si="106"/>
        <v/>
      </c>
      <c r="W221" s="289" t="str">
        <f t="shared" si="107"/>
        <v/>
      </c>
      <c r="X221" s="289" t="str">
        <f t="shared" si="108"/>
        <v/>
      </c>
      <c r="Y221" s="290" t="str">
        <f t="shared" si="114"/>
        <v/>
      </c>
      <c r="Z221" s="290" t="str">
        <f t="shared" si="100"/>
        <v/>
      </c>
      <c r="AA221" s="290" t="str">
        <f t="shared" si="101"/>
        <v/>
      </c>
      <c r="AB221" s="293" t="str">
        <f t="shared" si="109"/>
        <v/>
      </c>
      <c r="AC221" s="293" t="str">
        <f t="shared" si="110"/>
        <v/>
      </c>
      <c r="AD221" s="293" t="str">
        <f t="shared" si="102"/>
        <v/>
      </c>
      <c r="AE221" s="293" t="str">
        <f t="shared" si="103"/>
        <v/>
      </c>
      <c r="AF221" s="295" t="str">
        <f t="shared" si="111"/>
        <v/>
      </c>
      <c r="AG221" s="295" t="str">
        <f t="shared" si="112"/>
        <v/>
      </c>
      <c r="AH221" s="295" t="str">
        <f t="shared" si="113"/>
        <v/>
      </c>
      <c r="AI221" s="295" t="str">
        <f t="shared" si="115"/>
        <v/>
      </c>
      <c r="AJ221" s="295" t="str">
        <f t="shared" si="116"/>
        <v/>
      </c>
      <c r="AS221" s="295" t="str">
        <f t="shared" si="104"/>
        <v/>
      </c>
    </row>
    <row r="222" spans="1:45" ht="39.950000000000003" customHeight="1">
      <c r="A222" s="355"/>
      <c r="B222" s="356"/>
      <c r="C222" s="290" t="str">
        <f>IF(COMPTE1!$V222&lt;&gt;"",COMPTE1!$V222,IF(COMPTE1!$W222&lt;&gt;"",COMPTE1!$W222,IF(COMPTE1!$X222&lt;&gt;"",COMPTE1!$X222,IF(COMPTE1!$AB222&lt;&gt;"",COMPTE1!$AB222,IF(COMPTE1!$AF222&lt;&gt;"",COMPTE1!$AF222,IF(COMPTE1!$AG222&lt;&gt;"",COMPTE1!$AG222,IF(COMPTE1!$AH222&lt;&gt;"",COMPTE1!$AH222,COMPTE1!$AC222)))))))</f>
        <v/>
      </c>
      <c r="D222" s="9"/>
      <c r="E222" s="359">
        <f t="shared" si="105"/>
        <v>0</v>
      </c>
      <c r="F222" s="20"/>
      <c r="G222" s="335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319"/>
      <c r="U222" s="319"/>
      <c r="V222" s="289" t="str">
        <f t="shared" si="106"/>
        <v/>
      </c>
      <c r="W222" s="289" t="str">
        <f t="shared" si="107"/>
        <v/>
      </c>
      <c r="X222" s="289" t="str">
        <f t="shared" si="108"/>
        <v/>
      </c>
      <c r="Y222" s="290" t="str">
        <f t="shared" si="114"/>
        <v/>
      </c>
      <c r="Z222" s="290" t="str">
        <f t="shared" si="100"/>
        <v/>
      </c>
      <c r="AA222" s="290" t="str">
        <f t="shared" si="101"/>
        <v/>
      </c>
      <c r="AB222" s="293" t="str">
        <f t="shared" si="109"/>
        <v/>
      </c>
      <c r="AC222" s="293" t="str">
        <f t="shared" si="110"/>
        <v/>
      </c>
      <c r="AD222" s="293" t="str">
        <f t="shared" si="102"/>
        <v/>
      </c>
      <c r="AE222" s="293" t="str">
        <f t="shared" si="103"/>
        <v/>
      </c>
      <c r="AF222" s="295" t="str">
        <f t="shared" si="111"/>
        <v/>
      </c>
      <c r="AG222" s="295" t="str">
        <f t="shared" si="112"/>
        <v/>
      </c>
      <c r="AH222" s="295" t="str">
        <f t="shared" si="113"/>
        <v/>
      </c>
      <c r="AI222" s="295" t="str">
        <f t="shared" si="115"/>
        <v/>
      </c>
      <c r="AJ222" s="295" t="str">
        <f t="shared" si="116"/>
        <v/>
      </c>
      <c r="AS222" s="295" t="str">
        <f t="shared" si="104"/>
        <v/>
      </c>
    </row>
    <row r="223" spans="1:45" ht="39.950000000000003" customHeight="1">
      <c r="A223" s="355"/>
      <c r="B223" s="356"/>
      <c r="C223" s="290" t="str">
        <f>IF(COMPTE1!$V223&lt;&gt;"",COMPTE1!$V223,IF(COMPTE1!$W223&lt;&gt;"",COMPTE1!$W223,IF(COMPTE1!$X223&lt;&gt;"",COMPTE1!$X223,IF(COMPTE1!$AB223&lt;&gt;"",COMPTE1!$AB223,IF(COMPTE1!$AF223&lt;&gt;"",COMPTE1!$AF223,IF(COMPTE1!$AG223&lt;&gt;"",COMPTE1!$AG223,IF(COMPTE1!$AH223&lt;&gt;"",COMPTE1!$AH223,COMPTE1!$AC223)))))))</f>
        <v/>
      </c>
      <c r="D223" s="9"/>
      <c r="E223" s="359">
        <f t="shared" si="105"/>
        <v>0</v>
      </c>
      <c r="F223" s="20"/>
      <c r="G223" s="335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319"/>
      <c r="U223" s="319"/>
      <c r="V223" s="289" t="str">
        <f t="shared" si="106"/>
        <v/>
      </c>
      <c r="W223" s="289" t="str">
        <f t="shared" si="107"/>
        <v/>
      </c>
      <c r="X223" s="289" t="str">
        <f t="shared" si="108"/>
        <v/>
      </c>
      <c r="Y223" s="290" t="str">
        <f t="shared" si="114"/>
        <v/>
      </c>
      <c r="Z223" s="290" t="str">
        <f t="shared" si="100"/>
        <v/>
      </c>
      <c r="AA223" s="290" t="str">
        <f t="shared" si="101"/>
        <v/>
      </c>
      <c r="AB223" s="293" t="str">
        <f t="shared" si="109"/>
        <v/>
      </c>
      <c r="AC223" s="293" t="str">
        <f t="shared" si="110"/>
        <v/>
      </c>
      <c r="AD223" s="293" t="str">
        <f t="shared" si="102"/>
        <v/>
      </c>
      <c r="AE223" s="293" t="str">
        <f t="shared" si="103"/>
        <v/>
      </c>
      <c r="AF223" s="295" t="str">
        <f t="shared" si="111"/>
        <v/>
      </c>
      <c r="AG223" s="295" t="str">
        <f t="shared" si="112"/>
        <v/>
      </c>
      <c r="AH223" s="295" t="str">
        <f t="shared" si="113"/>
        <v/>
      </c>
      <c r="AI223" s="295" t="str">
        <f t="shared" si="115"/>
        <v/>
      </c>
      <c r="AJ223" s="295" t="str">
        <f t="shared" si="116"/>
        <v/>
      </c>
      <c r="AS223" s="295" t="str">
        <f t="shared" si="104"/>
        <v/>
      </c>
    </row>
    <row r="224" spans="1:45" ht="39.950000000000003" customHeight="1">
      <c r="A224" s="355"/>
      <c r="B224" s="356"/>
      <c r="C224" s="290" t="str">
        <f>IF(COMPTE1!$V224&lt;&gt;"",COMPTE1!$V224,IF(COMPTE1!$W224&lt;&gt;"",COMPTE1!$W224,IF(COMPTE1!$X224&lt;&gt;"",COMPTE1!$X224,IF(COMPTE1!$AB224&lt;&gt;"",COMPTE1!$AB224,IF(COMPTE1!$AF224&lt;&gt;"",COMPTE1!$AF224,IF(COMPTE1!$AG224&lt;&gt;"",COMPTE1!$AG224,IF(COMPTE1!$AH224&lt;&gt;"",COMPTE1!$AH224,COMPTE1!$AC224)))))))</f>
        <v/>
      </c>
      <c r="D224" s="9"/>
      <c r="E224" s="359">
        <f t="shared" si="105"/>
        <v>0</v>
      </c>
      <c r="F224" s="20"/>
      <c r="G224" s="335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319"/>
      <c r="U224" s="319"/>
      <c r="V224" s="289" t="str">
        <f t="shared" si="106"/>
        <v/>
      </c>
      <c r="W224" s="289" t="str">
        <f t="shared" si="107"/>
        <v/>
      </c>
      <c r="X224" s="289" t="str">
        <f t="shared" si="108"/>
        <v/>
      </c>
      <c r="Y224" s="290" t="str">
        <f t="shared" si="114"/>
        <v/>
      </c>
      <c r="Z224" s="290" t="str">
        <f t="shared" si="100"/>
        <v/>
      </c>
      <c r="AA224" s="290" t="str">
        <f t="shared" si="101"/>
        <v/>
      </c>
      <c r="AB224" s="293" t="str">
        <f t="shared" si="109"/>
        <v/>
      </c>
      <c r="AC224" s="293" t="str">
        <f t="shared" si="110"/>
        <v/>
      </c>
      <c r="AD224" s="293" t="str">
        <f t="shared" si="102"/>
        <v/>
      </c>
      <c r="AE224" s="293" t="str">
        <f t="shared" si="103"/>
        <v/>
      </c>
      <c r="AF224" s="295" t="str">
        <f t="shared" si="111"/>
        <v/>
      </c>
      <c r="AG224" s="295" t="str">
        <f t="shared" si="112"/>
        <v/>
      </c>
      <c r="AH224" s="295" t="str">
        <f t="shared" si="113"/>
        <v/>
      </c>
      <c r="AI224" s="295" t="str">
        <f t="shared" si="115"/>
        <v/>
      </c>
      <c r="AJ224" s="295" t="str">
        <f t="shared" si="116"/>
        <v/>
      </c>
      <c r="AS224" s="295" t="str">
        <f t="shared" si="104"/>
        <v/>
      </c>
    </row>
    <row r="225" spans="1:45" ht="39.950000000000003" customHeight="1">
      <c r="A225" s="355"/>
      <c r="B225" s="356"/>
      <c r="C225" s="290" t="str">
        <f>IF(COMPTE1!$V225&lt;&gt;"",COMPTE1!$V225,IF(COMPTE1!$W225&lt;&gt;"",COMPTE1!$W225,IF(COMPTE1!$X225&lt;&gt;"",COMPTE1!$X225,IF(COMPTE1!$AB225&lt;&gt;"",COMPTE1!$AB225,IF(COMPTE1!$AF225&lt;&gt;"",COMPTE1!$AF225,IF(COMPTE1!$AG225&lt;&gt;"",COMPTE1!$AG225,IF(COMPTE1!$AH225&lt;&gt;"",COMPTE1!$AH225,COMPTE1!$AC225)))))))</f>
        <v/>
      </c>
      <c r="D225" s="9"/>
      <c r="E225" s="359">
        <f t="shared" si="105"/>
        <v>0</v>
      </c>
      <c r="F225" s="20"/>
      <c r="G225" s="335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319"/>
      <c r="U225" s="319"/>
      <c r="V225" s="289" t="str">
        <f t="shared" si="106"/>
        <v/>
      </c>
      <c r="W225" s="289" t="str">
        <f t="shared" si="107"/>
        <v/>
      </c>
      <c r="X225" s="289" t="str">
        <f t="shared" si="108"/>
        <v/>
      </c>
      <c r="Y225" s="290" t="str">
        <f t="shared" si="114"/>
        <v/>
      </c>
      <c r="Z225" s="290" t="str">
        <f t="shared" si="100"/>
        <v/>
      </c>
      <c r="AA225" s="290" t="str">
        <f t="shared" si="101"/>
        <v/>
      </c>
      <c r="AB225" s="293" t="str">
        <f t="shared" si="109"/>
        <v/>
      </c>
      <c r="AC225" s="293" t="str">
        <f t="shared" si="110"/>
        <v/>
      </c>
      <c r="AD225" s="293" t="str">
        <f t="shared" si="102"/>
        <v/>
      </c>
      <c r="AE225" s="293" t="str">
        <f t="shared" si="103"/>
        <v/>
      </c>
      <c r="AF225" s="295" t="str">
        <f t="shared" si="111"/>
        <v/>
      </c>
      <c r="AG225" s="295" t="str">
        <f t="shared" si="112"/>
        <v/>
      </c>
      <c r="AH225" s="295" t="str">
        <f t="shared" si="113"/>
        <v/>
      </c>
      <c r="AI225" s="295" t="str">
        <f t="shared" si="115"/>
        <v/>
      </c>
      <c r="AJ225" s="295" t="str">
        <f t="shared" si="116"/>
        <v/>
      </c>
      <c r="AS225" s="295" t="str">
        <f t="shared" si="104"/>
        <v/>
      </c>
    </row>
    <row r="226" spans="1:45" ht="39.950000000000003" customHeight="1">
      <c r="A226" s="355"/>
      <c r="B226" s="356"/>
      <c r="C226" s="290" t="str">
        <f>IF(COMPTE1!$V226&lt;&gt;"",COMPTE1!$V226,IF(COMPTE1!$W226&lt;&gt;"",COMPTE1!$W226,IF(COMPTE1!$X226&lt;&gt;"",COMPTE1!$X226,IF(COMPTE1!$AB226&lt;&gt;"",COMPTE1!$AB226,IF(COMPTE1!$AF226&lt;&gt;"",COMPTE1!$AF226,IF(COMPTE1!$AG226&lt;&gt;"",COMPTE1!$AG226,IF(COMPTE1!$AH226&lt;&gt;"",COMPTE1!$AH226,COMPTE1!$AC226)))))))</f>
        <v/>
      </c>
      <c r="D226" s="9"/>
      <c r="E226" s="359">
        <f t="shared" si="105"/>
        <v>0</v>
      </c>
      <c r="F226" s="20"/>
      <c r="G226" s="335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319"/>
      <c r="U226" s="319"/>
      <c r="V226" s="289" t="str">
        <f t="shared" si="106"/>
        <v/>
      </c>
      <c r="W226" s="289" t="str">
        <f t="shared" si="107"/>
        <v/>
      </c>
      <c r="X226" s="289" t="str">
        <f t="shared" si="108"/>
        <v/>
      </c>
      <c r="Y226" s="290" t="str">
        <f t="shared" si="114"/>
        <v/>
      </c>
      <c r="Z226" s="290" t="str">
        <f t="shared" si="100"/>
        <v/>
      </c>
      <c r="AA226" s="290" t="str">
        <f t="shared" si="101"/>
        <v/>
      </c>
      <c r="AB226" s="293" t="str">
        <f t="shared" si="109"/>
        <v/>
      </c>
      <c r="AC226" s="293" t="str">
        <f t="shared" si="110"/>
        <v/>
      </c>
      <c r="AD226" s="293" t="str">
        <f t="shared" si="102"/>
        <v/>
      </c>
      <c r="AE226" s="293" t="str">
        <f t="shared" si="103"/>
        <v/>
      </c>
      <c r="AF226" s="295" t="str">
        <f t="shared" si="111"/>
        <v/>
      </c>
      <c r="AG226" s="295" t="str">
        <f t="shared" si="112"/>
        <v/>
      </c>
      <c r="AH226" s="295" t="str">
        <f t="shared" si="113"/>
        <v/>
      </c>
      <c r="AI226" s="295" t="str">
        <f t="shared" si="115"/>
        <v/>
      </c>
      <c r="AJ226" s="295" t="str">
        <f t="shared" si="116"/>
        <v/>
      </c>
      <c r="AS226" s="295" t="str">
        <f t="shared" si="104"/>
        <v/>
      </c>
    </row>
    <row r="227" spans="1:45" ht="39.950000000000003" customHeight="1">
      <c r="A227" s="355"/>
      <c r="B227" s="356"/>
      <c r="C227" s="290" t="str">
        <f>IF(COMPTE1!$V227&lt;&gt;"",COMPTE1!$V227,IF(COMPTE1!$W227&lt;&gt;"",COMPTE1!$W227,IF(COMPTE1!$X227&lt;&gt;"",COMPTE1!$X227,IF(COMPTE1!$AB227&lt;&gt;"",COMPTE1!$AB227,IF(COMPTE1!$AF227&lt;&gt;"",COMPTE1!$AF227,IF(COMPTE1!$AG227&lt;&gt;"",COMPTE1!$AG227,IF(COMPTE1!$AH227&lt;&gt;"",COMPTE1!$AH227,COMPTE1!$AC227)))))))</f>
        <v/>
      </c>
      <c r="D227" s="9"/>
      <c r="E227" s="359">
        <f t="shared" si="105"/>
        <v>0</v>
      </c>
      <c r="F227" s="20"/>
      <c r="G227" s="335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319"/>
      <c r="U227" s="319"/>
      <c r="V227" s="289" t="str">
        <f t="shared" si="106"/>
        <v/>
      </c>
      <c r="W227" s="289" t="str">
        <f t="shared" si="107"/>
        <v/>
      </c>
      <c r="X227" s="289" t="str">
        <f t="shared" si="108"/>
        <v/>
      </c>
      <c r="Y227" s="290" t="str">
        <f t="shared" si="114"/>
        <v/>
      </c>
      <c r="Z227" s="290" t="str">
        <f t="shared" si="100"/>
        <v/>
      </c>
      <c r="AA227" s="290" t="str">
        <f t="shared" si="101"/>
        <v/>
      </c>
      <c r="AB227" s="293" t="str">
        <f t="shared" si="109"/>
        <v/>
      </c>
      <c r="AC227" s="293" t="str">
        <f t="shared" si="110"/>
        <v/>
      </c>
      <c r="AD227" s="293" t="str">
        <f t="shared" si="102"/>
        <v/>
      </c>
      <c r="AE227" s="293" t="str">
        <f t="shared" si="103"/>
        <v/>
      </c>
      <c r="AF227" s="295" t="str">
        <f t="shared" si="111"/>
        <v/>
      </c>
      <c r="AG227" s="295" t="str">
        <f t="shared" si="112"/>
        <v/>
      </c>
      <c r="AH227" s="295" t="str">
        <f t="shared" si="113"/>
        <v/>
      </c>
      <c r="AI227" s="295" t="str">
        <f t="shared" si="115"/>
        <v/>
      </c>
      <c r="AJ227" s="295" t="str">
        <f t="shared" si="116"/>
        <v/>
      </c>
      <c r="AS227" s="295" t="str">
        <f t="shared" si="104"/>
        <v/>
      </c>
    </row>
    <row r="228" spans="1:45" ht="39.950000000000003" customHeight="1">
      <c r="A228" s="355"/>
      <c r="B228" s="356"/>
      <c r="C228" s="290" t="str">
        <f>IF(COMPTE1!$V228&lt;&gt;"",COMPTE1!$V228,IF(COMPTE1!$W228&lt;&gt;"",COMPTE1!$W228,IF(COMPTE1!$X228&lt;&gt;"",COMPTE1!$X228,IF(COMPTE1!$AB228&lt;&gt;"",COMPTE1!$AB228,IF(COMPTE1!$AF228&lt;&gt;"",COMPTE1!$AF228,IF(COMPTE1!$AG228&lt;&gt;"",COMPTE1!$AG228,IF(COMPTE1!$AH228&lt;&gt;"",COMPTE1!$AH228,COMPTE1!$AC228)))))))</f>
        <v/>
      </c>
      <c r="D228" s="9"/>
      <c r="E228" s="359">
        <f t="shared" si="105"/>
        <v>0</v>
      </c>
      <c r="F228" s="20"/>
      <c r="G228" s="335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319"/>
      <c r="U228" s="319"/>
      <c r="V228" s="289" t="str">
        <f t="shared" si="106"/>
        <v/>
      </c>
      <c r="W228" s="289" t="str">
        <f t="shared" si="107"/>
        <v/>
      </c>
      <c r="X228" s="289" t="str">
        <f t="shared" si="108"/>
        <v/>
      </c>
      <c r="Y228" s="290" t="str">
        <f t="shared" si="114"/>
        <v/>
      </c>
      <c r="Z228" s="290" t="str">
        <f t="shared" si="100"/>
        <v/>
      </c>
      <c r="AA228" s="290" t="str">
        <f t="shared" si="101"/>
        <v/>
      </c>
      <c r="AB228" s="293" t="str">
        <f t="shared" si="109"/>
        <v/>
      </c>
      <c r="AC228" s="293" t="str">
        <f t="shared" si="110"/>
        <v/>
      </c>
      <c r="AD228" s="293" t="str">
        <f t="shared" si="102"/>
        <v/>
      </c>
      <c r="AE228" s="293" t="str">
        <f t="shared" si="103"/>
        <v/>
      </c>
      <c r="AF228" s="295" t="str">
        <f t="shared" si="111"/>
        <v/>
      </c>
      <c r="AG228" s="295" t="str">
        <f t="shared" si="112"/>
        <v/>
      </c>
      <c r="AH228" s="295" t="str">
        <f t="shared" si="113"/>
        <v/>
      </c>
      <c r="AI228" s="295" t="str">
        <f t="shared" si="115"/>
        <v/>
      </c>
      <c r="AJ228" s="295" t="str">
        <f t="shared" si="116"/>
        <v/>
      </c>
      <c r="AS228" s="295" t="str">
        <f t="shared" si="104"/>
        <v/>
      </c>
    </row>
    <row r="229" spans="1:45" ht="39.950000000000003" customHeight="1">
      <c r="A229" s="355"/>
      <c r="B229" s="356"/>
      <c r="C229" s="290" t="str">
        <f>IF(COMPTE1!$V229&lt;&gt;"",COMPTE1!$V229,IF(COMPTE1!$W229&lt;&gt;"",COMPTE1!$W229,IF(COMPTE1!$X229&lt;&gt;"",COMPTE1!$X229,IF(COMPTE1!$AB229&lt;&gt;"",COMPTE1!$AB229,IF(COMPTE1!$AF229&lt;&gt;"",COMPTE1!$AF229,IF(COMPTE1!$AG229&lt;&gt;"",COMPTE1!$AG229,IF(COMPTE1!$AH229&lt;&gt;"",COMPTE1!$AH229,COMPTE1!$AC229)))))))</f>
        <v/>
      </c>
      <c r="D229" s="9"/>
      <c r="E229" s="359">
        <f t="shared" si="105"/>
        <v>0</v>
      </c>
      <c r="F229" s="20"/>
      <c r="G229" s="335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319"/>
      <c r="U229" s="319"/>
      <c r="V229" s="289" t="str">
        <f t="shared" si="106"/>
        <v/>
      </c>
      <c r="W229" s="289" t="str">
        <f t="shared" si="107"/>
        <v/>
      </c>
      <c r="X229" s="289" t="str">
        <f t="shared" si="108"/>
        <v/>
      </c>
      <c r="Y229" s="290" t="str">
        <f t="shared" si="114"/>
        <v/>
      </c>
      <c r="Z229" s="290" t="str">
        <f t="shared" si="100"/>
        <v/>
      </c>
      <c r="AA229" s="290" t="str">
        <f t="shared" si="101"/>
        <v/>
      </c>
      <c r="AB229" s="293" t="str">
        <f t="shared" si="109"/>
        <v/>
      </c>
      <c r="AC229" s="293" t="str">
        <f t="shared" si="110"/>
        <v/>
      </c>
      <c r="AD229" s="293" t="str">
        <f t="shared" si="102"/>
        <v/>
      </c>
      <c r="AE229" s="293" t="str">
        <f t="shared" si="103"/>
        <v/>
      </c>
      <c r="AF229" s="295" t="str">
        <f t="shared" si="111"/>
        <v/>
      </c>
      <c r="AG229" s="295" t="str">
        <f t="shared" si="112"/>
        <v/>
      </c>
      <c r="AH229" s="295" t="str">
        <f t="shared" si="113"/>
        <v/>
      </c>
      <c r="AI229" s="295" t="str">
        <f t="shared" si="115"/>
        <v/>
      </c>
      <c r="AJ229" s="295" t="str">
        <f t="shared" si="116"/>
        <v/>
      </c>
      <c r="AS229" s="295" t="str">
        <f t="shared" si="104"/>
        <v/>
      </c>
    </row>
    <row r="230" spans="1:45" ht="39.950000000000003" customHeight="1">
      <c r="A230" s="355"/>
      <c r="B230" s="356"/>
      <c r="C230" s="290" t="str">
        <f>IF(COMPTE1!$V230&lt;&gt;"",COMPTE1!$V230,IF(COMPTE1!$W230&lt;&gt;"",COMPTE1!$W230,IF(COMPTE1!$X230&lt;&gt;"",COMPTE1!$X230,IF(COMPTE1!$AB230&lt;&gt;"",COMPTE1!$AB230,IF(COMPTE1!$AF230&lt;&gt;"",COMPTE1!$AF230,IF(COMPTE1!$AG230&lt;&gt;"",COMPTE1!$AG230,IF(COMPTE1!$AH230&lt;&gt;"",COMPTE1!$AH230,COMPTE1!$AC230)))))))</f>
        <v/>
      </c>
      <c r="D230" s="9"/>
      <c r="E230" s="359">
        <f t="shared" si="105"/>
        <v>0</v>
      </c>
      <c r="F230" s="20"/>
      <c r="G230" s="335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319"/>
      <c r="U230" s="319"/>
      <c r="V230" s="289" t="str">
        <f t="shared" si="106"/>
        <v/>
      </c>
      <c r="W230" s="289" t="str">
        <f t="shared" si="107"/>
        <v/>
      </c>
      <c r="X230" s="289" t="str">
        <f t="shared" si="108"/>
        <v/>
      </c>
      <c r="Y230" s="290" t="str">
        <f t="shared" si="114"/>
        <v/>
      </c>
      <c r="Z230" s="290" t="str">
        <f t="shared" si="100"/>
        <v/>
      </c>
      <c r="AA230" s="290" t="str">
        <f t="shared" si="101"/>
        <v/>
      </c>
      <c r="AB230" s="293" t="str">
        <f t="shared" si="109"/>
        <v/>
      </c>
      <c r="AC230" s="293" t="str">
        <f t="shared" si="110"/>
        <v/>
      </c>
      <c r="AD230" s="293" t="str">
        <f t="shared" si="102"/>
        <v/>
      </c>
      <c r="AE230" s="293" t="str">
        <f t="shared" si="103"/>
        <v/>
      </c>
      <c r="AF230" s="295" t="str">
        <f t="shared" si="111"/>
        <v/>
      </c>
      <c r="AG230" s="295" t="str">
        <f t="shared" si="112"/>
        <v/>
      </c>
      <c r="AH230" s="295" t="str">
        <f t="shared" si="113"/>
        <v/>
      </c>
      <c r="AI230" s="295" t="str">
        <f t="shared" si="115"/>
        <v/>
      </c>
      <c r="AJ230" s="295" t="str">
        <f t="shared" si="116"/>
        <v/>
      </c>
      <c r="AS230" s="295" t="str">
        <f t="shared" si="104"/>
        <v/>
      </c>
    </row>
    <row r="231" spans="1:45" ht="39.950000000000003" customHeight="1">
      <c r="A231" s="355"/>
      <c r="B231" s="356"/>
      <c r="C231" s="290" t="str">
        <f>IF(COMPTE1!$V231&lt;&gt;"",COMPTE1!$V231,IF(COMPTE1!$W231&lt;&gt;"",COMPTE1!$W231,IF(COMPTE1!$X231&lt;&gt;"",COMPTE1!$X231,IF(COMPTE1!$AB231&lt;&gt;"",COMPTE1!$AB231,IF(COMPTE1!$AF231&lt;&gt;"",COMPTE1!$AF231,IF(COMPTE1!$AG231&lt;&gt;"",COMPTE1!$AG231,IF(COMPTE1!$AH231&lt;&gt;"",COMPTE1!$AH231,COMPTE1!$AC231)))))))</f>
        <v/>
      </c>
      <c r="D231" s="9"/>
      <c r="E231" s="359">
        <f t="shared" si="105"/>
        <v>0</v>
      </c>
      <c r="F231" s="20"/>
      <c r="G231" s="335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319"/>
      <c r="U231" s="319"/>
      <c r="V231" s="289" t="str">
        <f t="shared" si="106"/>
        <v/>
      </c>
      <c r="W231" s="289" t="str">
        <f t="shared" si="107"/>
        <v/>
      </c>
      <c r="X231" s="289" t="str">
        <f t="shared" si="108"/>
        <v/>
      </c>
      <c r="Y231" s="290" t="str">
        <f t="shared" si="114"/>
        <v/>
      </c>
      <c r="Z231" s="290" t="str">
        <f t="shared" si="100"/>
        <v/>
      </c>
      <c r="AA231" s="290" t="str">
        <f t="shared" si="101"/>
        <v/>
      </c>
      <c r="AB231" s="293" t="str">
        <f t="shared" si="109"/>
        <v/>
      </c>
      <c r="AC231" s="293" t="str">
        <f t="shared" si="110"/>
        <v/>
      </c>
      <c r="AD231" s="293" t="str">
        <f t="shared" si="102"/>
        <v/>
      </c>
      <c r="AE231" s="293" t="str">
        <f t="shared" si="103"/>
        <v/>
      </c>
      <c r="AF231" s="295" t="str">
        <f t="shared" si="111"/>
        <v/>
      </c>
      <c r="AG231" s="295" t="str">
        <f t="shared" si="112"/>
        <v/>
      </c>
      <c r="AH231" s="295" t="str">
        <f t="shared" si="113"/>
        <v/>
      </c>
      <c r="AI231" s="295" t="str">
        <f t="shared" si="115"/>
        <v/>
      </c>
      <c r="AJ231" s="295" t="str">
        <f t="shared" si="116"/>
        <v/>
      </c>
      <c r="AS231" s="295" t="str">
        <f t="shared" si="104"/>
        <v/>
      </c>
    </row>
    <row r="232" spans="1:45" ht="39.950000000000003" customHeight="1">
      <c r="A232" s="355"/>
      <c r="B232" s="356"/>
      <c r="C232" s="290" t="str">
        <f>IF(COMPTE1!$V232&lt;&gt;"",COMPTE1!$V232,IF(COMPTE1!$W232&lt;&gt;"",COMPTE1!$W232,IF(COMPTE1!$X232&lt;&gt;"",COMPTE1!$X232,IF(COMPTE1!$AB232&lt;&gt;"",COMPTE1!$AB232,IF(COMPTE1!$AF232&lt;&gt;"",COMPTE1!$AF232,IF(COMPTE1!$AG232&lt;&gt;"",COMPTE1!$AG232,IF(COMPTE1!$AH232&lt;&gt;"",COMPTE1!$AH232,COMPTE1!$AC232)))))))</f>
        <v/>
      </c>
      <c r="D232" s="9"/>
      <c r="E232" s="359">
        <f t="shared" si="105"/>
        <v>0</v>
      </c>
      <c r="F232" s="20"/>
      <c r="G232" s="335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319"/>
      <c r="U232" s="319"/>
      <c r="V232" s="289" t="str">
        <f t="shared" si="106"/>
        <v/>
      </c>
      <c r="W232" s="289" t="str">
        <f t="shared" si="107"/>
        <v/>
      </c>
      <c r="X232" s="289" t="str">
        <f t="shared" si="108"/>
        <v/>
      </c>
      <c r="Y232" s="290" t="str">
        <f t="shared" si="114"/>
        <v/>
      </c>
      <c r="Z232" s="290" t="str">
        <f t="shared" si="100"/>
        <v/>
      </c>
      <c r="AA232" s="290" t="str">
        <f t="shared" si="101"/>
        <v/>
      </c>
      <c r="AB232" s="293" t="str">
        <f t="shared" si="109"/>
        <v/>
      </c>
      <c r="AC232" s="293" t="str">
        <f t="shared" si="110"/>
        <v/>
      </c>
      <c r="AD232" s="293" t="str">
        <f t="shared" si="102"/>
        <v/>
      </c>
      <c r="AE232" s="293" t="str">
        <f t="shared" si="103"/>
        <v/>
      </c>
      <c r="AF232" s="295" t="str">
        <f t="shared" si="111"/>
        <v/>
      </c>
      <c r="AG232" s="295" t="str">
        <f t="shared" si="112"/>
        <v/>
      </c>
      <c r="AH232" s="295" t="str">
        <f t="shared" si="113"/>
        <v/>
      </c>
      <c r="AI232" s="295" t="str">
        <f t="shared" si="115"/>
        <v/>
      </c>
      <c r="AJ232" s="295" t="str">
        <f t="shared" si="116"/>
        <v/>
      </c>
      <c r="AS232" s="295" t="str">
        <f t="shared" si="104"/>
        <v/>
      </c>
    </row>
    <row r="233" spans="1:45" ht="39.950000000000003" customHeight="1">
      <c r="A233" s="355"/>
      <c r="B233" s="356"/>
      <c r="C233" s="290" t="str">
        <f>IF(COMPTE1!$V233&lt;&gt;"",COMPTE1!$V233,IF(COMPTE1!$W233&lt;&gt;"",COMPTE1!$W233,IF(COMPTE1!$X233&lt;&gt;"",COMPTE1!$X233,IF(COMPTE1!$AB233&lt;&gt;"",COMPTE1!$AB233,IF(COMPTE1!$AF233&lt;&gt;"",COMPTE1!$AF233,IF(COMPTE1!$AG233&lt;&gt;"",COMPTE1!$AG233,IF(COMPTE1!$AH233&lt;&gt;"",COMPTE1!$AH233,COMPTE1!$AC233)))))))</f>
        <v/>
      </c>
      <c r="D233" s="9"/>
      <c r="E233" s="359">
        <f t="shared" si="105"/>
        <v>0</v>
      </c>
      <c r="F233" s="20"/>
      <c r="G233" s="335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319"/>
      <c r="U233" s="319"/>
      <c r="V233" s="289" t="str">
        <f t="shared" si="106"/>
        <v/>
      </c>
      <c r="W233" s="289" t="str">
        <f t="shared" si="107"/>
        <v/>
      </c>
      <c r="X233" s="289" t="str">
        <f t="shared" si="108"/>
        <v/>
      </c>
      <c r="Y233" s="290" t="str">
        <f t="shared" si="114"/>
        <v/>
      </c>
      <c r="Z233" s="290" t="str">
        <f t="shared" si="100"/>
        <v/>
      </c>
      <c r="AA233" s="290" t="str">
        <f t="shared" si="101"/>
        <v/>
      </c>
      <c r="AB233" s="293" t="str">
        <f t="shared" si="109"/>
        <v/>
      </c>
      <c r="AC233" s="293" t="str">
        <f t="shared" si="110"/>
        <v/>
      </c>
      <c r="AD233" s="293" t="str">
        <f t="shared" si="102"/>
        <v/>
      </c>
      <c r="AE233" s="293" t="str">
        <f t="shared" si="103"/>
        <v/>
      </c>
      <c r="AF233" s="295" t="str">
        <f t="shared" si="111"/>
        <v/>
      </c>
      <c r="AG233" s="295" t="str">
        <f t="shared" si="112"/>
        <v/>
      </c>
      <c r="AH233" s="295" t="str">
        <f t="shared" si="113"/>
        <v/>
      </c>
      <c r="AI233" s="295" t="str">
        <f t="shared" si="115"/>
        <v/>
      </c>
      <c r="AJ233" s="295" t="str">
        <f t="shared" si="116"/>
        <v/>
      </c>
      <c r="AS233" s="295" t="str">
        <f t="shared" si="104"/>
        <v/>
      </c>
    </row>
    <row r="234" spans="1:45" ht="39.950000000000003" customHeight="1">
      <c r="A234" s="355"/>
      <c r="B234" s="356"/>
      <c r="C234" s="290" t="str">
        <f>IF(COMPTE1!$V234&lt;&gt;"",COMPTE1!$V234,IF(COMPTE1!$W234&lt;&gt;"",COMPTE1!$W234,IF(COMPTE1!$X234&lt;&gt;"",COMPTE1!$X234,IF(COMPTE1!$AB234&lt;&gt;"",COMPTE1!$AB234,IF(COMPTE1!$AF234&lt;&gt;"",COMPTE1!$AF234,IF(COMPTE1!$AG234&lt;&gt;"",COMPTE1!$AG234,IF(COMPTE1!$AH234&lt;&gt;"",COMPTE1!$AH234,COMPTE1!$AC234)))))))</f>
        <v/>
      </c>
      <c r="D234" s="9"/>
      <c r="E234" s="359">
        <f t="shared" si="105"/>
        <v>0</v>
      </c>
      <c r="F234" s="20"/>
      <c r="G234" s="335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319"/>
      <c r="U234" s="319"/>
      <c r="V234" s="289" t="str">
        <f t="shared" si="106"/>
        <v/>
      </c>
      <c r="W234" s="289" t="str">
        <f t="shared" si="107"/>
        <v/>
      </c>
      <c r="X234" s="289" t="str">
        <f t="shared" si="108"/>
        <v/>
      </c>
      <c r="Y234" s="290" t="str">
        <f t="shared" si="114"/>
        <v/>
      </c>
      <c r="Z234" s="290" t="str">
        <f t="shared" si="100"/>
        <v/>
      </c>
      <c r="AA234" s="290" t="str">
        <f t="shared" si="101"/>
        <v/>
      </c>
      <c r="AB234" s="293" t="str">
        <f t="shared" si="109"/>
        <v/>
      </c>
      <c r="AC234" s="293" t="str">
        <f t="shared" si="110"/>
        <v/>
      </c>
      <c r="AD234" s="293" t="str">
        <f t="shared" si="102"/>
        <v/>
      </c>
      <c r="AE234" s="293" t="str">
        <f t="shared" si="103"/>
        <v/>
      </c>
      <c r="AF234" s="295" t="str">
        <f t="shared" si="111"/>
        <v/>
      </c>
      <c r="AG234" s="295" t="str">
        <f t="shared" si="112"/>
        <v/>
      </c>
      <c r="AH234" s="295" t="str">
        <f t="shared" si="113"/>
        <v/>
      </c>
      <c r="AI234" s="295" t="str">
        <f t="shared" si="115"/>
        <v/>
      </c>
      <c r="AJ234" s="295" t="str">
        <f t="shared" si="116"/>
        <v/>
      </c>
      <c r="AS234" s="295" t="str">
        <f t="shared" si="104"/>
        <v/>
      </c>
    </row>
    <row r="235" spans="1:45" ht="39.950000000000003" customHeight="1">
      <c r="A235" s="355"/>
      <c r="B235" s="356"/>
      <c r="C235" s="290" t="str">
        <f>IF(COMPTE1!$V235&lt;&gt;"",COMPTE1!$V235,IF(COMPTE1!$W235&lt;&gt;"",COMPTE1!$W235,IF(COMPTE1!$X235&lt;&gt;"",COMPTE1!$X235,IF(COMPTE1!$AB235&lt;&gt;"",COMPTE1!$AB235,IF(COMPTE1!$AF235&lt;&gt;"",COMPTE1!$AF235,IF(COMPTE1!$AG235&lt;&gt;"",COMPTE1!$AG235,IF(COMPTE1!$AH235&lt;&gt;"",COMPTE1!$AH235,COMPTE1!$AC235)))))))</f>
        <v/>
      </c>
      <c r="D235" s="9"/>
      <c r="E235" s="359">
        <f t="shared" si="105"/>
        <v>0</v>
      </c>
      <c r="F235" s="20"/>
      <c r="G235" s="335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319"/>
      <c r="U235" s="319"/>
      <c r="V235" s="289" t="str">
        <f t="shared" si="106"/>
        <v/>
      </c>
      <c r="W235" s="289" t="str">
        <f t="shared" si="107"/>
        <v/>
      </c>
      <c r="X235" s="289" t="str">
        <f t="shared" si="108"/>
        <v/>
      </c>
      <c r="Y235" s="290" t="str">
        <f t="shared" si="114"/>
        <v/>
      </c>
      <c r="Z235" s="290" t="str">
        <f t="shared" si="100"/>
        <v/>
      </c>
      <c r="AA235" s="290" t="str">
        <f t="shared" si="101"/>
        <v/>
      </c>
      <c r="AB235" s="293" t="str">
        <f t="shared" si="109"/>
        <v/>
      </c>
      <c r="AC235" s="293" t="str">
        <f t="shared" si="110"/>
        <v/>
      </c>
      <c r="AD235" s="293" t="str">
        <f t="shared" si="102"/>
        <v/>
      </c>
      <c r="AE235" s="293" t="str">
        <f t="shared" si="103"/>
        <v/>
      </c>
      <c r="AF235" s="295" t="str">
        <f t="shared" si="111"/>
        <v/>
      </c>
      <c r="AG235" s="295" t="str">
        <f t="shared" si="112"/>
        <v/>
      </c>
      <c r="AH235" s="295" t="str">
        <f t="shared" si="113"/>
        <v/>
      </c>
      <c r="AI235" s="295" t="str">
        <f t="shared" si="115"/>
        <v/>
      </c>
      <c r="AJ235" s="295" t="str">
        <f t="shared" si="116"/>
        <v/>
      </c>
      <c r="AS235" s="295" t="str">
        <f t="shared" si="104"/>
        <v/>
      </c>
    </row>
    <row r="236" spans="1:45" ht="39.950000000000003" customHeight="1">
      <c r="A236" s="355"/>
      <c r="B236" s="356"/>
      <c r="C236" s="290" t="str">
        <f>IF(COMPTE1!$V236&lt;&gt;"",COMPTE1!$V236,IF(COMPTE1!$W236&lt;&gt;"",COMPTE1!$W236,IF(COMPTE1!$X236&lt;&gt;"",COMPTE1!$X236,IF(COMPTE1!$AB236&lt;&gt;"",COMPTE1!$AB236,IF(COMPTE1!$AF236&lt;&gt;"",COMPTE1!$AF236,IF(COMPTE1!$AG236&lt;&gt;"",COMPTE1!$AG236,IF(COMPTE1!$AH236&lt;&gt;"",COMPTE1!$AH236,COMPTE1!$AC236)))))))</f>
        <v/>
      </c>
      <c r="D236" s="9"/>
      <c r="E236" s="359">
        <f t="shared" si="105"/>
        <v>0</v>
      </c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319"/>
      <c r="U236" s="319"/>
      <c r="V236" s="289" t="str">
        <f t="shared" si="106"/>
        <v/>
      </c>
      <c r="W236" s="289" t="str">
        <f t="shared" si="107"/>
        <v/>
      </c>
      <c r="X236" s="289" t="str">
        <f t="shared" si="108"/>
        <v/>
      </c>
      <c r="Y236" s="290" t="str">
        <f t="shared" si="114"/>
        <v/>
      </c>
      <c r="Z236" s="290" t="str">
        <f t="shared" si="100"/>
        <v/>
      </c>
      <c r="AA236" s="290" t="str">
        <f t="shared" si="101"/>
        <v/>
      </c>
      <c r="AB236" s="293" t="str">
        <f t="shared" si="109"/>
        <v/>
      </c>
      <c r="AC236" s="293" t="str">
        <f t="shared" si="110"/>
        <v/>
      </c>
      <c r="AD236" s="293" t="str">
        <f t="shared" si="102"/>
        <v/>
      </c>
      <c r="AE236" s="293" t="str">
        <f t="shared" si="103"/>
        <v/>
      </c>
      <c r="AF236" s="295" t="str">
        <f t="shared" si="111"/>
        <v/>
      </c>
      <c r="AG236" s="295" t="str">
        <f t="shared" si="112"/>
        <v/>
      </c>
      <c r="AH236" s="295" t="str">
        <f t="shared" si="113"/>
        <v/>
      </c>
      <c r="AI236" s="295" t="str">
        <f t="shared" si="115"/>
        <v/>
      </c>
      <c r="AJ236" s="295" t="str">
        <f t="shared" si="116"/>
        <v/>
      </c>
      <c r="AS236" s="295" t="str">
        <f t="shared" si="104"/>
        <v/>
      </c>
    </row>
    <row r="237" spans="1:45">
      <c r="A237" s="337"/>
      <c r="B237" s="356"/>
      <c r="C237" s="290" t="str">
        <f>IF(COMPTE1!$V237&lt;&gt;"",COMPTE1!$V237,IF(COMPTE1!$W237&lt;&gt;"",COMPTE1!$W237,IF(COMPTE1!$X237&lt;&gt;"",COMPTE1!$X237,IF(COMPTE1!$AB237&lt;&gt;"",COMPTE1!$AB237,IF(COMPTE1!$AF237&lt;&gt;"",COMPTE1!$AF237,IF(COMPTE1!$AG237&lt;&gt;"",COMPTE1!$AG237,IF(COMPTE1!$AH237&lt;&gt;"",COMPTE1!$AH237,COMPTE1!$AC237)))))))</f>
        <v/>
      </c>
      <c r="D237" s="9"/>
      <c r="E237" s="360">
        <f t="shared" si="105"/>
        <v>0</v>
      </c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319"/>
      <c r="U237" s="319"/>
      <c r="V237" s="289" t="str">
        <f t="shared" si="106"/>
        <v/>
      </c>
      <c r="W237" s="289" t="str">
        <f t="shared" si="107"/>
        <v/>
      </c>
      <c r="X237" s="289" t="str">
        <f t="shared" si="108"/>
        <v/>
      </c>
      <c r="Y237" s="290" t="str">
        <f t="shared" si="114"/>
        <v/>
      </c>
      <c r="Z237" s="290" t="str">
        <f t="shared" si="100"/>
        <v/>
      </c>
      <c r="AA237" s="290" t="str">
        <f t="shared" si="101"/>
        <v/>
      </c>
      <c r="AB237" s="293" t="str">
        <f t="shared" si="109"/>
        <v/>
      </c>
      <c r="AC237" s="293" t="str">
        <f t="shared" si="110"/>
        <v/>
      </c>
      <c r="AD237" s="293" t="str">
        <f t="shared" si="102"/>
        <v/>
      </c>
      <c r="AE237" s="293" t="str">
        <f t="shared" si="103"/>
        <v/>
      </c>
      <c r="AF237" s="295" t="str">
        <f t="shared" si="111"/>
        <v/>
      </c>
      <c r="AG237" s="295" t="str">
        <f t="shared" si="112"/>
        <v/>
      </c>
      <c r="AH237" s="295" t="str">
        <f t="shared" si="113"/>
        <v/>
      </c>
      <c r="AI237" s="295" t="str">
        <f t="shared" si="115"/>
        <v/>
      </c>
      <c r="AJ237" s="295" t="str">
        <f t="shared" si="116"/>
        <v/>
      </c>
      <c r="AS237" s="295" t="str">
        <f t="shared" si="104"/>
        <v/>
      </c>
    </row>
    <row r="238" spans="1:45">
      <c r="A238" s="337"/>
      <c r="B238" s="356"/>
      <c r="C238" s="290" t="str">
        <f>IF(COMPTE1!$V238&lt;&gt;"",COMPTE1!$V238,IF(COMPTE1!$W238&lt;&gt;"",COMPTE1!$W238,IF(COMPTE1!$X238&lt;&gt;"",COMPTE1!$X238,IF(COMPTE1!$AB238&lt;&gt;"",COMPTE1!$AB238,IF(COMPTE1!$AF238&lt;&gt;"",COMPTE1!$AF238,IF(COMPTE1!$AG238&lt;&gt;"",COMPTE1!$AG238,IF(COMPTE1!$AH238&lt;&gt;"",COMPTE1!$AH238,COMPTE1!$AC238)))))))</f>
        <v/>
      </c>
      <c r="D238" s="9"/>
      <c r="E238" s="361">
        <f t="shared" si="105"/>
        <v>0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319"/>
      <c r="U238" s="319"/>
      <c r="V238" s="289" t="str">
        <f t="shared" si="106"/>
        <v/>
      </c>
      <c r="W238" s="289" t="str">
        <f t="shared" si="107"/>
        <v/>
      </c>
      <c r="X238" s="289" t="str">
        <f t="shared" si="108"/>
        <v/>
      </c>
      <c r="Y238" s="290" t="str">
        <f t="shared" si="114"/>
        <v/>
      </c>
      <c r="Z238" s="290" t="str">
        <f t="shared" si="100"/>
        <v/>
      </c>
      <c r="AA238" s="290" t="str">
        <f t="shared" si="101"/>
        <v/>
      </c>
      <c r="AB238" s="293" t="str">
        <f t="shared" si="109"/>
        <v/>
      </c>
      <c r="AC238" s="293" t="str">
        <f t="shared" si="110"/>
        <v/>
      </c>
      <c r="AD238" s="293" t="str">
        <f t="shared" si="102"/>
        <v/>
      </c>
      <c r="AE238" s="293" t="str">
        <f t="shared" si="103"/>
        <v/>
      </c>
      <c r="AF238" s="295" t="str">
        <f t="shared" si="111"/>
        <v/>
      </c>
      <c r="AG238" s="295" t="str">
        <f t="shared" si="112"/>
        <v/>
      </c>
      <c r="AH238" s="295" t="str">
        <f t="shared" si="113"/>
        <v/>
      </c>
      <c r="AI238" s="295" t="str">
        <f t="shared" si="115"/>
        <v/>
      </c>
      <c r="AJ238" s="295" t="str">
        <f t="shared" si="116"/>
        <v/>
      </c>
      <c r="AS238" s="295" t="str">
        <f t="shared" si="104"/>
        <v/>
      </c>
    </row>
    <row r="239" spans="1:45">
      <c r="A239" s="337"/>
      <c r="B239" s="356"/>
      <c r="C239" s="290" t="str">
        <f>IF(COMPTE1!$V239&lt;&gt;"",COMPTE1!$V239,IF(COMPTE1!$W239&lt;&gt;"",COMPTE1!$W239,IF(COMPTE1!$X239&lt;&gt;"",COMPTE1!$X239,IF(COMPTE1!$AB239&lt;&gt;"",COMPTE1!$AB239,IF(COMPTE1!$AF239&lt;&gt;"",COMPTE1!$AF239,IF(COMPTE1!$AG239&lt;&gt;"",COMPTE1!$AG239,IF(COMPTE1!$AH239&lt;&gt;"",COMPTE1!$AH239,COMPTE1!$AC239)))))))</f>
        <v/>
      </c>
      <c r="D239" s="9"/>
      <c r="E239" s="361">
        <f t="shared" si="105"/>
        <v>0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319"/>
      <c r="U239" s="319"/>
      <c r="V239" s="289" t="str">
        <f t="shared" si="106"/>
        <v/>
      </c>
      <c r="W239" s="289" t="str">
        <f t="shared" si="107"/>
        <v/>
      </c>
      <c r="X239" s="289" t="str">
        <f t="shared" si="108"/>
        <v/>
      </c>
      <c r="Y239" s="290" t="str">
        <f t="shared" si="114"/>
        <v/>
      </c>
      <c r="Z239" s="290" t="str">
        <f t="shared" si="100"/>
        <v/>
      </c>
      <c r="AA239" s="290" t="str">
        <f t="shared" si="101"/>
        <v/>
      </c>
      <c r="AB239" s="293" t="str">
        <f t="shared" si="109"/>
        <v/>
      </c>
      <c r="AC239" s="293" t="str">
        <f t="shared" si="110"/>
        <v/>
      </c>
      <c r="AD239" s="293" t="str">
        <f t="shared" si="102"/>
        <v/>
      </c>
      <c r="AE239" s="293" t="str">
        <f t="shared" si="103"/>
        <v/>
      </c>
      <c r="AF239" s="295" t="str">
        <f t="shared" si="111"/>
        <v/>
      </c>
      <c r="AG239" s="295" t="str">
        <f t="shared" si="112"/>
        <v/>
      </c>
      <c r="AH239" s="295" t="str">
        <f t="shared" si="113"/>
        <v/>
      </c>
      <c r="AI239" s="295" t="str">
        <f t="shared" si="115"/>
        <v/>
      </c>
      <c r="AJ239" s="295" t="str">
        <f t="shared" si="116"/>
        <v/>
      </c>
      <c r="AS239" s="295" t="str">
        <f t="shared" si="104"/>
        <v/>
      </c>
    </row>
    <row r="240" spans="1:45">
      <c r="A240" s="337"/>
      <c r="B240" s="356"/>
      <c r="C240" s="290" t="str">
        <f>IF(COMPTE1!$V240&lt;&gt;"",COMPTE1!$V240,IF(COMPTE1!$W240&lt;&gt;"",COMPTE1!$W240,IF(COMPTE1!$X240&lt;&gt;"",COMPTE1!$X240,IF(COMPTE1!$AB240&lt;&gt;"",COMPTE1!$AB240,IF(COMPTE1!$AF240&lt;&gt;"",COMPTE1!$AF240,IF(COMPTE1!$AG240&lt;&gt;"",COMPTE1!$AG240,IF(COMPTE1!$AH240&lt;&gt;"",COMPTE1!$AH240,COMPTE1!$AC240)))))))</f>
        <v/>
      </c>
      <c r="D240" s="9"/>
      <c r="E240" s="361">
        <f t="shared" si="105"/>
        <v>0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319"/>
      <c r="U240" s="319"/>
      <c r="V240" s="289" t="str">
        <f t="shared" si="106"/>
        <v/>
      </c>
      <c r="W240" s="289" t="str">
        <f t="shared" si="107"/>
        <v/>
      </c>
      <c r="X240" s="289" t="str">
        <f t="shared" si="108"/>
        <v/>
      </c>
      <c r="Y240" s="290" t="str">
        <f t="shared" si="114"/>
        <v/>
      </c>
      <c r="Z240" s="290" t="str">
        <f t="shared" si="100"/>
        <v/>
      </c>
      <c r="AA240" s="290" t="str">
        <f t="shared" si="101"/>
        <v/>
      </c>
      <c r="AB240" s="293" t="str">
        <f t="shared" si="109"/>
        <v/>
      </c>
      <c r="AC240" s="293" t="str">
        <f t="shared" si="110"/>
        <v/>
      </c>
      <c r="AD240" s="293" t="str">
        <f t="shared" si="102"/>
        <v/>
      </c>
      <c r="AE240" s="293" t="str">
        <f t="shared" si="103"/>
        <v/>
      </c>
      <c r="AF240" s="295" t="str">
        <f t="shared" si="111"/>
        <v/>
      </c>
      <c r="AG240" s="295" t="str">
        <f t="shared" si="112"/>
        <v/>
      </c>
      <c r="AH240" s="295" t="str">
        <f t="shared" si="113"/>
        <v/>
      </c>
      <c r="AI240" s="295" t="str">
        <f t="shared" si="115"/>
        <v/>
      </c>
      <c r="AJ240" s="295" t="str">
        <f t="shared" si="116"/>
        <v/>
      </c>
      <c r="AS240" s="295" t="str">
        <f t="shared" si="104"/>
        <v/>
      </c>
    </row>
    <row r="241" spans="1:45">
      <c r="A241" s="337"/>
      <c r="B241" s="356"/>
      <c r="C241" s="290" t="str">
        <f>IF(COMPTE1!$V241&lt;&gt;"",COMPTE1!$V241,IF(COMPTE1!$W241&lt;&gt;"",COMPTE1!$W241,IF(COMPTE1!$X241&lt;&gt;"",COMPTE1!$X241,IF(COMPTE1!$AB241&lt;&gt;"",COMPTE1!$AB241,IF(COMPTE1!$AF241&lt;&gt;"",COMPTE1!$AF241,IF(COMPTE1!$AG241&lt;&gt;"",COMPTE1!$AG241,IF(COMPTE1!$AH241&lt;&gt;"",COMPTE1!$AH241,COMPTE1!$AC241)))))))</f>
        <v/>
      </c>
      <c r="D241" s="9"/>
      <c r="E241" s="361">
        <f t="shared" si="105"/>
        <v>0</v>
      </c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319"/>
      <c r="U241" s="319"/>
      <c r="V241" s="289" t="str">
        <f t="shared" si="106"/>
        <v/>
      </c>
      <c r="W241" s="289" t="str">
        <f t="shared" si="107"/>
        <v/>
      </c>
      <c r="X241" s="289" t="str">
        <f t="shared" si="108"/>
        <v/>
      </c>
      <c r="Y241" s="290" t="str">
        <f t="shared" si="114"/>
        <v/>
      </c>
      <c r="Z241" s="290" t="str">
        <f t="shared" si="100"/>
        <v/>
      </c>
      <c r="AA241" s="290" t="str">
        <f t="shared" si="101"/>
        <v/>
      </c>
      <c r="AB241" s="293" t="str">
        <f t="shared" si="109"/>
        <v/>
      </c>
      <c r="AC241" s="293" t="str">
        <f t="shared" si="110"/>
        <v/>
      </c>
      <c r="AD241" s="293" t="str">
        <f t="shared" si="102"/>
        <v/>
      </c>
      <c r="AE241" s="293" t="str">
        <f t="shared" si="103"/>
        <v/>
      </c>
      <c r="AF241" s="295" t="str">
        <f t="shared" si="111"/>
        <v/>
      </c>
      <c r="AG241" s="295" t="str">
        <f t="shared" si="112"/>
        <v/>
      </c>
      <c r="AH241" s="295" t="str">
        <f t="shared" si="113"/>
        <v/>
      </c>
      <c r="AI241" s="295" t="str">
        <f t="shared" si="115"/>
        <v/>
      </c>
      <c r="AJ241" s="295" t="str">
        <f t="shared" si="116"/>
        <v/>
      </c>
      <c r="AS241" s="295" t="str">
        <f t="shared" si="104"/>
        <v/>
      </c>
    </row>
    <row r="242" spans="1:45">
      <c r="A242" s="337"/>
      <c r="B242" s="356"/>
      <c r="C242" s="290" t="str">
        <f>IF(COMPTE1!$V242&lt;&gt;"",COMPTE1!$V242,IF(COMPTE1!$W242&lt;&gt;"",COMPTE1!$W242,IF(COMPTE1!$X242&lt;&gt;"",COMPTE1!$X242,IF(COMPTE1!$AB242&lt;&gt;"",COMPTE1!$AB242,IF(COMPTE1!$AF242&lt;&gt;"",COMPTE1!$AF242,IF(COMPTE1!$AG242&lt;&gt;"",COMPTE1!$AG242,IF(COMPTE1!$AH242&lt;&gt;"",COMPTE1!$AH242,COMPTE1!$AC242)))))))</f>
        <v/>
      </c>
      <c r="D242" s="9"/>
      <c r="E242" s="361">
        <f t="shared" si="105"/>
        <v>0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319"/>
      <c r="U242" s="319"/>
      <c r="V242" s="289" t="str">
        <f t="shared" si="106"/>
        <v/>
      </c>
      <c r="W242" s="289" t="str">
        <f t="shared" si="107"/>
        <v/>
      </c>
      <c r="X242" s="289" t="str">
        <f t="shared" si="108"/>
        <v/>
      </c>
      <c r="Y242" s="290" t="str">
        <f t="shared" si="114"/>
        <v/>
      </c>
      <c r="Z242" s="290" t="str">
        <f t="shared" si="100"/>
        <v/>
      </c>
      <c r="AA242" s="290" t="str">
        <f t="shared" si="101"/>
        <v/>
      </c>
      <c r="AB242" s="293" t="str">
        <f t="shared" si="109"/>
        <v/>
      </c>
      <c r="AC242" s="293" t="str">
        <f t="shared" si="110"/>
        <v/>
      </c>
      <c r="AD242" s="293" t="str">
        <f t="shared" si="102"/>
        <v/>
      </c>
      <c r="AE242" s="293" t="str">
        <f t="shared" si="103"/>
        <v/>
      </c>
      <c r="AF242" s="295" t="str">
        <f t="shared" si="111"/>
        <v/>
      </c>
      <c r="AG242" s="295" t="str">
        <f t="shared" si="112"/>
        <v/>
      </c>
      <c r="AH242" s="295" t="str">
        <f t="shared" si="113"/>
        <v/>
      </c>
      <c r="AI242" s="295" t="str">
        <f t="shared" si="115"/>
        <v/>
      </c>
      <c r="AJ242" s="295" t="str">
        <f t="shared" si="116"/>
        <v/>
      </c>
      <c r="AS242" s="295" t="str">
        <f t="shared" si="104"/>
        <v/>
      </c>
    </row>
    <row r="243" spans="1:45">
      <c r="A243" s="337"/>
      <c r="B243" s="356"/>
      <c r="C243" s="290" t="str">
        <f>IF(COMPTE1!$V243&lt;&gt;"",COMPTE1!$V243,IF(COMPTE1!$W243&lt;&gt;"",COMPTE1!$W243,IF(COMPTE1!$X243&lt;&gt;"",COMPTE1!$X243,IF(COMPTE1!$AB243&lt;&gt;"",COMPTE1!$AB243,IF(COMPTE1!$AF243&lt;&gt;"",COMPTE1!$AF243,IF(COMPTE1!$AG243&lt;&gt;"",COMPTE1!$AG243,IF(COMPTE1!$AH243&lt;&gt;"",COMPTE1!$AH243,COMPTE1!$AC243)))))))</f>
        <v/>
      </c>
      <c r="D243" s="9"/>
      <c r="E243" s="361">
        <f t="shared" si="105"/>
        <v>0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319"/>
      <c r="U243" s="319"/>
      <c r="V243" s="289" t="str">
        <f t="shared" si="106"/>
        <v/>
      </c>
      <c r="W243" s="289" t="str">
        <f t="shared" si="107"/>
        <v/>
      </c>
      <c r="X243" s="289" t="str">
        <f t="shared" si="108"/>
        <v/>
      </c>
      <c r="Y243" s="290" t="str">
        <f t="shared" si="114"/>
        <v/>
      </c>
      <c r="Z243" s="290" t="str">
        <f t="shared" ref="Z243:Z306" si="117">IF($B243="C6214","OBSEQUES ET PRESTATIONS FUNERAIRES",IF($B243="C6215","TRAVAUX, DEMENAGEMENTS",IF($B243="C6216","SORTIES ET ANNIVERSAIRES",IF($B243="C6217","HEBERGEMENT FOYER, MAISON DE RETRAITE",IF($B243="C6310","IMPOTS",IF($B243="C6311","VACANCES, LOISIRS, ABONNEMENTS",IF($B243="C6312","HONORAIRES",IF($B243="C6313","SOLDE FDG ANNEE PASSEE",""))))))))</f>
        <v/>
      </c>
      <c r="AA243" s="290" t="str">
        <f t="shared" ref="AA243:AA306" si="118">IF($B243="C6410","ASSURANCES",IF($B243="C6510","ACHAT MATERIEL, MOBILIER",IF($B243="C6610","FRAIS MEDICAUX ET MUTUELLE ET REMBOURSEMENTS",IF($B243="C6611","MUTUELLE SANTE",IF($B243="C6710","IMOINS VALUES SUR TITRES",IF($B243="C6910","PROVISIONS SUR EMOLUMENTS",""))))))</f>
        <v/>
      </c>
      <c r="AB243" s="293" t="str">
        <f t="shared" si="109"/>
        <v/>
      </c>
      <c r="AC243" s="293" t="str">
        <f t="shared" si="110"/>
        <v/>
      </c>
      <c r="AD243" s="293" t="str">
        <f t="shared" ref="AD243:AD306" si="119">IF($B243="C5111",$AL$6,IF($B243="C5112",$AL$7,IF($B243="C5113",$AL$8,IF($B243="C5121",$AL$9,IF($B243="C5122",$AL$10,IF($B243="C5123",$AL$11,IF($B243="C5130",$AL$12,IF($B243="C5140",$AL$13,""))))))))</f>
        <v/>
      </c>
      <c r="AE243" s="293" t="str">
        <f t="shared" ref="AE243:AE306" si="120">IF($B243="C5150",$AL$14,IF($B243="C5160",$AL$15,IF($B243="C5170",$AL$16,IF($B243="C5180",$AL$17,IF($B243="C5190",$AL$18,IF($B243="C5190",$AL$19,""))))))</f>
        <v/>
      </c>
      <c r="AF243" s="295" t="str">
        <f t="shared" si="111"/>
        <v/>
      </c>
      <c r="AG243" s="295" t="str">
        <f t="shared" si="112"/>
        <v/>
      </c>
      <c r="AH243" s="295" t="str">
        <f t="shared" si="113"/>
        <v/>
      </c>
      <c r="AI243" s="295" t="str">
        <f t="shared" si="115"/>
        <v/>
      </c>
      <c r="AJ243" s="295" t="str">
        <f t="shared" si="116"/>
        <v/>
      </c>
      <c r="AS243" s="295" t="str">
        <f t="shared" ref="AS243:AS306" si="121">IF($B243="C7604","COUPONS ET PLUS VALUES SUR TITRES",IF($B243="C7605","ALS : VIREMENTS CAF",IF($B243="C7606","REMBOURSEMENT MUTUELLE",IF($B243="C7607","VENTE MAISON OU TERRAIN",IF($B243="C7608","VENTE MOBILIER",IF($B243="C7701","ENCAISSEMENT SUCCESSION",IF($B243="C7901","AUTRES RECETTES DIVERSES","")))))))</f>
        <v/>
      </c>
    </row>
    <row r="244" spans="1:45">
      <c r="A244" s="337"/>
      <c r="B244" s="356"/>
      <c r="C244" s="290" t="str">
        <f>IF(COMPTE1!$V244&lt;&gt;"",COMPTE1!$V244,IF(COMPTE1!$W244&lt;&gt;"",COMPTE1!$W244,IF(COMPTE1!$X244&lt;&gt;"",COMPTE1!$X244,IF(COMPTE1!$AB244&lt;&gt;"",COMPTE1!$AB244,IF(COMPTE1!$AF244&lt;&gt;"",COMPTE1!$AF244,IF(COMPTE1!$AG244&lt;&gt;"",COMPTE1!$AG244,IF(COMPTE1!$AH244&lt;&gt;"",COMPTE1!$AH244,COMPTE1!$AC244)))))))</f>
        <v/>
      </c>
      <c r="D244" s="9"/>
      <c r="E244" s="361">
        <f t="shared" si="105"/>
        <v>0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319"/>
      <c r="U244" s="319"/>
      <c r="V244" s="289" t="str">
        <f t="shared" si="106"/>
        <v/>
      </c>
      <c r="W244" s="289" t="str">
        <f t="shared" si="107"/>
        <v/>
      </c>
      <c r="X244" s="289" t="str">
        <f t="shared" si="108"/>
        <v/>
      </c>
      <c r="Y244" s="290" t="str">
        <f t="shared" si="114"/>
        <v/>
      </c>
      <c r="Z244" s="290" t="str">
        <f t="shared" si="117"/>
        <v/>
      </c>
      <c r="AA244" s="290" t="str">
        <f t="shared" si="118"/>
        <v/>
      </c>
      <c r="AB244" s="293" t="str">
        <f t="shared" si="109"/>
        <v/>
      </c>
      <c r="AC244" s="293" t="str">
        <f t="shared" si="110"/>
        <v/>
      </c>
      <c r="AD244" s="293" t="str">
        <f t="shared" si="119"/>
        <v/>
      </c>
      <c r="AE244" s="293" t="str">
        <f t="shared" si="120"/>
        <v/>
      </c>
      <c r="AF244" s="295" t="str">
        <f t="shared" si="111"/>
        <v/>
      </c>
      <c r="AG244" s="295" t="str">
        <f t="shared" si="112"/>
        <v/>
      </c>
      <c r="AH244" s="295" t="str">
        <f t="shared" si="113"/>
        <v/>
      </c>
      <c r="AI244" s="295" t="str">
        <f t="shared" si="115"/>
        <v/>
      </c>
      <c r="AJ244" s="295" t="str">
        <f t="shared" si="116"/>
        <v/>
      </c>
      <c r="AS244" s="295" t="str">
        <f t="shared" si="121"/>
        <v/>
      </c>
    </row>
    <row r="245" spans="1:45">
      <c r="A245" s="337"/>
      <c r="B245" s="356"/>
      <c r="C245" s="290" t="str">
        <f>IF(COMPTE1!$V245&lt;&gt;"",COMPTE1!$V245,IF(COMPTE1!$W245&lt;&gt;"",COMPTE1!$W245,IF(COMPTE1!$X245&lt;&gt;"",COMPTE1!$X245,IF(COMPTE1!$AB245&lt;&gt;"",COMPTE1!$AB245,IF(COMPTE1!$AF245&lt;&gt;"",COMPTE1!$AF245,IF(COMPTE1!$AG245&lt;&gt;"",COMPTE1!$AG245,IF(COMPTE1!$AH245&lt;&gt;"",COMPTE1!$AH245,COMPTE1!$AC245)))))))</f>
        <v/>
      </c>
      <c r="D245" s="9"/>
      <c r="E245" s="361">
        <f t="shared" si="105"/>
        <v>0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319"/>
      <c r="U245" s="319"/>
      <c r="V245" s="289" t="str">
        <f t="shared" si="106"/>
        <v/>
      </c>
      <c r="W245" s="289" t="str">
        <f t="shared" si="107"/>
        <v/>
      </c>
      <c r="X245" s="289" t="str">
        <f t="shared" si="108"/>
        <v/>
      </c>
      <c r="Y245" s="290" t="str">
        <f t="shared" si="114"/>
        <v/>
      </c>
      <c r="Z245" s="290" t="str">
        <f t="shared" si="117"/>
        <v/>
      </c>
      <c r="AA245" s="290" t="str">
        <f t="shared" si="118"/>
        <v/>
      </c>
      <c r="AB245" s="293" t="str">
        <f t="shared" si="109"/>
        <v/>
      </c>
      <c r="AC245" s="293" t="str">
        <f t="shared" si="110"/>
        <v/>
      </c>
      <c r="AD245" s="293" t="str">
        <f t="shared" si="119"/>
        <v/>
      </c>
      <c r="AE245" s="293" t="str">
        <f t="shared" si="120"/>
        <v/>
      </c>
      <c r="AF245" s="295" t="str">
        <f t="shared" si="111"/>
        <v/>
      </c>
      <c r="AG245" s="295" t="str">
        <f t="shared" si="112"/>
        <v/>
      </c>
      <c r="AH245" s="295" t="str">
        <f t="shared" si="113"/>
        <v/>
      </c>
      <c r="AI245" s="295" t="str">
        <f t="shared" si="115"/>
        <v/>
      </c>
      <c r="AJ245" s="295" t="str">
        <f t="shared" si="116"/>
        <v/>
      </c>
      <c r="AS245" s="295" t="str">
        <f t="shared" si="121"/>
        <v/>
      </c>
    </row>
    <row r="246" spans="1:45">
      <c r="A246" s="337"/>
      <c r="B246" s="356"/>
      <c r="C246" s="290" t="str">
        <f>IF(COMPTE1!$V246&lt;&gt;"",COMPTE1!$V246,IF(COMPTE1!$W246&lt;&gt;"",COMPTE1!$W246,IF(COMPTE1!$X246&lt;&gt;"",COMPTE1!$X246,IF(COMPTE1!$AB246&lt;&gt;"",COMPTE1!$AB246,IF(COMPTE1!$AF246&lt;&gt;"",COMPTE1!$AF246,IF(COMPTE1!$AG246&lt;&gt;"",COMPTE1!$AG246,IF(COMPTE1!$AH246&lt;&gt;"",COMPTE1!$AH246,COMPTE1!$AC246)))))))</f>
        <v/>
      </c>
      <c r="D246" s="9"/>
      <c r="E246" s="361">
        <f t="shared" si="105"/>
        <v>0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319"/>
      <c r="U246" s="319"/>
      <c r="V246" s="289" t="str">
        <f t="shared" si="106"/>
        <v/>
      </c>
      <c r="W246" s="289" t="str">
        <f t="shared" si="107"/>
        <v/>
      </c>
      <c r="X246" s="289" t="str">
        <f t="shared" si="108"/>
        <v/>
      </c>
      <c r="Y246" s="290" t="str">
        <f t="shared" si="114"/>
        <v/>
      </c>
      <c r="Z246" s="290" t="str">
        <f t="shared" si="117"/>
        <v/>
      </c>
      <c r="AA246" s="290" t="str">
        <f t="shared" si="118"/>
        <v/>
      </c>
      <c r="AB246" s="293" t="str">
        <f t="shared" si="109"/>
        <v/>
      </c>
      <c r="AC246" s="293" t="str">
        <f t="shared" si="110"/>
        <v/>
      </c>
      <c r="AD246" s="293" t="str">
        <f t="shared" si="119"/>
        <v/>
      </c>
      <c r="AE246" s="293" t="str">
        <f t="shared" si="120"/>
        <v/>
      </c>
      <c r="AF246" s="295" t="str">
        <f t="shared" si="111"/>
        <v/>
      </c>
      <c r="AG246" s="295" t="str">
        <f t="shared" si="112"/>
        <v/>
      </c>
      <c r="AH246" s="295" t="str">
        <f t="shared" si="113"/>
        <v/>
      </c>
      <c r="AI246" s="295" t="str">
        <f t="shared" si="115"/>
        <v/>
      </c>
      <c r="AJ246" s="295" t="str">
        <f t="shared" si="116"/>
        <v/>
      </c>
      <c r="AS246" s="295" t="str">
        <f t="shared" si="121"/>
        <v/>
      </c>
    </row>
    <row r="247" spans="1:45">
      <c r="A247" s="337"/>
      <c r="B247" s="356"/>
      <c r="C247" s="290" t="str">
        <f>IF(COMPTE1!$V247&lt;&gt;"",COMPTE1!$V247,IF(COMPTE1!$W247&lt;&gt;"",COMPTE1!$W247,IF(COMPTE1!$X247&lt;&gt;"",COMPTE1!$X247,IF(COMPTE1!$AB247&lt;&gt;"",COMPTE1!$AB247,IF(COMPTE1!$AF247&lt;&gt;"",COMPTE1!$AF247,IF(COMPTE1!$AG247&lt;&gt;"",COMPTE1!$AG247,IF(COMPTE1!$AH247&lt;&gt;"",COMPTE1!$AH247,COMPTE1!$AC247)))))))</f>
        <v/>
      </c>
      <c r="D247" s="9"/>
      <c r="E247" s="361">
        <f t="shared" si="105"/>
        <v>0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319"/>
      <c r="U247" s="319"/>
      <c r="V247" s="289" t="str">
        <f t="shared" si="106"/>
        <v/>
      </c>
      <c r="W247" s="289" t="str">
        <f t="shared" si="107"/>
        <v/>
      </c>
      <c r="X247" s="289" t="str">
        <f t="shared" si="108"/>
        <v/>
      </c>
      <c r="Y247" s="290" t="str">
        <f t="shared" si="114"/>
        <v/>
      </c>
      <c r="Z247" s="290" t="str">
        <f t="shared" si="117"/>
        <v/>
      </c>
      <c r="AA247" s="290" t="str">
        <f t="shared" si="118"/>
        <v/>
      </c>
      <c r="AB247" s="293" t="str">
        <f t="shared" si="109"/>
        <v/>
      </c>
      <c r="AC247" s="293" t="str">
        <f t="shared" si="110"/>
        <v/>
      </c>
      <c r="AD247" s="293" t="str">
        <f t="shared" si="119"/>
        <v/>
      </c>
      <c r="AE247" s="293" t="str">
        <f t="shared" si="120"/>
        <v/>
      </c>
      <c r="AF247" s="295" t="str">
        <f t="shared" si="111"/>
        <v/>
      </c>
      <c r="AG247" s="295" t="str">
        <f t="shared" si="112"/>
        <v/>
      </c>
      <c r="AH247" s="295" t="str">
        <f t="shared" si="113"/>
        <v/>
      </c>
      <c r="AI247" s="295" t="str">
        <f t="shared" si="115"/>
        <v/>
      </c>
      <c r="AJ247" s="295" t="str">
        <f t="shared" si="116"/>
        <v/>
      </c>
      <c r="AS247" s="295" t="str">
        <f t="shared" si="121"/>
        <v/>
      </c>
    </row>
    <row r="248" spans="1:45">
      <c r="A248" s="337"/>
      <c r="B248" s="356"/>
      <c r="C248" s="290" t="str">
        <f>IF(COMPTE1!$V248&lt;&gt;"",COMPTE1!$V248,IF(COMPTE1!$W248&lt;&gt;"",COMPTE1!$W248,IF(COMPTE1!$X248&lt;&gt;"",COMPTE1!$X248,IF(COMPTE1!$AB248&lt;&gt;"",COMPTE1!$AB248,IF(COMPTE1!$AF248&lt;&gt;"",COMPTE1!$AF248,IF(COMPTE1!$AG248&lt;&gt;"",COMPTE1!$AG248,IF(COMPTE1!$AH248&lt;&gt;"",COMPTE1!$AH248,COMPTE1!$AC248)))))))</f>
        <v/>
      </c>
      <c r="D248" s="9"/>
      <c r="E248" s="361">
        <f t="shared" si="105"/>
        <v>0</v>
      </c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319"/>
      <c r="U248" s="319"/>
      <c r="V248" s="289" t="str">
        <f t="shared" si="106"/>
        <v/>
      </c>
      <c r="W248" s="289" t="str">
        <f t="shared" si="107"/>
        <v/>
      </c>
      <c r="X248" s="289" t="str">
        <f t="shared" si="108"/>
        <v/>
      </c>
      <c r="Y248" s="290" t="str">
        <f t="shared" si="114"/>
        <v/>
      </c>
      <c r="Z248" s="290" t="str">
        <f t="shared" si="117"/>
        <v/>
      </c>
      <c r="AA248" s="290" t="str">
        <f t="shared" si="118"/>
        <v/>
      </c>
      <c r="AB248" s="293" t="str">
        <f t="shared" si="109"/>
        <v/>
      </c>
      <c r="AC248" s="293" t="str">
        <f t="shared" si="110"/>
        <v/>
      </c>
      <c r="AD248" s="293" t="str">
        <f t="shared" si="119"/>
        <v/>
      </c>
      <c r="AE248" s="293" t="str">
        <f t="shared" si="120"/>
        <v/>
      </c>
      <c r="AF248" s="295" t="str">
        <f t="shared" si="111"/>
        <v/>
      </c>
      <c r="AG248" s="295" t="str">
        <f t="shared" si="112"/>
        <v/>
      </c>
      <c r="AH248" s="295" t="str">
        <f t="shared" si="113"/>
        <v/>
      </c>
      <c r="AI248" s="295" t="str">
        <f t="shared" si="115"/>
        <v/>
      </c>
      <c r="AJ248" s="295" t="str">
        <f t="shared" si="116"/>
        <v/>
      </c>
      <c r="AS248" s="295" t="str">
        <f t="shared" si="121"/>
        <v/>
      </c>
    </row>
    <row r="249" spans="1:45">
      <c r="A249" s="337"/>
      <c r="B249" s="356"/>
      <c r="C249" s="290" t="str">
        <f>IF(COMPTE1!$V249&lt;&gt;"",COMPTE1!$V249,IF(COMPTE1!$W249&lt;&gt;"",COMPTE1!$W249,IF(COMPTE1!$X249&lt;&gt;"",COMPTE1!$X249,IF(COMPTE1!$AB249&lt;&gt;"",COMPTE1!$AB249,IF(COMPTE1!$AF249&lt;&gt;"",COMPTE1!$AF249,IF(COMPTE1!$AG249&lt;&gt;"",COMPTE1!$AG249,IF(COMPTE1!$AH249&lt;&gt;"",COMPTE1!$AH249,COMPTE1!$AC249)))))))</f>
        <v/>
      </c>
      <c r="D249" s="9"/>
      <c r="E249" s="361">
        <f t="shared" si="105"/>
        <v>0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319"/>
      <c r="U249" s="319"/>
      <c r="V249" s="289" t="str">
        <f t="shared" si="106"/>
        <v/>
      </c>
      <c r="W249" s="289" t="str">
        <f t="shared" si="107"/>
        <v/>
      </c>
      <c r="X249" s="289" t="str">
        <f t="shared" si="108"/>
        <v/>
      </c>
      <c r="Y249" s="290" t="str">
        <f t="shared" si="114"/>
        <v/>
      </c>
      <c r="Z249" s="290" t="str">
        <f t="shared" si="117"/>
        <v/>
      </c>
      <c r="AA249" s="290" t="str">
        <f t="shared" si="118"/>
        <v/>
      </c>
      <c r="AB249" s="293" t="str">
        <f t="shared" si="109"/>
        <v/>
      </c>
      <c r="AC249" s="293" t="str">
        <f t="shared" si="110"/>
        <v/>
      </c>
      <c r="AD249" s="293" t="str">
        <f t="shared" si="119"/>
        <v/>
      </c>
      <c r="AE249" s="293" t="str">
        <f t="shared" si="120"/>
        <v/>
      </c>
      <c r="AF249" s="295" t="str">
        <f t="shared" si="111"/>
        <v/>
      </c>
      <c r="AG249" s="295" t="str">
        <f t="shared" si="112"/>
        <v/>
      </c>
      <c r="AH249" s="295" t="str">
        <f t="shared" si="113"/>
        <v/>
      </c>
      <c r="AI249" s="295" t="str">
        <f t="shared" si="115"/>
        <v/>
      </c>
      <c r="AJ249" s="295" t="str">
        <f t="shared" si="116"/>
        <v/>
      </c>
      <c r="AS249" s="295" t="str">
        <f t="shared" si="121"/>
        <v/>
      </c>
    </row>
    <row r="250" spans="1:45">
      <c r="A250" s="337"/>
      <c r="B250" s="356"/>
      <c r="C250" s="290" t="str">
        <f>IF(COMPTE1!$V250&lt;&gt;"",COMPTE1!$V250,IF(COMPTE1!$W250&lt;&gt;"",COMPTE1!$W250,IF(COMPTE1!$X250&lt;&gt;"",COMPTE1!$X250,IF(COMPTE1!$AB250&lt;&gt;"",COMPTE1!$AB250,IF(COMPTE1!$AF250&lt;&gt;"",COMPTE1!$AF250,IF(COMPTE1!$AG250&lt;&gt;"",COMPTE1!$AG250,IF(COMPTE1!$AH250&lt;&gt;"",COMPTE1!$AH250,COMPTE1!$AC250)))))))</f>
        <v/>
      </c>
      <c r="D250" s="9"/>
      <c r="E250" s="361">
        <f t="shared" si="105"/>
        <v>0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319"/>
      <c r="U250" s="319"/>
      <c r="V250" s="289" t="str">
        <f t="shared" si="106"/>
        <v/>
      </c>
      <c r="W250" s="289" t="str">
        <f t="shared" si="107"/>
        <v/>
      </c>
      <c r="X250" s="289" t="str">
        <f t="shared" si="108"/>
        <v/>
      </c>
      <c r="Y250" s="290" t="str">
        <f t="shared" si="114"/>
        <v/>
      </c>
      <c r="Z250" s="290" t="str">
        <f t="shared" si="117"/>
        <v/>
      </c>
      <c r="AA250" s="290" t="str">
        <f t="shared" si="118"/>
        <v/>
      </c>
      <c r="AB250" s="293" t="str">
        <f t="shared" si="109"/>
        <v/>
      </c>
      <c r="AC250" s="293" t="str">
        <f t="shared" si="110"/>
        <v/>
      </c>
      <c r="AD250" s="293" t="str">
        <f t="shared" si="119"/>
        <v/>
      </c>
      <c r="AE250" s="293" t="str">
        <f t="shared" si="120"/>
        <v/>
      </c>
      <c r="AF250" s="295" t="str">
        <f t="shared" si="111"/>
        <v/>
      </c>
      <c r="AG250" s="295" t="str">
        <f t="shared" si="112"/>
        <v/>
      </c>
      <c r="AH250" s="295" t="str">
        <f t="shared" si="113"/>
        <v/>
      </c>
      <c r="AI250" s="295" t="str">
        <f t="shared" si="115"/>
        <v/>
      </c>
      <c r="AJ250" s="295" t="str">
        <f t="shared" si="116"/>
        <v/>
      </c>
      <c r="AS250" s="295" t="str">
        <f t="shared" si="121"/>
        <v/>
      </c>
    </row>
    <row r="251" spans="1:45">
      <c r="A251" s="337"/>
      <c r="B251" s="356"/>
      <c r="C251" s="290" t="str">
        <f>IF(COMPTE1!$V251&lt;&gt;"",COMPTE1!$V251,IF(COMPTE1!$W251&lt;&gt;"",COMPTE1!$W251,IF(COMPTE1!$X251&lt;&gt;"",COMPTE1!$X251,IF(COMPTE1!$AB251&lt;&gt;"",COMPTE1!$AB251,IF(COMPTE1!$AF251&lt;&gt;"",COMPTE1!$AF251,IF(COMPTE1!$AG251&lt;&gt;"",COMPTE1!$AG251,IF(COMPTE1!$AH251&lt;&gt;"",COMPTE1!$AH251,COMPTE1!$AC251)))))))</f>
        <v/>
      </c>
      <c r="D251" s="9"/>
      <c r="E251" s="361">
        <f t="shared" si="105"/>
        <v>0</v>
      </c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319"/>
      <c r="U251" s="319"/>
      <c r="V251" s="289" t="str">
        <f t="shared" si="106"/>
        <v/>
      </c>
      <c r="W251" s="289" t="str">
        <f t="shared" si="107"/>
        <v/>
      </c>
      <c r="X251" s="289" t="str">
        <f t="shared" si="108"/>
        <v/>
      </c>
      <c r="Y251" s="290" t="str">
        <f t="shared" si="114"/>
        <v/>
      </c>
      <c r="Z251" s="290" t="str">
        <f t="shared" si="117"/>
        <v/>
      </c>
      <c r="AA251" s="290" t="str">
        <f t="shared" si="118"/>
        <v/>
      </c>
      <c r="AB251" s="293" t="str">
        <f t="shared" si="109"/>
        <v/>
      </c>
      <c r="AC251" s="293" t="str">
        <f t="shared" si="110"/>
        <v/>
      </c>
      <c r="AD251" s="293" t="str">
        <f t="shared" si="119"/>
        <v/>
      </c>
      <c r="AE251" s="293" t="str">
        <f t="shared" si="120"/>
        <v/>
      </c>
      <c r="AF251" s="295" t="str">
        <f t="shared" si="111"/>
        <v/>
      </c>
      <c r="AG251" s="295" t="str">
        <f t="shared" si="112"/>
        <v/>
      </c>
      <c r="AH251" s="295" t="str">
        <f t="shared" si="113"/>
        <v/>
      </c>
      <c r="AI251" s="295" t="str">
        <f t="shared" si="115"/>
        <v/>
      </c>
      <c r="AJ251" s="295" t="str">
        <f t="shared" si="116"/>
        <v/>
      </c>
      <c r="AS251" s="295" t="str">
        <f t="shared" si="121"/>
        <v/>
      </c>
    </row>
    <row r="252" spans="1:45">
      <c r="A252" s="337"/>
      <c r="B252" s="356"/>
      <c r="C252" s="290" t="str">
        <f>IF(COMPTE1!$V252&lt;&gt;"",COMPTE1!$V252,IF(COMPTE1!$W252&lt;&gt;"",COMPTE1!$W252,IF(COMPTE1!$X252&lt;&gt;"",COMPTE1!$X252,IF(COMPTE1!$AB252&lt;&gt;"",COMPTE1!$AB252,IF(COMPTE1!$AF252&lt;&gt;"",COMPTE1!$AF252,IF(COMPTE1!$AG252&lt;&gt;"",COMPTE1!$AG252,IF(COMPTE1!$AH252&lt;&gt;"",COMPTE1!$AH252,COMPTE1!$AC252)))))))</f>
        <v/>
      </c>
      <c r="D252" s="9"/>
      <c r="E252" s="361">
        <f t="shared" si="105"/>
        <v>0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319"/>
      <c r="U252" s="319"/>
      <c r="V252" s="289" t="str">
        <f t="shared" si="106"/>
        <v/>
      </c>
      <c r="W252" s="289" t="str">
        <f t="shared" si="107"/>
        <v/>
      </c>
      <c r="X252" s="289" t="str">
        <f t="shared" si="108"/>
        <v/>
      </c>
      <c r="Y252" s="290" t="str">
        <f t="shared" si="114"/>
        <v/>
      </c>
      <c r="Z252" s="290" t="str">
        <f t="shared" si="117"/>
        <v/>
      </c>
      <c r="AA252" s="290" t="str">
        <f t="shared" si="118"/>
        <v/>
      </c>
      <c r="AB252" s="293" t="str">
        <f t="shared" si="109"/>
        <v/>
      </c>
      <c r="AC252" s="293" t="str">
        <f t="shared" si="110"/>
        <v/>
      </c>
      <c r="AD252" s="293" t="str">
        <f t="shared" si="119"/>
        <v/>
      </c>
      <c r="AE252" s="293" t="str">
        <f t="shared" si="120"/>
        <v/>
      </c>
      <c r="AF252" s="295" t="str">
        <f t="shared" si="111"/>
        <v/>
      </c>
      <c r="AG252" s="295" t="str">
        <f t="shared" si="112"/>
        <v/>
      </c>
      <c r="AH252" s="295" t="str">
        <f t="shared" si="113"/>
        <v/>
      </c>
      <c r="AI252" s="295" t="str">
        <f t="shared" si="115"/>
        <v/>
      </c>
      <c r="AJ252" s="295" t="str">
        <f t="shared" si="116"/>
        <v/>
      </c>
      <c r="AS252" s="295" t="str">
        <f t="shared" si="121"/>
        <v/>
      </c>
    </row>
    <row r="253" spans="1:45">
      <c r="A253" s="337"/>
      <c r="B253" s="356"/>
      <c r="C253" s="290" t="str">
        <f>IF(COMPTE1!$V253&lt;&gt;"",COMPTE1!$V253,IF(COMPTE1!$W253&lt;&gt;"",COMPTE1!$W253,IF(COMPTE1!$X253&lt;&gt;"",COMPTE1!$X253,IF(COMPTE1!$AB253&lt;&gt;"",COMPTE1!$AB253,IF(COMPTE1!$AF253&lt;&gt;"",COMPTE1!$AF253,IF(COMPTE1!$AG253&lt;&gt;"",COMPTE1!$AG253,IF(COMPTE1!$AH253&lt;&gt;"",COMPTE1!$AH253,COMPTE1!$AC253)))))))</f>
        <v/>
      </c>
      <c r="D253" s="9"/>
      <c r="E253" s="361">
        <f t="shared" si="105"/>
        <v>0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319"/>
      <c r="U253" s="319"/>
      <c r="V253" s="289" t="str">
        <f t="shared" si="106"/>
        <v/>
      </c>
      <c r="W253" s="289" t="str">
        <f t="shared" si="107"/>
        <v/>
      </c>
      <c r="X253" s="289" t="str">
        <f t="shared" si="108"/>
        <v/>
      </c>
      <c r="Y253" s="290" t="str">
        <f t="shared" si="114"/>
        <v/>
      </c>
      <c r="Z253" s="290" t="str">
        <f t="shared" si="117"/>
        <v/>
      </c>
      <c r="AA253" s="290" t="str">
        <f t="shared" si="118"/>
        <v/>
      </c>
      <c r="AB253" s="293" t="str">
        <f t="shared" si="109"/>
        <v/>
      </c>
      <c r="AC253" s="293" t="str">
        <f t="shared" si="110"/>
        <v/>
      </c>
      <c r="AD253" s="293" t="str">
        <f t="shared" si="119"/>
        <v/>
      </c>
      <c r="AE253" s="293" t="str">
        <f t="shared" si="120"/>
        <v/>
      </c>
      <c r="AF253" s="295" t="str">
        <f t="shared" si="111"/>
        <v/>
      </c>
      <c r="AG253" s="295" t="str">
        <f t="shared" si="112"/>
        <v/>
      </c>
      <c r="AH253" s="295" t="str">
        <f t="shared" si="113"/>
        <v/>
      </c>
      <c r="AI253" s="295" t="str">
        <f t="shared" si="115"/>
        <v/>
      </c>
      <c r="AJ253" s="295" t="str">
        <f t="shared" si="116"/>
        <v/>
      </c>
      <c r="AS253" s="295" t="str">
        <f t="shared" si="121"/>
        <v/>
      </c>
    </row>
    <row r="254" spans="1:45">
      <c r="A254" s="334"/>
      <c r="B254" s="356"/>
      <c r="C254" s="290" t="str">
        <f>IF(COMPTE1!$V254&lt;&gt;"",COMPTE1!$V254,IF(COMPTE1!$W254&lt;&gt;"",COMPTE1!$W254,IF(COMPTE1!$X254&lt;&gt;"",COMPTE1!$X254,IF(COMPTE1!$AB254&lt;&gt;"",COMPTE1!$AB254,IF(COMPTE1!$AF254&lt;&gt;"",COMPTE1!$AF254,IF(COMPTE1!$AG254&lt;&gt;"",COMPTE1!$AG254,IF(COMPTE1!$AH254&lt;&gt;"",COMPTE1!$AH254,COMPTE1!$AC254)))))))</f>
        <v/>
      </c>
      <c r="D254" s="9"/>
      <c r="E254" s="361">
        <f t="shared" si="105"/>
        <v>0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319"/>
      <c r="U254" s="319"/>
      <c r="V254" s="289" t="str">
        <f t="shared" si="106"/>
        <v/>
      </c>
      <c r="W254" s="289" t="str">
        <f t="shared" si="107"/>
        <v/>
      </c>
      <c r="X254" s="289" t="str">
        <f t="shared" si="108"/>
        <v/>
      </c>
      <c r="Y254" s="290" t="str">
        <f t="shared" si="114"/>
        <v/>
      </c>
      <c r="Z254" s="290" t="str">
        <f t="shared" si="117"/>
        <v/>
      </c>
      <c r="AA254" s="290" t="str">
        <f t="shared" si="118"/>
        <v/>
      </c>
      <c r="AB254" s="293" t="str">
        <f t="shared" si="109"/>
        <v/>
      </c>
      <c r="AC254" s="293" t="str">
        <f t="shared" si="110"/>
        <v/>
      </c>
      <c r="AD254" s="293" t="str">
        <f t="shared" si="119"/>
        <v/>
      </c>
      <c r="AE254" s="293" t="str">
        <f t="shared" si="120"/>
        <v/>
      </c>
      <c r="AF254" s="295" t="str">
        <f t="shared" si="111"/>
        <v/>
      </c>
      <c r="AG254" s="295" t="str">
        <f t="shared" si="112"/>
        <v/>
      </c>
      <c r="AH254" s="295" t="str">
        <f t="shared" si="113"/>
        <v/>
      </c>
      <c r="AI254" s="295" t="str">
        <f t="shared" si="115"/>
        <v/>
      </c>
      <c r="AJ254" s="295" t="str">
        <f t="shared" si="116"/>
        <v/>
      </c>
      <c r="AS254" s="295" t="str">
        <f t="shared" si="121"/>
        <v/>
      </c>
    </row>
    <row r="255" spans="1:45">
      <c r="A255" s="334"/>
      <c r="B255" s="356"/>
      <c r="C255" s="290" t="str">
        <f>IF(COMPTE1!$V255&lt;&gt;"",COMPTE1!$V255,IF(COMPTE1!$W255&lt;&gt;"",COMPTE1!$W255,IF(COMPTE1!$X255&lt;&gt;"",COMPTE1!$X255,IF(COMPTE1!$AB255&lt;&gt;"",COMPTE1!$AB255,IF(COMPTE1!$AF255&lt;&gt;"",COMPTE1!$AF255,IF(COMPTE1!$AG255&lt;&gt;"",COMPTE1!$AG255,IF(COMPTE1!$AH255&lt;&gt;"",COMPTE1!$AH255,COMPTE1!$AC255)))))))</f>
        <v/>
      </c>
      <c r="D255" s="9"/>
      <c r="E255" s="361">
        <f t="shared" si="105"/>
        <v>0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319"/>
      <c r="U255" s="319"/>
      <c r="V255" s="289" t="str">
        <f t="shared" si="106"/>
        <v/>
      </c>
      <c r="W255" s="289" t="str">
        <f t="shared" si="107"/>
        <v/>
      </c>
      <c r="X255" s="289" t="str">
        <f t="shared" si="108"/>
        <v/>
      </c>
      <c r="Y255" s="290" t="str">
        <f t="shared" si="114"/>
        <v/>
      </c>
      <c r="Z255" s="290" t="str">
        <f t="shared" si="117"/>
        <v/>
      </c>
      <c r="AA255" s="290" t="str">
        <f t="shared" si="118"/>
        <v/>
      </c>
      <c r="AB255" s="293" t="str">
        <f t="shared" si="109"/>
        <v/>
      </c>
      <c r="AC255" s="293" t="str">
        <f t="shared" si="110"/>
        <v/>
      </c>
      <c r="AD255" s="293" t="str">
        <f t="shared" si="119"/>
        <v/>
      </c>
      <c r="AE255" s="293" t="str">
        <f t="shared" si="120"/>
        <v/>
      </c>
      <c r="AF255" s="295" t="str">
        <f t="shared" si="111"/>
        <v/>
      </c>
      <c r="AG255" s="295" t="str">
        <f t="shared" si="112"/>
        <v/>
      </c>
      <c r="AH255" s="295" t="str">
        <f t="shared" si="113"/>
        <v/>
      </c>
      <c r="AI255" s="295" t="str">
        <f t="shared" si="115"/>
        <v/>
      </c>
      <c r="AJ255" s="295" t="str">
        <f t="shared" si="116"/>
        <v/>
      </c>
      <c r="AS255" s="295" t="str">
        <f t="shared" si="121"/>
        <v/>
      </c>
    </row>
    <row r="256" spans="1:45">
      <c r="A256" s="334"/>
      <c r="B256" s="356"/>
      <c r="C256" s="290" t="str">
        <f>IF(COMPTE1!$V256&lt;&gt;"",COMPTE1!$V256,IF(COMPTE1!$W256&lt;&gt;"",COMPTE1!$W256,IF(COMPTE1!$X256&lt;&gt;"",COMPTE1!$X256,IF(COMPTE1!$AB256&lt;&gt;"",COMPTE1!$AB256,IF(COMPTE1!$AF256&lt;&gt;"",COMPTE1!$AF256,IF(COMPTE1!$AG256&lt;&gt;"",COMPTE1!$AG256,IF(COMPTE1!$AH256&lt;&gt;"",COMPTE1!$AH256,COMPTE1!$AC256)))))))</f>
        <v/>
      </c>
      <c r="D256" s="9"/>
      <c r="E256" s="361">
        <f t="shared" si="105"/>
        <v>0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319"/>
      <c r="U256" s="319"/>
      <c r="V256" s="289" t="str">
        <f t="shared" si="106"/>
        <v/>
      </c>
      <c r="W256" s="289" t="str">
        <f t="shared" si="107"/>
        <v/>
      </c>
      <c r="X256" s="289" t="str">
        <f t="shared" si="108"/>
        <v/>
      </c>
      <c r="Y256" s="290" t="str">
        <f t="shared" si="114"/>
        <v/>
      </c>
      <c r="Z256" s="290" t="str">
        <f t="shared" si="117"/>
        <v/>
      </c>
      <c r="AA256" s="290" t="str">
        <f t="shared" si="118"/>
        <v/>
      </c>
      <c r="AB256" s="293" t="str">
        <f t="shared" si="109"/>
        <v/>
      </c>
      <c r="AC256" s="293" t="str">
        <f t="shared" si="110"/>
        <v/>
      </c>
      <c r="AD256" s="293" t="str">
        <f t="shared" si="119"/>
        <v/>
      </c>
      <c r="AE256" s="293" t="str">
        <f t="shared" si="120"/>
        <v/>
      </c>
      <c r="AF256" s="295" t="str">
        <f t="shared" si="111"/>
        <v/>
      </c>
      <c r="AG256" s="295" t="str">
        <f t="shared" si="112"/>
        <v/>
      </c>
      <c r="AH256" s="295" t="str">
        <f t="shared" si="113"/>
        <v/>
      </c>
      <c r="AI256" s="295" t="str">
        <f t="shared" si="115"/>
        <v/>
      </c>
      <c r="AJ256" s="295" t="str">
        <f t="shared" si="116"/>
        <v/>
      </c>
      <c r="AS256" s="295" t="str">
        <f t="shared" si="121"/>
        <v/>
      </c>
    </row>
    <row r="257" spans="1:45">
      <c r="A257" s="334"/>
      <c r="B257" s="356"/>
      <c r="C257" s="290" t="str">
        <f>IF(COMPTE1!$V257&lt;&gt;"",COMPTE1!$V257,IF(COMPTE1!$W257&lt;&gt;"",COMPTE1!$W257,IF(COMPTE1!$X257&lt;&gt;"",COMPTE1!$X257,IF(COMPTE1!$AB257&lt;&gt;"",COMPTE1!$AB257,IF(COMPTE1!$AF257&lt;&gt;"",COMPTE1!$AF257,IF(COMPTE1!$AG257&lt;&gt;"",COMPTE1!$AG257,IF(COMPTE1!$AH257&lt;&gt;"",COMPTE1!$AH257,COMPTE1!$AC257)))))))</f>
        <v/>
      </c>
      <c r="D257" s="9"/>
      <c r="E257" s="361">
        <f t="shared" si="105"/>
        <v>0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319"/>
      <c r="U257" s="319"/>
      <c r="V257" s="289" t="str">
        <f t="shared" si="106"/>
        <v/>
      </c>
      <c r="W257" s="289" t="str">
        <f t="shared" si="107"/>
        <v/>
      </c>
      <c r="X257" s="289" t="str">
        <f t="shared" si="108"/>
        <v/>
      </c>
      <c r="Y257" s="290" t="str">
        <f t="shared" si="114"/>
        <v/>
      </c>
      <c r="Z257" s="290" t="str">
        <f t="shared" si="117"/>
        <v/>
      </c>
      <c r="AA257" s="290" t="str">
        <f t="shared" si="118"/>
        <v/>
      </c>
      <c r="AB257" s="293" t="str">
        <f t="shared" si="109"/>
        <v/>
      </c>
      <c r="AC257" s="293" t="str">
        <f t="shared" si="110"/>
        <v/>
      </c>
      <c r="AD257" s="293" t="str">
        <f t="shared" si="119"/>
        <v/>
      </c>
      <c r="AE257" s="293" t="str">
        <f t="shared" si="120"/>
        <v/>
      </c>
      <c r="AF257" s="295" t="str">
        <f t="shared" si="111"/>
        <v/>
      </c>
      <c r="AG257" s="295" t="str">
        <f t="shared" si="112"/>
        <v/>
      </c>
      <c r="AH257" s="295" t="str">
        <f t="shared" si="113"/>
        <v/>
      </c>
      <c r="AI257" s="295" t="str">
        <f t="shared" si="115"/>
        <v/>
      </c>
      <c r="AJ257" s="295" t="str">
        <f t="shared" si="116"/>
        <v/>
      </c>
      <c r="AS257" s="295" t="str">
        <f t="shared" si="121"/>
        <v/>
      </c>
    </row>
    <row r="258" spans="1:45">
      <c r="A258" s="334"/>
      <c r="B258" s="356"/>
      <c r="C258" s="290" t="str">
        <f>IF(COMPTE1!$V258&lt;&gt;"",COMPTE1!$V258,IF(COMPTE1!$W258&lt;&gt;"",COMPTE1!$W258,IF(COMPTE1!$X258&lt;&gt;"",COMPTE1!$X258,IF(COMPTE1!$AB258&lt;&gt;"",COMPTE1!$AB258,IF(COMPTE1!$AF258&lt;&gt;"",COMPTE1!$AF258,IF(COMPTE1!$AG258&lt;&gt;"",COMPTE1!$AG258,IF(COMPTE1!$AH258&lt;&gt;"",COMPTE1!$AH258,COMPTE1!$AC258)))))))</f>
        <v/>
      </c>
      <c r="D258" s="9"/>
      <c r="E258" s="361">
        <f t="shared" si="105"/>
        <v>0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319"/>
      <c r="U258" s="319"/>
      <c r="V258" s="289" t="str">
        <f t="shared" si="106"/>
        <v/>
      </c>
      <c r="W258" s="289" t="str">
        <f t="shared" si="107"/>
        <v/>
      </c>
      <c r="X258" s="289" t="str">
        <f t="shared" si="108"/>
        <v/>
      </c>
      <c r="Y258" s="290" t="str">
        <f t="shared" si="114"/>
        <v/>
      </c>
      <c r="Z258" s="290" t="str">
        <f t="shared" si="117"/>
        <v/>
      </c>
      <c r="AA258" s="290" t="str">
        <f t="shared" si="118"/>
        <v/>
      </c>
      <c r="AB258" s="293" t="str">
        <f t="shared" si="109"/>
        <v/>
      </c>
      <c r="AC258" s="293" t="str">
        <f t="shared" si="110"/>
        <v/>
      </c>
      <c r="AD258" s="293" t="str">
        <f t="shared" si="119"/>
        <v/>
      </c>
      <c r="AE258" s="293" t="str">
        <f t="shared" si="120"/>
        <v/>
      </c>
      <c r="AF258" s="295" t="str">
        <f t="shared" si="111"/>
        <v/>
      </c>
      <c r="AG258" s="295" t="str">
        <f t="shared" si="112"/>
        <v/>
      </c>
      <c r="AH258" s="295" t="str">
        <f t="shared" si="113"/>
        <v/>
      </c>
      <c r="AI258" s="295" t="str">
        <f t="shared" si="115"/>
        <v/>
      </c>
      <c r="AJ258" s="295" t="str">
        <f t="shared" si="116"/>
        <v/>
      </c>
      <c r="AS258" s="295" t="str">
        <f t="shared" si="121"/>
        <v/>
      </c>
    </row>
    <row r="259" spans="1:45">
      <c r="A259" s="334"/>
      <c r="B259" s="356"/>
      <c r="C259" s="290" t="str">
        <f>IF(COMPTE1!$V259&lt;&gt;"",COMPTE1!$V259,IF(COMPTE1!$W259&lt;&gt;"",COMPTE1!$W259,IF(COMPTE1!$X259&lt;&gt;"",COMPTE1!$X259,IF(COMPTE1!$AB259&lt;&gt;"",COMPTE1!$AB259,IF(COMPTE1!$AF259&lt;&gt;"",COMPTE1!$AF259,IF(COMPTE1!$AG259&lt;&gt;"",COMPTE1!$AG259,IF(COMPTE1!$AH259&lt;&gt;"",COMPTE1!$AH259,COMPTE1!$AC259)))))))</f>
        <v/>
      </c>
      <c r="D259" s="9"/>
      <c r="E259" s="361">
        <f t="shared" si="105"/>
        <v>0</v>
      </c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319"/>
      <c r="U259" s="319"/>
      <c r="V259" s="289" t="str">
        <f t="shared" si="106"/>
        <v/>
      </c>
      <c r="W259" s="289" t="str">
        <f t="shared" si="107"/>
        <v/>
      </c>
      <c r="X259" s="289" t="str">
        <f t="shared" si="108"/>
        <v/>
      </c>
      <c r="Y259" s="290" t="str">
        <f t="shared" si="114"/>
        <v/>
      </c>
      <c r="Z259" s="290" t="str">
        <f t="shared" si="117"/>
        <v/>
      </c>
      <c r="AA259" s="290" t="str">
        <f t="shared" si="118"/>
        <v/>
      </c>
      <c r="AB259" s="293" t="str">
        <f t="shared" si="109"/>
        <v/>
      </c>
      <c r="AC259" s="293" t="str">
        <f t="shared" si="110"/>
        <v/>
      </c>
      <c r="AD259" s="293" t="str">
        <f t="shared" si="119"/>
        <v/>
      </c>
      <c r="AE259" s="293" t="str">
        <f t="shared" si="120"/>
        <v/>
      </c>
      <c r="AF259" s="295" t="str">
        <f t="shared" si="111"/>
        <v/>
      </c>
      <c r="AG259" s="295" t="str">
        <f t="shared" si="112"/>
        <v/>
      </c>
      <c r="AH259" s="295" t="str">
        <f t="shared" si="113"/>
        <v/>
      </c>
      <c r="AI259" s="295" t="str">
        <f t="shared" si="115"/>
        <v/>
      </c>
      <c r="AJ259" s="295" t="str">
        <f t="shared" si="116"/>
        <v/>
      </c>
      <c r="AS259" s="295" t="str">
        <f t="shared" si="121"/>
        <v/>
      </c>
    </row>
    <row r="260" spans="1:45">
      <c r="A260" s="334"/>
      <c r="B260" s="356"/>
      <c r="C260" s="290" t="str">
        <f>IF(COMPTE1!$V260&lt;&gt;"",COMPTE1!$V260,IF(COMPTE1!$W260&lt;&gt;"",COMPTE1!$W260,IF(COMPTE1!$X260&lt;&gt;"",COMPTE1!$X260,IF(COMPTE1!$AB260&lt;&gt;"",COMPTE1!$AB260,IF(COMPTE1!$AF260&lt;&gt;"",COMPTE1!$AF260,IF(COMPTE1!$AG260&lt;&gt;"",COMPTE1!$AG260,IF(COMPTE1!$AH260&lt;&gt;"",COMPTE1!$AH260,COMPTE1!$AC260)))))))</f>
        <v/>
      </c>
      <c r="D260" s="9"/>
      <c r="E260" s="361">
        <f t="shared" si="105"/>
        <v>0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319"/>
      <c r="U260" s="319"/>
      <c r="V260" s="289" t="str">
        <f t="shared" si="106"/>
        <v/>
      </c>
      <c r="W260" s="289" t="str">
        <f t="shared" si="107"/>
        <v/>
      </c>
      <c r="X260" s="289" t="str">
        <f t="shared" si="108"/>
        <v/>
      </c>
      <c r="Y260" s="290" t="str">
        <f t="shared" si="114"/>
        <v/>
      </c>
      <c r="Z260" s="290" t="str">
        <f t="shared" si="117"/>
        <v/>
      </c>
      <c r="AA260" s="290" t="str">
        <f t="shared" si="118"/>
        <v/>
      </c>
      <c r="AB260" s="293" t="str">
        <f t="shared" si="109"/>
        <v/>
      </c>
      <c r="AC260" s="293" t="str">
        <f t="shared" si="110"/>
        <v/>
      </c>
      <c r="AD260" s="293" t="str">
        <f t="shared" si="119"/>
        <v/>
      </c>
      <c r="AE260" s="293" t="str">
        <f t="shared" si="120"/>
        <v/>
      </c>
      <c r="AF260" s="295" t="str">
        <f t="shared" si="111"/>
        <v/>
      </c>
      <c r="AG260" s="295" t="str">
        <f t="shared" si="112"/>
        <v/>
      </c>
      <c r="AH260" s="295" t="str">
        <f t="shared" si="113"/>
        <v/>
      </c>
      <c r="AI260" s="295" t="str">
        <f t="shared" si="115"/>
        <v/>
      </c>
      <c r="AJ260" s="295" t="str">
        <f t="shared" si="116"/>
        <v/>
      </c>
      <c r="AS260" s="295" t="str">
        <f t="shared" si="121"/>
        <v/>
      </c>
    </row>
    <row r="261" spans="1:45">
      <c r="A261" s="334"/>
      <c r="B261" s="356"/>
      <c r="C261" s="290" t="str">
        <f>IF(COMPTE1!$V261&lt;&gt;"",COMPTE1!$V261,IF(COMPTE1!$W261&lt;&gt;"",COMPTE1!$W261,IF(COMPTE1!$X261&lt;&gt;"",COMPTE1!$X261,IF(COMPTE1!$AB261&lt;&gt;"",COMPTE1!$AB261,IF(COMPTE1!$AF261&lt;&gt;"",COMPTE1!$AF261,IF(COMPTE1!$AG261&lt;&gt;"",COMPTE1!$AG261,IF(COMPTE1!$AH261&lt;&gt;"",COMPTE1!$AH261,COMPTE1!$AC261)))))))</f>
        <v/>
      </c>
      <c r="D261" s="9"/>
      <c r="E261" s="361">
        <f t="shared" si="105"/>
        <v>0</v>
      </c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319"/>
      <c r="U261" s="319"/>
      <c r="V261" s="289" t="str">
        <f t="shared" si="106"/>
        <v/>
      </c>
      <c r="W261" s="289" t="str">
        <f t="shared" si="107"/>
        <v/>
      </c>
      <c r="X261" s="289" t="str">
        <f t="shared" si="108"/>
        <v/>
      </c>
      <c r="Y261" s="290" t="str">
        <f t="shared" si="114"/>
        <v/>
      </c>
      <c r="Z261" s="290" t="str">
        <f t="shared" si="117"/>
        <v/>
      </c>
      <c r="AA261" s="290" t="str">
        <f t="shared" si="118"/>
        <v/>
      </c>
      <c r="AB261" s="293" t="str">
        <f t="shared" si="109"/>
        <v/>
      </c>
      <c r="AC261" s="293" t="str">
        <f t="shared" si="110"/>
        <v/>
      </c>
      <c r="AD261" s="293" t="str">
        <f t="shared" si="119"/>
        <v/>
      </c>
      <c r="AE261" s="293" t="str">
        <f t="shared" si="120"/>
        <v/>
      </c>
      <c r="AF261" s="295" t="str">
        <f t="shared" si="111"/>
        <v/>
      </c>
      <c r="AG261" s="295" t="str">
        <f t="shared" si="112"/>
        <v/>
      </c>
      <c r="AH261" s="295" t="str">
        <f t="shared" si="113"/>
        <v/>
      </c>
      <c r="AI261" s="295" t="str">
        <f t="shared" si="115"/>
        <v/>
      </c>
      <c r="AJ261" s="295" t="str">
        <f t="shared" si="116"/>
        <v/>
      </c>
      <c r="AS261" s="295" t="str">
        <f t="shared" si="121"/>
        <v/>
      </c>
    </row>
    <row r="262" spans="1:45">
      <c r="A262" s="334"/>
      <c r="B262" s="356"/>
      <c r="C262" s="290" t="str">
        <f>IF(COMPTE1!$V262&lt;&gt;"",COMPTE1!$V262,IF(COMPTE1!$W262&lt;&gt;"",COMPTE1!$W262,IF(COMPTE1!$X262&lt;&gt;"",COMPTE1!$X262,IF(COMPTE1!$AB262&lt;&gt;"",COMPTE1!$AB262,IF(COMPTE1!$AF262&lt;&gt;"",COMPTE1!$AF262,IF(COMPTE1!$AG262&lt;&gt;"",COMPTE1!$AG262,IF(COMPTE1!$AH262&lt;&gt;"",COMPTE1!$AH262,COMPTE1!$AC262)))))))</f>
        <v/>
      </c>
      <c r="D262" s="9"/>
      <c r="E262" s="361">
        <f t="shared" si="105"/>
        <v>0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319"/>
      <c r="U262" s="319"/>
      <c r="V262" s="289" t="str">
        <f t="shared" si="106"/>
        <v/>
      </c>
      <c r="W262" s="289" t="str">
        <f t="shared" si="107"/>
        <v/>
      </c>
      <c r="X262" s="289" t="str">
        <f t="shared" si="108"/>
        <v/>
      </c>
      <c r="Y262" s="290" t="str">
        <f t="shared" si="114"/>
        <v/>
      </c>
      <c r="Z262" s="290" t="str">
        <f t="shared" si="117"/>
        <v/>
      </c>
      <c r="AA262" s="290" t="str">
        <f t="shared" si="118"/>
        <v/>
      </c>
      <c r="AB262" s="293" t="str">
        <f t="shared" si="109"/>
        <v/>
      </c>
      <c r="AC262" s="293" t="str">
        <f t="shared" si="110"/>
        <v/>
      </c>
      <c r="AD262" s="293" t="str">
        <f t="shared" si="119"/>
        <v/>
      </c>
      <c r="AE262" s="293" t="str">
        <f t="shared" si="120"/>
        <v/>
      </c>
      <c r="AF262" s="295" t="str">
        <f t="shared" si="111"/>
        <v/>
      </c>
      <c r="AG262" s="295" t="str">
        <f t="shared" si="112"/>
        <v/>
      </c>
      <c r="AH262" s="295" t="str">
        <f t="shared" si="113"/>
        <v/>
      </c>
      <c r="AI262" s="295" t="str">
        <f t="shared" si="115"/>
        <v/>
      </c>
      <c r="AJ262" s="295" t="str">
        <f t="shared" si="116"/>
        <v/>
      </c>
      <c r="AS262" s="295" t="str">
        <f t="shared" si="121"/>
        <v/>
      </c>
    </row>
    <row r="263" spans="1:45">
      <c r="A263" s="334"/>
      <c r="B263" s="356"/>
      <c r="C263" s="290" t="str">
        <f>IF(COMPTE1!$V263&lt;&gt;"",COMPTE1!$V263,IF(COMPTE1!$W263&lt;&gt;"",COMPTE1!$W263,IF(COMPTE1!$X263&lt;&gt;"",COMPTE1!$X263,IF(COMPTE1!$AB263&lt;&gt;"",COMPTE1!$AB263,IF(COMPTE1!$AF263&lt;&gt;"",COMPTE1!$AF263,IF(COMPTE1!$AG263&lt;&gt;"",COMPTE1!$AG263,IF(COMPTE1!$AH263&lt;&gt;"",COMPTE1!$AH263,COMPTE1!$AC263)))))))</f>
        <v/>
      </c>
      <c r="D263" s="9"/>
      <c r="E263" s="361">
        <f t="shared" si="105"/>
        <v>0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319"/>
      <c r="U263" s="319"/>
      <c r="V263" s="289" t="str">
        <f t="shared" si="106"/>
        <v/>
      </c>
      <c r="W263" s="289" t="str">
        <f t="shared" si="107"/>
        <v/>
      </c>
      <c r="X263" s="289" t="str">
        <f t="shared" si="108"/>
        <v/>
      </c>
      <c r="Y263" s="290" t="str">
        <f t="shared" si="114"/>
        <v/>
      </c>
      <c r="Z263" s="290" t="str">
        <f t="shared" si="117"/>
        <v/>
      </c>
      <c r="AA263" s="290" t="str">
        <f t="shared" si="118"/>
        <v/>
      </c>
      <c r="AB263" s="293" t="str">
        <f t="shared" si="109"/>
        <v/>
      </c>
      <c r="AC263" s="293" t="str">
        <f t="shared" si="110"/>
        <v/>
      </c>
      <c r="AD263" s="293" t="str">
        <f t="shared" si="119"/>
        <v/>
      </c>
      <c r="AE263" s="293" t="str">
        <f t="shared" si="120"/>
        <v/>
      </c>
      <c r="AF263" s="295" t="str">
        <f t="shared" si="111"/>
        <v/>
      </c>
      <c r="AG263" s="295" t="str">
        <f t="shared" si="112"/>
        <v/>
      </c>
      <c r="AH263" s="295" t="str">
        <f t="shared" si="113"/>
        <v/>
      </c>
      <c r="AI263" s="295" t="str">
        <f t="shared" si="115"/>
        <v/>
      </c>
      <c r="AJ263" s="295" t="str">
        <f t="shared" si="116"/>
        <v/>
      </c>
      <c r="AS263" s="295" t="str">
        <f t="shared" si="121"/>
        <v/>
      </c>
    </row>
    <row r="264" spans="1:45">
      <c r="A264" s="334"/>
      <c r="B264" s="356"/>
      <c r="C264" s="290" t="str">
        <f>IF(COMPTE1!$V264&lt;&gt;"",COMPTE1!$V264,IF(COMPTE1!$W264&lt;&gt;"",COMPTE1!$W264,IF(COMPTE1!$X264&lt;&gt;"",COMPTE1!$X264,IF(COMPTE1!$AB264&lt;&gt;"",COMPTE1!$AB264,IF(COMPTE1!$AF264&lt;&gt;"",COMPTE1!$AF264,IF(COMPTE1!$AG264&lt;&gt;"",COMPTE1!$AG264,IF(COMPTE1!$AH264&lt;&gt;"",COMPTE1!$AH264,COMPTE1!$AC264)))))))</f>
        <v/>
      </c>
      <c r="D264" s="9"/>
      <c r="E264" s="361">
        <f t="shared" ref="E264:E327" si="122">SUM($F264:$U264)</f>
        <v>0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319"/>
      <c r="U264" s="319"/>
      <c r="V264" s="289" t="str">
        <f t="shared" ref="V264:V327" si="123">IF($B264="C6810","FRAIS BANCAIRES",IF($B264="C6110","ENTRETIEN",IF($B264="C6111","VETURE",IF($B264="C6112","AIDES MENAGERES",IF($B264="C6210","LOYER, HOTEL",IF($B264="C6211","COPROPRIETE",IF($B264="C6212","EDF, EAU, TEL",IF($B264="C6213","DETTES",""))))))))</f>
        <v/>
      </c>
      <c r="W264" s="289" t="str">
        <f t="shared" ref="W264:W327" si="124">IF($B264="C6214","OBSEQUES ET PRESTATIONS FUNERAIRES",IF($B264="C6215","TRAVAUX, DEMENAGEMENTS",IF($B264="C6216","SORTIES ET ANNIVERSAIRES",IF($B264="C6217","HEBERGEMENT FOYER, MAISON DE RETRAITE",IF($B264="C6310","IMPOTS",IF($B264="C6311","VACANCES, LOISIRS, ABONNEMENTS",IF($B264="C6312","HONORAIRES",IF($B264="C6313","SOLDE FDG ANNEE PASSEE",""))))))))</f>
        <v/>
      </c>
      <c r="X264" s="289" t="str">
        <f t="shared" ref="X264:X327" si="125">IF($B264="C6410","ASSURANCES",IF($B264="C6510","ACHAT MATERIEL, MOBILIER",IF($B264="C6610","FRAIS MEDICAUX ET MUTUELLE ET REMBOURSEMENTS",IF($B264="C6611","MUTUELLE SANTE",IF($B264="C6710","IMOINS VALUES SUR TITRES",IF($B264="C6910","PROVISIONS SUR EMOLUMENTS",""))))))</f>
        <v/>
      </c>
      <c r="Y264" s="290" t="str">
        <f t="shared" si="114"/>
        <v/>
      </c>
      <c r="Z264" s="290" t="str">
        <f t="shared" si="117"/>
        <v/>
      </c>
      <c r="AA264" s="290" t="str">
        <f t="shared" si="118"/>
        <v/>
      </c>
      <c r="AB264" s="293" t="str">
        <f t="shared" ref="AB264:AB327" si="126">IF($B264="C5111",$AL$6,IF($B264="C5112",$AL$7,IF($B264="C5113",$AL$8,IF($B264="C5121",$AL$9,IF($B264="C5122",$AL$10,IF($B264="C5123",$AL$11,IF($B264="C5130",$AL$12,IF($B264="C5140",$AL$13,""))))))))</f>
        <v/>
      </c>
      <c r="AC264" s="293" t="str">
        <f t="shared" ref="AC264:AC327" si="127">IF($B264="C5150",$AL$14,IF($B264="C5160",$AL$15,IF($B264="C5170",$AL$16,IF($B264="C5180",$AL$17,IF($B264="C5190",$AL$18,IF($B264="C5190",$AL$19,""))))))</f>
        <v/>
      </c>
      <c r="AD264" s="293" t="str">
        <f t="shared" si="119"/>
        <v/>
      </c>
      <c r="AE264" s="293" t="str">
        <f t="shared" si="120"/>
        <v/>
      </c>
      <c r="AF264" s="295" t="str">
        <f t="shared" ref="AF264:AF327" si="128">IF($B264="C7001","PENSION 1",IF($B264="C7002","PENSION 2",IF($B264="C7003","PENSION 3",IF($B264="C7101","PENSION 4",IF($B264="C7102","PENSION 5",IF($B264="C7103","PENSION 6",IF($B264="C7104","PENSION 7","")))))))</f>
        <v/>
      </c>
      <c r="AG264" s="295" t="str">
        <f t="shared" ref="AG264:AG327" si="129">IF($B264="C7201","PENSION 8",IF($B264="C7301","PENSION 9",IF($B264="C7401","PENSION 10",IF($B264="C7501","CAF",IF($B264="C7601","RENTE VIAGERE",IF($B264="C7602","ENCAISSEMENT LOYERS",IF($B264="C7603","INTERETS PLACEMENTS","")))))))</f>
        <v/>
      </c>
      <c r="AH264" s="295" t="str">
        <f t="shared" ref="AH264:AH327" si="130">IF($B264="C7604","COUPONS ET PLUS VALUES SUR TITRES",IF($B264="C7605","ALS : VIREMENTS CAF",IF($B264="C7606","REMBOURSEMENT MUTUELLE",IF($B264="C7607","VENTE MAISON OU TERRAIN",IF($B264="C7608","VENTE MOBILIER",IF($B264="C7701","ENCAISSEMENT SUCCESSION",IF($B264="C7901","AUTRES RECETTES DIVERSES","")))))))</f>
        <v/>
      </c>
      <c r="AI264" s="295" t="str">
        <f t="shared" si="115"/>
        <v/>
      </c>
      <c r="AJ264" s="295" t="str">
        <f t="shared" si="116"/>
        <v/>
      </c>
      <c r="AS264" s="295" t="str">
        <f t="shared" si="121"/>
        <v/>
      </c>
    </row>
    <row r="265" spans="1:45">
      <c r="A265" s="334"/>
      <c r="B265" s="356"/>
      <c r="C265" s="290" t="str">
        <f>IF(COMPTE1!$V265&lt;&gt;"",COMPTE1!$V265,IF(COMPTE1!$W265&lt;&gt;"",COMPTE1!$W265,IF(COMPTE1!$X265&lt;&gt;"",COMPTE1!$X265,IF(COMPTE1!$AB265&lt;&gt;"",COMPTE1!$AB265,IF(COMPTE1!$AF265&lt;&gt;"",COMPTE1!$AF265,IF(COMPTE1!$AG265&lt;&gt;"",COMPTE1!$AG265,IF(COMPTE1!$AH265&lt;&gt;"",COMPTE1!$AH265,COMPTE1!$AC265)))))))</f>
        <v/>
      </c>
      <c r="D265" s="9"/>
      <c r="E265" s="361">
        <f t="shared" si="122"/>
        <v>0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319"/>
      <c r="U265" s="319"/>
      <c r="V265" s="289" t="str">
        <f t="shared" si="123"/>
        <v/>
      </c>
      <c r="W265" s="289" t="str">
        <f t="shared" si="124"/>
        <v/>
      </c>
      <c r="X265" s="289" t="str">
        <f t="shared" si="125"/>
        <v/>
      </c>
      <c r="Y265" s="290" t="str">
        <f t="shared" ref="Y265:Y328" si="131">IF($B265="C6810","FRAIS BANCAIRES",IF($B265="C6110","ENTRETIEN",IF($B265="C6111","VETURE",IF($B265="C6112","AIDES MENAGERES",IF($B265="C6210","LOYER, HOTEL",IF($B265="C6211","COPROPRIETE",IF($B265="C6212","EDF, EAU, TEL",IF($B265="C6213","DETTES",""))))))))</f>
        <v/>
      </c>
      <c r="Z265" s="290" t="str">
        <f t="shared" si="117"/>
        <v/>
      </c>
      <c r="AA265" s="290" t="str">
        <f t="shared" si="118"/>
        <v/>
      </c>
      <c r="AB265" s="293" t="str">
        <f t="shared" si="126"/>
        <v/>
      </c>
      <c r="AC265" s="293" t="str">
        <f t="shared" si="127"/>
        <v/>
      </c>
      <c r="AD265" s="293" t="str">
        <f t="shared" si="119"/>
        <v/>
      </c>
      <c r="AE265" s="293" t="str">
        <f t="shared" si="120"/>
        <v/>
      </c>
      <c r="AF265" s="295" t="str">
        <f t="shared" si="128"/>
        <v/>
      </c>
      <c r="AG265" s="295" t="str">
        <f t="shared" si="129"/>
        <v/>
      </c>
      <c r="AH265" s="295" t="str">
        <f t="shared" si="130"/>
        <v/>
      </c>
      <c r="AI265" s="295" t="str">
        <f t="shared" ref="AI265:AI328" si="132">IF($B265="C7001","PENSION 1",IF($B265="C7002","PENSION 2",IF($B265="C7003","PENSION 3",IF($B265="C7101","PENSION 4",IF($B265="C7102","PENSION 5",IF($B265="C7103","PENSION 6",IF($B265="C7104","PENSION 7","")))))))</f>
        <v/>
      </c>
      <c r="AJ265" s="295" t="str">
        <f t="shared" ref="AJ265:AJ328" si="133">IF($B265="C7201","PENSION 8",IF($B265="C7301","PENSION 9",IF($B265="C7401","PENSION 10",IF($B265="C7501","CAF",IF($B265="C7601","RENTE VIAGERE",IF($B265="C7602","ENCAISSEMENT LOYERS",IF($B265="C7603","INTERETS PLACEMENTS","")))))))</f>
        <v/>
      </c>
      <c r="AS265" s="295" t="str">
        <f t="shared" si="121"/>
        <v/>
      </c>
    </row>
    <row r="266" spans="1:45">
      <c r="A266" s="334"/>
      <c r="B266" s="356"/>
      <c r="C266" s="290" t="str">
        <f>IF(COMPTE1!$V266&lt;&gt;"",COMPTE1!$V266,IF(COMPTE1!$W266&lt;&gt;"",COMPTE1!$W266,IF(COMPTE1!$X266&lt;&gt;"",COMPTE1!$X266,IF(COMPTE1!$AB266&lt;&gt;"",COMPTE1!$AB266,IF(COMPTE1!$AF266&lt;&gt;"",COMPTE1!$AF266,IF(COMPTE1!$AG266&lt;&gt;"",COMPTE1!$AG266,IF(COMPTE1!$AH266&lt;&gt;"",COMPTE1!$AH266,COMPTE1!$AC266)))))))</f>
        <v/>
      </c>
      <c r="D266" s="9"/>
      <c r="E266" s="361">
        <f t="shared" si="122"/>
        <v>0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319"/>
      <c r="U266" s="319"/>
      <c r="V266" s="289" t="str">
        <f t="shared" si="123"/>
        <v/>
      </c>
      <c r="W266" s="289" t="str">
        <f t="shared" si="124"/>
        <v/>
      </c>
      <c r="X266" s="289" t="str">
        <f t="shared" si="125"/>
        <v/>
      </c>
      <c r="Y266" s="290" t="str">
        <f t="shared" si="131"/>
        <v/>
      </c>
      <c r="Z266" s="290" t="str">
        <f t="shared" si="117"/>
        <v/>
      </c>
      <c r="AA266" s="290" t="str">
        <f t="shared" si="118"/>
        <v/>
      </c>
      <c r="AB266" s="293" t="str">
        <f t="shared" si="126"/>
        <v/>
      </c>
      <c r="AC266" s="293" t="str">
        <f t="shared" si="127"/>
        <v/>
      </c>
      <c r="AD266" s="293" t="str">
        <f t="shared" si="119"/>
        <v/>
      </c>
      <c r="AE266" s="293" t="str">
        <f t="shared" si="120"/>
        <v/>
      </c>
      <c r="AF266" s="295" t="str">
        <f t="shared" si="128"/>
        <v/>
      </c>
      <c r="AG266" s="295" t="str">
        <f t="shared" si="129"/>
        <v/>
      </c>
      <c r="AH266" s="295" t="str">
        <f t="shared" si="130"/>
        <v/>
      </c>
      <c r="AI266" s="295" t="str">
        <f t="shared" si="132"/>
        <v/>
      </c>
      <c r="AJ266" s="295" t="str">
        <f t="shared" si="133"/>
        <v/>
      </c>
      <c r="AS266" s="295" t="str">
        <f t="shared" si="121"/>
        <v/>
      </c>
    </row>
    <row r="267" spans="1:45">
      <c r="A267" s="334"/>
      <c r="B267" s="356"/>
      <c r="C267" s="290" t="str">
        <f>IF(COMPTE1!$V267&lt;&gt;"",COMPTE1!$V267,IF(COMPTE1!$W267&lt;&gt;"",COMPTE1!$W267,IF(COMPTE1!$X267&lt;&gt;"",COMPTE1!$X267,IF(COMPTE1!$AB267&lt;&gt;"",COMPTE1!$AB267,IF(COMPTE1!$AF267&lt;&gt;"",COMPTE1!$AF267,IF(COMPTE1!$AG267&lt;&gt;"",COMPTE1!$AG267,IF(COMPTE1!$AH267&lt;&gt;"",COMPTE1!$AH267,COMPTE1!$AC267)))))))</f>
        <v/>
      </c>
      <c r="D267" s="9"/>
      <c r="E267" s="361">
        <f t="shared" si="122"/>
        <v>0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319"/>
      <c r="U267" s="319"/>
      <c r="V267" s="289" t="str">
        <f t="shared" si="123"/>
        <v/>
      </c>
      <c r="W267" s="289" t="str">
        <f t="shared" si="124"/>
        <v/>
      </c>
      <c r="X267" s="289" t="str">
        <f t="shared" si="125"/>
        <v/>
      </c>
      <c r="Y267" s="290" t="str">
        <f t="shared" si="131"/>
        <v/>
      </c>
      <c r="Z267" s="290" t="str">
        <f t="shared" si="117"/>
        <v/>
      </c>
      <c r="AA267" s="290" t="str">
        <f t="shared" si="118"/>
        <v/>
      </c>
      <c r="AB267" s="293" t="str">
        <f t="shared" si="126"/>
        <v/>
      </c>
      <c r="AC267" s="293" t="str">
        <f t="shared" si="127"/>
        <v/>
      </c>
      <c r="AD267" s="293" t="str">
        <f t="shared" si="119"/>
        <v/>
      </c>
      <c r="AE267" s="293" t="str">
        <f t="shared" si="120"/>
        <v/>
      </c>
      <c r="AF267" s="295" t="str">
        <f t="shared" si="128"/>
        <v/>
      </c>
      <c r="AG267" s="295" t="str">
        <f t="shared" si="129"/>
        <v/>
      </c>
      <c r="AH267" s="295" t="str">
        <f t="shared" si="130"/>
        <v/>
      </c>
      <c r="AI267" s="295" t="str">
        <f t="shared" si="132"/>
        <v/>
      </c>
      <c r="AJ267" s="295" t="str">
        <f t="shared" si="133"/>
        <v/>
      </c>
      <c r="AS267" s="295" t="str">
        <f t="shared" si="121"/>
        <v/>
      </c>
    </row>
    <row r="268" spans="1:45">
      <c r="A268" s="334"/>
      <c r="B268" s="356"/>
      <c r="C268" s="290" t="str">
        <f>IF(COMPTE1!$V268&lt;&gt;"",COMPTE1!$V268,IF(COMPTE1!$W268&lt;&gt;"",COMPTE1!$W268,IF(COMPTE1!$X268&lt;&gt;"",COMPTE1!$X268,IF(COMPTE1!$AB268&lt;&gt;"",COMPTE1!$AB268,IF(COMPTE1!$AF268&lt;&gt;"",COMPTE1!$AF268,IF(COMPTE1!$AG268&lt;&gt;"",COMPTE1!$AG268,IF(COMPTE1!$AH268&lt;&gt;"",COMPTE1!$AH268,COMPTE1!$AC268)))))))</f>
        <v/>
      </c>
      <c r="D268" s="9"/>
      <c r="E268" s="361">
        <f t="shared" si="122"/>
        <v>0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319"/>
      <c r="U268" s="319"/>
      <c r="V268" s="289" t="str">
        <f t="shared" si="123"/>
        <v/>
      </c>
      <c r="W268" s="289" t="str">
        <f t="shared" si="124"/>
        <v/>
      </c>
      <c r="X268" s="289" t="str">
        <f t="shared" si="125"/>
        <v/>
      </c>
      <c r="Y268" s="290" t="str">
        <f t="shared" si="131"/>
        <v/>
      </c>
      <c r="Z268" s="290" t="str">
        <f t="shared" si="117"/>
        <v/>
      </c>
      <c r="AA268" s="290" t="str">
        <f t="shared" si="118"/>
        <v/>
      </c>
      <c r="AB268" s="293" t="str">
        <f t="shared" si="126"/>
        <v/>
      </c>
      <c r="AC268" s="293" t="str">
        <f t="shared" si="127"/>
        <v/>
      </c>
      <c r="AD268" s="293" t="str">
        <f t="shared" si="119"/>
        <v/>
      </c>
      <c r="AE268" s="293" t="str">
        <f t="shared" si="120"/>
        <v/>
      </c>
      <c r="AF268" s="295" t="str">
        <f t="shared" si="128"/>
        <v/>
      </c>
      <c r="AG268" s="295" t="str">
        <f t="shared" si="129"/>
        <v/>
      </c>
      <c r="AH268" s="295" t="str">
        <f t="shared" si="130"/>
        <v/>
      </c>
      <c r="AI268" s="295" t="str">
        <f t="shared" si="132"/>
        <v/>
      </c>
      <c r="AJ268" s="295" t="str">
        <f t="shared" si="133"/>
        <v/>
      </c>
      <c r="AS268" s="295" t="str">
        <f t="shared" si="121"/>
        <v/>
      </c>
    </row>
    <row r="269" spans="1:45">
      <c r="A269" s="334"/>
      <c r="B269" s="356"/>
      <c r="C269" s="290" t="str">
        <f>IF(COMPTE1!$V269&lt;&gt;"",COMPTE1!$V269,IF(COMPTE1!$W269&lt;&gt;"",COMPTE1!$W269,IF(COMPTE1!$X269&lt;&gt;"",COMPTE1!$X269,IF(COMPTE1!$AB269&lt;&gt;"",COMPTE1!$AB269,IF(COMPTE1!$AF269&lt;&gt;"",COMPTE1!$AF269,IF(COMPTE1!$AG269&lt;&gt;"",COMPTE1!$AG269,IF(COMPTE1!$AH269&lt;&gt;"",COMPTE1!$AH269,COMPTE1!$AC269)))))))</f>
        <v/>
      </c>
      <c r="D269" s="9"/>
      <c r="E269" s="361">
        <f t="shared" si="122"/>
        <v>0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319"/>
      <c r="U269" s="319"/>
      <c r="V269" s="289" t="str">
        <f t="shared" si="123"/>
        <v/>
      </c>
      <c r="W269" s="289" t="str">
        <f t="shared" si="124"/>
        <v/>
      </c>
      <c r="X269" s="289" t="str">
        <f t="shared" si="125"/>
        <v/>
      </c>
      <c r="Y269" s="290" t="str">
        <f t="shared" si="131"/>
        <v/>
      </c>
      <c r="Z269" s="290" t="str">
        <f t="shared" si="117"/>
        <v/>
      </c>
      <c r="AA269" s="290" t="str">
        <f t="shared" si="118"/>
        <v/>
      </c>
      <c r="AB269" s="293" t="str">
        <f t="shared" si="126"/>
        <v/>
      </c>
      <c r="AC269" s="293" t="str">
        <f t="shared" si="127"/>
        <v/>
      </c>
      <c r="AD269" s="293" t="str">
        <f t="shared" si="119"/>
        <v/>
      </c>
      <c r="AE269" s="293" t="str">
        <f t="shared" si="120"/>
        <v/>
      </c>
      <c r="AF269" s="295" t="str">
        <f t="shared" si="128"/>
        <v/>
      </c>
      <c r="AG269" s="295" t="str">
        <f t="shared" si="129"/>
        <v/>
      </c>
      <c r="AH269" s="295" t="str">
        <f t="shared" si="130"/>
        <v/>
      </c>
      <c r="AI269" s="295" t="str">
        <f t="shared" si="132"/>
        <v/>
      </c>
      <c r="AJ269" s="295" t="str">
        <f t="shared" si="133"/>
        <v/>
      </c>
      <c r="AS269" s="295" t="str">
        <f t="shared" si="121"/>
        <v/>
      </c>
    </row>
    <row r="270" spans="1:45">
      <c r="A270" s="334"/>
      <c r="B270" s="356"/>
      <c r="C270" s="290" t="str">
        <f>IF(COMPTE1!$V270&lt;&gt;"",COMPTE1!$V270,IF(COMPTE1!$W270&lt;&gt;"",COMPTE1!$W270,IF(COMPTE1!$X270&lt;&gt;"",COMPTE1!$X270,IF(COMPTE1!$AB270&lt;&gt;"",COMPTE1!$AB270,IF(COMPTE1!$AF270&lt;&gt;"",COMPTE1!$AF270,IF(COMPTE1!$AG270&lt;&gt;"",COMPTE1!$AG270,IF(COMPTE1!$AH270&lt;&gt;"",COMPTE1!$AH270,COMPTE1!$AC270)))))))</f>
        <v/>
      </c>
      <c r="D270" s="9"/>
      <c r="E270" s="361">
        <f t="shared" si="122"/>
        <v>0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319"/>
      <c r="U270" s="319"/>
      <c r="V270" s="289" t="str">
        <f t="shared" si="123"/>
        <v/>
      </c>
      <c r="W270" s="289" t="str">
        <f t="shared" si="124"/>
        <v/>
      </c>
      <c r="X270" s="289" t="str">
        <f t="shared" si="125"/>
        <v/>
      </c>
      <c r="Y270" s="290" t="str">
        <f t="shared" si="131"/>
        <v/>
      </c>
      <c r="Z270" s="290" t="str">
        <f t="shared" si="117"/>
        <v/>
      </c>
      <c r="AA270" s="290" t="str">
        <f t="shared" si="118"/>
        <v/>
      </c>
      <c r="AB270" s="293" t="str">
        <f t="shared" si="126"/>
        <v/>
      </c>
      <c r="AC270" s="293" t="str">
        <f t="shared" si="127"/>
        <v/>
      </c>
      <c r="AD270" s="293" t="str">
        <f t="shared" si="119"/>
        <v/>
      </c>
      <c r="AE270" s="293" t="str">
        <f t="shared" si="120"/>
        <v/>
      </c>
      <c r="AF270" s="295" t="str">
        <f t="shared" si="128"/>
        <v/>
      </c>
      <c r="AG270" s="295" t="str">
        <f t="shared" si="129"/>
        <v/>
      </c>
      <c r="AH270" s="295" t="str">
        <f t="shared" si="130"/>
        <v/>
      </c>
      <c r="AI270" s="295" t="str">
        <f t="shared" si="132"/>
        <v/>
      </c>
      <c r="AJ270" s="295" t="str">
        <f t="shared" si="133"/>
        <v/>
      </c>
      <c r="AS270" s="295" t="str">
        <f t="shared" si="121"/>
        <v/>
      </c>
    </row>
    <row r="271" spans="1:45">
      <c r="A271" s="334"/>
      <c r="B271" s="356"/>
      <c r="C271" s="290" t="str">
        <f>IF(COMPTE1!$V271&lt;&gt;"",COMPTE1!$V271,IF(COMPTE1!$W271&lt;&gt;"",COMPTE1!$W271,IF(COMPTE1!$X271&lt;&gt;"",COMPTE1!$X271,IF(COMPTE1!$AB271&lt;&gt;"",COMPTE1!$AB271,IF(COMPTE1!$AF271&lt;&gt;"",COMPTE1!$AF271,IF(COMPTE1!$AG271&lt;&gt;"",COMPTE1!$AG271,IF(COMPTE1!$AH271&lt;&gt;"",COMPTE1!$AH271,COMPTE1!$AC271)))))))</f>
        <v/>
      </c>
      <c r="D271" s="9"/>
      <c r="E271" s="361">
        <f t="shared" si="122"/>
        <v>0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319"/>
      <c r="U271" s="319"/>
      <c r="V271" s="289" t="str">
        <f t="shared" si="123"/>
        <v/>
      </c>
      <c r="W271" s="289" t="str">
        <f t="shared" si="124"/>
        <v/>
      </c>
      <c r="X271" s="289" t="str">
        <f t="shared" si="125"/>
        <v/>
      </c>
      <c r="Y271" s="290" t="str">
        <f t="shared" si="131"/>
        <v/>
      </c>
      <c r="Z271" s="290" t="str">
        <f t="shared" si="117"/>
        <v/>
      </c>
      <c r="AA271" s="290" t="str">
        <f t="shared" si="118"/>
        <v/>
      </c>
      <c r="AB271" s="293" t="str">
        <f t="shared" si="126"/>
        <v/>
      </c>
      <c r="AC271" s="293" t="str">
        <f t="shared" si="127"/>
        <v/>
      </c>
      <c r="AD271" s="293" t="str">
        <f t="shared" si="119"/>
        <v/>
      </c>
      <c r="AE271" s="293" t="str">
        <f t="shared" si="120"/>
        <v/>
      </c>
      <c r="AF271" s="295" t="str">
        <f t="shared" si="128"/>
        <v/>
      </c>
      <c r="AG271" s="295" t="str">
        <f t="shared" si="129"/>
        <v/>
      </c>
      <c r="AH271" s="295" t="str">
        <f t="shared" si="130"/>
        <v/>
      </c>
      <c r="AI271" s="295" t="str">
        <f t="shared" si="132"/>
        <v/>
      </c>
      <c r="AJ271" s="295" t="str">
        <f t="shared" si="133"/>
        <v/>
      </c>
      <c r="AS271" s="295" t="str">
        <f t="shared" si="121"/>
        <v/>
      </c>
    </row>
    <row r="272" spans="1:45">
      <c r="A272" s="334"/>
      <c r="B272" s="356"/>
      <c r="C272" s="290" t="str">
        <f>IF(COMPTE1!$V272&lt;&gt;"",COMPTE1!$V272,IF(COMPTE1!$W272&lt;&gt;"",COMPTE1!$W272,IF(COMPTE1!$X272&lt;&gt;"",COMPTE1!$X272,IF(COMPTE1!$AB272&lt;&gt;"",COMPTE1!$AB272,IF(COMPTE1!$AF272&lt;&gt;"",COMPTE1!$AF272,IF(COMPTE1!$AG272&lt;&gt;"",COMPTE1!$AG272,IF(COMPTE1!$AH272&lt;&gt;"",COMPTE1!$AH272,COMPTE1!$AC272)))))))</f>
        <v/>
      </c>
      <c r="D272" s="9"/>
      <c r="E272" s="361">
        <f t="shared" si="122"/>
        <v>0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319"/>
      <c r="U272" s="319"/>
      <c r="V272" s="289" t="str">
        <f t="shared" si="123"/>
        <v/>
      </c>
      <c r="W272" s="289" t="str">
        <f t="shared" si="124"/>
        <v/>
      </c>
      <c r="X272" s="289" t="str">
        <f t="shared" si="125"/>
        <v/>
      </c>
      <c r="Y272" s="290" t="str">
        <f t="shared" si="131"/>
        <v/>
      </c>
      <c r="Z272" s="290" t="str">
        <f t="shared" si="117"/>
        <v/>
      </c>
      <c r="AA272" s="290" t="str">
        <f t="shared" si="118"/>
        <v/>
      </c>
      <c r="AB272" s="293" t="str">
        <f t="shared" si="126"/>
        <v/>
      </c>
      <c r="AC272" s="293" t="str">
        <f t="shared" si="127"/>
        <v/>
      </c>
      <c r="AD272" s="293" t="str">
        <f t="shared" si="119"/>
        <v/>
      </c>
      <c r="AE272" s="293" t="str">
        <f t="shared" si="120"/>
        <v/>
      </c>
      <c r="AF272" s="295" t="str">
        <f t="shared" si="128"/>
        <v/>
      </c>
      <c r="AG272" s="295" t="str">
        <f t="shared" si="129"/>
        <v/>
      </c>
      <c r="AH272" s="295" t="str">
        <f t="shared" si="130"/>
        <v/>
      </c>
      <c r="AI272" s="295" t="str">
        <f t="shared" si="132"/>
        <v/>
      </c>
      <c r="AJ272" s="295" t="str">
        <f t="shared" si="133"/>
        <v/>
      </c>
      <c r="AS272" s="295" t="str">
        <f t="shared" si="121"/>
        <v/>
      </c>
    </row>
    <row r="273" spans="1:45">
      <c r="A273" s="334"/>
      <c r="B273" s="356"/>
      <c r="C273" s="290" t="str">
        <f>IF(COMPTE1!$V273&lt;&gt;"",COMPTE1!$V273,IF(COMPTE1!$W273&lt;&gt;"",COMPTE1!$W273,IF(COMPTE1!$X273&lt;&gt;"",COMPTE1!$X273,IF(COMPTE1!$AB273&lt;&gt;"",COMPTE1!$AB273,IF(COMPTE1!$AF273&lt;&gt;"",COMPTE1!$AF273,IF(COMPTE1!$AG273&lt;&gt;"",COMPTE1!$AG273,IF(COMPTE1!$AH273&lt;&gt;"",COMPTE1!$AH273,COMPTE1!$AC273)))))))</f>
        <v/>
      </c>
      <c r="D273" s="9"/>
      <c r="E273" s="361">
        <f t="shared" si="122"/>
        <v>0</v>
      </c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319"/>
      <c r="U273" s="319"/>
      <c r="V273" s="289" t="str">
        <f t="shared" si="123"/>
        <v/>
      </c>
      <c r="W273" s="289" t="str">
        <f t="shared" si="124"/>
        <v/>
      </c>
      <c r="X273" s="289" t="str">
        <f t="shared" si="125"/>
        <v/>
      </c>
      <c r="Y273" s="290" t="str">
        <f t="shared" si="131"/>
        <v/>
      </c>
      <c r="Z273" s="290" t="str">
        <f t="shared" si="117"/>
        <v/>
      </c>
      <c r="AA273" s="290" t="str">
        <f t="shared" si="118"/>
        <v/>
      </c>
      <c r="AB273" s="293" t="str">
        <f t="shared" si="126"/>
        <v/>
      </c>
      <c r="AC273" s="293" t="str">
        <f t="shared" si="127"/>
        <v/>
      </c>
      <c r="AD273" s="293" t="str">
        <f t="shared" si="119"/>
        <v/>
      </c>
      <c r="AE273" s="293" t="str">
        <f t="shared" si="120"/>
        <v/>
      </c>
      <c r="AF273" s="295" t="str">
        <f t="shared" si="128"/>
        <v/>
      </c>
      <c r="AG273" s="295" t="str">
        <f t="shared" si="129"/>
        <v/>
      </c>
      <c r="AH273" s="295" t="str">
        <f t="shared" si="130"/>
        <v/>
      </c>
      <c r="AI273" s="295" t="str">
        <f t="shared" si="132"/>
        <v/>
      </c>
      <c r="AJ273" s="295" t="str">
        <f t="shared" si="133"/>
        <v/>
      </c>
      <c r="AS273" s="295" t="str">
        <f t="shared" si="121"/>
        <v/>
      </c>
    </row>
    <row r="274" spans="1:45">
      <c r="A274" s="334"/>
      <c r="B274" s="356"/>
      <c r="C274" s="290" t="str">
        <f>IF(COMPTE1!$V274&lt;&gt;"",COMPTE1!$V274,IF(COMPTE1!$W274&lt;&gt;"",COMPTE1!$W274,IF(COMPTE1!$X274&lt;&gt;"",COMPTE1!$X274,IF(COMPTE1!$AB274&lt;&gt;"",COMPTE1!$AB274,IF(COMPTE1!$AF274&lt;&gt;"",COMPTE1!$AF274,IF(COMPTE1!$AG274&lt;&gt;"",COMPTE1!$AG274,IF(COMPTE1!$AH274&lt;&gt;"",COMPTE1!$AH274,COMPTE1!$AC274)))))))</f>
        <v/>
      </c>
      <c r="D274" s="9"/>
      <c r="E274" s="361">
        <f t="shared" si="122"/>
        <v>0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319"/>
      <c r="U274" s="319"/>
      <c r="V274" s="289" t="str">
        <f t="shared" si="123"/>
        <v/>
      </c>
      <c r="W274" s="289" t="str">
        <f t="shared" si="124"/>
        <v/>
      </c>
      <c r="X274" s="289" t="str">
        <f t="shared" si="125"/>
        <v/>
      </c>
      <c r="Y274" s="290" t="str">
        <f t="shared" si="131"/>
        <v/>
      </c>
      <c r="Z274" s="290" t="str">
        <f t="shared" si="117"/>
        <v/>
      </c>
      <c r="AA274" s="290" t="str">
        <f t="shared" si="118"/>
        <v/>
      </c>
      <c r="AB274" s="293" t="str">
        <f t="shared" si="126"/>
        <v/>
      </c>
      <c r="AC274" s="293" t="str">
        <f t="shared" si="127"/>
        <v/>
      </c>
      <c r="AD274" s="293" t="str">
        <f t="shared" si="119"/>
        <v/>
      </c>
      <c r="AE274" s="293" t="str">
        <f t="shared" si="120"/>
        <v/>
      </c>
      <c r="AF274" s="295" t="str">
        <f t="shared" si="128"/>
        <v/>
      </c>
      <c r="AG274" s="295" t="str">
        <f t="shared" si="129"/>
        <v/>
      </c>
      <c r="AH274" s="295" t="str">
        <f t="shared" si="130"/>
        <v/>
      </c>
      <c r="AI274" s="295" t="str">
        <f t="shared" si="132"/>
        <v/>
      </c>
      <c r="AJ274" s="295" t="str">
        <f t="shared" si="133"/>
        <v/>
      </c>
      <c r="AS274" s="295" t="str">
        <f t="shared" si="121"/>
        <v/>
      </c>
    </row>
    <row r="275" spans="1:45">
      <c r="A275" s="334"/>
      <c r="B275" s="356"/>
      <c r="C275" s="290" t="str">
        <f>IF(COMPTE1!$V275&lt;&gt;"",COMPTE1!$V275,IF(COMPTE1!$W275&lt;&gt;"",COMPTE1!$W275,IF(COMPTE1!$X275&lt;&gt;"",COMPTE1!$X275,IF(COMPTE1!$AB275&lt;&gt;"",COMPTE1!$AB275,IF(COMPTE1!$AF275&lt;&gt;"",COMPTE1!$AF275,IF(COMPTE1!$AG275&lt;&gt;"",COMPTE1!$AG275,IF(COMPTE1!$AH275&lt;&gt;"",COMPTE1!$AH275,COMPTE1!$AC275)))))))</f>
        <v/>
      </c>
      <c r="D275" s="9"/>
      <c r="E275" s="361">
        <f t="shared" si="122"/>
        <v>0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319"/>
      <c r="U275" s="319"/>
      <c r="V275" s="289" t="str">
        <f t="shared" si="123"/>
        <v/>
      </c>
      <c r="W275" s="289" t="str">
        <f t="shared" si="124"/>
        <v/>
      </c>
      <c r="X275" s="289" t="str">
        <f t="shared" si="125"/>
        <v/>
      </c>
      <c r="Y275" s="290" t="str">
        <f t="shared" si="131"/>
        <v/>
      </c>
      <c r="Z275" s="290" t="str">
        <f t="shared" si="117"/>
        <v/>
      </c>
      <c r="AA275" s="290" t="str">
        <f t="shared" si="118"/>
        <v/>
      </c>
      <c r="AB275" s="293" t="str">
        <f t="shared" si="126"/>
        <v/>
      </c>
      <c r="AC275" s="293" t="str">
        <f t="shared" si="127"/>
        <v/>
      </c>
      <c r="AD275" s="293" t="str">
        <f t="shared" si="119"/>
        <v/>
      </c>
      <c r="AE275" s="293" t="str">
        <f t="shared" si="120"/>
        <v/>
      </c>
      <c r="AF275" s="295" t="str">
        <f t="shared" si="128"/>
        <v/>
      </c>
      <c r="AG275" s="295" t="str">
        <f t="shared" si="129"/>
        <v/>
      </c>
      <c r="AH275" s="295" t="str">
        <f t="shared" si="130"/>
        <v/>
      </c>
      <c r="AI275" s="295" t="str">
        <f t="shared" si="132"/>
        <v/>
      </c>
      <c r="AJ275" s="295" t="str">
        <f t="shared" si="133"/>
        <v/>
      </c>
      <c r="AS275" s="295" t="str">
        <f t="shared" si="121"/>
        <v/>
      </c>
    </row>
    <row r="276" spans="1:45">
      <c r="A276" s="334"/>
      <c r="B276" s="356"/>
      <c r="C276" s="290" t="str">
        <f>IF(COMPTE1!$V276&lt;&gt;"",COMPTE1!$V276,IF(COMPTE1!$W276&lt;&gt;"",COMPTE1!$W276,IF(COMPTE1!$X276&lt;&gt;"",COMPTE1!$X276,IF(COMPTE1!$AB276&lt;&gt;"",COMPTE1!$AB276,IF(COMPTE1!$AF276&lt;&gt;"",COMPTE1!$AF276,IF(COMPTE1!$AG276&lt;&gt;"",COMPTE1!$AG276,IF(COMPTE1!$AH276&lt;&gt;"",COMPTE1!$AH276,COMPTE1!$AC276)))))))</f>
        <v/>
      </c>
      <c r="D276" s="9"/>
      <c r="E276" s="361">
        <f t="shared" si="122"/>
        <v>0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319"/>
      <c r="U276" s="319"/>
      <c r="V276" s="289" t="str">
        <f t="shared" si="123"/>
        <v/>
      </c>
      <c r="W276" s="289" t="str">
        <f t="shared" si="124"/>
        <v/>
      </c>
      <c r="X276" s="289" t="str">
        <f t="shared" si="125"/>
        <v/>
      </c>
      <c r="Y276" s="290" t="str">
        <f t="shared" si="131"/>
        <v/>
      </c>
      <c r="Z276" s="290" t="str">
        <f t="shared" si="117"/>
        <v/>
      </c>
      <c r="AA276" s="290" t="str">
        <f t="shared" si="118"/>
        <v/>
      </c>
      <c r="AB276" s="293" t="str">
        <f t="shared" si="126"/>
        <v/>
      </c>
      <c r="AC276" s="293" t="str">
        <f t="shared" si="127"/>
        <v/>
      </c>
      <c r="AD276" s="293" t="str">
        <f t="shared" si="119"/>
        <v/>
      </c>
      <c r="AE276" s="293" t="str">
        <f t="shared" si="120"/>
        <v/>
      </c>
      <c r="AF276" s="295" t="str">
        <f t="shared" si="128"/>
        <v/>
      </c>
      <c r="AG276" s="295" t="str">
        <f t="shared" si="129"/>
        <v/>
      </c>
      <c r="AH276" s="295" t="str">
        <f t="shared" si="130"/>
        <v/>
      </c>
      <c r="AI276" s="295" t="str">
        <f t="shared" si="132"/>
        <v/>
      </c>
      <c r="AJ276" s="295" t="str">
        <f t="shared" si="133"/>
        <v/>
      </c>
      <c r="AS276" s="295" t="str">
        <f t="shared" si="121"/>
        <v/>
      </c>
    </row>
    <row r="277" spans="1:45">
      <c r="A277" s="334"/>
      <c r="B277" s="356"/>
      <c r="C277" s="290" t="str">
        <f>IF(COMPTE1!$V277&lt;&gt;"",COMPTE1!$V277,IF(COMPTE1!$W277&lt;&gt;"",COMPTE1!$W277,IF(COMPTE1!$X277&lt;&gt;"",COMPTE1!$X277,IF(COMPTE1!$AB277&lt;&gt;"",COMPTE1!$AB277,IF(COMPTE1!$AF277&lt;&gt;"",COMPTE1!$AF277,IF(COMPTE1!$AG277&lt;&gt;"",COMPTE1!$AG277,IF(COMPTE1!$AH277&lt;&gt;"",COMPTE1!$AH277,COMPTE1!$AC277)))))))</f>
        <v/>
      </c>
      <c r="D277" s="9"/>
      <c r="E277" s="361">
        <f t="shared" si="122"/>
        <v>0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319"/>
      <c r="U277" s="319"/>
      <c r="V277" s="289" t="str">
        <f t="shared" si="123"/>
        <v/>
      </c>
      <c r="W277" s="289" t="str">
        <f t="shared" si="124"/>
        <v/>
      </c>
      <c r="X277" s="289" t="str">
        <f t="shared" si="125"/>
        <v/>
      </c>
      <c r="Y277" s="290" t="str">
        <f t="shared" si="131"/>
        <v/>
      </c>
      <c r="Z277" s="290" t="str">
        <f t="shared" si="117"/>
        <v/>
      </c>
      <c r="AA277" s="290" t="str">
        <f t="shared" si="118"/>
        <v/>
      </c>
      <c r="AB277" s="293" t="str">
        <f t="shared" si="126"/>
        <v/>
      </c>
      <c r="AC277" s="293" t="str">
        <f t="shared" si="127"/>
        <v/>
      </c>
      <c r="AD277" s="293" t="str">
        <f t="shared" si="119"/>
        <v/>
      </c>
      <c r="AE277" s="293" t="str">
        <f t="shared" si="120"/>
        <v/>
      </c>
      <c r="AF277" s="295" t="str">
        <f t="shared" si="128"/>
        <v/>
      </c>
      <c r="AG277" s="295" t="str">
        <f t="shared" si="129"/>
        <v/>
      </c>
      <c r="AH277" s="295" t="str">
        <f t="shared" si="130"/>
        <v/>
      </c>
      <c r="AI277" s="295" t="str">
        <f t="shared" si="132"/>
        <v/>
      </c>
      <c r="AJ277" s="295" t="str">
        <f t="shared" si="133"/>
        <v/>
      </c>
      <c r="AS277" s="295" t="str">
        <f t="shared" si="121"/>
        <v/>
      </c>
    </row>
    <row r="278" spans="1:45">
      <c r="A278" s="334"/>
      <c r="B278" s="356"/>
      <c r="C278" s="290" t="str">
        <f>IF(COMPTE1!$V278&lt;&gt;"",COMPTE1!$V278,IF(COMPTE1!$W278&lt;&gt;"",COMPTE1!$W278,IF(COMPTE1!$X278&lt;&gt;"",COMPTE1!$X278,IF(COMPTE1!$AB278&lt;&gt;"",COMPTE1!$AB278,IF(COMPTE1!$AF278&lt;&gt;"",COMPTE1!$AF278,IF(COMPTE1!$AG278&lt;&gt;"",COMPTE1!$AG278,IF(COMPTE1!$AH278&lt;&gt;"",COMPTE1!$AH278,COMPTE1!$AC278)))))))</f>
        <v/>
      </c>
      <c r="D278" s="9"/>
      <c r="E278" s="361">
        <f t="shared" si="122"/>
        <v>0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319"/>
      <c r="U278" s="319"/>
      <c r="V278" s="289" t="str">
        <f t="shared" si="123"/>
        <v/>
      </c>
      <c r="W278" s="289" t="str">
        <f t="shared" si="124"/>
        <v/>
      </c>
      <c r="X278" s="289" t="str">
        <f t="shared" si="125"/>
        <v/>
      </c>
      <c r="Y278" s="290" t="str">
        <f t="shared" si="131"/>
        <v/>
      </c>
      <c r="Z278" s="290" t="str">
        <f t="shared" si="117"/>
        <v/>
      </c>
      <c r="AA278" s="290" t="str">
        <f t="shared" si="118"/>
        <v/>
      </c>
      <c r="AB278" s="293" t="str">
        <f t="shared" si="126"/>
        <v/>
      </c>
      <c r="AC278" s="293" t="str">
        <f t="shared" si="127"/>
        <v/>
      </c>
      <c r="AD278" s="293" t="str">
        <f t="shared" si="119"/>
        <v/>
      </c>
      <c r="AE278" s="293" t="str">
        <f t="shared" si="120"/>
        <v/>
      </c>
      <c r="AF278" s="295" t="str">
        <f t="shared" si="128"/>
        <v/>
      </c>
      <c r="AG278" s="295" t="str">
        <f t="shared" si="129"/>
        <v/>
      </c>
      <c r="AH278" s="295" t="str">
        <f t="shared" si="130"/>
        <v/>
      </c>
      <c r="AI278" s="295" t="str">
        <f t="shared" si="132"/>
        <v/>
      </c>
      <c r="AJ278" s="295" t="str">
        <f t="shared" si="133"/>
        <v/>
      </c>
      <c r="AS278" s="295" t="str">
        <f t="shared" si="121"/>
        <v/>
      </c>
    </row>
    <row r="279" spans="1:45">
      <c r="A279" s="334"/>
      <c r="B279" s="356"/>
      <c r="C279" s="290" t="str">
        <f>IF(COMPTE1!$V279&lt;&gt;"",COMPTE1!$V279,IF(COMPTE1!$W279&lt;&gt;"",COMPTE1!$W279,IF(COMPTE1!$X279&lt;&gt;"",COMPTE1!$X279,IF(COMPTE1!$AB279&lt;&gt;"",COMPTE1!$AB279,IF(COMPTE1!$AF279&lt;&gt;"",COMPTE1!$AF279,IF(COMPTE1!$AG279&lt;&gt;"",COMPTE1!$AG279,IF(COMPTE1!$AH279&lt;&gt;"",COMPTE1!$AH279,COMPTE1!$AC279)))))))</f>
        <v/>
      </c>
      <c r="D279" s="9"/>
      <c r="E279" s="361">
        <f t="shared" si="122"/>
        <v>0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319"/>
      <c r="U279" s="319"/>
      <c r="V279" s="289" t="str">
        <f t="shared" si="123"/>
        <v/>
      </c>
      <c r="W279" s="289" t="str">
        <f t="shared" si="124"/>
        <v/>
      </c>
      <c r="X279" s="289" t="str">
        <f t="shared" si="125"/>
        <v/>
      </c>
      <c r="Y279" s="290" t="str">
        <f t="shared" si="131"/>
        <v/>
      </c>
      <c r="Z279" s="290" t="str">
        <f t="shared" si="117"/>
        <v/>
      </c>
      <c r="AA279" s="290" t="str">
        <f t="shared" si="118"/>
        <v/>
      </c>
      <c r="AB279" s="293" t="str">
        <f t="shared" si="126"/>
        <v/>
      </c>
      <c r="AC279" s="293" t="str">
        <f t="shared" si="127"/>
        <v/>
      </c>
      <c r="AD279" s="293" t="str">
        <f t="shared" si="119"/>
        <v/>
      </c>
      <c r="AE279" s="293" t="str">
        <f t="shared" si="120"/>
        <v/>
      </c>
      <c r="AF279" s="295" t="str">
        <f t="shared" si="128"/>
        <v/>
      </c>
      <c r="AG279" s="295" t="str">
        <f t="shared" si="129"/>
        <v/>
      </c>
      <c r="AH279" s="295" t="str">
        <f t="shared" si="130"/>
        <v/>
      </c>
      <c r="AI279" s="295" t="str">
        <f t="shared" si="132"/>
        <v/>
      </c>
      <c r="AJ279" s="295" t="str">
        <f t="shared" si="133"/>
        <v/>
      </c>
      <c r="AS279" s="295" t="str">
        <f t="shared" si="121"/>
        <v/>
      </c>
    </row>
    <row r="280" spans="1:45">
      <c r="A280" s="334"/>
      <c r="B280" s="356"/>
      <c r="C280" s="290" t="str">
        <f>IF(COMPTE1!$V280&lt;&gt;"",COMPTE1!$V280,IF(COMPTE1!$W280&lt;&gt;"",COMPTE1!$W280,IF(COMPTE1!$X280&lt;&gt;"",COMPTE1!$X280,IF(COMPTE1!$AB280&lt;&gt;"",COMPTE1!$AB280,IF(COMPTE1!$AF280&lt;&gt;"",COMPTE1!$AF280,IF(COMPTE1!$AG280&lt;&gt;"",COMPTE1!$AG280,IF(COMPTE1!$AH280&lt;&gt;"",COMPTE1!$AH280,COMPTE1!$AC280)))))))</f>
        <v/>
      </c>
      <c r="D280" s="9"/>
      <c r="E280" s="361">
        <f t="shared" si="122"/>
        <v>0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319"/>
      <c r="U280" s="319"/>
      <c r="V280" s="289" t="str">
        <f t="shared" si="123"/>
        <v/>
      </c>
      <c r="W280" s="289" t="str">
        <f t="shared" si="124"/>
        <v/>
      </c>
      <c r="X280" s="289" t="str">
        <f t="shared" si="125"/>
        <v/>
      </c>
      <c r="Y280" s="290" t="str">
        <f t="shared" si="131"/>
        <v/>
      </c>
      <c r="Z280" s="290" t="str">
        <f t="shared" si="117"/>
        <v/>
      </c>
      <c r="AA280" s="290" t="str">
        <f t="shared" si="118"/>
        <v/>
      </c>
      <c r="AB280" s="293" t="str">
        <f t="shared" si="126"/>
        <v/>
      </c>
      <c r="AC280" s="293" t="str">
        <f t="shared" si="127"/>
        <v/>
      </c>
      <c r="AD280" s="293" t="str">
        <f t="shared" si="119"/>
        <v/>
      </c>
      <c r="AE280" s="293" t="str">
        <f t="shared" si="120"/>
        <v/>
      </c>
      <c r="AF280" s="295" t="str">
        <f t="shared" si="128"/>
        <v/>
      </c>
      <c r="AG280" s="295" t="str">
        <f t="shared" si="129"/>
        <v/>
      </c>
      <c r="AH280" s="295" t="str">
        <f t="shared" si="130"/>
        <v/>
      </c>
      <c r="AI280" s="295" t="str">
        <f t="shared" si="132"/>
        <v/>
      </c>
      <c r="AJ280" s="295" t="str">
        <f t="shared" si="133"/>
        <v/>
      </c>
      <c r="AS280" s="295" t="str">
        <f t="shared" si="121"/>
        <v/>
      </c>
    </row>
    <row r="281" spans="1:45">
      <c r="A281" s="334"/>
      <c r="B281" s="356"/>
      <c r="C281" s="290" t="str">
        <f>IF(COMPTE1!$V281&lt;&gt;"",COMPTE1!$V281,IF(COMPTE1!$W281&lt;&gt;"",COMPTE1!$W281,IF(COMPTE1!$X281&lt;&gt;"",COMPTE1!$X281,IF(COMPTE1!$AB281&lt;&gt;"",COMPTE1!$AB281,IF(COMPTE1!$AF281&lt;&gt;"",COMPTE1!$AF281,IF(COMPTE1!$AG281&lt;&gt;"",COMPTE1!$AG281,IF(COMPTE1!$AH281&lt;&gt;"",COMPTE1!$AH281,COMPTE1!$AC281)))))))</f>
        <v/>
      </c>
      <c r="D281" s="9"/>
      <c r="E281" s="361">
        <f t="shared" si="122"/>
        <v>0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319"/>
      <c r="U281" s="319"/>
      <c r="V281" s="289" t="str">
        <f t="shared" si="123"/>
        <v/>
      </c>
      <c r="W281" s="289" t="str">
        <f t="shared" si="124"/>
        <v/>
      </c>
      <c r="X281" s="289" t="str">
        <f t="shared" si="125"/>
        <v/>
      </c>
      <c r="Y281" s="290" t="str">
        <f t="shared" si="131"/>
        <v/>
      </c>
      <c r="Z281" s="290" t="str">
        <f t="shared" si="117"/>
        <v/>
      </c>
      <c r="AA281" s="290" t="str">
        <f t="shared" si="118"/>
        <v/>
      </c>
      <c r="AB281" s="293" t="str">
        <f t="shared" si="126"/>
        <v/>
      </c>
      <c r="AC281" s="293" t="str">
        <f t="shared" si="127"/>
        <v/>
      </c>
      <c r="AD281" s="293" t="str">
        <f t="shared" si="119"/>
        <v/>
      </c>
      <c r="AE281" s="293" t="str">
        <f t="shared" si="120"/>
        <v/>
      </c>
      <c r="AF281" s="295" t="str">
        <f t="shared" si="128"/>
        <v/>
      </c>
      <c r="AG281" s="295" t="str">
        <f t="shared" si="129"/>
        <v/>
      </c>
      <c r="AH281" s="295" t="str">
        <f t="shared" si="130"/>
        <v/>
      </c>
      <c r="AI281" s="295" t="str">
        <f t="shared" si="132"/>
        <v/>
      </c>
      <c r="AJ281" s="295" t="str">
        <f t="shared" si="133"/>
        <v/>
      </c>
      <c r="AS281" s="295" t="str">
        <f t="shared" si="121"/>
        <v/>
      </c>
    </row>
    <row r="282" spans="1:45">
      <c r="A282" s="334"/>
      <c r="B282" s="356"/>
      <c r="C282" s="290" t="str">
        <f>IF(COMPTE1!$V282&lt;&gt;"",COMPTE1!$V282,IF(COMPTE1!$W282&lt;&gt;"",COMPTE1!$W282,IF(COMPTE1!$X282&lt;&gt;"",COMPTE1!$X282,IF(COMPTE1!$AB282&lt;&gt;"",COMPTE1!$AB282,IF(COMPTE1!$AF282&lt;&gt;"",COMPTE1!$AF282,IF(COMPTE1!$AG282&lt;&gt;"",COMPTE1!$AG282,IF(COMPTE1!$AH282&lt;&gt;"",COMPTE1!$AH282,COMPTE1!$AC282)))))))</f>
        <v/>
      </c>
      <c r="D282" s="9"/>
      <c r="E282" s="361">
        <f t="shared" si="122"/>
        <v>0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319"/>
      <c r="U282" s="319"/>
      <c r="V282" s="289" t="str">
        <f t="shared" si="123"/>
        <v/>
      </c>
      <c r="W282" s="289" t="str">
        <f t="shared" si="124"/>
        <v/>
      </c>
      <c r="X282" s="289" t="str">
        <f t="shared" si="125"/>
        <v/>
      </c>
      <c r="Y282" s="290" t="str">
        <f t="shared" si="131"/>
        <v/>
      </c>
      <c r="Z282" s="290" t="str">
        <f t="shared" si="117"/>
        <v/>
      </c>
      <c r="AA282" s="290" t="str">
        <f t="shared" si="118"/>
        <v/>
      </c>
      <c r="AB282" s="293" t="str">
        <f t="shared" si="126"/>
        <v/>
      </c>
      <c r="AC282" s="293" t="str">
        <f t="shared" si="127"/>
        <v/>
      </c>
      <c r="AD282" s="293" t="str">
        <f t="shared" si="119"/>
        <v/>
      </c>
      <c r="AE282" s="293" t="str">
        <f t="shared" si="120"/>
        <v/>
      </c>
      <c r="AF282" s="295" t="str">
        <f t="shared" si="128"/>
        <v/>
      </c>
      <c r="AG282" s="295" t="str">
        <f t="shared" si="129"/>
        <v/>
      </c>
      <c r="AH282" s="295" t="str">
        <f t="shared" si="130"/>
        <v/>
      </c>
      <c r="AI282" s="295" t="str">
        <f t="shared" si="132"/>
        <v/>
      </c>
      <c r="AJ282" s="295" t="str">
        <f t="shared" si="133"/>
        <v/>
      </c>
      <c r="AS282" s="295" t="str">
        <f t="shared" si="121"/>
        <v/>
      </c>
    </row>
    <row r="283" spans="1:45">
      <c r="A283" s="334"/>
      <c r="B283" s="356"/>
      <c r="C283" s="290" t="str">
        <f>IF(COMPTE1!$V283&lt;&gt;"",COMPTE1!$V283,IF(COMPTE1!$W283&lt;&gt;"",COMPTE1!$W283,IF(COMPTE1!$X283&lt;&gt;"",COMPTE1!$X283,IF(COMPTE1!$AB283&lt;&gt;"",COMPTE1!$AB283,IF(COMPTE1!$AF283&lt;&gt;"",COMPTE1!$AF283,IF(COMPTE1!$AG283&lt;&gt;"",COMPTE1!$AG283,IF(COMPTE1!$AH283&lt;&gt;"",COMPTE1!$AH283,COMPTE1!$AC283)))))))</f>
        <v/>
      </c>
      <c r="D283" s="9"/>
      <c r="E283" s="361">
        <f t="shared" si="122"/>
        <v>0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319"/>
      <c r="U283" s="319"/>
      <c r="V283" s="289" t="str">
        <f t="shared" si="123"/>
        <v/>
      </c>
      <c r="W283" s="289" t="str">
        <f t="shared" si="124"/>
        <v/>
      </c>
      <c r="X283" s="289" t="str">
        <f t="shared" si="125"/>
        <v/>
      </c>
      <c r="Y283" s="290" t="str">
        <f t="shared" si="131"/>
        <v/>
      </c>
      <c r="Z283" s="290" t="str">
        <f t="shared" si="117"/>
        <v/>
      </c>
      <c r="AA283" s="290" t="str">
        <f t="shared" si="118"/>
        <v/>
      </c>
      <c r="AB283" s="293" t="str">
        <f t="shared" si="126"/>
        <v/>
      </c>
      <c r="AC283" s="293" t="str">
        <f t="shared" si="127"/>
        <v/>
      </c>
      <c r="AD283" s="293" t="str">
        <f t="shared" si="119"/>
        <v/>
      </c>
      <c r="AE283" s="293" t="str">
        <f t="shared" si="120"/>
        <v/>
      </c>
      <c r="AF283" s="295" t="str">
        <f t="shared" si="128"/>
        <v/>
      </c>
      <c r="AG283" s="295" t="str">
        <f t="shared" si="129"/>
        <v/>
      </c>
      <c r="AH283" s="295" t="str">
        <f t="shared" si="130"/>
        <v/>
      </c>
      <c r="AI283" s="295" t="str">
        <f t="shared" si="132"/>
        <v/>
      </c>
      <c r="AJ283" s="295" t="str">
        <f t="shared" si="133"/>
        <v/>
      </c>
      <c r="AS283" s="295" t="str">
        <f t="shared" si="121"/>
        <v/>
      </c>
    </row>
    <row r="284" spans="1:45">
      <c r="A284" s="334"/>
      <c r="B284" s="356"/>
      <c r="C284" s="290" t="str">
        <f>IF(COMPTE1!$V284&lt;&gt;"",COMPTE1!$V284,IF(COMPTE1!$W284&lt;&gt;"",COMPTE1!$W284,IF(COMPTE1!$X284&lt;&gt;"",COMPTE1!$X284,IF(COMPTE1!$AB284&lt;&gt;"",COMPTE1!$AB284,IF(COMPTE1!$AF284&lt;&gt;"",COMPTE1!$AF284,IF(COMPTE1!$AG284&lt;&gt;"",COMPTE1!$AG284,IF(COMPTE1!$AH284&lt;&gt;"",COMPTE1!$AH284,COMPTE1!$AC284)))))))</f>
        <v/>
      </c>
      <c r="D284" s="9"/>
      <c r="E284" s="361">
        <f t="shared" si="122"/>
        <v>0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319"/>
      <c r="U284" s="319"/>
      <c r="V284" s="289" t="str">
        <f t="shared" si="123"/>
        <v/>
      </c>
      <c r="W284" s="289" t="str">
        <f t="shared" si="124"/>
        <v/>
      </c>
      <c r="X284" s="289" t="str">
        <f t="shared" si="125"/>
        <v/>
      </c>
      <c r="Y284" s="290" t="str">
        <f t="shared" si="131"/>
        <v/>
      </c>
      <c r="Z284" s="290" t="str">
        <f t="shared" si="117"/>
        <v/>
      </c>
      <c r="AA284" s="290" t="str">
        <f t="shared" si="118"/>
        <v/>
      </c>
      <c r="AB284" s="293" t="str">
        <f t="shared" si="126"/>
        <v/>
      </c>
      <c r="AC284" s="293" t="str">
        <f t="shared" si="127"/>
        <v/>
      </c>
      <c r="AD284" s="293" t="str">
        <f t="shared" si="119"/>
        <v/>
      </c>
      <c r="AE284" s="293" t="str">
        <f t="shared" si="120"/>
        <v/>
      </c>
      <c r="AF284" s="295" t="str">
        <f t="shared" si="128"/>
        <v/>
      </c>
      <c r="AG284" s="295" t="str">
        <f t="shared" si="129"/>
        <v/>
      </c>
      <c r="AH284" s="295" t="str">
        <f t="shared" si="130"/>
        <v/>
      </c>
      <c r="AI284" s="295" t="str">
        <f t="shared" si="132"/>
        <v/>
      </c>
      <c r="AJ284" s="295" t="str">
        <f t="shared" si="133"/>
        <v/>
      </c>
      <c r="AS284" s="295" t="str">
        <f t="shared" si="121"/>
        <v/>
      </c>
    </row>
    <row r="285" spans="1:45">
      <c r="A285" s="334"/>
      <c r="B285" s="356"/>
      <c r="C285" s="290" t="str">
        <f>IF(COMPTE1!$V285&lt;&gt;"",COMPTE1!$V285,IF(COMPTE1!$W285&lt;&gt;"",COMPTE1!$W285,IF(COMPTE1!$X285&lt;&gt;"",COMPTE1!$X285,IF(COMPTE1!$AB285&lt;&gt;"",COMPTE1!$AB285,IF(COMPTE1!$AF285&lt;&gt;"",COMPTE1!$AF285,IF(COMPTE1!$AG285&lt;&gt;"",COMPTE1!$AG285,IF(COMPTE1!$AH285&lt;&gt;"",COMPTE1!$AH285,COMPTE1!$AC285)))))))</f>
        <v/>
      </c>
      <c r="D285" s="9"/>
      <c r="E285" s="361">
        <f t="shared" si="122"/>
        <v>0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319"/>
      <c r="U285" s="319"/>
      <c r="V285" s="289" t="str">
        <f t="shared" si="123"/>
        <v/>
      </c>
      <c r="W285" s="289" t="str">
        <f t="shared" si="124"/>
        <v/>
      </c>
      <c r="X285" s="289" t="str">
        <f t="shared" si="125"/>
        <v/>
      </c>
      <c r="Y285" s="290" t="str">
        <f t="shared" si="131"/>
        <v/>
      </c>
      <c r="Z285" s="290" t="str">
        <f t="shared" si="117"/>
        <v/>
      </c>
      <c r="AA285" s="290" t="str">
        <f t="shared" si="118"/>
        <v/>
      </c>
      <c r="AB285" s="293" t="str">
        <f t="shared" si="126"/>
        <v/>
      </c>
      <c r="AC285" s="293" t="str">
        <f t="shared" si="127"/>
        <v/>
      </c>
      <c r="AD285" s="293" t="str">
        <f t="shared" si="119"/>
        <v/>
      </c>
      <c r="AE285" s="293" t="str">
        <f t="shared" si="120"/>
        <v/>
      </c>
      <c r="AF285" s="295" t="str">
        <f t="shared" si="128"/>
        <v/>
      </c>
      <c r="AG285" s="295" t="str">
        <f t="shared" si="129"/>
        <v/>
      </c>
      <c r="AH285" s="295" t="str">
        <f t="shared" si="130"/>
        <v/>
      </c>
      <c r="AI285" s="295" t="str">
        <f t="shared" si="132"/>
        <v/>
      </c>
      <c r="AJ285" s="295" t="str">
        <f t="shared" si="133"/>
        <v/>
      </c>
      <c r="AS285" s="295" t="str">
        <f t="shared" si="121"/>
        <v/>
      </c>
    </row>
    <row r="286" spans="1:45">
      <c r="A286" s="334"/>
      <c r="B286" s="356"/>
      <c r="C286" s="290" t="str">
        <f>IF(COMPTE1!$V286&lt;&gt;"",COMPTE1!$V286,IF(COMPTE1!$W286&lt;&gt;"",COMPTE1!$W286,IF(COMPTE1!$X286&lt;&gt;"",COMPTE1!$X286,IF(COMPTE1!$AB286&lt;&gt;"",COMPTE1!$AB286,IF(COMPTE1!$AF286&lt;&gt;"",COMPTE1!$AF286,IF(COMPTE1!$AG286&lt;&gt;"",COMPTE1!$AG286,IF(COMPTE1!$AH286&lt;&gt;"",COMPTE1!$AH286,COMPTE1!$AC286)))))))</f>
        <v/>
      </c>
      <c r="D286" s="9"/>
      <c r="E286" s="361">
        <f t="shared" si="122"/>
        <v>0</v>
      </c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319"/>
      <c r="U286" s="319"/>
      <c r="V286" s="289" t="str">
        <f t="shared" si="123"/>
        <v/>
      </c>
      <c r="W286" s="289" t="str">
        <f t="shared" si="124"/>
        <v/>
      </c>
      <c r="X286" s="289" t="str">
        <f t="shared" si="125"/>
        <v/>
      </c>
      <c r="Y286" s="290" t="str">
        <f t="shared" si="131"/>
        <v/>
      </c>
      <c r="Z286" s="290" t="str">
        <f t="shared" si="117"/>
        <v/>
      </c>
      <c r="AA286" s="290" t="str">
        <f t="shared" si="118"/>
        <v/>
      </c>
      <c r="AB286" s="293" t="str">
        <f t="shared" si="126"/>
        <v/>
      </c>
      <c r="AC286" s="293" t="str">
        <f t="shared" si="127"/>
        <v/>
      </c>
      <c r="AD286" s="293" t="str">
        <f t="shared" si="119"/>
        <v/>
      </c>
      <c r="AE286" s="293" t="str">
        <f t="shared" si="120"/>
        <v/>
      </c>
      <c r="AF286" s="295" t="str">
        <f t="shared" si="128"/>
        <v/>
      </c>
      <c r="AG286" s="295" t="str">
        <f t="shared" si="129"/>
        <v/>
      </c>
      <c r="AH286" s="295" t="str">
        <f t="shared" si="130"/>
        <v/>
      </c>
      <c r="AI286" s="295" t="str">
        <f t="shared" si="132"/>
        <v/>
      </c>
      <c r="AJ286" s="295" t="str">
        <f t="shared" si="133"/>
        <v/>
      </c>
      <c r="AS286" s="295" t="str">
        <f t="shared" si="121"/>
        <v/>
      </c>
    </row>
    <row r="287" spans="1:45">
      <c r="A287" s="334"/>
      <c r="B287" s="356"/>
      <c r="C287" s="290" t="str">
        <f>IF(COMPTE1!$V287&lt;&gt;"",COMPTE1!$V287,IF(COMPTE1!$W287&lt;&gt;"",COMPTE1!$W287,IF(COMPTE1!$X287&lt;&gt;"",COMPTE1!$X287,IF(COMPTE1!$AB287&lt;&gt;"",COMPTE1!$AB287,IF(COMPTE1!$AF287&lt;&gt;"",COMPTE1!$AF287,IF(COMPTE1!$AG287&lt;&gt;"",COMPTE1!$AG287,IF(COMPTE1!$AH287&lt;&gt;"",COMPTE1!$AH287,COMPTE1!$AC287)))))))</f>
        <v/>
      </c>
      <c r="D287" s="9"/>
      <c r="E287" s="361">
        <f t="shared" si="122"/>
        <v>0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319"/>
      <c r="U287" s="319"/>
      <c r="V287" s="289" t="str">
        <f t="shared" si="123"/>
        <v/>
      </c>
      <c r="W287" s="289" t="str">
        <f t="shared" si="124"/>
        <v/>
      </c>
      <c r="X287" s="289" t="str">
        <f t="shared" si="125"/>
        <v/>
      </c>
      <c r="Y287" s="290" t="str">
        <f t="shared" si="131"/>
        <v/>
      </c>
      <c r="Z287" s="290" t="str">
        <f t="shared" si="117"/>
        <v/>
      </c>
      <c r="AA287" s="290" t="str">
        <f t="shared" si="118"/>
        <v/>
      </c>
      <c r="AB287" s="293" t="str">
        <f t="shared" si="126"/>
        <v/>
      </c>
      <c r="AC287" s="293" t="str">
        <f t="shared" si="127"/>
        <v/>
      </c>
      <c r="AD287" s="293" t="str">
        <f t="shared" si="119"/>
        <v/>
      </c>
      <c r="AE287" s="293" t="str">
        <f t="shared" si="120"/>
        <v/>
      </c>
      <c r="AF287" s="295" t="str">
        <f t="shared" si="128"/>
        <v/>
      </c>
      <c r="AG287" s="295" t="str">
        <f t="shared" si="129"/>
        <v/>
      </c>
      <c r="AH287" s="295" t="str">
        <f t="shared" si="130"/>
        <v/>
      </c>
      <c r="AI287" s="295" t="str">
        <f t="shared" si="132"/>
        <v/>
      </c>
      <c r="AJ287" s="295" t="str">
        <f t="shared" si="133"/>
        <v/>
      </c>
      <c r="AS287" s="295" t="str">
        <f t="shared" si="121"/>
        <v/>
      </c>
    </row>
    <row r="288" spans="1:45">
      <c r="A288" s="334"/>
      <c r="B288" s="356"/>
      <c r="C288" s="290" t="str">
        <f>IF(COMPTE1!$V288&lt;&gt;"",COMPTE1!$V288,IF(COMPTE1!$W288&lt;&gt;"",COMPTE1!$W288,IF(COMPTE1!$X288&lt;&gt;"",COMPTE1!$X288,IF(COMPTE1!$AB288&lt;&gt;"",COMPTE1!$AB288,IF(COMPTE1!$AF288&lt;&gt;"",COMPTE1!$AF288,IF(COMPTE1!$AG288&lt;&gt;"",COMPTE1!$AG288,IF(COMPTE1!$AH288&lt;&gt;"",COMPTE1!$AH288,COMPTE1!$AC288)))))))</f>
        <v/>
      </c>
      <c r="D288" s="9"/>
      <c r="E288" s="361">
        <f t="shared" si="122"/>
        <v>0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319"/>
      <c r="U288" s="319"/>
      <c r="V288" s="289" t="str">
        <f t="shared" si="123"/>
        <v/>
      </c>
      <c r="W288" s="289" t="str">
        <f t="shared" si="124"/>
        <v/>
      </c>
      <c r="X288" s="289" t="str">
        <f t="shared" si="125"/>
        <v/>
      </c>
      <c r="Y288" s="290" t="str">
        <f t="shared" si="131"/>
        <v/>
      </c>
      <c r="Z288" s="290" t="str">
        <f t="shared" si="117"/>
        <v/>
      </c>
      <c r="AA288" s="290" t="str">
        <f t="shared" si="118"/>
        <v/>
      </c>
      <c r="AB288" s="293" t="str">
        <f t="shared" si="126"/>
        <v/>
      </c>
      <c r="AC288" s="293" t="str">
        <f t="shared" si="127"/>
        <v/>
      </c>
      <c r="AD288" s="293" t="str">
        <f t="shared" si="119"/>
        <v/>
      </c>
      <c r="AE288" s="293" t="str">
        <f t="shared" si="120"/>
        <v/>
      </c>
      <c r="AF288" s="295" t="str">
        <f t="shared" si="128"/>
        <v/>
      </c>
      <c r="AG288" s="295" t="str">
        <f t="shared" si="129"/>
        <v/>
      </c>
      <c r="AH288" s="295" t="str">
        <f t="shared" si="130"/>
        <v/>
      </c>
      <c r="AI288" s="295" t="str">
        <f t="shared" si="132"/>
        <v/>
      </c>
      <c r="AJ288" s="295" t="str">
        <f t="shared" si="133"/>
        <v/>
      </c>
      <c r="AS288" s="295" t="str">
        <f t="shared" si="121"/>
        <v/>
      </c>
    </row>
    <row r="289" spans="1:45">
      <c r="A289" s="334"/>
      <c r="B289" s="356"/>
      <c r="C289" s="290" t="str">
        <f>IF(COMPTE1!$V289&lt;&gt;"",COMPTE1!$V289,IF(COMPTE1!$W289&lt;&gt;"",COMPTE1!$W289,IF(COMPTE1!$X289&lt;&gt;"",COMPTE1!$X289,IF(COMPTE1!$AB289&lt;&gt;"",COMPTE1!$AB289,IF(COMPTE1!$AF289&lt;&gt;"",COMPTE1!$AF289,IF(COMPTE1!$AG289&lt;&gt;"",COMPTE1!$AG289,IF(COMPTE1!$AH289&lt;&gt;"",COMPTE1!$AH289,COMPTE1!$AC289)))))))</f>
        <v/>
      </c>
      <c r="D289" s="9"/>
      <c r="E289" s="361">
        <f t="shared" si="122"/>
        <v>0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319"/>
      <c r="U289" s="319"/>
      <c r="V289" s="289" t="str">
        <f t="shared" si="123"/>
        <v/>
      </c>
      <c r="W289" s="289" t="str">
        <f t="shared" si="124"/>
        <v/>
      </c>
      <c r="X289" s="289" t="str">
        <f t="shared" si="125"/>
        <v/>
      </c>
      <c r="Y289" s="290" t="str">
        <f t="shared" si="131"/>
        <v/>
      </c>
      <c r="Z289" s="290" t="str">
        <f t="shared" si="117"/>
        <v/>
      </c>
      <c r="AA289" s="290" t="str">
        <f t="shared" si="118"/>
        <v/>
      </c>
      <c r="AB289" s="293" t="str">
        <f t="shared" si="126"/>
        <v/>
      </c>
      <c r="AC289" s="293" t="str">
        <f t="shared" si="127"/>
        <v/>
      </c>
      <c r="AD289" s="293" t="str">
        <f t="shared" si="119"/>
        <v/>
      </c>
      <c r="AE289" s="293" t="str">
        <f t="shared" si="120"/>
        <v/>
      </c>
      <c r="AF289" s="295" t="str">
        <f t="shared" si="128"/>
        <v/>
      </c>
      <c r="AG289" s="295" t="str">
        <f t="shared" si="129"/>
        <v/>
      </c>
      <c r="AH289" s="295" t="str">
        <f t="shared" si="130"/>
        <v/>
      </c>
      <c r="AI289" s="295" t="str">
        <f t="shared" si="132"/>
        <v/>
      </c>
      <c r="AJ289" s="295" t="str">
        <f t="shared" si="133"/>
        <v/>
      </c>
      <c r="AS289" s="295" t="str">
        <f t="shared" si="121"/>
        <v/>
      </c>
    </row>
    <row r="290" spans="1:45">
      <c r="A290" s="334"/>
      <c r="B290" s="356"/>
      <c r="C290" s="290" t="str">
        <f>IF(COMPTE1!$V290&lt;&gt;"",COMPTE1!$V290,IF(COMPTE1!$W290&lt;&gt;"",COMPTE1!$W290,IF(COMPTE1!$X290&lt;&gt;"",COMPTE1!$X290,IF(COMPTE1!$AB290&lt;&gt;"",COMPTE1!$AB290,IF(COMPTE1!$AF290&lt;&gt;"",COMPTE1!$AF290,IF(COMPTE1!$AG290&lt;&gt;"",COMPTE1!$AG290,IF(COMPTE1!$AH290&lt;&gt;"",COMPTE1!$AH290,COMPTE1!$AC290)))))))</f>
        <v/>
      </c>
      <c r="D290" s="9"/>
      <c r="E290" s="361">
        <f t="shared" si="122"/>
        <v>0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319"/>
      <c r="U290" s="319"/>
      <c r="V290" s="289" t="str">
        <f t="shared" si="123"/>
        <v/>
      </c>
      <c r="W290" s="289" t="str">
        <f t="shared" si="124"/>
        <v/>
      </c>
      <c r="X290" s="289" t="str">
        <f t="shared" si="125"/>
        <v/>
      </c>
      <c r="Y290" s="290" t="str">
        <f t="shared" si="131"/>
        <v/>
      </c>
      <c r="Z290" s="290" t="str">
        <f t="shared" si="117"/>
        <v/>
      </c>
      <c r="AA290" s="290" t="str">
        <f t="shared" si="118"/>
        <v/>
      </c>
      <c r="AB290" s="293" t="str">
        <f t="shared" si="126"/>
        <v/>
      </c>
      <c r="AC290" s="293" t="str">
        <f t="shared" si="127"/>
        <v/>
      </c>
      <c r="AD290" s="293" t="str">
        <f t="shared" si="119"/>
        <v/>
      </c>
      <c r="AE290" s="293" t="str">
        <f t="shared" si="120"/>
        <v/>
      </c>
      <c r="AF290" s="295" t="str">
        <f t="shared" si="128"/>
        <v/>
      </c>
      <c r="AG290" s="295" t="str">
        <f t="shared" si="129"/>
        <v/>
      </c>
      <c r="AH290" s="295" t="str">
        <f t="shared" si="130"/>
        <v/>
      </c>
      <c r="AI290" s="295" t="str">
        <f t="shared" si="132"/>
        <v/>
      </c>
      <c r="AJ290" s="295" t="str">
        <f t="shared" si="133"/>
        <v/>
      </c>
      <c r="AS290" s="295" t="str">
        <f t="shared" si="121"/>
        <v/>
      </c>
    </row>
    <row r="291" spans="1:45">
      <c r="A291" s="334"/>
      <c r="B291" s="356"/>
      <c r="C291" s="290" t="str">
        <f>IF(COMPTE1!$V291&lt;&gt;"",COMPTE1!$V291,IF(COMPTE1!$W291&lt;&gt;"",COMPTE1!$W291,IF(COMPTE1!$X291&lt;&gt;"",COMPTE1!$X291,IF(COMPTE1!$AB291&lt;&gt;"",COMPTE1!$AB291,IF(COMPTE1!$AF291&lt;&gt;"",COMPTE1!$AF291,IF(COMPTE1!$AG291&lt;&gt;"",COMPTE1!$AG291,IF(COMPTE1!$AH291&lt;&gt;"",COMPTE1!$AH291,COMPTE1!$AC291)))))))</f>
        <v/>
      </c>
      <c r="D291" s="9"/>
      <c r="E291" s="361">
        <f t="shared" si="122"/>
        <v>0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319"/>
      <c r="U291" s="319"/>
      <c r="V291" s="289" t="str">
        <f t="shared" si="123"/>
        <v/>
      </c>
      <c r="W291" s="289" t="str">
        <f t="shared" si="124"/>
        <v/>
      </c>
      <c r="X291" s="289" t="str">
        <f t="shared" si="125"/>
        <v/>
      </c>
      <c r="Y291" s="290" t="str">
        <f t="shared" si="131"/>
        <v/>
      </c>
      <c r="Z291" s="290" t="str">
        <f t="shared" si="117"/>
        <v/>
      </c>
      <c r="AA291" s="290" t="str">
        <f t="shared" si="118"/>
        <v/>
      </c>
      <c r="AB291" s="293" t="str">
        <f t="shared" si="126"/>
        <v/>
      </c>
      <c r="AC291" s="293" t="str">
        <f t="shared" si="127"/>
        <v/>
      </c>
      <c r="AD291" s="293" t="str">
        <f t="shared" si="119"/>
        <v/>
      </c>
      <c r="AE291" s="293" t="str">
        <f t="shared" si="120"/>
        <v/>
      </c>
      <c r="AF291" s="295" t="str">
        <f t="shared" si="128"/>
        <v/>
      </c>
      <c r="AG291" s="295" t="str">
        <f t="shared" si="129"/>
        <v/>
      </c>
      <c r="AH291" s="295" t="str">
        <f t="shared" si="130"/>
        <v/>
      </c>
      <c r="AI291" s="295" t="str">
        <f t="shared" si="132"/>
        <v/>
      </c>
      <c r="AJ291" s="295" t="str">
        <f t="shared" si="133"/>
        <v/>
      </c>
      <c r="AS291" s="295" t="str">
        <f t="shared" si="121"/>
        <v/>
      </c>
    </row>
    <row r="292" spans="1:45">
      <c r="A292" s="334"/>
      <c r="B292" s="356"/>
      <c r="C292" s="290" t="str">
        <f>IF(COMPTE1!$V292&lt;&gt;"",COMPTE1!$V292,IF(COMPTE1!$W292&lt;&gt;"",COMPTE1!$W292,IF(COMPTE1!$X292&lt;&gt;"",COMPTE1!$X292,IF(COMPTE1!$AB292&lt;&gt;"",COMPTE1!$AB292,IF(COMPTE1!$AF292&lt;&gt;"",COMPTE1!$AF292,IF(COMPTE1!$AG292&lt;&gt;"",COMPTE1!$AG292,IF(COMPTE1!$AH292&lt;&gt;"",COMPTE1!$AH292,COMPTE1!$AC292)))))))</f>
        <v/>
      </c>
      <c r="D292" s="9"/>
      <c r="E292" s="361">
        <f t="shared" si="122"/>
        <v>0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319"/>
      <c r="U292" s="319"/>
      <c r="V292" s="289" t="str">
        <f t="shared" si="123"/>
        <v/>
      </c>
      <c r="W292" s="289" t="str">
        <f t="shared" si="124"/>
        <v/>
      </c>
      <c r="X292" s="289" t="str">
        <f t="shared" si="125"/>
        <v/>
      </c>
      <c r="Y292" s="290" t="str">
        <f t="shared" si="131"/>
        <v/>
      </c>
      <c r="Z292" s="290" t="str">
        <f t="shared" si="117"/>
        <v/>
      </c>
      <c r="AA292" s="290" t="str">
        <f t="shared" si="118"/>
        <v/>
      </c>
      <c r="AB292" s="293" t="str">
        <f t="shared" si="126"/>
        <v/>
      </c>
      <c r="AC292" s="293" t="str">
        <f t="shared" si="127"/>
        <v/>
      </c>
      <c r="AD292" s="293" t="str">
        <f t="shared" si="119"/>
        <v/>
      </c>
      <c r="AE292" s="293" t="str">
        <f t="shared" si="120"/>
        <v/>
      </c>
      <c r="AF292" s="295" t="str">
        <f t="shared" si="128"/>
        <v/>
      </c>
      <c r="AG292" s="295" t="str">
        <f t="shared" si="129"/>
        <v/>
      </c>
      <c r="AH292" s="295" t="str">
        <f t="shared" si="130"/>
        <v/>
      </c>
      <c r="AI292" s="295" t="str">
        <f t="shared" si="132"/>
        <v/>
      </c>
      <c r="AJ292" s="295" t="str">
        <f t="shared" si="133"/>
        <v/>
      </c>
      <c r="AS292" s="295" t="str">
        <f t="shared" si="121"/>
        <v/>
      </c>
    </row>
    <row r="293" spans="1:45">
      <c r="A293" s="334"/>
      <c r="B293" s="356"/>
      <c r="C293" s="290" t="str">
        <f>IF(COMPTE1!$V293&lt;&gt;"",COMPTE1!$V293,IF(COMPTE1!$W293&lt;&gt;"",COMPTE1!$W293,IF(COMPTE1!$X293&lt;&gt;"",COMPTE1!$X293,IF(COMPTE1!$AB293&lt;&gt;"",COMPTE1!$AB293,IF(COMPTE1!$AF293&lt;&gt;"",COMPTE1!$AF293,IF(COMPTE1!$AG293&lt;&gt;"",COMPTE1!$AG293,IF(COMPTE1!$AH293&lt;&gt;"",COMPTE1!$AH293,COMPTE1!$AC293)))))))</f>
        <v/>
      </c>
      <c r="D293" s="9"/>
      <c r="E293" s="361">
        <f t="shared" si="122"/>
        <v>0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319"/>
      <c r="U293" s="319"/>
      <c r="V293" s="289" t="str">
        <f t="shared" si="123"/>
        <v/>
      </c>
      <c r="W293" s="289" t="str">
        <f t="shared" si="124"/>
        <v/>
      </c>
      <c r="X293" s="289" t="str">
        <f t="shared" si="125"/>
        <v/>
      </c>
      <c r="Y293" s="290" t="str">
        <f t="shared" si="131"/>
        <v/>
      </c>
      <c r="Z293" s="290" t="str">
        <f t="shared" si="117"/>
        <v/>
      </c>
      <c r="AA293" s="290" t="str">
        <f t="shared" si="118"/>
        <v/>
      </c>
      <c r="AB293" s="293" t="str">
        <f t="shared" si="126"/>
        <v/>
      </c>
      <c r="AC293" s="293" t="str">
        <f t="shared" si="127"/>
        <v/>
      </c>
      <c r="AD293" s="293" t="str">
        <f t="shared" si="119"/>
        <v/>
      </c>
      <c r="AE293" s="293" t="str">
        <f t="shared" si="120"/>
        <v/>
      </c>
      <c r="AF293" s="295" t="str">
        <f t="shared" si="128"/>
        <v/>
      </c>
      <c r="AG293" s="295" t="str">
        <f t="shared" si="129"/>
        <v/>
      </c>
      <c r="AH293" s="295" t="str">
        <f t="shared" si="130"/>
        <v/>
      </c>
      <c r="AI293" s="295" t="str">
        <f t="shared" si="132"/>
        <v/>
      </c>
      <c r="AJ293" s="295" t="str">
        <f t="shared" si="133"/>
        <v/>
      </c>
      <c r="AS293" s="295" t="str">
        <f t="shared" si="121"/>
        <v/>
      </c>
    </row>
    <row r="294" spans="1:45">
      <c r="A294" s="334"/>
      <c r="B294" s="356"/>
      <c r="C294" s="290" t="str">
        <f>IF(COMPTE1!$V294&lt;&gt;"",COMPTE1!$V294,IF(COMPTE1!$W294&lt;&gt;"",COMPTE1!$W294,IF(COMPTE1!$X294&lt;&gt;"",COMPTE1!$X294,IF(COMPTE1!$AB294&lt;&gt;"",COMPTE1!$AB294,IF(COMPTE1!$AF294&lt;&gt;"",COMPTE1!$AF294,IF(COMPTE1!$AG294&lt;&gt;"",COMPTE1!$AG294,IF(COMPTE1!$AH294&lt;&gt;"",COMPTE1!$AH294,COMPTE1!$AC294)))))))</f>
        <v/>
      </c>
      <c r="D294" s="9"/>
      <c r="E294" s="361">
        <f t="shared" si="122"/>
        <v>0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319"/>
      <c r="U294" s="319"/>
      <c r="V294" s="289" t="str">
        <f t="shared" si="123"/>
        <v/>
      </c>
      <c r="W294" s="289" t="str">
        <f t="shared" si="124"/>
        <v/>
      </c>
      <c r="X294" s="289" t="str">
        <f t="shared" si="125"/>
        <v/>
      </c>
      <c r="Y294" s="290" t="str">
        <f t="shared" si="131"/>
        <v/>
      </c>
      <c r="Z294" s="290" t="str">
        <f t="shared" si="117"/>
        <v/>
      </c>
      <c r="AA294" s="290" t="str">
        <f t="shared" si="118"/>
        <v/>
      </c>
      <c r="AB294" s="293" t="str">
        <f t="shared" si="126"/>
        <v/>
      </c>
      <c r="AC294" s="293" t="str">
        <f t="shared" si="127"/>
        <v/>
      </c>
      <c r="AD294" s="293" t="str">
        <f t="shared" si="119"/>
        <v/>
      </c>
      <c r="AE294" s="293" t="str">
        <f t="shared" si="120"/>
        <v/>
      </c>
      <c r="AF294" s="295" t="str">
        <f t="shared" si="128"/>
        <v/>
      </c>
      <c r="AG294" s="295" t="str">
        <f t="shared" si="129"/>
        <v/>
      </c>
      <c r="AH294" s="295" t="str">
        <f t="shared" si="130"/>
        <v/>
      </c>
      <c r="AI294" s="295" t="str">
        <f t="shared" si="132"/>
        <v/>
      </c>
      <c r="AJ294" s="295" t="str">
        <f t="shared" si="133"/>
        <v/>
      </c>
      <c r="AS294" s="295" t="str">
        <f t="shared" si="121"/>
        <v/>
      </c>
    </row>
    <row r="295" spans="1:45">
      <c r="A295" s="334"/>
      <c r="B295" s="356"/>
      <c r="C295" s="290" t="str">
        <f>IF(COMPTE1!$V295&lt;&gt;"",COMPTE1!$V295,IF(COMPTE1!$W295&lt;&gt;"",COMPTE1!$W295,IF(COMPTE1!$X295&lt;&gt;"",COMPTE1!$X295,IF(COMPTE1!$AB295&lt;&gt;"",COMPTE1!$AB295,IF(COMPTE1!$AF295&lt;&gt;"",COMPTE1!$AF295,IF(COMPTE1!$AG295&lt;&gt;"",COMPTE1!$AG295,IF(COMPTE1!$AH295&lt;&gt;"",COMPTE1!$AH295,COMPTE1!$AC295)))))))</f>
        <v/>
      </c>
      <c r="D295" s="9"/>
      <c r="E295" s="361">
        <f t="shared" si="122"/>
        <v>0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319"/>
      <c r="U295" s="319"/>
      <c r="V295" s="289" t="str">
        <f t="shared" si="123"/>
        <v/>
      </c>
      <c r="W295" s="289" t="str">
        <f t="shared" si="124"/>
        <v/>
      </c>
      <c r="X295" s="289" t="str">
        <f t="shared" si="125"/>
        <v/>
      </c>
      <c r="Y295" s="290" t="str">
        <f t="shared" si="131"/>
        <v/>
      </c>
      <c r="Z295" s="290" t="str">
        <f t="shared" si="117"/>
        <v/>
      </c>
      <c r="AA295" s="290" t="str">
        <f t="shared" si="118"/>
        <v/>
      </c>
      <c r="AB295" s="293" t="str">
        <f t="shared" si="126"/>
        <v/>
      </c>
      <c r="AC295" s="293" t="str">
        <f t="shared" si="127"/>
        <v/>
      </c>
      <c r="AD295" s="293" t="str">
        <f t="shared" si="119"/>
        <v/>
      </c>
      <c r="AE295" s="293" t="str">
        <f t="shared" si="120"/>
        <v/>
      </c>
      <c r="AF295" s="295" t="str">
        <f t="shared" si="128"/>
        <v/>
      </c>
      <c r="AG295" s="295" t="str">
        <f t="shared" si="129"/>
        <v/>
      </c>
      <c r="AH295" s="295" t="str">
        <f t="shared" si="130"/>
        <v/>
      </c>
      <c r="AI295" s="295" t="str">
        <f t="shared" si="132"/>
        <v/>
      </c>
      <c r="AJ295" s="295" t="str">
        <f t="shared" si="133"/>
        <v/>
      </c>
      <c r="AS295" s="295" t="str">
        <f t="shared" si="121"/>
        <v/>
      </c>
    </row>
    <row r="296" spans="1:45">
      <c r="A296" s="334"/>
      <c r="B296" s="356"/>
      <c r="C296" s="290" t="str">
        <f>IF(COMPTE1!$V296&lt;&gt;"",COMPTE1!$V296,IF(COMPTE1!$W296&lt;&gt;"",COMPTE1!$W296,IF(COMPTE1!$X296&lt;&gt;"",COMPTE1!$X296,IF(COMPTE1!$AB296&lt;&gt;"",COMPTE1!$AB296,IF(COMPTE1!$AF296&lt;&gt;"",COMPTE1!$AF296,IF(COMPTE1!$AG296&lt;&gt;"",COMPTE1!$AG296,IF(COMPTE1!$AH296&lt;&gt;"",COMPTE1!$AH296,COMPTE1!$AC296)))))))</f>
        <v/>
      </c>
      <c r="D296" s="9"/>
      <c r="E296" s="361">
        <f t="shared" si="122"/>
        <v>0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319"/>
      <c r="U296" s="319"/>
      <c r="V296" s="289" t="str">
        <f t="shared" si="123"/>
        <v/>
      </c>
      <c r="W296" s="289" t="str">
        <f t="shared" si="124"/>
        <v/>
      </c>
      <c r="X296" s="289" t="str">
        <f t="shared" si="125"/>
        <v/>
      </c>
      <c r="Y296" s="290" t="str">
        <f t="shared" si="131"/>
        <v/>
      </c>
      <c r="Z296" s="290" t="str">
        <f t="shared" si="117"/>
        <v/>
      </c>
      <c r="AA296" s="290" t="str">
        <f t="shared" si="118"/>
        <v/>
      </c>
      <c r="AB296" s="293" t="str">
        <f t="shared" si="126"/>
        <v/>
      </c>
      <c r="AC296" s="293" t="str">
        <f t="shared" si="127"/>
        <v/>
      </c>
      <c r="AD296" s="293" t="str">
        <f t="shared" si="119"/>
        <v/>
      </c>
      <c r="AE296" s="293" t="str">
        <f t="shared" si="120"/>
        <v/>
      </c>
      <c r="AF296" s="295" t="str">
        <f t="shared" si="128"/>
        <v/>
      </c>
      <c r="AG296" s="295" t="str">
        <f t="shared" si="129"/>
        <v/>
      </c>
      <c r="AH296" s="295" t="str">
        <f t="shared" si="130"/>
        <v/>
      </c>
      <c r="AI296" s="295" t="str">
        <f t="shared" si="132"/>
        <v/>
      </c>
      <c r="AJ296" s="295" t="str">
        <f t="shared" si="133"/>
        <v/>
      </c>
      <c r="AS296" s="295" t="str">
        <f t="shared" si="121"/>
        <v/>
      </c>
    </row>
    <row r="297" spans="1:45">
      <c r="A297" s="334"/>
      <c r="B297" s="356"/>
      <c r="C297" s="290" t="str">
        <f>IF(COMPTE1!$V297&lt;&gt;"",COMPTE1!$V297,IF(COMPTE1!$W297&lt;&gt;"",COMPTE1!$W297,IF(COMPTE1!$X297&lt;&gt;"",COMPTE1!$X297,IF(COMPTE1!$AB297&lt;&gt;"",COMPTE1!$AB297,IF(COMPTE1!$AF297&lt;&gt;"",COMPTE1!$AF297,IF(COMPTE1!$AG297&lt;&gt;"",COMPTE1!$AG297,IF(COMPTE1!$AH297&lt;&gt;"",COMPTE1!$AH297,COMPTE1!$AC297)))))))</f>
        <v/>
      </c>
      <c r="D297" s="9"/>
      <c r="E297" s="361">
        <f t="shared" si="122"/>
        <v>0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319"/>
      <c r="U297" s="319"/>
      <c r="V297" s="289" t="str">
        <f t="shared" si="123"/>
        <v/>
      </c>
      <c r="W297" s="289" t="str">
        <f t="shared" si="124"/>
        <v/>
      </c>
      <c r="X297" s="289" t="str">
        <f t="shared" si="125"/>
        <v/>
      </c>
      <c r="Y297" s="290" t="str">
        <f t="shared" si="131"/>
        <v/>
      </c>
      <c r="Z297" s="290" t="str">
        <f t="shared" si="117"/>
        <v/>
      </c>
      <c r="AA297" s="290" t="str">
        <f t="shared" si="118"/>
        <v/>
      </c>
      <c r="AB297" s="293" t="str">
        <f t="shared" si="126"/>
        <v/>
      </c>
      <c r="AC297" s="293" t="str">
        <f t="shared" si="127"/>
        <v/>
      </c>
      <c r="AD297" s="293" t="str">
        <f t="shared" si="119"/>
        <v/>
      </c>
      <c r="AE297" s="293" t="str">
        <f t="shared" si="120"/>
        <v/>
      </c>
      <c r="AF297" s="295" t="str">
        <f t="shared" si="128"/>
        <v/>
      </c>
      <c r="AG297" s="295" t="str">
        <f t="shared" si="129"/>
        <v/>
      </c>
      <c r="AH297" s="295" t="str">
        <f t="shared" si="130"/>
        <v/>
      </c>
      <c r="AI297" s="295" t="str">
        <f t="shared" si="132"/>
        <v/>
      </c>
      <c r="AJ297" s="295" t="str">
        <f t="shared" si="133"/>
        <v/>
      </c>
      <c r="AS297" s="295" t="str">
        <f t="shared" si="121"/>
        <v/>
      </c>
    </row>
    <row r="298" spans="1:45">
      <c r="A298" s="334"/>
      <c r="B298" s="356"/>
      <c r="C298" s="290" t="str">
        <f>IF(COMPTE1!$V298&lt;&gt;"",COMPTE1!$V298,IF(COMPTE1!$W298&lt;&gt;"",COMPTE1!$W298,IF(COMPTE1!$X298&lt;&gt;"",COMPTE1!$X298,IF(COMPTE1!$AB298&lt;&gt;"",COMPTE1!$AB298,IF(COMPTE1!$AF298&lt;&gt;"",COMPTE1!$AF298,IF(COMPTE1!$AG298&lt;&gt;"",COMPTE1!$AG298,IF(COMPTE1!$AH298&lt;&gt;"",COMPTE1!$AH298,COMPTE1!$AC298)))))))</f>
        <v/>
      </c>
      <c r="D298" s="9"/>
      <c r="E298" s="361">
        <f t="shared" si="122"/>
        <v>0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319"/>
      <c r="U298" s="319"/>
      <c r="V298" s="289" t="str">
        <f t="shared" si="123"/>
        <v/>
      </c>
      <c r="W298" s="289" t="str">
        <f t="shared" si="124"/>
        <v/>
      </c>
      <c r="X298" s="289" t="str">
        <f t="shared" si="125"/>
        <v/>
      </c>
      <c r="Y298" s="290" t="str">
        <f t="shared" si="131"/>
        <v/>
      </c>
      <c r="Z298" s="290" t="str">
        <f t="shared" si="117"/>
        <v/>
      </c>
      <c r="AA298" s="290" t="str">
        <f t="shared" si="118"/>
        <v/>
      </c>
      <c r="AB298" s="293" t="str">
        <f t="shared" si="126"/>
        <v/>
      </c>
      <c r="AC298" s="293" t="str">
        <f t="shared" si="127"/>
        <v/>
      </c>
      <c r="AD298" s="293" t="str">
        <f t="shared" si="119"/>
        <v/>
      </c>
      <c r="AE298" s="293" t="str">
        <f t="shared" si="120"/>
        <v/>
      </c>
      <c r="AF298" s="295" t="str">
        <f t="shared" si="128"/>
        <v/>
      </c>
      <c r="AG298" s="295" t="str">
        <f t="shared" si="129"/>
        <v/>
      </c>
      <c r="AH298" s="295" t="str">
        <f t="shared" si="130"/>
        <v/>
      </c>
      <c r="AI298" s="295" t="str">
        <f t="shared" si="132"/>
        <v/>
      </c>
      <c r="AJ298" s="295" t="str">
        <f t="shared" si="133"/>
        <v/>
      </c>
      <c r="AS298" s="295" t="str">
        <f t="shared" si="121"/>
        <v/>
      </c>
    </row>
    <row r="299" spans="1:45">
      <c r="A299" s="334"/>
      <c r="B299" s="356"/>
      <c r="C299" s="290" t="str">
        <f>IF(COMPTE1!$V299&lt;&gt;"",COMPTE1!$V299,IF(COMPTE1!$W299&lt;&gt;"",COMPTE1!$W299,IF(COMPTE1!$X299&lt;&gt;"",COMPTE1!$X299,IF(COMPTE1!$AB299&lt;&gt;"",COMPTE1!$AB299,IF(COMPTE1!$AF299&lt;&gt;"",COMPTE1!$AF299,IF(COMPTE1!$AG299&lt;&gt;"",COMPTE1!$AG299,IF(COMPTE1!$AH299&lt;&gt;"",COMPTE1!$AH299,COMPTE1!$AC299)))))))</f>
        <v/>
      </c>
      <c r="D299" s="9"/>
      <c r="E299" s="361">
        <f t="shared" si="122"/>
        <v>0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319"/>
      <c r="U299" s="319"/>
      <c r="V299" s="289" t="str">
        <f t="shared" si="123"/>
        <v/>
      </c>
      <c r="W299" s="289" t="str">
        <f t="shared" si="124"/>
        <v/>
      </c>
      <c r="X299" s="289" t="str">
        <f t="shared" si="125"/>
        <v/>
      </c>
      <c r="Y299" s="290" t="str">
        <f t="shared" si="131"/>
        <v/>
      </c>
      <c r="Z299" s="290" t="str">
        <f t="shared" si="117"/>
        <v/>
      </c>
      <c r="AA299" s="290" t="str">
        <f t="shared" si="118"/>
        <v/>
      </c>
      <c r="AB299" s="293" t="str">
        <f t="shared" si="126"/>
        <v/>
      </c>
      <c r="AC299" s="293" t="str">
        <f t="shared" si="127"/>
        <v/>
      </c>
      <c r="AD299" s="293" t="str">
        <f t="shared" si="119"/>
        <v/>
      </c>
      <c r="AE299" s="293" t="str">
        <f t="shared" si="120"/>
        <v/>
      </c>
      <c r="AF299" s="295" t="str">
        <f t="shared" si="128"/>
        <v/>
      </c>
      <c r="AG299" s="295" t="str">
        <f t="shared" si="129"/>
        <v/>
      </c>
      <c r="AH299" s="295" t="str">
        <f t="shared" si="130"/>
        <v/>
      </c>
      <c r="AI299" s="295" t="str">
        <f t="shared" si="132"/>
        <v/>
      </c>
      <c r="AJ299" s="295" t="str">
        <f t="shared" si="133"/>
        <v/>
      </c>
      <c r="AS299" s="295" t="str">
        <f t="shared" si="121"/>
        <v/>
      </c>
    </row>
    <row r="300" spans="1:45">
      <c r="A300" s="334"/>
      <c r="B300" s="356"/>
      <c r="C300" s="290" t="str">
        <f>IF(COMPTE1!$V300&lt;&gt;"",COMPTE1!$V300,IF(COMPTE1!$W300&lt;&gt;"",COMPTE1!$W300,IF(COMPTE1!$X300&lt;&gt;"",COMPTE1!$X300,IF(COMPTE1!$AB300&lt;&gt;"",COMPTE1!$AB300,IF(COMPTE1!$AF300&lt;&gt;"",COMPTE1!$AF300,IF(COMPTE1!$AG300&lt;&gt;"",COMPTE1!$AG300,IF(COMPTE1!$AH300&lt;&gt;"",COMPTE1!$AH300,COMPTE1!$AC300)))))))</f>
        <v/>
      </c>
      <c r="D300" s="9"/>
      <c r="E300" s="361">
        <f t="shared" si="122"/>
        <v>0</v>
      </c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319"/>
      <c r="U300" s="319"/>
      <c r="V300" s="289" t="str">
        <f t="shared" si="123"/>
        <v/>
      </c>
      <c r="W300" s="289" t="str">
        <f t="shared" si="124"/>
        <v/>
      </c>
      <c r="X300" s="289" t="str">
        <f t="shared" si="125"/>
        <v/>
      </c>
      <c r="Y300" s="290" t="str">
        <f t="shared" si="131"/>
        <v/>
      </c>
      <c r="Z300" s="290" t="str">
        <f t="shared" si="117"/>
        <v/>
      </c>
      <c r="AA300" s="290" t="str">
        <f t="shared" si="118"/>
        <v/>
      </c>
      <c r="AB300" s="293" t="str">
        <f t="shared" si="126"/>
        <v/>
      </c>
      <c r="AC300" s="293" t="str">
        <f t="shared" si="127"/>
        <v/>
      </c>
      <c r="AD300" s="293" t="str">
        <f t="shared" si="119"/>
        <v/>
      </c>
      <c r="AE300" s="293" t="str">
        <f t="shared" si="120"/>
        <v/>
      </c>
      <c r="AF300" s="295" t="str">
        <f t="shared" si="128"/>
        <v/>
      </c>
      <c r="AG300" s="295" t="str">
        <f t="shared" si="129"/>
        <v/>
      </c>
      <c r="AH300" s="295" t="str">
        <f t="shared" si="130"/>
        <v/>
      </c>
      <c r="AI300" s="295" t="str">
        <f t="shared" si="132"/>
        <v/>
      </c>
      <c r="AJ300" s="295" t="str">
        <f t="shared" si="133"/>
        <v/>
      </c>
      <c r="AS300" s="295" t="str">
        <f t="shared" si="121"/>
        <v/>
      </c>
    </row>
    <row r="301" spans="1:45">
      <c r="A301" s="334"/>
      <c r="B301" s="356"/>
      <c r="C301" s="290" t="str">
        <f>IF(COMPTE1!$V301&lt;&gt;"",COMPTE1!$V301,IF(COMPTE1!$W301&lt;&gt;"",COMPTE1!$W301,IF(COMPTE1!$X301&lt;&gt;"",COMPTE1!$X301,IF(COMPTE1!$AB301&lt;&gt;"",COMPTE1!$AB301,IF(COMPTE1!$AF301&lt;&gt;"",COMPTE1!$AF301,IF(COMPTE1!$AG301&lt;&gt;"",COMPTE1!$AG301,IF(COMPTE1!$AH301&lt;&gt;"",COMPTE1!$AH301,COMPTE1!$AC301)))))))</f>
        <v/>
      </c>
      <c r="D301" s="9"/>
      <c r="E301" s="361">
        <f t="shared" si="122"/>
        <v>0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319"/>
      <c r="U301" s="319"/>
      <c r="V301" s="289" t="str">
        <f t="shared" si="123"/>
        <v/>
      </c>
      <c r="W301" s="289" t="str">
        <f t="shared" si="124"/>
        <v/>
      </c>
      <c r="X301" s="289" t="str">
        <f t="shared" si="125"/>
        <v/>
      </c>
      <c r="Y301" s="290" t="str">
        <f t="shared" si="131"/>
        <v/>
      </c>
      <c r="Z301" s="290" t="str">
        <f t="shared" si="117"/>
        <v/>
      </c>
      <c r="AA301" s="290" t="str">
        <f t="shared" si="118"/>
        <v/>
      </c>
      <c r="AB301" s="293" t="str">
        <f t="shared" si="126"/>
        <v/>
      </c>
      <c r="AC301" s="293" t="str">
        <f t="shared" si="127"/>
        <v/>
      </c>
      <c r="AD301" s="293" t="str">
        <f t="shared" si="119"/>
        <v/>
      </c>
      <c r="AE301" s="293" t="str">
        <f t="shared" si="120"/>
        <v/>
      </c>
      <c r="AF301" s="295" t="str">
        <f t="shared" si="128"/>
        <v/>
      </c>
      <c r="AG301" s="295" t="str">
        <f t="shared" si="129"/>
        <v/>
      </c>
      <c r="AH301" s="295" t="str">
        <f t="shared" si="130"/>
        <v/>
      </c>
      <c r="AI301" s="295" t="str">
        <f t="shared" si="132"/>
        <v/>
      </c>
      <c r="AJ301" s="295" t="str">
        <f t="shared" si="133"/>
        <v/>
      </c>
      <c r="AS301" s="295" t="str">
        <f t="shared" si="121"/>
        <v/>
      </c>
    </row>
    <row r="302" spans="1:45">
      <c r="A302" s="334"/>
      <c r="B302" s="356"/>
      <c r="C302" s="290" t="str">
        <f>IF(COMPTE1!$V302&lt;&gt;"",COMPTE1!$V302,IF(COMPTE1!$W302&lt;&gt;"",COMPTE1!$W302,IF(COMPTE1!$X302&lt;&gt;"",COMPTE1!$X302,IF(COMPTE1!$AB302&lt;&gt;"",COMPTE1!$AB302,IF(COMPTE1!$AF302&lt;&gt;"",COMPTE1!$AF302,IF(COMPTE1!$AG302&lt;&gt;"",COMPTE1!$AG302,IF(COMPTE1!$AH302&lt;&gt;"",COMPTE1!$AH302,COMPTE1!$AC302)))))))</f>
        <v/>
      </c>
      <c r="D302" s="9"/>
      <c r="E302" s="361">
        <f t="shared" si="122"/>
        <v>0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319"/>
      <c r="U302" s="319"/>
      <c r="V302" s="289" t="str">
        <f t="shared" si="123"/>
        <v/>
      </c>
      <c r="W302" s="289" t="str">
        <f t="shared" si="124"/>
        <v/>
      </c>
      <c r="X302" s="289" t="str">
        <f t="shared" si="125"/>
        <v/>
      </c>
      <c r="Y302" s="290" t="str">
        <f t="shared" si="131"/>
        <v/>
      </c>
      <c r="Z302" s="290" t="str">
        <f t="shared" si="117"/>
        <v/>
      </c>
      <c r="AA302" s="290" t="str">
        <f t="shared" si="118"/>
        <v/>
      </c>
      <c r="AB302" s="293" t="str">
        <f t="shared" si="126"/>
        <v/>
      </c>
      <c r="AC302" s="293" t="str">
        <f t="shared" si="127"/>
        <v/>
      </c>
      <c r="AD302" s="293" t="str">
        <f t="shared" si="119"/>
        <v/>
      </c>
      <c r="AE302" s="293" t="str">
        <f t="shared" si="120"/>
        <v/>
      </c>
      <c r="AF302" s="295" t="str">
        <f t="shared" si="128"/>
        <v/>
      </c>
      <c r="AG302" s="295" t="str">
        <f t="shared" si="129"/>
        <v/>
      </c>
      <c r="AH302" s="295" t="str">
        <f t="shared" si="130"/>
        <v/>
      </c>
      <c r="AI302" s="295" t="str">
        <f t="shared" si="132"/>
        <v/>
      </c>
      <c r="AJ302" s="295" t="str">
        <f t="shared" si="133"/>
        <v/>
      </c>
      <c r="AS302" s="295" t="str">
        <f t="shared" si="121"/>
        <v/>
      </c>
    </row>
    <row r="303" spans="1:45">
      <c r="A303" s="334"/>
      <c r="B303" s="356"/>
      <c r="C303" s="290" t="str">
        <f>IF(COMPTE1!$V303&lt;&gt;"",COMPTE1!$V303,IF(COMPTE1!$W303&lt;&gt;"",COMPTE1!$W303,IF(COMPTE1!$X303&lt;&gt;"",COMPTE1!$X303,IF(COMPTE1!$AB303&lt;&gt;"",COMPTE1!$AB303,IF(COMPTE1!$AF303&lt;&gt;"",COMPTE1!$AF303,IF(COMPTE1!$AG303&lt;&gt;"",COMPTE1!$AG303,IF(COMPTE1!$AH303&lt;&gt;"",COMPTE1!$AH303,COMPTE1!$AC303)))))))</f>
        <v/>
      </c>
      <c r="D303" s="9"/>
      <c r="E303" s="361">
        <f t="shared" si="122"/>
        <v>0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319"/>
      <c r="U303" s="319"/>
      <c r="V303" s="289" t="str">
        <f t="shared" si="123"/>
        <v/>
      </c>
      <c r="W303" s="289" t="str">
        <f t="shared" si="124"/>
        <v/>
      </c>
      <c r="X303" s="289" t="str">
        <f t="shared" si="125"/>
        <v/>
      </c>
      <c r="Y303" s="290" t="str">
        <f t="shared" si="131"/>
        <v/>
      </c>
      <c r="Z303" s="290" t="str">
        <f t="shared" si="117"/>
        <v/>
      </c>
      <c r="AA303" s="290" t="str">
        <f t="shared" si="118"/>
        <v/>
      </c>
      <c r="AB303" s="293" t="str">
        <f t="shared" si="126"/>
        <v/>
      </c>
      <c r="AC303" s="293" t="str">
        <f t="shared" si="127"/>
        <v/>
      </c>
      <c r="AD303" s="293" t="str">
        <f t="shared" si="119"/>
        <v/>
      </c>
      <c r="AE303" s="293" t="str">
        <f t="shared" si="120"/>
        <v/>
      </c>
      <c r="AF303" s="295" t="str">
        <f t="shared" si="128"/>
        <v/>
      </c>
      <c r="AG303" s="295" t="str">
        <f t="shared" si="129"/>
        <v/>
      </c>
      <c r="AH303" s="295" t="str">
        <f t="shared" si="130"/>
        <v/>
      </c>
      <c r="AI303" s="295" t="str">
        <f t="shared" si="132"/>
        <v/>
      </c>
      <c r="AJ303" s="295" t="str">
        <f t="shared" si="133"/>
        <v/>
      </c>
      <c r="AS303" s="295" t="str">
        <f t="shared" si="121"/>
        <v/>
      </c>
    </row>
    <row r="304" spans="1:45">
      <c r="A304" s="334"/>
      <c r="B304" s="356"/>
      <c r="C304" s="290" t="str">
        <f>IF(COMPTE1!$V304&lt;&gt;"",COMPTE1!$V304,IF(COMPTE1!$W304&lt;&gt;"",COMPTE1!$W304,IF(COMPTE1!$X304&lt;&gt;"",COMPTE1!$X304,IF(COMPTE1!$AB304&lt;&gt;"",COMPTE1!$AB304,IF(COMPTE1!$AF304&lt;&gt;"",COMPTE1!$AF304,IF(COMPTE1!$AG304&lt;&gt;"",COMPTE1!$AG304,IF(COMPTE1!$AH304&lt;&gt;"",COMPTE1!$AH304,COMPTE1!$AC304)))))))</f>
        <v/>
      </c>
      <c r="D304" s="9"/>
      <c r="E304" s="361">
        <f t="shared" si="122"/>
        <v>0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319"/>
      <c r="U304" s="319"/>
      <c r="V304" s="289" t="str">
        <f t="shared" si="123"/>
        <v/>
      </c>
      <c r="W304" s="289" t="str">
        <f t="shared" si="124"/>
        <v/>
      </c>
      <c r="X304" s="289" t="str">
        <f t="shared" si="125"/>
        <v/>
      </c>
      <c r="Y304" s="290" t="str">
        <f t="shared" si="131"/>
        <v/>
      </c>
      <c r="Z304" s="290" t="str">
        <f t="shared" si="117"/>
        <v/>
      </c>
      <c r="AA304" s="290" t="str">
        <f t="shared" si="118"/>
        <v/>
      </c>
      <c r="AB304" s="293" t="str">
        <f t="shared" si="126"/>
        <v/>
      </c>
      <c r="AC304" s="293" t="str">
        <f t="shared" si="127"/>
        <v/>
      </c>
      <c r="AD304" s="293" t="str">
        <f t="shared" si="119"/>
        <v/>
      </c>
      <c r="AE304" s="293" t="str">
        <f t="shared" si="120"/>
        <v/>
      </c>
      <c r="AF304" s="295" t="str">
        <f t="shared" si="128"/>
        <v/>
      </c>
      <c r="AG304" s="295" t="str">
        <f t="shared" si="129"/>
        <v/>
      </c>
      <c r="AH304" s="295" t="str">
        <f t="shared" si="130"/>
        <v/>
      </c>
      <c r="AI304" s="295" t="str">
        <f t="shared" si="132"/>
        <v/>
      </c>
      <c r="AJ304" s="295" t="str">
        <f t="shared" si="133"/>
        <v/>
      </c>
      <c r="AS304" s="295" t="str">
        <f t="shared" si="121"/>
        <v/>
      </c>
    </row>
    <row r="305" spans="1:45">
      <c r="A305" s="334"/>
      <c r="B305" s="356"/>
      <c r="C305" s="290" t="str">
        <f>IF(COMPTE1!$V305&lt;&gt;"",COMPTE1!$V305,IF(COMPTE1!$W305&lt;&gt;"",COMPTE1!$W305,IF(COMPTE1!$X305&lt;&gt;"",COMPTE1!$X305,IF(COMPTE1!$AB305&lt;&gt;"",COMPTE1!$AB305,IF(COMPTE1!$AF305&lt;&gt;"",COMPTE1!$AF305,IF(COMPTE1!$AG305&lt;&gt;"",COMPTE1!$AG305,IF(COMPTE1!$AH305&lt;&gt;"",COMPTE1!$AH305,COMPTE1!$AC305)))))))</f>
        <v/>
      </c>
      <c r="D305" s="9"/>
      <c r="E305" s="361">
        <f t="shared" si="122"/>
        <v>0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319"/>
      <c r="U305" s="319"/>
      <c r="V305" s="289" t="str">
        <f t="shared" si="123"/>
        <v/>
      </c>
      <c r="W305" s="289" t="str">
        <f t="shared" si="124"/>
        <v/>
      </c>
      <c r="X305" s="289" t="str">
        <f t="shared" si="125"/>
        <v/>
      </c>
      <c r="Y305" s="290" t="str">
        <f t="shared" si="131"/>
        <v/>
      </c>
      <c r="Z305" s="290" t="str">
        <f t="shared" si="117"/>
        <v/>
      </c>
      <c r="AA305" s="290" t="str">
        <f t="shared" si="118"/>
        <v/>
      </c>
      <c r="AB305" s="293" t="str">
        <f t="shared" si="126"/>
        <v/>
      </c>
      <c r="AC305" s="293" t="str">
        <f t="shared" si="127"/>
        <v/>
      </c>
      <c r="AD305" s="293" t="str">
        <f t="shared" si="119"/>
        <v/>
      </c>
      <c r="AE305" s="293" t="str">
        <f t="shared" si="120"/>
        <v/>
      </c>
      <c r="AF305" s="295" t="str">
        <f t="shared" si="128"/>
        <v/>
      </c>
      <c r="AG305" s="295" t="str">
        <f t="shared" si="129"/>
        <v/>
      </c>
      <c r="AH305" s="295" t="str">
        <f t="shared" si="130"/>
        <v/>
      </c>
      <c r="AI305" s="295" t="str">
        <f t="shared" si="132"/>
        <v/>
      </c>
      <c r="AJ305" s="295" t="str">
        <f t="shared" si="133"/>
        <v/>
      </c>
      <c r="AS305" s="295" t="str">
        <f t="shared" si="121"/>
        <v/>
      </c>
    </row>
    <row r="306" spans="1:45">
      <c r="A306" s="334"/>
      <c r="B306" s="356"/>
      <c r="C306" s="290" t="str">
        <f>IF(COMPTE1!$V306&lt;&gt;"",COMPTE1!$V306,IF(COMPTE1!$W306&lt;&gt;"",COMPTE1!$W306,IF(COMPTE1!$X306&lt;&gt;"",COMPTE1!$X306,IF(COMPTE1!$AB306&lt;&gt;"",COMPTE1!$AB306,IF(COMPTE1!$AF306&lt;&gt;"",COMPTE1!$AF306,IF(COMPTE1!$AG306&lt;&gt;"",COMPTE1!$AG306,IF(COMPTE1!$AH306&lt;&gt;"",COMPTE1!$AH306,COMPTE1!$AC306)))))))</f>
        <v/>
      </c>
      <c r="D306" s="9"/>
      <c r="E306" s="361">
        <f t="shared" si="122"/>
        <v>0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319"/>
      <c r="U306" s="319"/>
      <c r="V306" s="289" t="str">
        <f t="shared" si="123"/>
        <v/>
      </c>
      <c r="W306" s="289" t="str">
        <f t="shared" si="124"/>
        <v/>
      </c>
      <c r="X306" s="289" t="str">
        <f t="shared" si="125"/>
        <v/>
      </c>
      <c r="Y306" s="290" t="str">
        <f t="shared" si="131"/>
        <v/>
      </c>
      <c r="Z306" s="290" t="str">
        <f t="shared" si="117"/>
        <v/>
      </c>
      <c r="AA306" s="290" t="str">
        <f t="shared" si="118"/>
        <v/>
      </c>
      <c r="AB306" s="293" t="str">
        <f t="shared" si="126"/>
        <v/>
      </c>
      <c r="AC306" s="293" t="str">
        <f t="shared" si="127"/>
        <v/>
      </c>
      <c r="AD306" s="293" t="str">
        <f t="shared" si="119"/>
        <v/>
      </c>
      <c r="AE306" s="293" t="str">
        <f t="shared" si="120"/>
        <v/>
      </c>
      <c r="AF306" s="295" t="str">
        <f t="shared" si="128"/>
        <v/>
      </c>
      <c r="AG306" s="295" t="str">
        <f t="shared" si="129"/>
        <v/>
      </c>
      <c r="AH306" s="295" t="str">
        <f t="shared" si="130"/>
        <v/>
      </c>
      <c r="AI306" s="295" t="str">
        <f t="shared" si="132"/>
        <v/>
      </c>
      <c r="AJ306" s="295" t="str">
        <f t="shared" si="133"/>
        <v/>
      </c>
      <c r="AS306" s="295" t="str">
        <f t="shared" si="121"/>
        <v/>
      </c>
    </row>
    <row r="307" spans="1:45">
      <c r="A307" s="334"/>
      <c r="B307" s="356"/>
      <c r="C307" s="290" t="str">
        <f>IF(COMPTE1!$V307&lt;&gt;"",COMPTE1!$V307,IF(COMPTE1!$W307&lt;&gt;"",COMPTE1!$W307,IF(COMPTE1!$X307&lt;&gt;"",COMPTE1!$X307,IF(COMPTE1!$AB307&lt;&gt;"",COMPTE1!$AB307,IF(COMPTE1!$AF307&lt;&gt;"",COMPTE1!$AF307,IF(COMPTE1!$AG307&lt;&gt;"",COMPTE1!$AG307,IF(COMPTE1!$AH307&lt;&gt;"",COMPTE1!$AH307,COMPTE1!$AC307)))))))</f>
        <v/>
      </c>
      <c r="D307" s="9"/>
      <c r="E307" s="308">
        <f t="shared" si="122"/>
        <v>0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319"/>
      <c r="U307" s="319"/>
      <c r="V307" s="289" t="str">
        <f t="shared" si="123"/>
        <v/>
      </c>
      <c r="W307" s="289" t="str">
        <f t="shared" si="124"/>
        <v/>
      </c>
      <c r="X307" s="289" t="str">
        <f t="shared" si="125"/>
        <v/>
      </c>
      <c r="Y307" s="290" t="str">
        <f t="shared" si="131"/>
        <v/>
      </c>
      <c r="Z307" s="290" t="str">
        <f t="shared" ref="Z307:Z370" si="134">IF($B307="C6214","OBSEQUES ET PRESTATIONS FUNERAIRES",IF($B307="C6215","TRAVAUX, DEMENAGEMENTS",IF($B307="C6216","SORTIES ET ANNIVERSAIRES",IF($B307="C6217","HEBERGEMENT FOYER, MAISON DE RETRAITE",IF($B307="C6310","IMPOTS",IF($B307="C6311","VACANCES, LOISIRS, ABONNEMENTS",IF($B307="C6312","HONORAIRES",IF($B307="C6313","SOLDE FDG ANNEE PASSEE",""))))))))</f>
        <v/>
      </c>
      <c r="AA307" s="290" t="str">
        <f t="shared" ref="AA307:AA370" si="135">IF($B307="C6410","ASSURANCES",IF($B307="C6510","ACHAT MATERIEL, MOBILIER",IF($B307="C6610","FRAIS MEDICAUX ET MUTUELLE ET REMBOURSEMENTS",IF($B307="C6611","MUTUELLE SANTE",IF($B307="C6710","IMOINS VALUES SUR TITRES",IF($B307="C6910","PROVISIONS SUR EMOLUMENTS",""))))))</f>
        <v/>
      </c>
      <c r="AB307" s="293" t="str">
        <f t="shared" si="126"/>
        <v/>
      </c>
      <c r="AC307" s="293" t="str">
        <f t="shared" si="127"/>
        <v/>
      </c>
      <c r="AD307" s="293" t="str">
        <f t="shared" ref="AD307:AD370" si="136">IF($B307="C5111",$AL$6,IF($B307="C5112",$AL$7,IF($B307="C5113",$AL$8,IF($B307="C5121",$AL$9,IF($B307="C5122",$AL$10,IF($B307="C5123",$AL$11,IF($B307="C5130",$AL$12,IF($B307="C5140",$AL$13,""))))))))</f>
        <v/>
      </c>
      <c r="AE307" s="293" t="str">
        <f t="shared" ref="AE307:AE370" si="137">IF($B307="C5150",$AL$14,IF($B307="C5160",$AL$15,IF($B307="C5170",$AL$16,IF($B307="C5180",$AL$17,IF($B307="C5190",$AL$18,IF($B307="C5190",$AL$19,""))))))</f>
        <v/>
      </c>
      <c r="AF307" s="295" t="str">
        <f t="shared" si="128"/>
        <v/>
      </c>
      <c r="AG307" s="295" t="str">
        <f t="shared" si="129"/>
        <v/>
      </c>
      <c r="AH307" s="295" t="str">
        <f t="shared" si="130"/>
        <v/>
      </c>
      <c r="AI307" s="295" t="str">
        <f t="shared" si="132"/>
        <v/>
      </c>
      <c r="AJ307" s="295" t="str">
        <f t="shared" si="133"/>
        <v/>
      </c>
      <c r="AS307" s="295" t="str">
        <f t="shared" ref="AS307:AS370" si="138">IF($B307="C7604","COUPONS ET PLUS VALUES SUR TITRES",IF($B307="C7605","ALS : VIREMENTS CAF",IF($B307="C7606","REMBOURSEMENT MUTUELLE",IF($B307="C7607","VENTE MAISON OU TERRAIN",IF($B307="C7608","VENTE MOBILIER",IF($B307="C7701","ENCAISSEMENT SUCCESSION",IF($B307="C7901","AUTRES RECETTES DIVERSES","")))))))</f>
        <v/>
      </c>
    </row>
    <row r="308" spans="1:45">
      <c r="A308" s="334"/>
      <c r="B308" s="356"/>
      <c r="C308" s="290" t="str">
        <f>IF(COMPTE1!$V308&lt;&gt;"",COMPTE1!$V308,IF(COMPTE1!$W308&lt;&gt;"",COMPTE1!$W308,IF(COMPTE1!$X308&lt;&gt;"",COMPTE1!$X308,IF(COMPTE1!$AB308&lt;&gt;"",COMPTE1!$AB308,IF(COMPTE1!$AF308&lt;&gt;"",COMPTE1!$AF308,IF(COMPTE1!$AG308&lt;&gt;"",COMPTE1!$AG308,IF(COMPTE1!$AH308&lt;&gt;"",COMPTE1!$AH308,COMPTE1!$AC308)))))))</f>
        <v/>
      </c>
      <c r="D308" s="9"/>
      <c r="E308" s="308">
        <f t="shared" si="122"/>
        <v>0</v>
      </c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319"/>
      <c r="U308" s="319"/>
      <c r="V308" s="289" t="str">
        <f t="shared" si="123"/>
        <v/>
      </c>
      <c r="W308" s="289" t="str">
        <f t="shared" si="124"/>
        <v/>
      </c>
      <c r="X308" s="289" t="str">
        <f t="shared" si="125"/>
        <v/>
      </c>
      <c r="Y308" s="290" t="str">
        <f t="shared" si="131"/>
        <v/>
      </c>
      <c r="Z308" s="290" t="str">
        <f t="shared" si="134"/>
        <v/>
      </c>
      <c r="AA308" s="290" t="str">
        <f t="shared" si="135"/>
        <v/>
      </c>
      <c r="AB308" s="293" t="str">
        <f t="shared" si="126"/>
        <v/>
      </c>
      <c r="AC308" s="293" t="str">
        <f t="shared" si="127"/>
        <v/>
      </c>
      <c r="AD308" s="293" t="str">
        <f t="shared" si="136"/>
        <v/>
      </c>
      <c r="AE308" s="293" t="str">
        <f t="shared" si="137"/>
        <v/>
      </c>
      <c r="AF308" s="295" t="str">
        <f t="shared" si="128"/>
        <v/>
      </c>
      <c r="AG308" s="295" t="str">
        <f t="shared" si="129"/>
        <v/>
      </c>
      <c r="AH308" s="295" t="str">
        <f t="shared" si="130"/>
        <v/>
      </c>
      <c r="AI308" s="295" t="str">
        <f t="shared" si="132"/>
        <v/>
      </c>
      <c r="AJ308" s="295" t="str">
        <f t="shared" si="133"/>
        <v/>
      </c>
      <c r="AS308" s="295" t="str">
        <f t="shared" si="138"/>
        <v/>
      </c>
    </row>
    <row r="309" spans="1:45">
      <c r="A309" s="334"/>
      <c r="B309" s="356"/>
      <c r="C309" s="290" t="str">
        <f>IF(COMPTE1!$V309&lt;&gt;"",COMPTE1!$V309,IF(COMPTE1!$W309&lt;&gt;"",COMPTE1!$W309,IF(COMPTE1!$X309&lt;&gt;"",COMPTE1!$X309,IF(COMPTE1!$AB309&lt;&gt;"",COMPTE1!$AB309,IF(COMPTE1!$AF309&lt;&gt;"",COMPTE1!$AF309,IF(COMPTE1!$AG309&lt;&gt;"",COMPTE1!$AG309,IF(COMPTE1!$AH309&lt;&gt;"",COMPTE1!$AH309,COMPTE1!$AC309)))))))</f>
        <v/>
      </c>
      <c r="D309" s="9"/>
      <c r="E309" s="308">
        <f t="shared" si="122"/>
        <v>0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319"/>
      <c r="U309" s="319"/>
      <c r="V309" s="289" t="str">
        <f t="shared" si="123"/>
        <v/>
      </c>
      <c r="W309" s="289" t="str">
        <f t="shared" si="124"/>
        <v/>
      </c>
      <c r="X309" s="289" t="str">
        <f t="shared" si="125"/>
        <v/>
      </c>
      <c r="Y309" s="290" t="str">
        <f t="shared" si="131"/>
        <v/>
      </c>
      <c r="Z309" s="290" t="str">
        <f t="shared" si="134"/>
        <v/>
      </c>
      <c r="AA309" s="290" t="str">
        <f t="shared" si="135"/>
        <v/>
      </c>
      <c r="AB309" s="293" t="str">
        <f t="shared" si="126"/>
        <v/>
      </c>
      <c r="AC309" s="293" t="str">
        <f t="shared" si="127"/>
        <v/>
      </c>
      <c r="AD309" s="293" t="str">
        <f t="shared" si="136"/>
        <v/>
      </c>
      <c r="AE309" s="293" t="str">
        <f t="shared" si="137"/>
        <v/>
      </c>
      <c r="AF309" s="295" t="str">
        <f t="shared" si="128"/>
        <v/>
      </c>
      <c r="AG309" s="295" t="str">
        <f t="shared" si="129"/>
        <v/>
      </c>
      <c r="AH309" s="295" t="str">
        <f t="shared" si="130"/>
        <v/>
      </c>
      <c r="AI309" s="295" t="str">
        <f t="shared" si="132"/>
        <v/>
      </c>
      <c r="AJ309" s="295" t="str">
        <f t="shared" si="133"/>
        <v/>
      </c>
      <c r="AS309" s="295" t="str">
        <f t="shared" si="138"/>
        <v/>
      </c>
    </row>
    <row r="310" spans="1:45">
      <c r="A310" s="334"/>
      <c r="B310" s="356"/>
      <c r="C310" s="290" t="str">
        <f>IF(COMPTE1!$V310&lt;&gt;"",COMPTE1!$V310,IF(COMPTE1!$W310&lt;&gt;"",COMPTE1!$W310,IF(COMPTE1!$X310&lt;&gt;"",COMPTE1!$X310,IF(COMPTE1!$AB310&lt;&gt;"",COMPTE1!$AB310,IF(COMPTE1!$AF310&lt;&gt;"",COMPTE1!$AF310,IF(COMPTE1!$AG310&lt;&gt;"",COMPTE1!$AG310,IF(COMPTE1!$AH310&lt;&gt;"",COMPTE1!$AH310,COMPTE1!$AC310)))))))</f>
        <v/>
      </c>
      <c r="D310" s="9"/>
      <c r="E310" s="308">
        <f t="shared" si="122"/>
        <v>0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319"/>
      <c r="U310" s="319"/>
      <c r="V310" s="289" t="str">
        <f t="shared" si="123"/>
        <v/>
      </c>
      <c r="W310" s="289" t="str">
        <f t="shared" si="124"/>
        <v/>
      </c>
      <c r="X310" s="289" t="str">
        <f t="shared" si="125"/>
        <v/>
      </c>
      <c r="Y310" s="290" t="str">
        <f t="shared" si="131"/>
        <v/>
      </c>
      <c r="Z310" s="290" t="str">
        <f t="shared" si="134"/>
        <v/>
      </c>
      <c r="AA310" s="290" t="str">
        <f t="shared" si="135"/>
        <v/>
      </c>
      <c r="AB310" s="293" t="str">
        <f t="shared" si="126"/>
        <v/>
      </c>
      <c r="AC310" s="293" t="str">
        <f t="shared" si="127"/>
        <v/>
      </c>
      <c r="AD310" s="293" t="str">
        <f t="shared" si="136"/>
        <v/>
      </c>
      <c r="AE310" s="293" t="str">
        <f t="shared" si="137"/>
        <v/>
      </c>
      <c r="AF310" s="295" t="str">
        <f t="shared" si="128"/>
        <v/>
      </c>
      <c r="AG310" s="295" t="str">
        <f t="shared" si="129"/>
        <v/>
      </c>
      <c r="AH310" s="295" t="str">
        <f t="shared" si="130"/>
        <v/>
      </c>
      <c r="AI310" s="295" t="str">
        <f t="shared" si="132"/>
        <v/>
      </c>
      <c r="AJ310" s="295" t="str">
        <f t="shared" si="133"/>
        <v/>
      </c>
      <c r="AS310" s="295" t="str">
        <f t="shared" si="138"/>
        <v/>
      </c>
    </row>
    <row r="311" spans="1:45">
      <c r="A311" s="334"/>
      <c r="B311" s="356"/>
      <c r="C311" s="290" t="str">
        <f>IF(COMPTE1!$V311&lt;&gt;"",COMPTE1!$V311,IF(COMPTE1!$W311&lt;&gt;"",COMPTE1!$W311,IF(COMPTE1!$X311&lt;&gt;"",COMPTE1!$X311,IF(COMPTE1!$AB311&lt;&gt;"",COMPTE1!$AB311,IF(COMPTE1!$AF311&lt;&gt;"",COMPTE1!$AF311,IF(COMPTE1!$AG311&lt;&gt;"",COMPTE1!$AG311,IF(COMPTE1!$AH311&lt;&gt;"",COMPTE1!$AH311,COMPTE1!$AC311)))))))</f>
        <v/>
      </c>
      <c r="D311" s="9"/>
      <c r="E311" s="308">
        <f t="shared" si="122"/>
        <v>0</v>
      </c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319"/>
      <c r="U311" s="319"/>
      <c r="V311" s="289" t="str">
        <f t="shared" si="123"/>
        <v/>
      </c>
      <c r="W311" s="289" t="str">
        <f t="shared" si="124"/>
        <v/>
      </c>
      <c r="X311" s="289" t="str">
        <f t="shared" si="125"/>
        <v/>
      </c>
      <c r="Y311" s="290" t="str">
        <f t="shared" si="131"/>
        <v/>
      </c>
      <c r="Z311" s="290" t="str">
        <f t="shared" si="134"/>
        <v/>
      </c>
      <c r="AA311" s="290" t="str">
        <f t="shared" si="135"/>
        <v/>
      </c>
      <c r="AB311" s="293" t="str">
        <f t="shared" si="126"/>
        <v/>
      </c>
      <c r="AC311" s="293" t="str">
        <f t="shared" si="127"/>
        <v/>
      </c>
      <c r="AD311" s="293" t="str">
        <f t="shared" si="136"/>
        <v/>
      </c>
      <c r="AE311" s="293" t="str">
        <f t="shared" si="137"/>
        <v/>
      </c>
      <c r="AF311" s="295" t="str">
        <f t="shared" si="128"/>
        <v/>
      </c>
      <c r="AG311" s="295" t="str">
        <f t="shared" si="129"/>
        <v/>
      </c>
      <c r="AH311" s="295" t="str">
        <f t="shared" si="130"/>
        <v/>
      </c>
      <c r="AI311" s="295" t="str">
        <f t="shared" si="132"/>
        <v/>
      </c>
      <c r="AJ311" s="295" t="str">
        <f t="shared" si="133"/>
        <v/>
      </c>
      <c r="AS311" s="295" t="str">
        <f t="shared" si="138"/>
        <v/>
      </c>
    </row>
    <row r="312" spans="1:45">
      <c r="A312" s="334"/>
      <c r="B312" s="356"/>
      <c r="C312" s="290" t="str">
        <f>IF(COMPTE1!$V312&lt;&gt;"",COMPTE1!$V312,IF(COMPTE1!$W312&lt;&gt;"",COMPTE1!$W312,IF(COMPTE1!$X312&lt;&gt;"",COMPTE1!$X312,IF(COMPTE1!$AB312&lt;&gt;"",COMPTE1!$AB312,IF(COMPTE1!$AF312&lt;&gt;"",COMPTE1!$AF312,IF(COMPTE1!$AG312&lt;&gt;"",COMPTE1!$AG312,IF(COMPTE1!$AH312&lt;&gt;"",COMPTE1!$AH312,COMPTE1!$AC312)))))))</f>
        <v/>
      </c>
      <c r="D312" s="9"/>
      <c r="E312" s="308">
        <f t="shared" si="122"/>
        <v>0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319"/>
      <c r="U312" s="319"/>
      <c r="V312" s="289" t="str">
        <f t="shared" si="123"/>
        <v/>
      </c>
      <c r="W312" s="289" t="str">
        <f t="shared" si="124"/>
        <v/>
      </c>
      <c r="X312" s="289" t="str">
        <f t="shared" si="125"/>
        <v/>
      </c>
      <c r="Y312" s="290" t="str">
        <f t="shared" si="131"/>
        <v/>
      </c>
      <c r="Z312" s="290" t="str">
        <f t="shared" si="134"/>
        <v/>
      </c>
      <c r="AA312" s="290" t="str">
        <f t="shared" si="135"/>
        <v/>
      </c>
      <c r="AB312" s="293" t="str">
        <f t="shared" si="126"/>
        <v/>
      </c>
      <c r="AC312" s="293" t="str">
        <f t="shared" si="127"/>
        <v/>
      </c>
      <c r="AD312" s="293" t="str">
        <f t="shared" si="136"/>
        <v/>
      </c>
      <c r="AE312" s="293" t="str">
        <f t="shared" si="137"/>
        <v/>
      </c>
      <c r="AF312" s="295" t="str">
        <f t="shared" si="128"/>
        <v/>
      </c>
      <c r="AG312" s="295" t="str">
        <f t="shared" si="129"/>
        <v/>
      </c>
      <c r="AH312" s="295" t="str">
        <f t="shared" si="130"/>
        <v/>
      </c>
      <c r="AI312" s="295" t="str">
        <f t="shared" si="132"/>
        <v/>
      </c>
      <c r="AJ312" s="295" t="str">
        <f t="shared" si="133"/>
        <v/>
      </c>
      <c r="AS312" s="295" t="str">
        <f t="shared" si="138"/>
        <v/>
      </c>
    </row>
    <row r="313" spans="1:45">
      <c r="A313" s="334"/>
      <c r="B313" s="356"/>
      <c r="C313" s="290" t="str">
        <f>IF(COMPTE1!$V313&lt;&gt;"",COMPTE1!$V313,IF(COMPTE1!$W313&lt;&gt;"",COMPTE1!$W313,IF(COMPTE1!$X313&lt;&gt;"",COMPTE1!$X313,IF(COMPTE1!$AB313&lt;&gt;"",COMPTE1!$AB313,IF(COMPTE1!$AF313&lt;&gt;"",COMPTE1!$AF313,IF(COMPTE1!$AG313&lt;&gt;"",COMPTE1!$AG313,IF(COMPTE1!$AH313&lt;&gt;"",COMPTE1!$AH313,COMPTE1!$AC313)))))))</f>
        <v/>
      </c>
      <c r="D313" s="9"/>
      <c r="E313" s="308">
        <f t="shared" si="122"/>
        <v>0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319"/>
      <c r="U313" s="319"/>
      <c r="V313" s="289" t="str">
        <f t="shared" si="123"/>
        <v/>
      </c>
      <c r="W313" s="289" t="str">
        <f t="shared" si="124"/>
        <v/>
      </c>
      <c r="X313" s="289" t="str">
        <f t="shared" si="125"/>
        <v/>
      </c>
      <c r="Y313" s="290" t="str">
        <f t="shared" si="131"/>
        <v/>
      </c>
      <c r="Z313" s="290" t="str">
        <f t="shared" si="134"/>
        <v/>
      </c>
      <c r="AA313" s="290" t="str">
        <f t="shared" si="135"/>
        <v/>
      </c>
      <c r="AB313" s="293" t="str">
        <f t="shared" si="126"/>
        <v/>
      </c>
      <c r="AC313" s="293" t="str">
        <f t="shared" si="127"/>
        <v/>
      </c>
      <c r="AD313" s="293" t="str">
        <f t="shared" si="136"/>
        <v/>
      </c>
      <c r="AE313" s="293" t="str">
        <f t="shared" si="137"/>
        <v/>
      </c>
      <c r="AF313" s="295" t="str">
        <f t="shared" si="128"/>
        <v/>
      </c>
      <c r="AG313" s="295" t="str">
        <f t="shared" si="129"/>
        <v/>
      </c>
      <c r="AH313" s="295" t="str">
        <f t="shared" si="130"/>
        <v/>
      </c>
      <c r="AI313" s="295" t="str">
        <f t="shared" si="132"/>
        <v/>
      </c>
      <c r="AJ313" s="295" t="str">
        <f t="shared" si="133"/>
        <v/>
      </c>
      <c r="AS313" s="295" t="str">
        <f t="shared" si="138"/>
        <v/>
      </c>
    </row>
    <row r="314" spans="1:45">
      <c r="A314" s="334"/>
      <c r="B314" s="356"/>
      <c r="C314" s="290" t="str">
        <f>IF(COMPTE1!$V314&lt;&gt;"",COMPTE1!$V314,IF(COMPTE1!$W314&lt;&gt;"",COMPTE1!$W314,IF(COMPTE1!$X314&lt;&gt;"",COMPTE1!$X314,IF(COMPTE1!$AB314&lt;&gt;"",COMPTE1!$AB314,IF(COMPTE1!$AF314&lt;&gt;"",COMPTE1!$AF314,IF(COMPTE1!$AG314&lt;&gt;"",COMPTE1!$AG314,IF(COMPTE1!$AH314&lt;&gt;"",COMPTE1!$AH314,COMPTE1!$AC314)))))))</f>
        <v/>
      </c>
      <c r="D314" s="9"/>
      <c r="E314" s="308">
        <f t="shared" si="122"/>
        <v>0</v>
      </c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319"/>
      <c r="U314" s="319"/>
      <c r="V314" s="289" t="str">
        <f t="shared" si="123"/>
        <v/>
      </c>
      <c r="W314" s="289" t="str">
        <f t="shared" si="124"/>
        <v/>
      </c>
      <c r="X314" s="289" t="str">
        <f t="shared" si="125"/>
        <v/>
      </c>
      <c r="Y314" s="290" t="str">
        <f t="shared" si="131"/>
        <v/>
      </c>
      <c r="Z314" s="290" t="str">
        <f t="shared" si="134"/>
        <v/>
      </c>
      <c r="AA314" s="290" t="str">
        <f t="shared" si="135"/>
        <v/>
      </c>
      <c r="AB314" s="293" t="str">
        <f t="shared" si="126"/>
        <v/>
      </c>
      <c r="AC314" s="293" t="str">
        <f t="shared" si="127"/>
        <v/>
      </c>
      <c r="AD314" s="293" t="str">
        <f t="shared" si="136"/>
        <v/>
      </c>
      <c r="AE314" s="293" t="str">
        <f t="shared" si="137"/>
        <v/>
      </c>
      <c r="AF314" s="295" t="str">
        <f t="shared" si="128"/>
        <v/>
      </c>
      <c r="AG314" s="295" t="str">
        <f t="shared" si="129"/>
        <v/>
      </c>
      <c r="AH314" s="295" t="str">
        <f t="shared" si="130"/>
        <v/>
      </c>
      <c r="AI314" s="295" t="str">
        <f t="shared" si="132"/>
        <v/>
      </c>
      <c r="AJ314" s="295" t="str">
        <f t="shared" si="133"/>
        <v/>
      </c>
      <c r="AS314" s="295" t="str">
        <f t="shared" si="138"/>
        <v/>
      </c>
    </row>
    <row r="315" spans="1:45">
      <c r="A315" s="334"/>
      <c r="B315" s="356"/>
      <c r="C315" s="290" t="str">
        <f>IF(COMPTE1!$V315&lt;&gt;"",COMPTE1!$V315,IF(COMPTE1!$W315&lt;&gt;"",COMPTE1!$W315,IF(COMPTE1!$X315&lt;&gt;"",COMPTE1!$X315,IF(COMPTE1!$AB315&lt;&gt;"",COMPTE1!$AB315,IF(COMPTE1!$AF315&lt;&gt;"",COMPTE1!$AF315,IF(COMPTE1!$AG315&lt;&gt;"",COMPTE1!$AG315,IF(COMPTE1!$AH315&lt;&gt;"",COMPTE1!$AH315,COMPTE1!$AC315)))))))</f>
        <v/>
      </c>
      <c r="D315" s="9"/>
      <c r="E315" s="308">
        <f t="shared" si="122"/>
        <v>0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319"/>
      <c r="U315" s="319"/>
      <c r="V315" s="289" t="str">
        <f t="shared" si="123"/>
        <v/>
      </c>
      <c r="W315" s="289" t="str">
        <f t="shared" si="124"/>
        <v/>
      </c>
      <c r="X315" s="289" t="str">
        <f t="shared" si="125"/>
        <v/>
      </c>
      <c r="Y315" s="290" t="str">
        <f t="shared" si="131"/>
        <v/>
      </c>
      <c r="Z315" s="290" t="str">
        <f t="shared" si="134"/>
        <v/>
      </c>
      <c r="AA315" s="290" t="str">
        <f t="shared" si="135"/>
        <v/>
      </c>
      <c r="AB315" s="293" t="str">
        <f t="shared" si="126"/>
        <v/>
      </c>
      <c r="AC315" s="293" t="str">
        <f t="shared" si="127"/>
        <v/>
      </c>
      <c r="AD315" s="293" t="str">
        <f t="shared" si="136"/>
        <v/>
      </c>
      <c r="AE315" s="293" t="str">
        <f t="shared" si="137"/>
        <v/>
      </c>
      <c r="AF315" s="295" t="str">
        <f t="shared" si="128"/>
        <v/>
      </c>
      <c r="AG315" s="295" t="str">
        <f t="shared" si="129"/>
        <v/>
      </c>
      <c r="AH315" s="295" t="str">
        <f t="shared" si="130"/>
        <v/>
      </c>
      <c r="AI315" s="295" t="str">
        <f t="shared" si="132"/>
        <v/>
      </c>
      <c r="AJ315" s="295" t="str">
        <f t="shared" si="133"/>
        <v/>
      </c>
      <c r="AS315" s="295" t="str">
        <f t="shared" si="138"/>
        <v/>
      </c>
    </row>
    <row r="316" spans="1:45">
      <c r="A316" s="334"/>
      <c r="B316" s="356"/>
      <c r="C316" s="290" t="str">
        <f>IF(COMPTE1!$V316&lt;&gt;"",COMPTE1!$V316,IF(COMPTE1!$W316&lt;&gt;"",COMPTE1!$W316,IF(COMPTE1!$X316&lt;&gt;"",COMPTE1!$X316,IF(COMPTE1!$AB316&lt;&gt;"",COMPTE1!$AB316,IF(COMPTE1!$AF316&lt;&gt;"",COMPTE1!$AF316,IF(COMPTE1!$AG316&lt;&gt;"",COMPTE1!$AG316,IF(COMPTE1!$AH316&lt;&gt;"",COMPTE1!$AH316,COMPTE1!$AC316)))))))</f>
        <v/>
      </c>
      <c r="D316" s="9"/>
      <c r="E316" s="308">
        <f t="shared" si="122"/>
        <v>0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319"/>
      <c r="U316" s="319"/>
      <c r="V316" s="289" t="str">
        <f t="shared" si="123"/>
        <v/>
      </c>
      <c r="W316" s="289" t="str">
        <f t="shared" si="124"/>
        <v/>
      </c>
      <c r="X316" s="289" t="str">
        <f t="shared" si="125"/>
        <v/>
      </c>
      <c r="Y316" s="290" t="str">
        <f t="shared" si="131"/>
        <v/>
      </c>
      <c r="Z316" s="290" t="str">
        <f t="shared" si="134"/>
        <v/>
      </c>
      <c r="AA316" s="290" t="str">
        <f t="shared" si="135"/>
        <v/>
      </c>
      <c r="AB316" s="293" t="str">
        <f t="shared" si="126"/>
        <v/>
      </c>
      <c r="AC316" s="293" t="str">
        <f t="shared" si="127"/>
        <v/>
      </c>
      <c r="AD316" s="293" t="str">
        <f t="shared" si="136"/>
        <v/>
      </c>
      <c r="AE316" s="293" t="str">
        <f t="shared" si="137"/>
        <v/>
      </c>
      <c r="AF316" s="295" t="str">
        <f t="shared" si="128"/>
        <v/>
      </c>
      <c r="AG316" s="295" t="str">
        <f t="shared" si="129"/>
        <v/>
      </c>
      <c r="AH316" s="295" t="str">
        <f t="shared" si="130"/>
        <v/>
      </c>
      <c r="AI316" s="295" t="str">
        <f t="shared" si="132"/>
        <v/>
      </c>
      <c r="AJ316" s="295" t="str">
        <f t="shared" si="133"/>
        <v/>
      </c>
      <c r="AS316" s="295" t="str">
        <f t="shared" si="138"/>
        <v/>
      </c>
    </row>
    <row r="317" spans="1:45">
      <c r="A317" s="334"/>
      <c r="B317" s="356"/>
      <c r="C317" s="290" t="str">
        <f>IF(COMPTE1!$V317&lt;&gt;"",COMPTE1!$V317,IF(COMPTE1!$W317&lt;&gt;"",COMPTE1!$W317,IF(COMPTE1!$X317&lt;&gt;"",COMPTE1!$X317,IF(COMPTE1!$AB317&lt;&gt;"",COMPTE1!$AB317,IF(COMPTE1!$AF317&lt;&gt;"",COMPTE1!$AF317,IF(COMPTE1!$AG317&lt;&gt;"",COMPTE1!$AG317,IF(COMPTE1!$AH317&lt;&gt;"",COMPTE1!$AH317,COMPTE1!$AC317)))))))</f>
        <v/>
      </c>
      <c r="D317" s="9"/>
      <c r="E317" s="308">
        <f t="shared" si="122"/>
        <v>0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319"/>
      <c r="U317" s="319"/>
      <c r="V317" s="289" t="str">
        <f t="shared" si="123"/>
        <v/>
      </c>
      <c r="W317" s="289" t="str">
        <f t="shared" si="124"/>
        <v/>
      </c>
      <c r="X317" s="289" t="str">
        <f t="shared" si="125"/>
        <v/>
      </c>
      <c r="Y317" s="290" t="str">
        <f t="shared" si="131"/>
        <v/>
      </c>
      <c r="Z317" s="290" t="str">
        <f t="shared" si="134"/>
        <v/>
      </c>
      <c r="AA317" s="290" t="str">
        <f t="shared" si="135"/>
        <v/>
      </c>
      <c r="AB317" s="293" t="str">
        <f t="shared" si="126"/>
        <v/>
      </c>
      <c r="AC317" s="293" t="str">
        <f t="shared" si="127"/>
        <v/>
      </c>
      <c r="AD317" s="293" t="str">
        <f t="shared" si="136"/>
        <v/>
      </c>
      <c r="AE317" s="293" t="str">
        <f t="shared" si="137"/>
        <v/>
      </c>
      <c r="AF317" s="295" t="str">
        <f t="shared" si="128"/>
        <v/>
      </c>
      <c r="AG317" s="295" t="str">
        <f t="shared" si="129"/>
        <v/>
      </c>
      <c r="AH317" s="295" t="str">
        <f t="shared" si="130"/>
        <v/>
      </c>
      <c r="AI317" s="295" t="str">
        <f t="shared" si="132"/>
        <v/>
      </c>
      <c r="AJ317" s="295" t="str">
        <f t="shared" si="133"/>
        <v/>
      </c>
      <c r="AS317" s="295" t="str">
        <f t="shared" si="138"/>
        <v/>
      </c>
    </row>
    <row r="318" spans="1:45">
      <c r="A318" s="334"/>
      <c r="B318" s="356"/>
      <c r="C318" s="290" t="str">
        <f>IF(COMPTE1!$V318&lt;&gt;"",COMPTE1!$V318,IF(COMPTE1!$W318&lt;&gt;"",COMPTE1!$W318,IF(COMPTE1!$X318&lt;&gt;"",COMPTE1!$X318,IF(COMPTE1!$AB318&lt;&gt;"",COMPTE1!$AB318,IF(COMPTE1!$AF318&lt;&gt;"",COMPTE1!$AF318,IF(COMPTE1!$AG318&lt;&gt;"",COMPTE1!$AG318,IF(COMPTE1!$AH318&lt;&gt;"",COMPTE1!$AH318,COMPTE1!$AC318)))))))</f>
        <v/>
      </c>
      <c r="D318" s="9"/>
      <c r="E318" s="308">
        <f t="shared" si="122"/>
        <v>0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319"/>
      <c r="U318" s="319"/>
      <c r="V318" s="289" t="str">
        <f t="shared" si="123"/>
        <v/>
      </c>
      <c r="W318" s="289" t="str">
        <f t="shared" si="124"/>
        <v/>
      </c>
      <c r="X318" s="289" t="str">
        <f t="shared" si="125"/>
        <v/>
      </c>
      <c r="Y318" s="290" t="str">
        <f t="shared" si="131"/>
        <v/>
      </c>
      <c r="Z318" s="290" t="str">
        <f t="shared" si="134"/>
        <v/>
      </c>
      <c r="AA318" s="290" t="str">
        <f t="shared" si="135"/>
        <v/>
      </c>
      <c r="AB318" s="293" t="str">
        <f t="shared" si="126"/>
        <v/>
      </c>
      <c r="AC318" s="293" t="str">
        <f t="shared" si="127"/>
        <v/>
      </c>
      <c r="AD318" s="293" t="str">
        <f t="shared" si="136"/>
        <v/>
      </c>
      <c r="AE318" s="293" t="str">
        <f t="shared" si="137"/>
        <v/>
      </c>
      <c r="AF318" s="295" t="str">
        <f t="shared" si="128"/>
        <v/>
      </c>
      <c r="AG318" s="295" t="str">
        <f t="shared" si="129"/>
        <v/>
      </c>
      <c r="AH318" s="295" t="str">
        <f t="shared" si="130"/>
        <v/>
      </c>
      <c r="AI318" s="295" t="str">
        <f t="shared" si="132"/>
        <v/>
      </c>
      <c r="AJ318" s="295" t="str">
        <f t="shared" si="133"/>
        <v/>
      </c>
      <c r="AS318" s="295" t="str">
        <f t="shared" si="138"/>
        <v/>
      </c>
    </row>
    <row r="319" spans="1:45">
      <c r="A319" s="334"/>
      <c r="B319" s="356"/>
      <c r="C319" s="290" t="str">
        <f>IF(COMPTE1!$V319&lt;&gt;"",COMPTE1!$V319,IF(COMPTE1!$W319&lt;&gt;"",COMPTE1!$W319,IF(COMPTE1!$X319&lt;&gt;"",COMPTE1!$X319,IF(COMPTE1!$AB319&lt;&gt;"",COMPTE1!$AB319,IF(COMPTE1!$AF319&lt;&gt;"",COMPTE1!$AF319,IF(COMPTE1!$AG319&lt;&gt;"",COMPTE1!$AG319,IF(COMPTE1!$AH319&lt;&gt;"",COMPTE1!$AH319,COMPTE1!$AC319)))))))</f>
        <v/>
      </c>
      <c r="D319" s="9"/>
      <c r="E319" s="308">
        <f t="shared" si="122"/>
        <v>0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319"/>
      <c r="U319" s="319"/>
      <c r="V319" s="289" t="str">
        <f t="shared" si="123"/>
        <v/>
      </c>
      <c r="W319" s="289" t="str">
        <f t="shared" si="124"/>
        <v/>
      </c>
      <c r="X319" s="289" t="str">
        <f t="shared" si="125"/>
        <v/>
      </c>
      <c r="Y319" s="290" t="str">
        <f t="shared" si="131"/>
        <v/>
      </c>
      <c r="Z319" s="290" t="str">
        <f t="shared" si="134"/>
        <v/>
      </c>
      <c r="AA319" s="290" t="str">
        <f t="shared" si="135"/>
        <v/>
      </c>
      <c r="AB319" s="293" t="str">
        <f t="shared" si="126"/>
        <v/>
      </c>
      <c r="AC319" s="293" t="str">
        <f t="shared" si="127"/>
        <v/>
      </c>
      <c r="AD319" s="293" t="str">
        <f t="shared" si="136"/>
        <v/>
      </c>
      <c r="AE319" s="293" t="str">
        <f t="shared" si="137"/>
        <v/>
      </c>
      <c r="AF319" s="295" t="str">
        <f t="shared" si="128"/>
        <v/>
      </c>
      <c r="AG319" s="295" t="str">
        <f t="shared" si="129"/>
        <v/>
      </c>
      <c r="AH319" s="295" t="str">
        <f t="shared" si="130"/>
        <v/>
      </c>
      <c r="AI319" s="295" t="str">
        <f t="shared" si="132"/>
        <v/>
      </c>
      <c r="AJ319" s="295" t="str">
        <f t="shared" si="133"/>
        <v/>
      </c>
      <c r="AS319" s="295" t="str">
        <f t="shared" si="138"/>
        <v/>
      </c>
    </row>
    <row r="320" spans="1:45">
      <c r="A320" s="334"/>
      <c r="B320" s="356"/>
      <c r="C320" s="290" t="str">
        <f>IF(COMPTE1!$V320&lt;&gt;"",COMPTE1!$V320,IF(COMPTE1!$W320&lt;&gt;"",COMPTE1!$W320,IF(COMPTE1!$X320&lt;&gt;"",COMPTE1!$X320,IF(COMPTE1!$AB320&lt;&gt;"",COMPTE1!$AB320,IF(COMPTE1!$AF320&lt;&gt;"",COMPTE1!$AF320,IF(COMPTE1!$AG320&lt;&gt;"",COMPTE1!$AG320,IF(COMPTE1!$AH320&lt;&gt;"",COMPTE1!$AH320,COMPTE1!$AC320)))))))</f>
        <v/>
      </c>
      <c r="D320" s="9"/>
      <c r="E320" s="308">
        <f t="shared" si="122"/>
        <v>0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319"/>
      <c r="U320" s="319"/>
      <c r="V320" s="289" t="str">
        <f t="shared" si="123"/>
        <v/>
      </c>
      <c r="W320" s="289" t="str">
        <f t="shared" si="124"/>
        <v/>
      </c>
      <c r="X320" s="289" t="str">
        <f t="shared" si="125"/>
        <v/>
      </c>
      <c r="Y320" s="290" t="str">
        <f t="shared" si="131"/>
        <v/>
      </c>
      <c r="Z320" s="290" t="str">
        <f t="shared" si="134"/>
        <v/>
      </c>
      <c r="AA320" s="290" t="str">
        <f t="shared" si="135"/>
        <v/>
      </c>
      <c r="AB320" s="293" t="str">
        <f t="shared" si="126"/>
        <v/>
      </c>
      <c r="AC320" s="293" t="str">
        <f t="shared" si="127"/>
        <v/>
      </c>
      <c r="AD320" s="293" t="str">
        <f t="shared" si="136"/>
        <v/>
      </c>
      <c r="AE320" s="293" t="str">
        <f t="shared" si="137"/>
        <v/>
      </c>
      <c r="AF320" s="295" t="str">
        <f t="shared" si="128"/>
        <v/>
      </c>
      <c r="AG320" s="295" t="str">
        <f t="shared" si="129"/>
        <v/>
      </c>
      <c r="AH320" s="295" t="str">
        <f t="shared" si="130"/>
        <v/>
      </c>
      <c r="AI320" s="295" t="str">
        <f t="shared" si="132"/>
        <v/>
      </c>
      <c r="AJ320" s="295" t="str">
        <f t="shared" si="133"/>
        <v/>
      </c>
      <c r="AS320" s="295" t="str">
        <f t="shared" si="138"/>
        <v/>
      </c>
    </row>
    <row r="321" spans="1:45">
      <c r="A321" s="334"/>
      <c r="B321" s="356"/>
      <c r="C321" s="290" t="str">
        <f>IF(COMPTE1!$V321&lt;&gt;"",COMPTE1!$V321,IF(COMPTE1!$W321&lt;&gt;"",COMPTE1!$W321,IF(COMPTE1!$X321&lt;&gt;"",COMPTE1!$X321,IF(COMPTE1!$AB321&lt;&gt;"",COMPTE1!$AB321,IF(COMPTE1!$AF321&lt;&gt;"",COMPTE1!$AF321,IF(COMPTE1!$AG321&lt;&gt;"",COMPTE1!$AG321,IF(COMPTE1!$AH321&lt;&gt;"",COMPTE1!$AH321,COMPTE1!$AC321)))))))</f>
        <v/>
      </c>
      <c r="D321" s="9"/>
      <c r="E321" s="308">
        <f t="shared" si="122"/>
        <v>0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319"/>
      <c r="U321" s="319"/>
      <c r="V321" s="289" t="str">
        <f t="shared" si="123"/>
        <v/>
      </c>
      <c r="W321" s="289" t="str">
        <f t="shared" si="124"/>
        <v/>
      </c>
      <c r="X321" s="289" t="str">
        <f t="shared" si="125"/>
        <v/>
      </c>
      <c r="Y321" s="290" t="str">
        <f t="shared" si="131"/>
        <v/>
      </c>
      <c r="Z321" s="290" t="str">
        <f t="shared" si="134"/>
        <v/>
      </c>
      <c r="AA321" s="290" t="str">
        <f t="shared" si="135"/>
        <v/>
      </c>
      <c r="AB321" s="293" t="str">
        <f t="shared" si="126"/>
        <v/>
      </c>
      <c r="AC321" s="293" t="str">
        <f t="shared" si="127"/>
        <v/>
      </c>
      <c r="AD321" s="293" t="str">
        <f t="shared" si="136"/>
        <v/>
      </c>
      <c r="AE321" s="293" t="str">
        <f t="shared" si="137"/>
        <v/>
      </c>
      <c r="AF321" s="295" t="str">
        <f t="shared" si="128"/>
        <v/>
      </c>
      <c r="AG321" s="295" t="str">
        <f t="shared" si="129"/>
        <v/>
      </c>
      <c r="AH321" s="295" t="str">
        <f t="shared" si="130"/>
        <v/>
      </c>
      <c r="AI321" s="295" t="str">
        <f t="shared" si="132"/>
        <v/>
      </c>
      <c r="AJ321" s="295" t="str">
        <f t="shared" si="133"/>
        <v/>
      </c>
      <c r="AS321" s="295" t="str">
        <f t="shared" si="138"/>
        <v/>
      </c>
    </row>
    <row r="322" spans="1:45">
      <c r="A322" s="334"/>
      <c r="B322" s="356"/>
      <c r="C322" s="290" t="str">
        <f>IF(COMPTE1!$V322&lt;&gt;"",COMPTE1!$V322,IF(COMPTE1!$W322&lt;&gt;"",COMPTE1!$W322,IF(COMPTE1!$X322&lt;&gt;"",COMPTE1!$X322,IF(COMPTE1!$AB322&lt;&gt;"",COMPTE1!$AB322,IF(COMPTE1!$AF322&lt;&gt;"",COMPTE1!$AF322,IF(COMPTE1!$AG322&lt;&gt;"",COMPTE1!$AG322,IF(COMPTE1!$AH322&lt;&gt;"",COMPTE1!$AH322,COMPTE1!$AC322)))))))</f>
        <v/>
      </c>
      <c r="D322" s="9"/>
      <c r="E322" s="308">
        <f t="shared" si="122"/>
        <v>0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319"/>
      <c r="U322" s="319"/>
      <c r="V322" s="289" t="str">
        <f t="shared" si="123"/>
        <v/>
      </c>
      <c r="W322" s="289" t="str">
        <f t="shared" si="124"/>
        <v/>
      </c>
      <c r="X322" s="289" t="str">
        <f t="shared" si="125"/>
        <v/>
      </c>
      <c r="Y322" s="290" t="str">
        <f t="shared" si="131"/>
        <v/>
      </c>
      <c r="Z322" s="290" t="str">
        <f t="shared" si="134"/>
        <v/>
      </c>
      <c r="AA322" s="290" t="str">
        <f t="shared" si="135"/>
        <v/>
      </c>
      <c r="AB322" s="293" t="str">
        <f t="shared" si="126"/>
        <v/>
      </c>
      <c r="AC322" s="293" t="str">
        <f t="shared" si="127"/>
        <v/>
      </c>
      <c r="AD322" s="293" t="str">
        <f t="shared" si="136"/>
        <v/>
      </c>
      <c r="AE322" s="293" t="str">
        <f t="shared" si="137"/>
        <v/>
      </c>
      <c r="AF322" s="295" t="str">
        <f t="shared" si="128"/>
        <v/>
      </c>
      <c r="AG322" s="295" t="str">
        <f t="shared" si="129"/>
        <v/>
      </c>
      <c r="AH322" s="295" t="str">
        <f t="shared" si="130"/>
        <v/>
      </c>
      <c r="AI322" s="295" t="str">
        <f t="shared" si="132"/>
        <v/>
      </c>
      <c r="AJ322" s="295" t="str">
        <f t="shared" si="133"/>
        <v/>
      </c>
      <c r="AS322" s="295" t="str">
        <f t="shared" si="138"/>
        <v/>
      </c>
    </row>
    <row r="323" spans="1:45">
      <c r="A323" s="334"/>
      <c r="B323" s="356"/>
      <c r="C323" s="290" t="str">
        <f>IF(COMPTE1!$V323&lt;&gt;"",COMPTE1!$V323,IF(COMPTE1!$W323&lt;&gt;"",COMPTE1!$W323,IF(COMPTE1!$X323&lt;&gt;"",COMPTE1!$X323,IF(COMPTE1!$AB323&lt;&gt;"",COMPTE1!$AB323,IF(COMPTE1!$AF323&lt;&gt;"",COMPTE1!$AF323,IF(COMPTE1!$AG323&lt;&gt;"",COMPTE1!$AG323,IF(COMPTE1!$AH323&lt;&gt;"",COMPTE1!$AH323,COMPTE1!$AC323)))))))</f>
        <v/>
      </c>
      <c r="D323" s="9"/>
      <c r="E323" s="308">
        <f t="shared" si="122"/>
        <v>0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319"/>
      <c r="U323" s="319"/>
      <c r="V323" s="289" t="str">
        <f t="shared" si="123"/>
        <v/>
      </c>
      <c r="W323" s="289" t="str">
        <f t="shared" si="124"/>
        <v/>
      </c>
      <c r="X323" s="289" t="str">
        <f t="shared" si="125"/>
        <v/>
      </c>
      <c r="Y323" s="290" t="str">
        <f t="shared" si="131"/>
        <v/>
      </c>
      <c r="Z323" s="290" t="str">
        <f t="shared" si="134"/>
        <v/>
      </c>
      <c r="AA323" s="290" t="str">
        <f t="shared" si="135"/>
        <v/>
      </c>
      <c r="AB323" s="293" t="str">
        <f t="shared" si="126"/>
        <v/>
      </c>
      <c r="AC323" s="293" t="str">
        <f t="shared" si="127"/>
        <v/>
      </c>
      <c r="AD323" s="293" t="str">
        <f t="shared" si="136"/>
        <v/>
      </c>
      <c r="AE323" s="293" t="str">
        <f t="shared" si="137"/>
        <v/>
      </c>
      <c r="AF323" s="295" t="str">
        <f t="shared" si="128"/>
        <v/>
      </c>
      <c r="AG323" s="295" t="str">
        <f t="shared" si="129"/>
        <v/>
      </c>
      <c r="AH323" s="295" t="str">
        <f t="shared" si="130"/>
        <v/>
      </c>
      <c r="AI323" s="295" t="str">
        <f t="shared" si="132"/>
        <v/>
      </c>
      <c r="AJ323" s="295" t="str">
        <f t="shared" si="133"/>
        <v/>
      </c>
      <c r="AS323" s="295" t="str">
        <f t="shared" si="138"/>
        <v/>
      </c>
    </row>
    <row r="324" spans="1:45">
      <c r="A324" s="334"/>
      <c r="B324" s="356"/>
      <c r="C324" s="290" t="str">
        <f>IF(COMPTE1!$V324&lt;&gt;"",COMPTE1!$V324,IF(COMPTE1!$W324&lt;&gt;"",COMPTE1!$W324,IF(COMPTE1!$X324&lt;&gt;"",COMPTE1!$X324,IF(COMPTE1!$AB324&lt;&gt;"",COMPTE1!$AB324,IF(COMPTE1!$AF324&lt;&gt;"",COMPTE1!$AF324,IF(COMPTE1!$AG324&lt;&gt;"",COMPTE1!$AG324,IF(COMPTE1!$AH324&lt;&gt;"",COMPTE1!$AH324,COMPTE1!$AC324)))))))</f>
        <v/>
      </c>
      <c r="D324" s="9"/>
      <c r="E324" s="308">
        <f t="shared" si="122"/>
        <v>0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319"/>
      <c r="U324" s="319"/>
      <c r="V324" s="289" t="str">
        <f t="shared" si="123"/>
        <v/>
      </c>
      <c r="W324" s="289" t="str">
        <f t="shared" si="124"/>
        <v/>
      </c>
      <c r="X324" s="289" t="str">
        <f t="shared" si="125"/>
        <v/>
      </c>
      <c r="Y324" s="290" t="str">
        <f t="shared" si="131"/>
        <v/>
      </c>
      <c r="Z324" s="290" t="str">
        <f t="shared" si="134"/>
        <v/>
      </c>
      <c r="AA324" s="290" t="str">
        <f t="shared" si="135"/>
        <v/>
      </c>
      <c r="AB324" s="293" t="str">
        <f t="shared" si="126"/>
        <v/>
      </c>
      <c r="AC324" s="293" t="str">
        <f t="shared" si="127"/>
        <v/>
      </c>
      <c r="AD324" s="293" t="str">
        <f t="shared" si="136"/>
        <v/>
      </c>
      <c r="AE324" s="293" t="str">
        <f t="shared" si="137"/>
        <v/>
      </c>
      <c r="AF324" s="295" t="str">
        <f t="shared" si="128"/>
        <v/>
      </c>
      <c r="AG324" s="295" t="str">
        <f t="shared" si="129"/>
        <v/>
      </c>
      <c r="AH324" s="295" t="str">
        <f t="shared" si="130"/>
        <v/>
      </c>
      <c r="AI324" s="295" t="str">
        <f t="shared" si="132"/>
        <v/>
      </c>
      <c r="AJ324" s="295" t="str">
        <f t="shared" si="133"/>
        <v/>
      </c>
      <c r="AS324" s="295" t="str">
        <f t="shared" si="138"/>
        <v/>
      </c>
    </row>
    <row r="325" spans="1:45">
      <c r="A325" s="334"/>
      <c r="B325" s="356"/>
      <c r="C325" s="290" t="str">
        <f>IF(COMPTE1!$V325&lt;&gt;"",COMPTE1!$V325,IF(COMPTE1!$W325&lt;&gt;"",COMPTE1!$W325,IF(COMPTE1!$X325&lt;&gt;"",COMPTE1!$X325,IF(COMPTE1!$AB325&lt;&gt;"",COMPTE1!$AB325,IF(COMPTE1!$AF325&lt;&gt;"",COMPTE1!$AF325,IF(COMPTE1!$AG325&lt;&gt;"",COMPTE1!$AG325,IF(COMPTE1!$AH325&lt;&gt;"",COMPTE1!$AH325,COMPTE1!$AC325)))))))</f>
        <v/>
      </c>
      <c r="D325" s="9"/>
      <c r="E325" s="308">
        <f t="shared" si="122"/>
        <v>0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319"/>
      <c r="U325" s="319"/>
      <c r="V325" s="289" t="str">
        <f t="shared" si="123"/>
        <v/>
      </c>
      <c r="W325" s="289" t="str">
        <f t="shared" si="124"/>
        <v/>
      </c>
      <c r="X325" s="289" t="str">
        <f t="shared" si="125"/>
        <v/>
      </c>
      <c r="Y325" s="290" t="str">
        <f t="shared" si="131"/>
        <v/>
      </c>
      <c r="Z325" s="290" t="str">
        <f t="shared" si="134"/>
        <v/>
      </c>
      <c r="AA325" s="290" t="str">
        <f t="shared" si="135"/>
        <v/>
      </c>
      <c r="AB325" s="293" t="str">
        <f t="shared" si="126"/>
        <v/>
      </c>
      <c r="AC325" s="293" t="str">
        <f t="shared" si="127"/>
        <v/>
      </c>
      <c r="AD325" s="293" t="str">
        <f t="shared" si="136"/>
        <v/>
      </c>
      <c r="AE325" s="293" t="str">
        <f t="shared" si="137"/>
        <v/>
      </c>
      <c r="AF325" s="295" t="str">
        <f t="shared" si="128"/>
        <v/>
      </c>
      <c r="AG325" s="295" t="str">
        <f t="shared" si="129"/>
        <v/>
      </c>
      <c r="AH325" s="295" t="str">
        <f t="shared" si="130"/>
        <v/>
      </c>
      <c r="AI325" s="295" t="str">
        <f t="shared" si="132"/>
        <v/>
      </c>
      <c r="AJ325" s="295" t="str">
        <f t="shared" si="133"/>
        <v/>
      </c>
      <c r="AS325" s="295" t="str">
        <f t="shared" si="138"/>
        <v/>
      </c>
    </row>
    <row r="326" spans="1:45">
      <c r="A326" s="334"/>
      <c r="B326" s="356"/>
      <c r="C326" s="290" t="str">
        <f>IF(COMPTE1!$V326&lt;&gt;"",COMPTE1!$V326,IF(COMPTE1!$W326&lt;&gt;"",COMPTE1!$W326,IF(COMPTE1!$X326&lt;&gt;"",COMPTE1!$X326,IF(COMPTE1!$AB326&lt;&gt;"",COMPTE1!$AB326,IF(COMPTE1!$AF326&lt;&gt;"",COMPTE1!$AF326,IF(COMPTE1!$AG326&lt;&gt;"",COMPTE1!$AG326,IF(COMPTE1!$AH326&lt;&gt;"",COMPTE1!$AH326,COMPTE1!$AC326)))))))</f>
        <v/>
      </c>
      <c r="D326" s="9"/>
      <c r="E326" s="308">
        <f t="shared" si="122"/>
        <v>0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319"/>
      <c r="U326" s="319"/>
      <c r="V326" s="289" t="str">
        <f t="shared" si="123"/>
        <v/>
      </c>
      <c r="W326" s="289" t="str">
        <f t="shared" si="124"/>
        <v/>
      </c>
      <c r="X326" s="289" t="str">
        <f t="shared" si="125"/>
        <v/>
      </c>
      <c r="Y326" s="290" t="str">
        <f t="shared" si="131"/>
        <v/>
      </c>
      <c r="Z326" s="290" t="str">
        <f t="shared" si="134"/>
        <v/>
      </c>
      <c r="AA326" s="290" t="str">
        <f t="shared" si="135"/>
        <v/>
      </c>
      <c r="AB326" s="293" t="str">
        <f t="shared" si="126"/>
        <v/>
      </c>
      <c r="AC326" s="293" t="str">
        <f t="shared" si="127"/>
        <v/>
      </c>
      <c r="AD326" s="293" t="str">
        <f t="shared" si="136"/>
        <v/>
      </c>
      <c r="AE326" s="293" t="str">
        <f t="shared" si="137"/>
        <v/>
      </c>
      <c r="AF326" s="295" t="str">
        <f t="shared" si="128"/>
        <v/>
      </c>
      <c r="AG326" s="295" t="str">
        <f t="shared" si="129"/>
        <v/>
      </c>
      <c r="AH326" s="295" t="str">
        <f t="shared" si="130"/>
        <v/>
      </c>
      <c r="AI326" s="295" t="str">
        <f t="shared" si="132"/>
        <v/>
      </c>
      <c r="AJ326" s="295" t="str">
        <f t="shared" si="133"/>
        <v/>
      </c>
      <c r="AS326" s="295" t="str">
        <f t="shared" si="138"/>
        <v/>
      </c>
    </row>
    <row r="327" spans="1:45">
      <c r="A327" s="334"/>
      <c r="B327" s="356"/>
      <c r="C327" s="290" t="str">
        <f>IF(COMPTE1!$V327&lt;&gt;"",COMPTE1!$V327,IF(COMPTE1!$W327&lt;&gt;"",COMPTE1!$W327,IF(COMPTE1!$X327&lt;&gt;"",COMPTE1!$X327,IF(COMPTE1!$AB327&lt;&gt;"",COMPTE1!$AB327,IF(COMPTE1!$AF327&lt;&gt;"",COMPTE1!$AF327,IF(COMPTE1!$AG327&lt;&gt;"",COMPTE1!$AG327,IF(COMPTE1!$AH327&lt;&gt;"",COMPTE1!$AH327,COMPTE1!$AC327)))))))</f>
        <v/>
      </c>
      <c r="D327" s="9"/>
      <c r="E327" s="308">
        <f t="shared" si="122"/>
        <v>0</v>
      </c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319"/>
      <c r="U327" s="319"/>
      <c r="V327" s="289" t="str">
        <f t="shared" si="123"/>
        <v/>
      </c>
      <c r="W327" s="289" t="str">
        <f t="shared" si="124"/>
        <v/>
      </c>
      <c r="X327" s="289" t="str">
        <f t="shared" si="125"/>
        <v/>
      </c>
      <c r="Y327" s="290" t="str">
        <f t="shared" si="131"/>
        <v/>
      </c>
      <c r="Z327" s="290" t="str">
        <f t="shared" si="134"/>
        <v/>
      </c>
      <c r="AA327" s="290" t="str">
        <f t="shared" si="135"/>
        <v/>
      </c>
      <c r="AB327" s="293" t="str">
        <f t="shared" si="126"/>
        <v/>
      </c>
      <c r="AC327" s="293" t="str">
        <f t="shared" si="127"/>
        <v/>
      </c>
      <c r="AD327" s="293" t="str">
        <f t="shared" si="136"/>
        <v/>
      </c>
      <c r="AE327" s="293" t="str">
        <f t="shared" si="137"/>
        <v/>
      </c>
      <c r="AF327" s="295" t="str">
        <f t="shared" si="128"/>
        <v/>
      </c>
      <c r="AG327" s="295" t="str">
        <f t="shared" si="129"/>
        <v/>
      </c>
      <c r="AH327" s="295" t="str">
        <f t="shared" si="130"/>
        <v/>
      </c>
      <c r="AI327" s="295" t="str">
        <f t="shared" si="132"/>
        <v/>
      </c>
      <c r="AJ327" s="295" t="str">
        <f t="shared" si="133"/>
        <v/>
      </c>
      <c r="AS327" s="295" t="str">
        <f t="shared" si="138"/>
        <v/>
      </c>
    </row>
    <row r="328" spans="1:45">
      <c r="A328" s="334"/>
      <c r="B328" s="356"/>
      <c r="C328" s="290" t="str">
        <f>IF(COMPTE1!$V328&lt;&gt;"",COMPTE1!$V328,IF(COMPTE1!$W328&lt;&gt;"",COMPTE1!$W328,IF(COMPTE1!$X328&lt;&gt;"",COMPTE1!$X328,IF(COMPTE1!$AB328&lt;&gt;"",COMPTE1!$AB328,IF(COMPTE1!$AF328&lt;&gt;"",COMPTE1!$AF328,IF(COMPTE1!$AG328&lt;&gt;"",COMPTE1!$AG328,IF(COMPTE1!$AH328&lt;&gt;"",COMPTE1!$AH328,COMPTE1!$AC328)))))))</f>
        <v/>
      </c>
      <c r="D328" s="9"/>
      <c r="E328" s="308">
        <f t="shared" ref="E328:E391" si="139">SUM($F328:$U328)</f>
        <v>0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319"/>
      <c r="U328" s="319"/>
      <c r="V328" s="289" t="str">
        <f t="shared" ref="V328:V391" si="140">IF($B328="C6810","FRAIS BANCAIRES",IF($B328="C6110","ENTRETIEN",IF($B328="C6111","VETURE",IF($B328="C6112","AIDES MENAGERES",IF($B328="C6210","LOYER, HOTEL",IF($B328="C6211","COPROPRIETE",IF($B328="C6212","EDF, EAU, TEL",IF($B328="C6213","DETTES",""))))))))</f>
        <v/>
      </c>
      <c r="W328" s="289" t="str">
        <f t="shared" ref="W328:W391" si="141">IF($B328="C6214","OBSEQUES ET PRESTATIONS FUNERAIRES",IF($B328="C6215","TRAVAUX, DEMENAGEMENTS",IF($B328="C6216","SORTIES ET ANNIVERSAIRES",IF($B328="C6217","HEBERGEMENT FOYER, MAISON DE RETRAITE",IF($B328="C6310","IMPOTS",IF($B328="C6311","VACANCES, LOISIRS, ABONNEMENTS",IF($B328="C6312","HONORAIRES",IF($B328="C6313","SOLDE FDG ANNEE PASSEE",""))))))))</f>
        <v/>
      </c>
      <c r="X328" s="289" t="str">
        <f t="shared" ref="X328:X391" si="142">IF($B328="C6410","ASSURANCES",IF($B328="C6510","ACHAT MATERIEL, MOBILIER",IF($B328="C6610","FRAIS MEDICAUX ET MUTUELLE ET REMBOURSEMENTS",IF($B328="C6611","MUTUELLE SANTE",IF($B328="C6710","IMOINS VALUES SUR TITRES",IF($B328="C6910","PROVISIONS SUR EMOLUMENTS",""))))))</f>
        <v/>
      </c>
      <c r="Y328" s="290" t="str">
        <f t="shared" si="131"/>
        <v/>
      </c>
      <c r="Z328" s="290" t="str">
        <f t="shared" si="134"/>
        <v/>
      </c>
      <c r="AA328" s="290" t="str">
        <f t="shared" si="135"/>
        <v/>
      </c>
      <c r="AB328" s="293" t="str">
        <f t="shared" ref="AB328:AB391" si="143">IF($B328="C5111",$AL$6,IF($B328="C5112",$AL$7,IF($B328="C5113",$AL$8,IF($B328="C5121",$AL$9,IF($B328="C5122",$AL$10,IF($B328="C5123",$AL$11,IF($B328="C5130",$AL$12,IF($B328="C5140",$AL$13,""))))))))</f>
        <v/>
      </c>
      <c r="AC328" s="293" t="str">
        <f t="shared" ref="AC328:AC391" si="144">IF($B328="C5150",$AL$14,IF($B328="C5160",$AL$15,IF($B328="C5170",$AL$16,IF($B328="C5180",$AL$17,IF($B328="C5190",$AL$18,IF($B328="C5190",$AL$19,""))))))</f>
        <v/>
      </c>
      <c r="AD328" s="293" t="str">
        <f t="shared" si="136"/>
        <v/>
      </c>
      <c r="AE328" s="293" t="str">
        <f t="shared" si="137"/>
        <v/>
      </c>
      <c r="AF328" s="295" t="str">
        <f t="shared" ref="AF328:AF391" si="145">IF($B328="C7001","PENSION 1",IF($B328="C7002","PENSION 2",IF($B328="C7003","PENSION 3",IF($B328="C7101","PENSION 4",IF($B328="C7102","PENSION 5",IF($B328="C7103","PENSION 6",IF($B328="C7104","PENSION 7","")))))))</f>
        <v/>
      </c>
      <c r="AG328" s="295" t="str">
        <f t="shared" ref="AG328:AG391" si="146">IF($B328="C7201","PENSION 8",IF($B328="C7301","PENSION 9",IF($B328="C7401","PENSION 10",IF($B328="C7501","CAF",IF($B328="C7601","RENTE VIAGERE",IF($B328="C7602","ENCAISSEMENT LOYERS",IF($B328="C7603","INTERETS PLACEMENTS","")))))))</f>
        <v/>
      </c>
      <c r="AH328" s="295" t="str">
        <f t="shared" ref="AH328:AH391" si="147">IF($B328="C7604","COUPONS ET PLUS VALUES SUR TITRES",IF($B328="C7605","ALS : VIREMENTS CAF",IF($B328="C7606","REMBOURSEMENT MUTUELLE",IF($B328="C7607","VENTE MAISON OU TERRAIN",IF($B328="C7608","VENTE MOBILIER",IF($B328="C7701","ENCAISSEMENT SUCCESSION",IF($B328="C7901","AUTRES RECETTES DIVERSES","")))))))</f>
        <v/>
      </c>
      <c r="AI328" s="295" t="str">
        <f t="shared" si="132"/>
        <v/>
      </c>
      <c r="AJ328" s="295" t="str">
        <f t="shared" si="133"/>
        <v/>
      </c>
      <c r="AS328" s="295" t="str">
        <f t="shared" si="138"/>
        <v/>
      </c>
    </row>
    <row r="329" spans="1:45">
      <c r="A329" s="334"/>
      <c r="B329" s="356"/>
      <c r="C329" s="290" t="str">
        <f>IF(COMPTE1!$V329&lt;&gt;"",COMPTE1!$V329,IF(COMPTE1!$W329&lt;&gt;"",COMPTE1!$W329,IF(COMPTE1!$X329&lt;&gt;"",COMPTE1!$X329,IF(COMPTE1!$AB329&lt;&gt;"",COMPTE1!$AB329,IF(COMPTE1!$AF329&lt;&gt;"",COMPTE1!$AF329,IF(COMPTE1!$AG329&lt;&gt;"",COMPTE1!$AG329,IF(COMPTE1!$AH329&lt;&gt;"",COMPTE1!$AH329,COMPTE1!$AC329)))))))</f>
        <v/>
      </c>
      <c r="D329" s="9"/>
      <c r="E329" s="308">
        <f t="shared" si="139"/>
        <v>0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319"/>
      <c r="U329" s="319"/>
      <c r="V329" s="289" t="str">
        <f t="shared" si="140"/>
        <v/>
      </c>
      <c r="W329" s="289" t="str">
        <f t="shared" si="141"/>
        <v/>
      </c>
      <c r="X329" s="289" t="str">
        <f t="shared" si="142"/>
        <v/>
      </c>
      <c r="Y329" s="290" t="str">
        <f t="shared" ref="Y329:Y392" si="148">IF($B329="C6810","FRAIS BANCAIRES",IF($B329="C6110","ENTRETIEN",IF($B329="C6111","VETURE",IF($B329="C6112","AIDES MENAGERES",IF($B329="C6210","LOYER, HOTEL",IF($B329="C6211","COPROPRIETE",IF($B329="C6212","EDF, EAU, TEL",IF($B329="C6213","DETTES",""))))))))</f>
        <v/>
      </c>
      <c r="Z329" s="290" t="str">
        <f t="shared" si="134"/>
        <v/>
      </c>
      <c r="AA329" s="290" t="str">
        <f t="shared" si="135"/>
        <v/>
      </c>
      <c r="AB329" s="293" t="str">
        <f t="shared" si="143"/>
        <v/>
      </c>
      <c r="AC329" s="293" t="str">
        <f t="shared" si="144"/>
        <v/>
      </c>
      <c r="AD329" s="293" t="str">
        <f t="shared" si="136"/>
        <v/>
      </c>
      <c r="AE329" s="293" t="str">
        <f t="shared" si="137"/>
        <v/>
      </c>
      <c r="AF329" s="295" t="str">
        <f t="shared" si="145"/>
        <v/>
      </c>
      <c r="AG329" s="295" t="str">
        <f t="shared" si="146"/>
        <v/>
      </c>
      <c r="AH329" s="295" t="str">
        <f t="shared" si="147"/>
        <v/>
      </c>
      <c r="AI329" s="295" t="str">
        <f t="shared" ref="AI329:AI392" si="149">IF($B329="C7001","PENSION 1",IF($B329="C7002","PENSION 2",IF($B329="C7003","PENSION 3",IF($B329="C7101","PENSION 4",IF($B329="C7102","PENSION 5",IF($B329="C7103","PENSION 6",IF($B329="C7104","PENSION 7","")))))))</f>
        <v/>
      </c>
      <c r="AJ329" s="295" t="str">
        <f t="shared" ref="AJ329:AJ392" si="150">IF($B329="C7201","PENSION 8",IF($B329="C7301","PENSION 9",IF($B329="C7401","PENSION 10",IF($B329="C7501","CAF",IF($B329="C7601","RENTE VIAGERE",IF($B329="C7602","ENCAISSEMENT LOYERS",IF($B329="C7603","INTERETS PLACEMENTS","")))))))</f>
        <v/>
      </c>
      <c r="AS329" s="295" t="str">
        <f t="shared" si="138"/>
        <v/>
      </c>
    </row>
    <row r="330" spans="1:45">
      <c r="A330" s="334"/>
      <c r="B330" s="356"/>
      <c r="C330" s="290" t="str">
        <f>IF(COMPTE1!$V330&lt;&gt;"",COMPTE1!$V330,IF(COMPTE1!$W330&lt;&gt;"",COMPTE1!$W330,IF(COMPTE1!$X330&lt;&gt;"",COMPTE1!$X330,IF(COMPTE1!$AB330&lt;&gt;"",COMPTE1!$AB330,IF(COMPTE1!$AF330&lt;&gt;"",COMPTE1!$AF330,IF(COMPTE1!$AG330&lt;&gt;"",COMPTE1!$AG330,IF(COMPTE1!$AH330&lt;&gt;"",COMPTE1!$AH330,COMPTE1!$AC330)))))))</f>
        <v/>
      </c>
      <c r="D330" s="9"/>
      <c r="E330" s="308">
        <f t="shared" si="139"/>
        <v>0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319"/>
      <c r="U330" s="319"/>
      <c r="V330" s="289" t="str">
        <f t="shared" si="140"/>
        <v/>
      </c>
      <c r="W330" s="289" t="str">
        <f t="shared" si="141"/>
        <v/>
      </c>
      <c r="X330" s="289" t="str">
        <f t="shared" si="142"/>
        <v/>
      </c>
      <c r="Y330" s="290" t="str">
        <f t="shared" si="148"/>
        <v/>
      </c>
      <c r="Z330" s="290" t="str">
        <f t="shared" si="134"/>
        <v/>
      </c>
      <c r="AA330" s="290" t="str">
        <f t="shared" si="135"/>
        <v/>
      </c>
      <c r="AB330" s="293" t="str">
        <f t="shared" si="143"/>
        <v/>
      </c>
      <c r="AC330" s="293" t="str">
        <f t="shared" si="144"/>
        <v/>
      </c>
      <c r="AD330" s="293" t="str">
        <f t="shared" si="136"/>
        <v/>
      </c>
      <c r="AE330" s="293" t="str">
        <f t="shared" si="137"/>
        <v/>
      </c>
      <c r="AF330" s="295" t="str">
        <f t="shared" si="145"/>
        <v/>
      </c>
      <c r="AG330" s="295" t="str">
        <f t="shared" si="146"/>
        <v/>
      </c>
      <c r="AH330" s="295" t="str">
        <f t="shared" si="147"/>
        <v/>
      </c>
      <c r="AI330" s="295" t="str">
        <f t="shared" si="149"/>
        <v/>
      </c>
      <c r="AJ330" s="295" t="str">
        <f t="shared" si="150"/>
        <v/>
      </c>
      <c r="AS330" s="295" t="str">
        <f t="shared" si="138"/>
        <v/>
      </c>
    </row>
    <row r="331" spans="1:45">
      <c r="A331" s="334"/>
      <c r="B331" s="356"/>
      <c r="C331" s="290" t="str">
        <f>IF(COMPTE1!$V331&lt;&gt;"",COMPTE1!$V331,IF(COMPTE1!$W331&lt;&gt;"",COMPTE1!$W331,IF(COMPTE1!$X331&lt;&gt;"",COMPTE1!$X331,IF(COMPTE1!$AB331&lt;&gt;"",COMPTE1!$AB331,IF(COMPTE1!$AF331&lt;&gt;"",COMPTE1!$AF331,IF(COMPTE1!$AG331&lt;&gt;"",COMPTE1!$AG331,IF(COMPTE1!$AH331&lt;&gt;"",COMPTE1!$AH331,COMPTE1!$AC331)))))))</f>
        <v/>
      </c>
      <c r="D331" s="9"/>
      <c r="E331" s="308">
        <f t="shared" si="139"/>
        <v>0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319"/>
      <c r="U331" s="319"/>
      <c r="V331" s="289" t="str">
        <f t="shared" si="140"/>
        <v/>
      </c>
      <c r="W331" s="289" t="str">
        <f t="shared" si="141"/>
        <v/>
      </c>
      <c r="X331" s="289" t="str">
        <f t="shared" si="142"/>
        <v/>
      </c>
      <c r="Y331" s="290" t="str">
        <f t="shared" si="148"/>
        <v/>
      </c>
      <c r="Z331" s="290" t="str">
        <f t="shared" si="134"/>
        <v/>
      </c>
      <c r="AA331" s="290" t="str">
        <f t="shared" si="135"/>
        <v/>
      </c>
      <c r="AB331" s="293" t="str">
        <f t="shared" si="143"/>
        <v/>
      </c>
      <c r="AC331" s="293" t="str">
        <f t="shared" si="144"/>
        <v/>
      </c>
      <c r="AD331" s="293" t="str">
        <f t="shared" si="136"/>
        <v/>
      </c>
      <c r="AE331" s="293" t="str">
        <f t="shared" si="137"/>
        <v/>
      </c>
      <c r="AF331" s="295" t="str">
        <f t="shared" si="145"/>
        <v/>
      </c>
      <c r="AG331" s="295" t="str">
        <f t="shared" si="146"/>
        <v/>
      </c>
      <c r="AH331" s="295" t="str">
        <f t="shared" si="147"/>
        <v/>
      </c>
      <c r="AI331" s="295" t="str">
        <f t="shared" si="149"/>
        <v/>
      </c>
      <c r="AJ331" s="295" t="str">
        <f t="shared" si="150"/>
        <v/>
      </c>
      <c r="AS331" s="295" t="str">
        <f t="shared" si="138"/>
        <v/>
      </c>
    </row>
    <row r="332" spans="1:45">
      <c r="A332" s="334"/>
      <c r="B332" s="356"/>
      <c r="C332" s="290" t="str">
        <f>IF(COMPTE1!$V332&lt;&gt;"",COMPTE1!$V332,IF(COMPTE1!$W332&lt;&gt;"",COMPTE1!$W332,IF(COMPTE1!$X332&lt;&gt;"",COMPTE1!$X332,IF(COMPTE1!$AB332&lt;&gt;"",COMPTE1!$AB332,IF(COMPTE1!$AF332&lt;&gt;"",COMPTE1!$AF332,IF(COMPTE1!$AG332&lt;&gt;"",COMPTE1!$AG332,IF(COMPTE1!$AH332&lt;&gt;"",COMPTE1!$AH332,COMPTE1!$AC332)))))))</f>
        <v/>
      </c>
      <c r="D332" s="9"/>
      <c r="E332" s="308">
        <f t="shared" si="139"/>
        <v>0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319"/>
      <c r="U332" s="319"/>
      <c r="V332" s="289" t="str">
        <f t="shared" si="140"/>
        <v/>
      </c>
      <c r="W332" s="289" t="str">
        <f t="shared" si="141"/>
        <v/>
      </c>
      <c r="X332" s="289" t="str">
        <f t="shared" si="142"/>
        <v/>
      </c>
      <c r="Y332" s="290" t="str">
        <f t="shared" si="148"/>
        <v/>
      </c>
      <c r="Z332" s="290" t="str">
        <f t="shared" si="134"/>
        <v/>
      </c>
      <c r="AA332" s="290" t="str">
        <f t="shared" si="135"/>
        <v/>
      </c>
      <c r="AB332" s="293" t="str">
        <f t="shared" si="143"/>
        <v/>
      </c>
      <c r="AC332" s="293" t="str">
        <f t="shared" si="144"/>
        <v/>
      </c>
      <c r="AD332" s="293" t="str">
        <f t="shared" si="136"/>
        <v/>
      </c>
      <c r="AE332" s="293" t="str">
        <f t="shared" si="137"/>
        <v/>
      </c>
      <c r="AF332" s="295" t="str">
        <f t="shared" si="145"/>
        <v/>
      </c>
      <c r="AG332" s="295" t="str">
        <f t="shared" si="146"/>
        <v/>
      </c>
      <c r="AH332" s="295" t="str">
        <f t="shared" si="147"/>
        <v/>
      </c>
      <c r="AI332" s="295" t="str">
        <f t="shared" si="149"/>
        <v/>
      </c>
      <c r="AJ332" s="295" t="str">
        <f t="shared" si="150"/>
        <v/>
      </c>
      <c r="AS332" s="295" t="str">
        <f t="shared" si="138"/>
        <v/>
      </c>
    </row>
    <row r="333" spans="1:45">
      <c r="A333" s="334"/>
      <c r="B333" s="356"/>
      <c r="C333" s="290" t="str">
        <f>IF(COMPTE1!$V333&lt;&gt;"",COMPTE1!$V333,IF(COMPTE1!$W333&lt;&gt;"",COMPTE1!$W333,IF(COMPTE1!$X333&lt;&gt;"",COMPTE1!$X333,IF(COMPTE1!$AB333&lt;&gt;"",COMPTE1!$AB333,IF(COMPTE1!$AF333&lt;&gt;"",COMPTE1!$AF333,IF(COMPTE1!$AG333&lt;&gt;"",COMPTE1!$AG333,IF(COMPTE1!$AH333&lt;&gt;"",COMPTE1!$AH333,COMPTE1!$AC333)))))))</f>
        <v/>
      </c>
      <c r="D333" s="9"/>
      <c r="E333" s="308">
        <f t="shared" si="139"/>
        <v>0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319"/>
      <c r="U333" s="319"/>
      <c r="V333" s="289" t="str">
        <f t="shared" si="140"/>
        <v/>
      </c>
      <c r="W333" s="289" t="str">
        <f t="shared" si="141"/>
        <v/>
      </c>
      <c r="X333" s="289" t="str">
        <f t="shared" si="142"/>
        <v/>
      </c>
      <c r="Y333" s="290" t="str">
        <f t="shared" si="148"/>
        <v/>
      </c>
      <c r="Z333" s="290" t="str">
        <f t="shared" si="134"/>
        <v/>
      </c>
      <c r="AA333" s="290" t="str">
        <f t="shared" si="135"/>
        <v/>
      </c>
      <c r="AB333" s="293" t="str">
        <f t="shared" si="143"/>
        <v/>
      </c>
      <c r="AC333" s="293" t="str">
        <f t="shared" si="144"/>
        <v/>
      </c>
      <c r="AD333" s="293" t="str">
        <f t="shared" si="136"/>
        <v/>
      </c>
      <c r="AE333" s="293" t="str">
        <f t="shared" si="137"/>
        <v/>
      </c>
      <c r="AF333" s="295" t="str">
        <f t="shared" si="145"/>
        <v/>
      </c>
      <c r="AG333" s="295" t="str">
        <f t="shared" si="146"/>
        <v/>
      </c>
      <c r="AH333" s="295" t="str">
        <f t="shared" si="147"/>
        <v/>
      </c>
      <c r="AI333" s="295" t="str">
        <f t="shared" si="149"/>
        <v/>
      </c>
      <c r="AJ333" s="295" t="str">
        <f t="shared" si="150"/>
        <v/>
      </c>
      <c r="AS333" s="295" t="str">
        <f t="shared" si="138"/>
        <v/>
      </c>
    </row>
    <row r="334" spans="1:45">
      <c r="A334" s="334"/>
      <c r="B334" s="356"/>
      <c r="C334" s="290" t="str">
        <f>IF(COMPTE1!$V334&lt;&gt;"",COMPTE1!$V334,IF(COMPTE1!$W334&lt;&gt;"",COMPTE1!$W334,IF(COMPTE1!$X334&lt;&gt;"",COMPTE1!$X334,IF(COMPTE1!$AB334&lt;&gt;"",COMPTE1!$AB334,IF(COMPTE1!$AF334&lt;&gt;"",COMPTE1!$AF334,IF(COMPTE1!$AG334&lt;&gt;"",COMPTE1!$AG334,IF(COMPTE1!$AH334&lt;&gt;"",COMPTE1!$AH334,COMPTE1!$AC334)))))))</f>
        <v/>
      </c>
      <c r="D334" s="9"/>
      <c r="E334" s="308">
        <f t="shared" si="139"/>
        <v>0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319"/>
      <c r="U334" s="319"/>
      <c r="V334" s="289" t="str">
        <f t="shared" si="140"/>
        <v/>
      </c>
      <c r="W334" s="289" t="str">
        <f t="shared" si="141"/>
        <v/>
      </c>
      <c r="X334" s="289" t="str">
        <f t="shared" si="142"/>
        <v/>
      </c>
      <c r="Y334" s="290" t="str">
        <f t="shared" si="148"/>
        <v/>
      </c>
      <c r="Z334" s="290" t="str">
        <f t="shared" si="134"/>
        <v/>
      </c>
      <c r="AA334" s="290" t="str">
        <f t="shared" si="135"/>
        <v/>
      </c>
      <c r="AB334" s="293" t="str">
        <f t="shared" si="143"/>
        <v/>
      </c>
      <c r="AC334" s="293" t="str">
        <f t="shared" si="144"/>
        <v/>
      </c>
      <c r="AD334" s="293" t="str">
        <f t="shared" si="136"/>
        <v/>
      </c>
      <c r="AE334" s="293" t="str">
        <f t="shared" si="137"/>
        <v/>
      </c>
      <c r="AF334" s="295" t="str">
        <f t="shared" si="145"/>
        <v/>
      </c>
      <c r="AG334" s="295" t="str">
        <f t="shared" si="146"/>
        <v/>
      </c>
      <c r="AH334" s="295" t="str">
        <f t="shared" si="147"/>
        <v/>
      </c>
      <c r="AI334" s="295" t="str">
        <f t="shared" si="149"/>
        <v/>
      </c>
      <c r="AJ334" s="295" t="str">
        <f t="shared" si="150"/>
        <v/>
      </c>
      <c r="AS334" s="295" t="str">
        <f t="shared" si="138"/>
        <v/>
      </c>
    </row>
    <row r="335" spans="1:45">
      <c r="A335" s="334"/>
      <c r="B335" s="356"/>
      <c r="C335" s="290" t="str">
        <f>IF(COMPTE1!$V335&lt;&gt;"",COMPTE1!$V335,IF(COMPTE1!$W335&lt;&gt;"",COMPTE1!$W335,IF(COMPTE1!$X335&lt;&gt;"",COMPTE1!$X335,IF(COMPTE1!$AB335&lt;&gt;"",COMPTE1!$AB335,IF(COMPTE1!$AF335&lt;&gt;"",COMPTE1!$AF335,IF(COMPTE1!$AG335&lt;&gt;"",COMPTE1!$AG335,IF(COMPTE1!$AH335&lt;&gt;"",COMPTE1!$AH335,COMPTE1!$AC335)))))))</f>
        <v/>
      </c>
      <c r="D335" s="9"/>
      <c r="E335" s="308">
        <f t="shared" si="139"/>
        <v>0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319"/>
      <c r="U335" s="319"/>
      <c r="V335" s="289" t="str">
        <f t="shared" si="140"/>
        <v/>
      </c>
      <c r="W335" s="289" t="str">
        <f t="shared" si="141"/>
        <v/>
      </c>
      <c r="X335" s="289" t="str">
        <f t="shared" si="142"/>
        <v/>
      </c>
      <c r="Y335" s="290" t="str">
        <f t="shared" si="148"/>
        <v/>
      </c>
      <c r="Z335" s="290" t="str">
        <f t="shared" si="134"/>
        <v/>
      </c>
      <c r="AA335" s="290" t="str">
        <f t="shared" si="135"/>
        <v/>
      </c>
      <c r="AB335" s="293" t="str">
        <f t="shared" si="143"/>
        <v/>
      </c>
      <c r="AC335" s="293" t="str">
        <f t="shared" si="144"/>
        <v/>
      </c>
      <c r="AD335" s="293" t="str">
        <f t="shared" si="136"/>
        <v/>
      </c>
      <c r="AE335" s="293" t="str">
        <f t="shared" si="137"/>
        <v/>
      </c>
      <c r="AF335" s="295" t="str">
        <f t="shared" si="145"/>
        <v/>
      </c>
      <c r="AG335" s="295" t="str">
        <f t="shared" si="146"/>
        <v/>
      </c>
      <c r="AH335" s="295" t="str">
        <f t="shared" si="147"/>
        <v/>
      </c>
      <c r="AI335" s="295" t="str">
        <f t="shared" si="149"/>
        <v/>
      </c>
      <c r="AJ335" s="295" t="str">
        <f t="shared" si="150"/>
        <v/>
      </c>
      <c r="AS335" s="295" t="str">
        <f t="shared" si="138"/>
        <v/>
      </c>
    </row>
    <row r="336" spans="1:45">
      <c r="A336" s="334"/>
      <c r="B336" s="356"/>
      <c r="C336" s="290" t="str">
        <f>IF(COMPTE1!$V336&lt;&gt;"",COMPTE1!$V336,IF(COMPTE1!$W336&lt;&gt;"",COMPTE1!$W336,IF(COMPTE1!$X336&lt;&gt;"",COMPTE1!$X336,IF(COMPTE1!$AB336&lt;&gt;"",COMPTE1!$AB336,IF(COMPTE1!$AF336&lt;&gt;"",COMPTE1!$AF336,IF(COMPTE1!$AG336&lt;&gt;"",COMPTE1!$AG336,IF(COMPTE1!$AH336&lt;&gt;"",COMPTE1!$AH336,COMPTE1!$AC336)))))))</f>
        <v/>
      </c>
      <c r="D336" s="9"/>
      <c r="E336" s="308">
        <f t="shared" si="139"/>
        <v>0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319"/>
      <c r="U336" s="319"/>
      <c r="V336" s="289" t="str">
        <f t="shared" si="140"/>
        <v/>
      </c>
      <c r="W336" s="289" t="str">
        <f t="shared" si="141"/>
        <v/>
      </c>
      <c r="X336" s="289" t="str">
        <f t="shared" si="142"/>
        <v/>
      </c>
      <c r="Y336" s="290" t="str">
        <f t="shared" si="148"/>
        <v/>
      </c>
      <c r="Z336" s="290" t="str">
        <f t="shared" si="134"/>
        <v/>
      </c>
      <c r="AA336" s="290" t="str">
        <f t="shared" si="135"/>
        <v/>
      </c>
      <c r="AB336" s="293" t="str">
        <f t="shared" si="143"/>
        <v/>
      </c>
      <c r="AC336" s="293" t="str">
        <f t="shared" si="144"/>
        <v/>
      </c>
      <c r="AD336" s="293" t="str">
        <f t="shared" si="136"/>
        <v/>
      </c>
      <c r="AE336" s="293" t="str">
        <f t="shared" si="137"/>
        <v/>
      </c>
      <c r="AF336" s="295" t="str">
        <f t="shared" si="145"/>
        <v/>
      </c>
      <c r="AG336" s="295" t="str">
        <f t="shared" si="146"/>
        <v/>
      </c>
      <c r="AH336" s="295" t="str">
        <f t="shared" si="147"/>
        <v/>
      </c>
      <c r="AI336" s="295" t="str">
        <f t="shared" si="149"/>
        <v/>
      </c>
      <c r="AJ336" s="295" t="str">
        <f t="shared" si="150"/>
        <v/>
      </c>
      <c r="AS336" s="295" t="str">
        <f t="shared" si="138"/>
        <v/>
      </c>
    </row>
    <row r="337" spans="1:45">
      <c r="A337" s="334"/>
      <c r="B337" s="356"/>
      <c r="C337" s="290" t="str">
        <f>IF(COMPTE1!$V337&lt;&gt;"",COMPTE1!$V337,IF(COMPTE1!$W337&lt;&gt;"",COMPTE1!$W337,IF(COMPTE1!$X337&lt;&gt;"",COMPTE1!$X337,IF(COMPTE1!$AB337&lt;&gt;"",COMPTE1!$AB337,IF(COMPTE1!$AF337&lt;&gt;"",COMPTE1!$AF337,IF(COMPTE1!$AG337&lt;&gt;"",COMPTE1!$AG337,IF(COMPTE1!$AH337&lt;&gt;"",COMPTE1!$AH337,COMPTE1!$AC337)))))))</f>
        <v/>
      </c>
      <c r="D337" s="9"/>
      <c r="E337" s="308">
        <f t="shared" si="139"/>
        <v>0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319"/>
      <c r="U337" s="319"/>
      <c r="V337" s="289" t="str">
        <f t="shared" si="140"/>
        <v/>
      </c>
      <c r="W337" s="289" t="str">
        <f t="shared" si="141"/>
        <v/>
      </c>
      <c r="X337" s="289" t="str">
        <f t="shared" si="142"/>
        <v/>
      </c>
      <c r="Y337" s="290" t="str">
        <f t="shared" si="148"/>
        <v/>
      </c>
      <c r="Z337" s="290" t="str">
        <f t="shared" si="134"/>
        <v/>
      </c>
      <c r="AA337" s="290" t="str">
        <f t="shared" si="135"/>
        <v/>
      </c>
      <c r="AB337" s="293" t="str">
        <f t="shared" si="143"/>
        <v/>
      </c>
      <c r="AC337" s="293" t="str">
        <f t="shared" si="144"/>
        <v/>
      </c>
      <c r="AD337" s="293" t="str">
        <f t="shared" si="136"/>
        <v/>
      </c>
      <c r="AE337" s="293" t="str">
        <f t="shared" si="137"/>
        <v/>
      </c>
      <c r="AF337" s="295" t="str">
        <f t="shared" si="145"/>
        <v/>
      </c>
      <c r="AG337" s="295" t="str">
        <f t="shared" si="146"/>
        <v/>
      </c>
      <c r="AH337" s="295" t="str">
        <f t="shared" si="147"/>
        <v/>
      </c>
      <c r="AI337" s="295" t="str">
        <f t="shared" si="149"/>
        <v/>
      </c>
      <c r="AJ337" s="295" t="str">
        <f t="shared" si="150"/>
        <v/>
      </c>
      <c r="AS337" s="295" t="str">
        <f t="shared" si="138"/>
        <v/>
      </c>
    </row>
    <row r="338" spans="1:45">
      <c r="A338" s="334"/>
      <c r="B338" s="356"/>
      <c r="C338" s="290" t="str">
        <f>IF(COMPTE1!$V338&lt;&gt;"",COMPTE1!$V338,IF(COMPTE1!$W338&lt;&gt;"",COMPTE1!$W338,IF(COMPTE1!$X338&lt;&gt;"",COMPTE1!$X338,IF(COMPTE1!$AB338&lt;&gt;"",COMPTE1!$AB338,IF(COMPTE1!$AF338&lt;&gt;"",COMPTE1!$AF338,IF(COMPTE1!$AG338&lt;&gt;"",COMPTE1!$AG338,IF(COMPTE1!$AH338&lt;&gt;"",COMPTE1!$AH338,COMPTE1!$AC338)))))))</f>
        <v/>
      </c>
      <c r="D338" s="9"/>
      <c r="E338" s="308">
        <f t="shared" si="139"/>
        <v>0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319"/>
      <c r="U338" s="319"/>
      <c r="V338" s="289" t="str">
        <f t="shared" si="140"/>
        <v/>
      </c>
      <c r="W338" s="289" t="str">
        <f t="shared" si="141"/>
        <v/>
      </c>
      <c r="X338" s="289" t="str">
        <f t="shared" si="142"/>
        <v/>
      </c>
      <c r="Y338" s="290" t="str">
        <f t="shared" si="148"/>
        <v/>
      </c>
      <c r="Z338" s="290" t="str">
        <f t="shared" si="134"/>
        <v/>
      </c>
      <c r="AA338" s="290" t="str">
        <f t="shared" si="135"/>
        <v/>
      </c>
      <c r="AB338" s="293" t="str">
        <f t="shared" si="143"/>
        <v/>
      </c>
      <c r="AC338" s="293" t="str">
        <f t="shared" si="144"/>
        <v/>
      </c>
      <c r="AD338" s="293" t="str">
        <f t="shared" si="136"/>
        <v/>
      </c>
      <c r="AE338" s="293" t="str">
        <f t="shared" si="137"/>
        <v/>
      </c>
      <c r="AF338" s="295" t="str">
        <f t="shared" si="145"/>
        <v/>
      </c>
      <c r="AG338" s="295" t="str">
        <f t="shared" si="146"/>
        <v/>
      </c>
      <c r="AH338" s="295" t="str">
        <f t="shared" si="147"/>
        <v/>
      </c>
      <c r="AI338" s="295" t="str">
        <f t="shared" si="149"/>
        <v/>
      </c>
      <c r="AJ338" s="295" t="str">
        <f t="shared" si="150"/>
        <v/>
      </c>
      <c r="AS338" s="295" t="str">
        <f t="shared" si="138"/>
        <v/>
      </c>
    </row>
    <row r="339" spans="1:45">
      <c r="A339" s="334"/>
      <c r="B339" s="356"/>
      <c r="C339" s="290" t="str">
        <f>IF(COMPTE1!$V339&lt;&gt;"",COMPTE1!$V339,IF(COMPTE1!$W339&lt;&gt;"",COMPTE1!$W339,IF(COMPTE1!$X339&lt;&gt;"",COMPTE1!$X339,IF(COMPTE1!$AB339&lt;&gt;"",COMPTE1!$AB339,IF(COMPTE1!$AF339&lt;&gt;"",COMPTE1!$AF339,IF(COMPTE1!$AG339&lt;&gt;"",COMPTE1!$AG339,IF(COMPTE1!$AH339&lt;&gt;"",COMPTE1!$AH339,COMPTE1!$AC339)))))))</f>
        <v/>
      </c>
      <c r="D339" s="9"/>
      <c r="E339" s="308">
        <f t="shared" si="139"/>
        <v>0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319"/>
      <c r="U339" s="319"/>
      <c r="V339" s="289" t="str">
        <f t="shared" si="140"/>
        <v/>
      </c>
      <c r="W339" s="289" t="str">
        <f t="shared" si="141"/>
        <v/>
      </c>
      <c r="X339" s="289" t="str">
        <f t="shared" si="142"/>
        <v/>
      </c>
      <c r="Y339" s="290" t="str">
        <f t="shared" si="148"/>
        <v/>
      </c>
      <c r="Z339" s="290" t="str">
        <f t="shared" si="134"/>
        <v/>
      </c>
      <c r="AA339" s="290" t="str">
        <f t="shared" si="135"/>
        <v/>
      </c>
      <c r="AB339" s="293" t="str">
        <f t="shared" si="143"/>
        <v/>
      </c>
      <c r="AC339" s="293" t="str">
        <f t="shared" si="144"/>
        <v/>
      </c>
      <c r="AD339" s="293" t="str">
        <f t="shared" si="136"/>
        <v/>
      </c>
      <c r="AE339" s="293" t="str">
        <f t="shared" si="137"/>
        <v/>
      </c>
      <c r="AF339" s="295" t="str">
        <f t="shared" si="145"/>
        <v/>
      </c>
      <c r="AG339" s="295" t="str">
        <f t="shared" si="146"/>
        <v/>
      </c>
      <c r="AH339" s="295" t="str">
        <f t="shared" si="147"/>
        <v/>
      </c>
      <c r="AI339" s="295" t="str">
        <f t="shared" si="149"/>
        <v/>
      </c>
      <c r="AJ339" s="295" t="str">
        <f t="shared" si="150"/>
        <v/>
      </c>
      <c r="AS339" s="295" t="str">
        <f t="shared" si="138"/>
        <v/>
      </c>
    </row>
    <row r="340" spans="1:45">
      <c r="A340" s="334"/>
      <c r="B340" s="356"/>
      <c r="C340" s="290" t="str">
        <f>IF(COMPTE1!$V340&lt;&gt;"",COMPTE1!$V340,IF(COMPTE1!$W340&lt;&gt;"",COMPTE1!$W340,IF(COMPTE1!$X340&lt;&gt;"",COMPTE1!$X340,IF(COMPTE1!$AB340&lt;&gt;"",COMPTE1!$AB340,IF(COMPTE1!$AF340&lt;&gt;"",COMPTE1!$AF340,IF(COMPTE1!$AG340&lt;&gt;"",COMPTE1!$AG340,IF(COMPTE1!$AH340&lt;&gt;"",COMPTE1!$AH340,COMPTE1!$AC340)))))))</f>
        <v/>
      </c>
      <c r="D340" s="9"/>
      <c r="E340" s="308">
        <f t="shared" si="139"/>
        <v>0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319"/>
      <c r="U340" s="319"/>
      <c r="V340" s="289" t="str">
        <f t="shared" si="140"/>
        <v/>
      </c>
      <c r="W340" s="289" t="str">
        <f t="shared" si="141"/>
        <v/>
      </c>
      <c r="X340" s="289" t="str">
        <f t="shared" si="142"/>
        <v/>
      </c>
      <c r="Y340" s="290" t="str">
        <f t="shared" si="148"/>
        <v/>
      </c>
      <c r="Z340" s="290" t="str">
        <f t="shared" si="134"/>
        <v/>
      </c>
      <c r="AA340" s="290" t="str">
        <f t="shared" si="135"/>
        <v/>
      </c>
      <c r="AB340" s="293" t="str">
        <f t="shared" si="143"/>
        <v/>
      </c>
      <c r="AC340" s="293" t="str">
        <f t="shared" si="144"/>
        <v/>
      </c>
      <c r="AD340" s="293" t="str">
        <f t="shared" si="136"/>
        <v/>
      </c>
      <c r="AE340" s="293" t="str">
        <f t="shared" si="137"/>
        <v/>
      </c>
      <c r="AF340" s="295" t="str">
        <f t="shared" si="145"/>
        <v/>
      </c>
      <c r="AG340" s="295" t="str">
        <f t="shared" si="146"/>
        <v/>
      </c>
      <c r="AH340" s="295" t="str">
        <f t="shared" si="147"/>
        <v/>
      </c>
      <c r="AI340" s="295" t="str">
        <f t="shared" si="149"/>
        <v/>
      </c>
      <c r="AJ340" s="295" t="str">
        <f t="shared" si="150"/>
        <v/>
      </c>
      <c r="AS340" s="295" t="str">
        <f t="shared" si="138"/>
        <v/>
      </c>
    </row>
    <row r="341" spans="1:45">
      <c r="A341" s="334"/>
      <c r="B341" s="356"/>
      <c r="C341" s="290" t="str">
        <f>IF(COMPTE1!$V341&lt;&gt;"",COMPTE1!$V341,IF(COMPTE1!$W341&lt;&gt;"",COMPTE1!$W341,IF(COMPTE1!$X341&lt;&gt;"",COMPTE1!$X341,IF(COMPTE1!$AB341&lt;&gt;"",COMPTE1!$AB341,IF(COMPTE1!$AF341&lt;&gt;"",COMPTE1!$AF341,IF(COMPTE1!$AG341&lt;&gt;"",COMPTE1!$AG341,IF(COMPTE1!$AH341&lt;&gt;"",COMPTE1!$AH341,COMPTE1!$AC341)))))))</f>
        <v/>
      </c>
      <c r="D341" s="9"/>
      <c r="E341" s="308">
        <f t="shared" si="139"/>
        <v>0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319"/>
      <c r="U341" s="319"/>
      <c r="V341" s="289" t="str">
        <f t="shared" si="140"/>
        <v/>
      </c>
      <c r="W341" s="289" t="str">
        <f t="shared" si="141"/>
        <v/>
      </c>
      <c r="X341" s="289" t="str">
        <f t="shared" si="142"/>
        <v/>
      </c>
      <c r="Y341" s="290" t="str">
        <f t="shared" si="148"/>
        <v/>
      </c>
      <c r="Z341" s="290" t="str">
        <f t="shared" si="134"/>
        <v/>
      </c>
      <c r="AA341" s="290" t="str">
        <f t="shared" si="135"/>
        <v/>
      </c>
      <c r="AB341" s="293" t="str">
        <f t="shared" si="143"/>
        <v/>
      </c>
      <c r="AC341" s="293" t="str">
        <f t="shared" si="144"/>
        <v/>
      </c>
      <c r="AD341" s="293" t="str">
        <f t="shared" si="136"/>
        <v/>
      </c>
      <c r="AE341" s="293" t="str">
        <f t="shared" si="137"/>
        <v/>
      </c>
      <c r="AF341" s="295" t="str">
        <f t="shared" si="145"/>
        <v/>
      </c>
      <c r="AG341" s="295" t="str">
        <f t="shared" si="146"/>
        <v/>
      </c>
      <c r="AH341" s="295" t="str">
        <f t="shared" si="147"/>
        <v/>
      </c>
      <c r="AI341" s="295" t="str">
        <f t="shared" si="149"/>
        <v/>
      </c>
      <c r="AJ341" s="295" t="str">
        <f t="shared" si="150"/>
        <v/>
      </c>
      <c r="AS341" s="295" t="str">
        <f t="shared" si="138"/>
        <v/>
      </c>
    </row>
    <row r="342" spans="1:45">
      <c r="A342" s="334"/>
      <c r="B342" s="356"/>
      <c r="C342" s="290" t="str">
        <f>IF(COMPTE1!$V342&lt;&gt;"",COMPTE1!$V342,IF(COMPTE1!$W342&lt;&gt;"",COMPTE1!$W342,IF(COMPTE1!$X342&lt;&gt;"",COMPTE1!$X342,IF(COMPTE1!$AB342&lt;&gt;"",COMPTE1!$AB342,IF(COMPTE1!$AF342&lt;&gt;"",COMPTE1!$AF342,IF(COMPTE1!$AG342&lt;&gt;"",COMPTE1!$AG342,IF(COMPTE1!$AH342&lt;&gt;"",COMPTE1!$AH342,COMPTE1!$AC342)))))))</f>
        <v/>
      </c>
      <c r="D342" s="9"/>
      <c r="E342" s="308">
        <f t="shared" si="139"/>
        <v>0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319"/>
      <c r="U342" s="319"/>
      <c r="V342" s="289" t="str">
        <f t="shared" si="140"/>
        <v/>
      </c>
      <c r="W342" s="289" t="str">
        <f t="shared" si="141"/>
        <v/>
      </c>
      <c r="X342" s="289" t="str">
        <f t="shared" si="142"/>
        <v/>
      </c>
      <c r="Y342" s="290" t="str">
        <f t="shared" si="148"/>
        <v/>
      </c>
      <c r="Z342" s="290" t="str">
        <f t="shared" si="134"/>
        <v/>
      </c>
      <c r="AA342" s="290" t="str">
        <f t="shared" si="135"/>
        <v/>
      </c>
      <c r="AB342" s="293" t="str">
        <f t="shared" si="143"/>
        <v/>
      </c>
      <c r="AC342" s="293" t="str">
        <f t="shared" si="144"/>
        <v/>
      </c>
      <c r="AD342" s="293" t="str">
        <f t="shared" si="136"/>
        <v/>
      </c>
      <c r="AE342" s="293" t="str">
        <f t="shared" si="137"/>
        <v/>
      </c>
      <c r="AF342" s="295" t="str">
        <f t="shared" si="145"/>
        <v/>
      </c>
      <c r="AG342" s="295" t="str">
        <f t="shared" si="146"/>
        <v/>
      </c>
      <c r="AH342" s="295" t="str">
        <f t="shared" si="147"/>
        <v/>
      </c>
      <c r="AI342" s="295" t="str">
        <f t="shared" si="149"/>
        <v/>
      </c>
      <c r="AJ342" s="295" t="str">
        <f t="shared" si="150"/>
        <v/>
      </c>
      <c r="AS342" s="295" t="str">
        <f t="shared" si="138"/>
        <v/>
      </c>
    </row>
    <row r="343" spans="1:45">
      <c r="A343" s="334"/>
      <c r="B343" s="356"/>
      <c r="C343" s="290" t="str">
        <f>IF(COMPTE1!$V343&lt;&gt;"",COMPTE1!$V343,IF(COMPTE1!$W343&lt;&gt;"",COMPTE1!$W343,IF(COMPTE1!$X343&lt;&gt;"",COMPTE1!$X343,IF(COMPTE1!$AB343&lt;&gt;"",COMPTE1!$AB343,IF(COMPTE1!$AF343&lt;&gt;"",COMPTE1!$AF343,IF(COMPTE1!$AG343&lt;&gt;"",COMPTE1!$AG343,IF(COMPTE1!$AH343&lt;&gt;"",COMPTE1!$AH343,COMPTE1!$AC343)))))))</f>
        <v/>
      </c>
      <c r="D343" s="9"/>
      <c r="E343" s="308">
        <f t="shared" si="139"/>
        <v>0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319"/>
      <c r="U343" s="319"/>
      <c r="V343" s="289" t="str">
        <f t="shared" si="140"/>
        <v/>
      </c>
      <c r="W343" s="289" t="str">
        <f t="shared" si="141"/>
        <v/>
      </c>
      <c r="X343" s="289" t="str">
        <f t="shared" si="142"/>
        <v/>
      </c>
      <c r="Y343" s="290" t="str">
        <f t="shared" si="148"/>
        <v/>
      </c>
      <c r="Z343" s="290" t="str">
        <f t="shared" si="134"/>
        <v/>
      </c>
      <c r="AA343" s="290" t="str">
        <f t="shared" si="135"/>
        <v/>
      </c>
      <c r="AB343" s="293" t="str">
        <f t="shared" si="143"/>
        <v/>
      </c>
      <c r="AC343" s="293" t="str">
        <f t="shared" si="144"/>
        <v/>
      </c>
      <c r="AD343" s="293" t="str">
        <f t="shared" si="136"/>
        <v/>
      </c>
      <c r="AE343" s="293" t="str">
        <f t="shared" si="137"/>
        <v/>
      </c>
      <c r="AF343" s="295" t="str">
        <f t="shared" si="145"/>
        <v/>
      </c>
      <c r="AG343" s="295" t="str">
        <f t="shared" si="146"/>
        <v/>
      </c>
      <c r="AH343" s="295" t="str">
        <f t="shared" si="147"/>
        <v/>
      </c>
      <c r="AI343" s="295" t="str">
        <f t="shared" si="149"/>
        <v/>
      </c>
      <c r="AJ343" s="295" t="str">
        <f t="shared" si="150"/>
        <v/>
      </c>
      <c r="AS343" s="295" t="str">
        <f t="shared" si="138"/>
        <v/>
      </c>
    </row>
    <row r="344" spans="1:45">
      <c r="A344" s="334"/>
      <c r="B344" s="356"/>
      <c r="C344" s="290" t="str">
        <f>IF(COMPTE1!$V344&lt;&gt;"",COMPTE1!$V344,IF(COMPTE1!$W344&lt;&gt;"",COMPTE1!$W344,IF(COMPTE1!$X344&lt;&gt;"",COMPTE1!$X344,IF(COMPTE1!$AB344&lt;&gt;"",COMPTE1!$AB344,IF(COMPTE1!$AF344&lt;&gt;"",COMPTE1!$AF344,IF(COMPTE1!$AG344&lt;&gt;"",COMPTE1!$AG344,IF(COMPTE1!$AH344&lt;&gt;"",COMPTE1!$AH344,COMPTE1!$AC344)))))))</f>
        <v/>
      </c>
      <c r="D344" s="9"/>
      <c r="E344" s="308">
        <f t="shared" si="139"/>
        <v>0</v>
      </c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319"/>
      <c r="U344" s="319"/>
      <c r="V344" s="289" t="str">
        <f t="shared" si="140"/>
        <v/>
      </c>
      <c r="W344" s="289" t="str">
        <f t="shared" si="141"/>
        <v/>
      </c>
      <c r="X344" s="289" t="str">
        <f t="shared" si="142"/>
        <v/>
      </c>
      <c r="Y344" s="290" t="str">
        <f t="shared" si="148"/>
        <v/>
      </c>
      <c r="Z344" s="290" t="str">
        <f t="shared" si="134"/>
        <v/>
      </c>
      <c r="AA344" s="290" t="str">
        <f t="shared" si="135"/>
        <v/>
      </c>
      <c r="AB344" s="293" t="str">
        <f t="shared" si="143"/>
        <v/>
      </c>
      <c r="AC344" s="293" t="str">
        <f t="shared" si="144"/>
        <v/>
      </c>
      <c r="AD344" s="293" t="str">
        <f t="shared" si="136"/>
        <v/>
      </c>
      <c r="AE344" s="293" t="str">
        <f t="shared" si="137"/>
        <v/>
      </c>
      <c r="AF344" s="295" t="str">
        <f t="shared" si="145"/>
        <v/>
      </c>
      <c r="AG344" s="295" t="str">
        <f t="shared" si="146"/>
        <v/>
      </c>
      <c r="AH344" s="295" t="str">
        <f t="shared" si="147"/>
        <v/>
      </c>
      <c r="AI344" s="295" t="str">
        <f t="shared" si="149"/>
        <v/>
      </c>
      <c r="AJ344" s="295" t="str">
        <f t="shared" si="150"/>
        <v/>
      </c>
      <c r="AS344" s="295" t="str">
        <f t="shared" si="138"/>
        <v/>
      </c>
    </row>
    <row r="345" spans="1:45">
      <c r="A345" s="334"/>
      <c r="B345" s="356"/>
      <c r="C345" s="290" t="str">
        <f>IF(COMPTE1!$V345&lt;&gt;"",COMPTE1!$V345,IF(COMPTE1!$W345&lt;&gt;"",COMPTE1!$W345,IF(COMPTE1!$X345&lt;&gt;"",COMPTE1!$X345,IF(COMPTE1!$AB345&lt;&gt;"",COMPTE1!$AB345,IF(COMPTE1!$AF345&lt;&gt;"",COMPTE1!$AF345,IF(COMPTE1!$AG345&lt;&gt;"",COMPTE1!$AG345,IF(COMPTE1!$AH345&lt;&gt;"",COMPTE1!$AH345,COMPTE1!$AC345)))))))</f>
        <v/>
      </c>
      <c r="D345" s="9"/>
      <c r="E345" s="308">
        <f t="shared" si="139"/>
        <v>0</v>
      </c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319"/>
      <c r="U345" s="319"/>
      <c r="V345" s="289" t="str">
        <f t="shared" si="140"/>
        <v/>
      </c>
      <c r="W345" s="289" t="str">
        <f t="shared" si="141"/>
        <v/>
      </c>
      <c r="X345" s="289" t="str">
        <f t="shared" si="142"/>
        <v/>
      </c>
      <c r="Y345" s="290" t="str">
        <f t="shared" si="148"/>
        <v/>
      </c>
      <c r="Z345" s="290" t="str">
        <f t="shared" si="134"/>
        <v/>
      </c>
      <c r="AA345" s="290" t="str">
        <f t="shared" si="135"/>
        <v/>
      </c>
      <c r="AB345" s="293" t="str">
        <f t="shared" si="143"/>
        <v/>
      </c>
      <c r="AC345" s="293" t="str">
        <f t="shared" si="144"/>
        <v/>
      </c>
      <c r="AD345" s="293" t="str">
        <f t="shared" si="136"/>
        <v/>
      </c>
      <c r="AE345" s="293" t="str">
        <f t="shared" si="137"/>
        <v/>
      </c>
      <c r="AF345" s="295" t="str">
        <f t="shared" si="145"/>
        <v/>
      </c>
      <c r="AG345" s="295" t="str">
        <f t="shared" si="146"/>
        <v/>
      </c>
      <c r="AH345" s="295" t="str">
        <f t="shared" si="147"/>
        <v/>
      </c>
      <c r="AI345" s="295" t="str">
        <f t="shared" si="149"/>
        <v/>
      </c>
      <c r="AJ345" s="295" t="str">
        <f t="shared" si="150"/>
        <v/>
      </c>
      <c r="AS345" s="295" t="str">
        <f t="shared" si="138"/>
        <v/>
      </c>
    </row>
    <row r="346" spans="1:45">
      <c r="A346" s="334"/>
      <c r="B346" s="356"/>
      <c r="C346" s="290" t="str">
        <f>IF(COMPTE1!$V346&lt;&gt;"",COMPTE1!$V346,IF(COMPTE1!$W346&lt;&gt;"",COMPTE1!$W346,IF(COMPTE1!$X346&lt;&gt;"",COMPTE1!$X346,IF(COMPTE1!$AB346&lt;&gt;"",COMPTE1!$AB346,IF(COMPTE1!$AF346&lt;&gt;"",COMPTE1!$AF346,IF(COMPTE1!$AG346&lt;&gt;"",COMPTE1!$AG346,IF(COMPTE1!$AH346&lt;&gt;"",COMPTE1!$AH346,COMPTE1!$AC346)))))))</f>
        <v/>
      </c>
      <c r="D346" s="9"/>
      <c r="E346" s="308">
        <f t="shared" si="139"/>
        <v>0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319"/>
      <c r="U346" s="319"/>
      <c r="V346" s="289" t="str">
        <f t="shared" si="140"/>
        <v/>
      </c>
      <c r="W346" s="289" t="str">
        <f t="shared" si="141"/>
        <v/>
      </c>
      <c r="X346" s="289" t="str">
        <f t="shared" si="142"/>
        <v/>
      </c>
      <c r="Y346" s="290" t="str">
        <f t="shared" si="148"/>
        <v/>
      </c>
      <c r="Z346" s="290" t="str">
        <f t="shared" si="134"/>
        <v/>
      </c>
      <c r="AA346" s="290" t="str">
        <f t="shared" si="135"/>
        <v/>
      </c>
      <c r="AB346" s="293" t="str">
        <f t="shared" si="143"/>
        <v/>
      </c>
      <c r="AC346" s="293" t="str">
        <f t="shared" si="144"/>
        <v/>
      </c>
      <c r="AD346" s="293" t="str">
        <f t="shared" si="136"/>
        <v/>
      </c>
      <c r="AE346" s="293" t="str">
        <f t="shared" si="137"/>
        <v/>
      </c>
      <c r="AF346" s="295" t="str">
        <f t="shared" si="145"/>
        <v/>
      </c>
      <c r="AG346" s="295" t="str">
        <f t="shared" si="146"/>
        <v/>
      </c>
      <c r="AH346" s="295" t="str">
        <f t="shared" si="147"/>
        <v/>
      </c>
      <c r="AI346" s="295" t="str">
        <f t="shared" si="149"/>
        <v/>
      </c>
      <c r="AJ346" s="295" t="str">
        <f t="shared" si="150"/>
        <v/>
      </c>
      <c r="AS346" s="295" t="str">
        <f t="shared" si="138"/>
        <v/>
      </c>
    </row>
    <row r="347" spans="1:45">
      <c r="A347" s="334"/>
      <c r="B347" s="356"/>
      <c r="C347" s="290" t="str">
        <f>IF(COMPTE1!$V347&lt;&gt;"",COMPTE1!$V347,IF(COMPTE1!$W347&lt;&gt;"",COMPTE1!$W347,IF(COMPTE1!$X347&lt;&gt;"",COMPTE1!$X347,IF(COMPTE1!$AB347&lt;&gt;"",COMPTE1!$AB347,IF(COMPTE1!$AF347&lt;&gt;"",COMPTE1!$AF347,IF(COMPTE1!$AG347&lt;&gt;"",COMPTE1!$AG347,IF(COMPTE1!$AH347&lt;&gt;"",COMPTE1!$AH347,COMPTE1!$AC347)))))))</f>
        <v/>
      </c>
      <c r="D347" s="9"/>
      <c r="E347" s="308">
        <f t="shared" si="139"/>
        <v>0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319"/>
      <c r="U347" s="319"/>
      <c r="V347" s="289" t="str">
        <f t="shared" si="140"/>
        <v/>
      </c>
      <c r="W347" s="289" t="str">
        <f t="shared" si="141"/>
        <v/>
      </c>
      <c r="X347" s="289" t="str">
        <f t="shared" si="142"/>
        <v/>
      </c>
      <c r="Y347" s="290" t="str">
        <f t="shared" si="148"/>
        <v/>
      </c>
      <c r="Z347" s="290" t="str">
        <f t="shared" si="134"/>
        <v/>
      </c>
      <c r="AA347" s="290" t="str">
        <f t="shared" si="135"/>
        <v/>
      </c>
      <c r="AB347" s="293" t="str">
        <f t="shared" si="143"/>
        <v/>
      </c>
      <c r="AC347" s="293" t="str">
        <f t="shared" si="144"/>
        <v/>
      </c>
      <c r="AD347" s="293" t="str">
        <f t="shared" si="136"/>
        <v/>
      </c>
      <c r="AE347" s="293" t="str">
        <f t="shared" si="137"/>
        <v/>
      </c>
      <c r="AF347" s="295" t="str">
        <f t="shared" si="145"/>
        <v/>
      </c>
      <c r="AG347" s="295" t="str">
        <f t="shared" si="146"/>
        <v/>
      </c>
      <c r="AH347" s="295" t="str">
        <f t="shared" si="147"/>
        <v/>
      </c>
      <c r="AI347" s="295" t="str">
        <f t="shared" si="149"/>
        <v/>
      </c>
      <c r="AJ347" s="295" t="str">
        <f t="shared" si="150"/>
        <v/>
      </c>
      <c r="AS347" s="295" t="str">
        <f t="shared" si="138"/>
        <v/>
      </c>
    </row>
    <row r="348" spans="1:45">
      <c r="A348" s="334"/>
      <c r="B348" s="356"/>
      <c r="C348" s="290" t="str">
        <f>IF(COMPTE1!$V348&lt;&gt;"",COMPTE1!$V348,IF(COMPTE1!$W348&lt;&gt;"",COMPTE1!$W348,IF(COMPTE1!$X348&lt;&gt;"",COMPTE1!$X348,IF(COMPTE1!$AB348&lt;&gt;"",COMPTE1!$AB348,IF(COMPTE1!$AF348&lt;&gt;"",COMPTE1!$AF348,IF(COMPTE1!$AG348&lt;&gt;"",COMPTE1!$AG348,IF(COMPTE1!$AH348&lt;&gt;"",COMPTE1!$AH348,COMPTE1!$AC348)))))))</f>
        <v/>
      </c>
      <c r="D348" s="9"/>
      <c r="E348" s="308">
        <f t="shared" si="139"/>
        <v>0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319"/>
      <c r="U348" s="319"/>
      <c r="V348" s="289" t="str">
        <f t="shared" si="140"/>
        <v/>
      </c>
      <c r="W348" s="289" t="str">
        <f t="shared" si="141"/>
        <v/>
      </c>
      <c r="X348" s="289" t="str">
        <f t="shared" si="142"/>
        <v/>
      </c>
      <c r="Y348" s="290" t="str">
        <f t="shared" si="148"/>
        <v/>
      </c>
      <c r="Z348" s="290" t="str">
        <f t="shared" si="134"/>
        <v/>
      </c>
      <c r="AA348" s="290" t="str">
        <f t="shared" si="135"/>
        <v/>
      </c>
      <c r="AB348" s="293" t="str">
        <f t="shared" si="143"/>
        <v/>
      </c>
      <c r="AC348" s="293" t="str">
        <f t="shared" si="144"/>
        <v/>
      </c>
      <c r="AD348" s="293" t="str">
        <f t="shared" si="136"/>
        <v/>
      </c>
      <c r="AE348" s="293" t="str">
        <f t="shared" si="137"/>
        <v/>
      </c>
      <c r="AF348" s="295" t="str">
        <f t="shared" si="145"/>
        <v/>
      </c>
      <c r="AG348" s="295" t="str">
        <f t="shared" si="146"/>
        <v/>
      </c>
      <c r="AH348" s="295" t="str">
        <f t="shared" si="147"/>
        <v/>
      </c>
      <c r="AI348" s="295" t="str">
        <f t="shared" si="149"/>
        <v/>
      </c>
      <c r="AJ348" s="295" t="str">
        <f t="shared" si="150"/>
        <v/>
      </c>
      <c r="AS348" s="295" t="str">
        <f t="shared" si="138"/>
        <v/>
      </c>
    </row>
    <row r="349" spans="1:45">
      <c r="A349" s="334"/>
      <c r="B349" s="356"/>
      <c r="C349" s="290" t="str">
        <f>IF(COMPTE1!$V349&lt;&gt;"",COMPTE1!$V349,IF(COMPTE1!$W349&lt;&gt;"",COMPTE1!$W349,IF(COMPTE1!$X349&lt;&gt;"",COMPTE1!$X349,IF(COMPTE1!$AB349&lt;&gt;"",COMPTE1!$AB349,IF(COMPTE1!$AF349&lt;&gt;"",COMPTE1!$AF349,IF(COMPTE1!$AG349&lt;&gt;"",COMPTE1!$AG349,IF(COMPTE1!$AH349&lt;&gt;"",COMPTE1!$AH349,COMPTE1!$AC349)))))))</f>
        <v/>
      </c>
      <c r="D349" s="9"/>
      <c r="E349" s="308">
        <f t="shared" si="139"/>
        <v>0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319"/>
      <c r="U349" s="319"/>
      <c r="V349" s="289" t="str">
        <f t="shared" si="140"/>
        <v/>
      </c>
      <c r="W349" s="289" t="str">
        <f t="shared" si="141"/>
        <v/>
      </c>
      <c r="X349" s="289" t="str">
        <f t="shared" si="142"/>
        <v/>
      </c>
      <c r="Y349" s="290" t="str">
        <f t="shared" si="148"/>
        <v/>
      </c>
      <c r="Z349" s="290" t="str">
        <f t="shared" si="134"/>
        <v/>
      </c>
      <c r="AA349" s="290" t="str">
        <f t="shared" si="135"/>
        <v/>
      </c>
      <c r="AB349" s="293" t="str">
        <f t="shared" si="143"/>
        <v/>
      </c>
      <c r="AC349" s="293" t="str">
        <f t="shared" si="144"/>
        <v/>
      </c>
      <c r="AD349" s="293" t="str">
        <f t="shared" si="136"/>
        <v/>
      </c>
      <c r="AE349" s="293" t="str">
        <f t="shared" si="137"/>
        <v/>
      </c>
      <c r="AF349" s="295" t="str">
        <f t="shared" si="145"/>
        <v/>
      </c>
      <c r="AG349" s="295" t="str">
        <f t="shared" si="146"/>
        <v/>
      </c>
      <c r="AH349" s="295" t="str">
        <f t="shared" si="147"/>
        <v/>
      </c>
      <c r="AI349" s="295" t="str">
        <f t="shared" si="149"/>
        <v/>
      </c>
      <c r="AJ349" s="295" t="str">
        <f t="shared" si="150"/>
        <v/>
      </c>
      <c r="AS349" s="295" t="str">
        <f t="shared" si="138"/>
        <v/>
      </c>
    </row>
    <row r="350" spans="1:45">
      <c r="A350" s="334"/>
      <c r="B350" s="8"/>
      <c r="C350" s="290" t="str">
        <f>IF(COMPTE1!$V350&lt;&gt;"",COMPTE1!$V350,IF(COMPTE1!$W350&lt;&gt;"",COMPTE1!$W350,IF(COMPTE1!$X350&lt;&gt;"",COMPTE1!$X350,IF(COMPTE1!$AB350&lt;&gt;"",COMPTE1!$AB350,IF(COMPTE1!$AF350&lt;&gt;"",COMPTE1!$AF350,IF(COMPTE1!$AG350&lt;&gt;"",COMPTE1!$AG350,IF(COMPTE1!$AH350&lt;&gt;"",COMPTE1!$AH350,COMPTE1!$AC350)))))))</f>
        <v/>
      </c>
      <c r="D350" s="9"/>
      <c r="E350" s="308">
        <f t="shared" si="139"/>
        <v>0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319"/>
      <c r="U350" s="319"/>
      <c r="V350" s="289" t="str">
        <f t="shared" si="140"/>
        <v/>
      </c>
      <c r="W350" s="289" t="str">
        <f t="shared" si="141"/>
        <v/>
      </c>
      <c r="X350" s="289" t="str">
        <f t="shared" si="142"/>
        <v/>
      </c>
      <c r="Y350" s="290" t="str">
        <f t="shared" si="148"/>
        <v/>
      </c>
      <c r="Z350" s="290" t="str">
        <f t="shared" si="134"/>
        <v/>
      </c>
      <c r="AA350" s="290" t="str">
        <f t="shared" si="135"/>
        <v/>
      </c>
      <c r="AB350" s="293" t="str">
        <f t="shared" si="143"/>
        <v/>
      </c>
      <c r="AC350" s="293" t="str">
        <f t="shared" si="144"/>
        <v/>
      </c>
      <c r="AD350" s="293" t="str">
        <f t="shared" si="136"/>
        <v/>
      </c>
      <c r="AE350" s="293" t="str">
        <f t="shared" si="137"/>
        <v/>
      </c>
      <c r="AF350" s="295" t="str">
        <f t="shared" si="145"/>
        <v/>
      </c>
      <c r="AG350" s="295" t="str">
        <f t="shared" si="146"/>
        <v/>
      </c>
      <c r="AH350" s="295" t="str">
        <f t="shared" si="147"/>
        <v/>
      </c>
      <c r="AI350" s="295" t="str">
        <f t="shared" si="149"/>
        <v/>
      </c>
      <c r="AJ350" s="295" t="str">
        <f t="shared" si="150"/>
        <v/>
      </c>
      <c r="AS350" s="295" t="str">
        <f t="shared" si="138"/>
        <v/>
      </c>
    </row>
    <row r="351" spans="1:45">
      <c r="A351" s="334"/>
      <c r="B351" s="8"/>
      <c r="C351" s="290" t="str">
        <f>IF(COMPTE1!$V351&lt;&gt;"",COMPTE1!$V351,IF(COMPTE1!$W351&lt;&gt;"",COMPTE1!$W351,IF(COMPTE1!$X351&lt;&gt;"",COMPTE1!$X351,IF(COMPTE1!$AB351&lt;&gt;"",COMPTE1!$AB351,IF(COMPTE1!$AF351&lt;&gt;"",COMPTE1!$AF351,IF(COMPTE1!$AG351&lt;&gt;"",COMPTE1!$AG351,IF(COMPTE1!$AH351&lt;&gt;"",COMPTE1!$AH351,COMPTE1!$AC351)))))))</f>
        <v/>
      </c>
      <c r="D351" s="9"/>
      <c r="E351" s="308">
        <f t="shared" si="139"/>
        <v>0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319"/>
      <c r="U351" s="319"/>
      <c r="V351" s="289" t="str">
        <f t="shared" si="140"/>
        <v/>
      </c>
      <c r="W351" s="289" t="str">
        <f t="shared" si="141"/>
        <v/>
      </c>
      <c r="X351" s="289" t="str">
        <f t="shared" si="142"/>
        <v/>
      </c>
      <c r="Y351" s="290" t="str">
        <f t="shared" si="148"/>
        <v/>
      </c>
      <c r="Z351" s="290" t="str">
        <f t="shared" si="134"/>
        <v/>
      </c>
      <c r="AA351" s="290" t="str">
        <f t="shared" si="135"/>
        <v/>
      </c>
      <c r="AB351" s="293" t="str">
        <f t="shared" si="143"/>
        <v/>
      </c>
      <c r="AC351" s="293" t="str">
        <f t="shared" si="144"/>
        <v/>
      </c>
      <c r="AD351" s="293" t="str">
        <f t="shared" si="136"/>
        <v/>
      </c>
      <c r="AE351" s="293" t="str">
        <f t="shared" si="137"/>
        <v/>
      </c>
      <c r="AF351" s="295" t="str">
        <f t="shared" si="145"/>
        <v/>
      </c>
      <c r="AG351" s="295" t="str">
        <f t="shared" si="146"/>
        <v/>
      </c>
      <c r="AH351" s="295" t="str">
        <f t="shared" si="147"/>
        <v/>
      </c>
      <c r="AI351" s="295" t="str">
        <f t="shared" si="149"/>
        <v/>
      </c>
      <c r="AJ351" s="295" t="str">
        <f t="shared" si="150"/>
        <v/>
      </c>
      <c r="AS351" s="295" t="str">
        <f t="shared" si="138"/>
        <v/>
      </c>
    </row>
    <row r="352" spans="1:45">
      <c r="A352" s="334"/>
      <c r="B352" s="8"/>
      <c r="C352" s="290" t="str">
        <f>IF(COMPTE1!$V352&lt;&gt;"",COMPTE1!$V352,IF(COMPTE1!$W352&lt;&gt;"",COMPTE1!$W352,IF(COMPTE1!$X352&lt;&gt;"",COMPTE1!$X352,IF(COMPTE1!$AB352&lt;&gt;"",COMPTE1!$AB352,IF(COMPTE1!$AF352&lt;&gt;"",COMPTE1!$AF352,IF(COMPTE1!$AG352&lt;&gt;"",COMPTE1!$AG352,IF(COMPTE1!$AH352&lt;&gt;"",COMPTE1!$AH352,COMPTE1!$AC352)))))))</f>
        <v/>
      </c>
      <c r="D352" s="9"/>
      <c r="E352" s="308">
        <f t="shared" si="139"/>
        <v>0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319"/>
      <c r="U352" s="319"/>
      <c r="V352" s="289" t="str">
        <f t="shared" si="140"/>
        <v/>
      </c>
      <c r="W352" s="289" t="str">
        <f t="shared" si="141"/>
        <v/>
      </c>
      <c r="X352" s="289" t="str">
        <f t="shared" si="142"/>
        <v/>
      </c>
      <c r="Y352" s="290" t="str">
        <f t="shared" si="148"/>
        <v/>
      </c>
      <c r="Z352" s="290" t="str">
        <f t="shared" si="134"/>
        <v/>
      </c>
      <c r="AA352" s="290" t="str">
        <f t="shared" si="135"/>
        <v/>
      </c>
      <c r="AB352" s="293" t="str">
        <f t="shared" si="143"/>
        <v/>
      </c>
      <c r="AC352" s="293" t="str">
        <f t="shared" si="144"/>
        <v/>
      </c>
      <c r="AD352" s="293" t="str">
        <f t="shared" si="136"/>
        <v/>
      </c>
      <c r="AE352" s="293" t="str">
        <f t="shared" si="137"/>
        <v/>
      </c>
      <c r="AF352" s="295" t="str">
        <f t="shared" si="145"/>
        <v/>
      </c>
      <c r="AG352" s="295" t="str">
        <f t="shared" si="146"/>
        <v/>
      </c>
      <c r="AH352" s="295" t="str">
        <f t="shared" si="147"/>
        <v/>
      </c>
      <c r="AI352" s="295" t="str">
        <f t="shared" si="149"/>
        <v/>
      </c>
      <c r="AJ352" s="295" t="str">
        <f t="shared" si="150"/>
        <v/>
      </c>
      <c r="AS352" s="295" t="str">
        <f t="shared" si="138"/>
        <v/>
      </c>
    </row>
    <row r="353" spans="1:45">
      <c r="A353" s="334"/>
      <c r="B353" s="8"/>
      <c r="C353" s="290" t="str">
        <f>IF(COMPTE1!$V353&lt;&gt;"",COMPTE1!$V353,IF(COMPTE1!$W353&lt;&gt;"",COMPTE1!$W353,IF(COMPTE1!$X353&lt;&gt;"",COMPTE1!$X353,IF(COMPTE1!$AB353&lt;&gt;"",COMPTE1!$AB353,IF(COMPTE1!$AF353&lt;&gt;"",COMPTE1!$AF353,IF(COMPTE1!$AG353&lt;&gt;"",COMPTE1!$AG353,IF(COMPTE1!$AH353&lt;&gt;"",COMPTE1!$AH353,COMPTE1!$AC353)))))))</f>
        <v/>
      </c>
      <c r="D353" s="9"/>
      <c r="E353" s="308">
        <f t="shared" si="139"/>
        <v>0</v>
      </c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319"/>
      <c r="U353" s="319"/>
      <c r="V353" s="289" t="str">
        <f t="shared" si="140"/>
        <v/>
      </c>
      <c r="W353" s="289" t="str">
        <f t="shared" si="141"/>
        <v/>
      </c>
      <c r="X353" s="289" t="str">
        <f t="shared" si="142"/>
        <v/>
      </c>
      <c r="Y353" s="290" t="str">
        <f t="shared" si="148"/>
        <v/>
      </c>
      <c r="Z353" s="290" t="str">
        <f t="shared" si="134"/>
        <v/>
      </c>
      <c r="AA353" s="290" t="str">
        <f t="shared" si="135"/>
        <v/>
      </c>
      <c r="AB353" s="293" t="str">
        <f t="shared" si="143"/>
        <v/>
      </c>
      <c r="AC353" s="293" t="str">
        <f t="shared" si="144"/>
        <v/>
      </c>
      <c r="AD353" s="293" t="str">
        <f t="shared" si="136"/>
        <v/>
      </c>
      <c r="AE353" s="293" t="str">
        <f t="shared" si="137"/>
        <v/>
      </c>
      <c r="AF353" s="295" t="str">
        <f t="shared" si="145"/>
        <v/>
      </c>
      <c r="AG353" s="295" t="str">
        <f t="shared" si="146"/>
        <v/>
      </c>
      <c r="AH353" s="295" t="str">
        <f t="shared" si="147"/>
        <v/>
      </c>
      <c r="AI353" s="295" t="str">
        <f t="shared" si="149"/>
        <v/>
      </c>
      <c r="AJ353" s="295" t="str">
        <f t="shared" si="150"/>
        <v/>
      </c>
      <c r="AS353" s="295" t="str">
        <f t="shared" si="138"/>
        <v/>
      </c>
    </row>
    <row r="354" spans="1:45">
      <c r="A354" s="334"/>
      <c r="B354" s="8"/>
      <c r="C354" s="290" t="str">
        <f>IF(COMPTE1!$V354&lt;&gt;"",COMPTE1!$V354,IF(COMPTE1!$W354&lt;&gt;"",COMPTE1!$W354,IF(COMPTE1!$X354&lt;&gt;"",COMPTE1!$X354,IF(COMPTE1!$AB354&lt;&gt;"",COMPTE1!$AB354,IF(COMPTE1!$AF354&lt;&gt;"",COMPTE1!$AF354,IF(COMPTE1!$AG354&lt;&gt;"",COMPTE1!$AG354,IF(COMPTE1!$AH354&lt;&gt;"",COMPTE1!$AH354,COMPTE1!$AC354)))))))</f>
        <v/>
      </c>
      <c r="D354" s="9"/>
      <c r="E354" s="308">
        <f t="shared" si="139"/>
        <v>0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319"/>
      <c r="U354" s="319"/>
      <c r="V354" s="289" t="str">
        <f t="shared" si="140"/>
        <v/>
      </c>
      <c r="W354" s="289" t="str">
        <f t="shared" si="141"/>
        <v/>
      </c>
      <c r="X354" s="289" t="str">
        <f t="shared" si="142"/>
        <v/>
      </c>
      <c r="Y354" s="290" t="str">
        <f t="shared" si="148"/>
        <v/>
      </c>
      <c r="Z354" s="290" t="str">
        <f t="shared" si="134"/>
        <v/>
      </c>
      <c r="AA354" s="290" t="str">
        <f t="shared" si="135"/>
        <v/>
      </c>
      <c r="AB354" s="293" t="str">
        <f t="shared" si="143"/>
        <v/>
      </c>
      <c r="AC354" s="293" t="str">
        <f t="shared" si="144"/>
        <v/>
      </c>
      <c r="AD354" s="293" t="str">
        <f t="shared" si="136"/>
        <v/>
      </c>
      <c r="AE354" s="293" t="str">
        <f t="shared" si="137"/>
        <v/>
      </c>
      <c r="AF354" s="295" t="str">
        <f t="shared" si="145"/>
        <v/>
      </c>
      <c r="AG354" s="295" t="str">
        <f t="shared" si="146"/>
        <v/>
      </c>
      <c r="AH354" s="295" t="str">
        <f t="shared" si="147"/>
        <v/>
      </c>
      <c r="AI354" s="295" t="str">
        <f t="shared" si="149"/>
        <v/>
      </c>
      <c r="AJ354" s="295" t="str">
        <f t="shared" si="150"/>
        <v/>
      </c>
      <c r="AS354" s="295" t="str">
        <f t="shared" si="138"/>
        <v/>
      </c>
    </row>
    <row r="355" spans="1:45">
      <c r="A355" s="334"/>
      <c r="B355" s="8"/>
      <c r="C355" s="290" t="str">
        <f>IF(COMPTE1!$V355&lt;&gt;"",COMPTE1!$V355,IF(COMPTE1!$W355&lt;&gt;"",COMPTE1!$W355,IF(COMPTE1!$X355&lt;&gt;"",COMPTE1!$X355,IF(COMPTE1!$AB355&lt;&gt;"",COMPTE1!$AB355,IF(COMPTE1!$AF355&lt;&gt;"",COMPTE1!$AF355,IF(COMPTE1!$AG355&lt;&gt;"",COMPTE1!$AG355,IF(COMPTE1!$AH355&lt;&gt;"",COMPTE1!$AH355,COMPTE1!$AC355)))))))</f>
        <v/>
      </c>
      <c r="D355" s="9"/>
      <c r="E355" s="308">
        <f t="shared" si="139"/>
        <v>0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319"/>
      <c r="U355" s="319"/>
      <c r="V355" s="289" t="str">
        <f t="shared" si="140"/>
        <v/>
      </c>
      <c r="W355" s="289" t="str">
        <f t="shared" si="141"/>
        <v/>
      </c>
      <c r="X355" s="289" t="str">
        <f t="shared" si="142"/>
        <v/>
      </c>
      <c r="Y355" s="290" t="str">
        <f t="shared" si="148"/>
        <v/>
      </c>
      <c r="Z355" s="290" t="str">
        <f t="shared" si="134"/>
        <v/>
      </c>
      <c r="AA355" s="290" t="str">
        <f t="shared" si="135"/>
        <v/>
      </c>
      <c r="AB355" s="293" t="str">
        <f t="shared" si="143"/>
        <v/>
      </c>
      <c r="AC355" s="293" t="str">
        <f t="shared" si="144"/>
        <v/>
      </c>
      <c r="AD355" s="293" t="str">
        <f t="shared" si="136"/>
        <v/>
      </c>
      <c r="AE355" s="293" t="str">
        <f t="shared" si="137"/>
        <v/>
      </c>
      <c r="AF355" s="295" t="str">
        <f t="shared" si="145"/>
        <v/>
      </c>
      <c r="AG355" s="295" t="str">
        <f t="shared" si="146"/>
        <v/>
      </c>
      <c r="AH355" s="295" t="str">
        <f t="shared" si="147"/>
        <v/>
      </c>
      <c r="AI355" s="295" t="str">
        <f t="shared" si="149"/>
        <v/>
      </c>
      <c r="AJ355" s="295" t="str">
        <f t="shared" si="150"/>
        <v/>
      </c>
      <c r="AS355" s="295" t="str">
        <f t="shared" si="138"/>
        <v/>
      </c>
    </row>
    <row r="356" spans="1:45">
      <c r="A356" s="334"/>
      <c r="B356" s="8"/>
      <c r="C356" s="290" t="str">
        <f>IF(COMPTE1!$V356&lt;&gt;"",COMPTE1!$V356,IF(COMPTE1!$W356&lt;&gt;"",COMPTE1!$W356,IF(COMPTE1!$X356&lt;&gt;"",COMPTE1!$X356,IF(COMPTE1!$AB356&lt;&gt;"",COMPTE1!$AB356,IF(COMPTE1!$AF356&lt;&gt;"",COMPTE1!$AF356,IF(COMPTE1!$AG356&lt;&gt;"",COMPTE1!$AG356,IF(COMPTE1!$AH356&lt;&gt;"",COMPTE1!$AH356,COMPTE1!$AC356)))))))</f>
        <v/>
      </c>
      <c r="D356" s="9"/>
      <c r="E356" s="308">
        <f t="shared" si="139"/>
        <v>0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319"/>
      <c r="U356" s="319"/>
      <c r="V356" s="289" t="str">
        <f t="shared" si="140"/>
        <v/>
      </c>
      <c r="W356" s="289" t="str">
        <f t="shared" si="141"/>
        <v/>
      </c>
      <c r="X356" s="289" t="str">
        <f t="shared" si="142"/>
        <v/>
      </c>
      <c r="Y356" s="290" t="str">
        <f t="shared" si="148"/>
        <v/>
      </c>
      <c r="Z356" s="290" t="str">
        <f t="shared" si="134"/>
        <v/>
      </c>
      <c r="AA356" s="290" t="str">
        <f t="shared" si="135"/>
        <v/>
      </c>
      <c r="AB356" s="293" t="str">
        <f t="shared" si="143"/>
        <v/>
      </c>
      <c r="AC356" s="293" t="str">
        <f t="shared" si="144"/>
        <v/>
      </c>
      <c r="AD356" s="293" t="str">
        <f t="shared" si="136"/>
        <v/>
      </c>
      <c r="AE356" s="293" t="str">
        <f t="shared" si="137"/>
        <v/>
      </c>
      <c r="AF356" s="295" t="str">
        <f t="shared" si="145"/>
        <v/>
      </c>
      <c r="AG356" s="295" t="str">
        <f t="shared" si="146"/>
        <v/>
      </c>
      <c r="AH356" s="295" t="str">
        <f t="shared" si="147"/>
        <v/>
      </c>
      <c r="AI356" s="295" t="str">
        <f t="shared" si="149"/>
        <v/>
      </c>
      <c r="AJ356" s="295" t="str">
        <f t="shared" si="150"/>
        <v/>
      </c>
      <c r="AS356" s="295" t="str">
        <f t="shared" si="138"/>
        <v/>
      </c>
    </row>
    <row r="357" spans="1:45">
      <c r="A357" s="334"/>
      <c r="B357" s="8"/>
      <c r="C357" s="290" t="str">
        <f>IF(COMPTE1!$V357&lt;&gt;"",COMPTE1!$V357,IF(COMPTE1!$W357&lt;&gt;"",COMPTE1!$W357,IF(COMPTE1!$X357&lt;&gt;"",COMPTE1!$X357,IF(COMPTE1!$AB357&lt;&gt;"",COMPTE1!$AB357,IF(COMPTE1!$AF357&lt;&gt;"",COMPTE1!$AF357,IF(COMPTE1!$AG357&lt;&gt;"",COMPTE1!$AG357,IF(COMPTE1!$AH357&lt;&gt;"",COMPTE1!$AH357,COMPTE1!$AC357)))))))</f>
        <v/>
      </c>
      <c r="D357" s="9"/>
      <c r="E357" s="308">
        <f t="shared" si="139"/>
        <v>0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319"/>
      <c r="U357" s="319"/>
      <c r="V357" s="289" t="str">
        <f t="shared" si="140"/>
        <v/>
      </c>
      <c r="W357" s="289" t="str">
        <f t="shared" si="141"/>
        <v/>
      </c>
      <c r="X357" s="289" t="str">
        <f t="shared" si="142"/>
        <v/>
      </c>
      <c r="Y357" s="290" t="str">
        <f t="shared" si="148"/>
        <v/>
      </c>
      <c r="Z357" s="290" t="str">
        <f t="shared" si="134"/>
        <v/>
      </c>
      <c r="AA357" s="290" t="str">
        <f t="shared" si="135"/>
        <v/>
      </c>
      <c r="AB357" s="293" t="str">
        <f t="shared" si="143"/>
        <v/>
      </c>
      <c r="AC357" s="293" t="str">
        <f t="shared" si="144"/>
        <v/>
      </c>
      <c r="AD357" s="293" t="str">
        <f t="shared" si="136"/>
        <v/>
      </c>
      <c r="AE357" s="293" t="str">
        <f t="shared" si="137"/>
        <v/>
      </c>
      <c r="AF357" s="295" t="str">
        <f t="shared" si="145"/>
        <v/>
      </c>
      <c r="AG357" s="295" t="str">
        <f t="shared" si="146"/>
        <v/>
      </c>
      <c r="AH357" s="295" t="str">
        <f t="shared" si="147"/>
        <v/>
      </c>
      <c r="AI357" s="295" t="str">
        <f t="shared" si="149"/>
        <v/>
      </c>
      <c r="AJ357" s="295" t="str">
        <f t="shared" si="150"/>
        <v/>
      </c>
      <c r="AS357" s="295" t="str">
        <f t="shared" si="138"/>
        <v/>
      </c>
    </row>
    <row r="358" spans="1:45">
      <c r="A358" s="334"/>
      <c r="B358" s="8"/>
      <c r="C358" s="290" t="str">
        <f>IF(COMPTE1!$V358&lt;&gt;"",COMPTE1!$V358,IF(COMPTE1!$W358&lt;&gt;"",COMPTE1!$W358,IF(COMPTE1!$X358&lt;&gt;"",COMPTE1!$X358,IF(COMPTE1!$AB358&lt;&gt;"",COMPTE1!$AB358,IF(COMPTE1!$AF358&lt;&gt;"",COMPTE1!$AF358,IF(COMPTE1!$AG358&lt;&gt;"",COMPTE1!$AG358,IF(COMPTE1!$AH358&lt;&gt;"",COMPTE1!$AH358,COMPTE1!$AC358)))))))</f>
        <v/>
      </c>
      <c r="D358" s="9"/>
      <c r="E358" s="308">
        <f t="shared" si="139"/>
        <v>0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319"/>
      <c r="U358" s="319"/>
      <c r="V358" s="289" t="str">
        <f t="shared" si="140"/>
        <v/>
      </c>
      <c r="W358" s="289" t="str">
        <f t="shared" si="141"/>
        <v/>
      </c>
      <c r="X358" s="289" t="str">
        <f t="shared" si="142"/>
        <v/>
      </c>
      <c r="Y358" s="290" t="str">
        <f t="shared" si="148"/>
        <v/>
      </c>
      <c r="Z358" s="290" t="str">
        <f t="shared" si="134"/>
        <v/>
      </c>
      <c r="AA358" s="290" t="str">
        <f t="shared" si="135"/>
        <v/>
      </c>
      <c r="AB358" s="293" t="str">
        <f t="shared" si="143"/>
        <v/>
      </c>
      <c r="AC358" s="293" t="str">
        <f t="shared" si="144"/>
        <v/>
      </c>
      <c r="AD358" s="293" t="str">
        <f t="shared" si="136"/>
        <v/>
      </c>
      <c r="AE358" s="293" t="str">
        <f t="shared" si="137"/>
        <v/>
      </c>
      <c r="AF358" s="295" t="str">
        <f t="shared" si="145"/>
        <v/>
      </c>
      <c r="AG358" s="295" t="str">
        <f t="shared" si="146"/>
        <v/>
      </c>
      <c r="AH358" s="295" t="str">
        <f t="shared" si="147"/>
        <v/>
      </c>
      <c r="AI358" s="295" t="str">
        <f t="shared" si="149"/>
        <v/>
      </c>
      <c r="AJ358" s="295" t="str">
        <f t="shared" si="150"/>
        <v/>
      </c>
      <c r="AS358" s="295" t="str">
        <f t="shared" si="138"/>
        <v/>
      </c>
    </row>
    <row r="359" spans="1:45">
      <c r="A359" s="334"/>
      <c r="B359" s="8"/>
      <c r="C359" s="290" t="str">
        <f>IF(COMPTE1!$V359&lt;&gt;"",COMPTE1!$V359,IF(COMPTE1!$W359&lt;&gt;"",COMPTE1!$W359,IF(COMPTE1!$X359&lt;&gt;"",COMPTE1!$X359,IF(COMPTE1!$AB359&lt;&gt;"",COMPTE1!$AB359,IF(COMPTE1!$AF359&lt;&gt;"",COMPTE1!$AF359,IF(COMPTE1!$AG359&lt;&gt;"",COMPTE1!$AG359,IF(COMPTE1!$AH359&lt;&gt;"",COMPTE1!$AH359,COMPTE1!$AC359)))))))</f>
        <v/>
      </c>
      <c r="D359" s="9"/>
      <c r="E359" s="308">
        <f t="shared" si="139"/>
        <v>0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319"/>
      <c r="U359" s="319"/>
      <c r="V359" s="289" t="str">
        <f t="shared" si="140"/>
        <v/>
      </c>
      <c r="W359" s="289" t="str">
        <f t="shared" si="141"/>
        <v/>
      </c>
      <c r="X359" s="289" t="str">
        <f t="shared" si="142"/>
        <v/>
      </c>
      <c r="Y359" s="290" t="str">
        <f t="shared" si="148"/>
        <v/>
      </c>
      <c r="Z359" s="290" t="str">
        <f t="shared" si="134"/>
        <v/>
      </c>
      <c r="AA359" s="290" t="str">
        <f t="shared" si="135"/>
        <v/>
      </c>
      <c r="AB359" s="293" t="str">
        <f t="shared" si="143"/>
        <v/>
      </c>
      <c r="AC359" s="293" t="str">
        <f t="shared" si="144"/>
        <v/>
      </c>
      <c r="AD359" s="293" t="str">
        <f t="shared" si="136"/>
        <v/>
      </c>
      <c r="AE359" s="293" t="str">
        <f t="shared" si="137"/>
        <v/>
      </c>
      <c r="AF359" s="295" t="str">
        <f t="shared" si="145"/>
        <v/>
      </c>
      <c r="AG359" s="295" t="str">
        <f t="shared" si="146"/>
        <v/>
      </c>
      <c r="AH359" s="295" t="str">
        <f t="shared" si="147"/>
        <v/>
      </c>
      <c r="AI359" s="295" t="str">
        <f t="shared" si="149"/>
        <v/>
      </c>
      <c r="AJ359" s="295" t="str">
        <f t="shared" si="150"/>
        <v/>
      </c>
      <c r="AS359" s="295" t="str">
        <f t="shared" si="138"/>
        <v/>
      </c>
    </row>
    <row r="360" spans="1:45">
      <c r="A360" s="334"/>
      <c r="B360" s="8"/>
      <c r="C360" s="290" t="str">
        <f>IF(COMPTE1!$V360&lt;&gt;"",COMPTE1!$V360,IF(COMPTE1!$W360&lt;&gt;"",COMPTE1!$W360,IF(COMPTE1!$X360&lt;&gt;"",COMPTE1!$X360,IF(COMPTE1!$AB360&lt;&gt;"",COMPTE1!$AB360,IF(COMPTE1!$AF360&lt;&gt;"",COMPTE1!$AF360,IF(COMPTE1!$AG360&lt;&gt;"",COMPTE1!$AG360,IF(COMPTE1!$AH360&lt;&gt;"",COMPTE1!$AH360,COMPTE1!$AC360)))))))</f>
        <v/>
      </c>
      <c r="D360" s="9"/>
      <c r="E360" s="308">
        <f t="shared" si="139"/>
        <v>0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319"/>
      <c r="U360" s="319"/>
      <c r="V360" s="289" t="str">
        <f t="shared" si="140"/>
        <v/>
      </c>
      <c r="W360" s="289" t="str">
        <f t="shared" si="141"/>
        <v/>
      </c>
      <c r="X360" s="289" t="str">
        <f t="shared" si="142"/>
        <v/>
      </c>
      <c r="Y360" s="290" t="str">
        <f t="shared" si="148"/>
        <v/>
      </c>
      <c r="Z360" s="290" t="str">
        <f t="shared" si="134"/>
        <v/>
      </c>
      <c r="AA360" s="290" t="str">
        <f t="shared" si="135"/>
        <v/>
      </c>
      <c r="AB360" s="293" t="str">
        <f t="shared" si="143"/>
        <v/>
      </c>
      <c r="AC360" s="293" t="str">
        <f t="shared" si="144"/>
        <v/>
      </c>
      <c r="AD360" s="293" t="str">
        <f t="shared" si="136"/>
        <v/>
      </c>
      <c r="AE360" s="293" t="str">
        <f t="shared" si="137"/>
        <v/>
      </c>
      <c r="AF360" s="295" t="str">
        <f t="shared" si="145"/>
        <v/>
      </c>
      <c r="AG360" s="295" t="str">
        <f t="shared" si="146"/>
        <v/>
      </c>
      <c r="AH360" s="295" t="str">
        <f t="shared" si="147"/>
        <v/>
      </c>
      <c r="AI360" s="295" t="str">
        <f t="shared" si="149"/>
        <v/>
      </c>
      <c r="AJ360" s="295" t="str">
        <f t="shared" si="150"/>
        <v/>
      </c>
      <c r="AS360" s="295" t="str">
        <f t="shared" si="138"/>
        <v/>
      </c>
    </row>
    <row r="361" spans="1:45">
      <c r="A361" s="334"/>
      <c r="B361" s="8"/>
      <c r="C361" s="290" t="str">
        <f>IF(COMPTE1!$V361&lt;&gt;"",COMPTE1!$V361,IF(COMPTE1!$W361&lt;&gt;"",COMPTE1!$W361,IF(COMPTE1!$X361&lt;&gt;"",COMPTE1!$X361,IF(COMPTE1!$AB361&lt;&gt;"",COMPTE1!$AB361,IF(COMPTE1!$AF361&lt;&gt;"",COMPTE1!$AF361,IF(COMPTE1!$AG361&lt;&gt;"",COMPTE1!$AG361,IF(COMPTE1!$AH361&lt;&gt;"",COMPTE1!$AH361,COMPTE1!$AC361)))))))</f>
        <v/>
      </c>
      <c r="D361" s="9"/>
      <c r="E361" s="308">
        <f t="shared" si="139"/>
        <v>0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319"/>
      <c r="U361" s="319"/>
      <c r="V361" s="289" t="str">
        <f t="shared" si="140"/>
        <v/>
      </c>
      <c r="W361" s="289" t="str">
        <f t="shared" si="141"/>
        <v/>
      </c>
      <c r="X361" s="289" t="str">
        <f t="shared" si="142"/>
        <v/>
      </c>
      <c r="Y361" s="290" t="str">
        <f t="shared" si="148"/>
        <v/>
      </c>
      <c r="Z361" s="290" t="str">
        <f t="shared" si="134"/>
        <v/>
      </c>
      <c r="AA361" s="290" t="str">
        <f t="shared" si="135"/>
        <v/>
      </c>
      <c r="AB361" s="293" t="str">
        <f t="shared" si="143"/>
        <v/>
      </c>
      <c r="AC361" s="293" t="str">
        <f t="shared" si="144"/>
        <v/>
      </c>
      <c r="AD361" s="293" t="str">
        <f t="shared" si="136"/>
        <v/>
      </c>
      <c r="AE361" s="293" t="str">
        <f t="shared" si="137"/>
        <v/>
      </c>
      <c r="AF361" s="295" t="str">
        <f t="shared" si="145"/>
        <v/>
      </c>
      <c r="AG361" s="295" t="str">
        <f t="shared" si="146"/>
        <v/>
      </c>
      <c r="AH361" s="295" t="str">
        <f t="shared" si="147"/>
        <v/>
      </c>
      <c r="AI361" s="295" t="str">
        <f t="shared" si="149"/>
        <v/>
      </c>
      <c r="AJ361" s="295" t="str">
        <f t="shared" si="150"/>
        <v/>
      </c>
      <c r="AS361" s="295" t="str">
        <f t="shared" si="138"/>
        <v/>
      </c>
    </row>
    <row r="362" spans="1:45">
      <c r="A362" s="334"/>
      <c r="B362" s="8"/>
      <c r="C362" s="290" t="str">
        <f>IF(COMPTE1!$V362&lt;&gt;"",COMPTE1!$V362,IF(COMPTE1!$W362&lt;&gt;"",COMPTE1!$W362,IF(COMPTE1!$X362&lt;&gt;"",COMPTE1!$X362,IF(COMPTE1!$AB362&lt;&gt;"",COMPTE1!$AB362,IF(COMPTE1!$AF362&lt;&gt;"",COMPTE1!$AF362,IF(COMPTE1!$AG362&lt;&gt;"",COMPTE1!$AG362,IF(COMPTE1!$AH362&lt;&gt;"",COMPTE1!$AH362,COMPTE1!$AC362)))))))</f>
        <v/>
      </c>
      <c r="D362" s="9"/>
      <c r="E362" s="308">
        <f t="shared" si="139"/>
        <v>0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319"/>
      <c r="U362" s="319"/>
      <c r="V362" s="289" t="str">
        <f t="shared" si="140"/>
        <v/>
      </c>
      <c r="W362" s="289" t="str">
        <f t="shared" si="141"/>
        <v/>
      </c>
      <c r="X362" s="289" t="str">
        <f t="shared" si="142"/>
        <v/>
      </c>
      <c r="Y362" s="290" t="str">
        <f t="shared" si="148"/>
        <v/>
      </c>
      <c r="Z362" s="290" t="str">
        <f t="shared" si="134"/>
        <v/>
      </c>
      <c r="AA362" s="290" t="str">
        <f t="shared" si="135"/>
        <v/>
      </c>
      <c r="AB362" s="293" t="str">
        <f t="shared" si="143"/>
        <v/>
      </c>
      <c r="AC362" s="293" t="str">
        <f t="shared" si="144"/>
        <v/>
      </c>
      <c r="AD362" s="293" t="str">
        <f t="shared" si="136"/>
        <v/>
      </c>
      <c r="AE362" s="293" t="str">
        <f t="shared" si="137"/>
        <v/>
      </c>
      <c r="AF362" s="295" t="str">
        <f t="shared" si="145"/>
        <v/>
      </c>
      <c r="AG362" s="295" t="str">
        <f t="shared" si="146"/>
        <v/>
      </c>
      <c r="AH362" s="295" t="str">
        <f t="shared" si="147"/>
        <v/>
      </c>
      <c r="AI362" s="295" t="str">
        <f t="shared" si="149"/>
        <v/>
      </c>
      <c r="AJ362" s="295" t="str">
        <f t="shared" si="150"/>
        <v/>
      </c>
      <c r="AS362" s="295" t="str">
        <f t="shared" si="138"/>
        <v/>
      </c>
    </row>
    <row r="363" spans="1:45">
      <c r="A363" s="334"/>
      <c r="B363" s="8"/>
      <c r="C363" s="290" t="str">
        <f>IF(COMPTE1!$V363&lt;&gt;"",COMPTE1!$V363,IF(COMPTE1!$W363&lt;&gt;"",COMPTE1!$W363,IF(COMPTE1!$X363&lt;&gt;"",COMPTE1!$X363,IF(COMPTE1!$AB363&lt;&gt;"",COMPTE1!$AB363,IF(COMPTE1!$AF363&lt;&gt;"",COMPTE1!$AF363,IF(COMPTE1!$AG363&lt;&gt;"",COMPTE1!$AG363,IF(COMPTE1!$AH363&lt;&gt;"",COMPTE1!$AH363,COMPTE1!$AC363)))))))</f>
        <v/>
      </c>
      <c r="D363" s="9"/>
      <c r="E363" s="308">
        <f t="shared" si="139"/>
        <v>0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319"/>
      <c r="U363" s="319"/>
      <c r="V363" s="289" t="str">
        <f t="shared" si="140"/>
        <v/>
      </c>
      <c r="W363" s="289" t="str">
        <f t="shared" si="141"/>
        <v/>
      </c>
      <c r="X363" s="289" t="str">
        <f t="shared" si="142"/>
        <v/>
      </c>
      <c r="Y363" s="290" t="str">
        <f t="shared" si="148"/>
        <v/>
      </c>
      <c r="Z363" s="290" t="str">
        <f t="shared" si="134"/>
        <v/>
      </c>
      <c r="AA363" s="290" t="str">
        <f t="shared" si="135"/>
        <v/>
      </c>
      <c r="AB363" s="293" t="str">
        <f t="shared" si="143"/>
        <v/>
      </c>
      <c r="AC363" s="293" t="str">
        <f t="shared" si="144"/>
        <v/>
      </c>
      <c r="AD363" s="293" t="str">
        <f t="shared" si="136"/>
        <v/>
      </c>
      <c r="AE363" s="293" t="str">
        <f t="shared" si="137"/>
        <v/>
      </c>
      <c r="AF363" s="295" t="str">
        <f t="shared" si="145"/>
        <v/>
      </c>
      <c r="AG363" s="295" t="str">
        <f t="shared" si="146"/>
        <v/>
      </c>
      <c r="AH363" s="295" t="str">
        <f t="shared" si="147"/>
        <v/>
      </c>
      <c r="AI363" s="295" t="str">
        <f t="shared" si="149"/>
        <v/>
      </c>
      <c r="AJ363" s="295" t="str">
        <f t="shared" si="150"/>
        <v/>
      </c>
      <c r="AS363" s="295" t="str">
        <f t="shared" si="138"/>
        <v/>
      </c>
    </row>
    <row r="364" spans="1:45">
      <c r="A364" s="334"/>
      <c r="B364" s="8"/>
      <c r="C364" s="290" t="str">
        <f>IF(COMPTE1!$V364&lt;&gt;"",COMPTE1!$V364,IF(COMPTE1!$W364&lt;&gt;"",COMPTE1!$W364,IF(COMPTE1!$X364&lt;&gt;"",COMPTE1!$X364,IF(COMPTE1!$AB364&lt;&gt;"",COMPTE1!$AB364,IF(COMPTE1!$AF364&lt;&gt;"",COMPTE1!$AF364,IF(COMPTE1!$AG364&lt;&gt;"",COMPTE1!$AG364,IF(COMPTE1!$AH364&lt;&gt;"",COMPTE1!$AH364,COMPTE1!$AC364)))))))</f>
        <v/>
      </c>
      <c r="D364" s="9"/>
      <c r="E364" s="308">
        <f t="shared" si="139"/>
        <v>0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319"/>
      <c r="U364" s="319"/>
      <c r="V364" s="289" t="str">
        <f t="shared" si="140"/>
        <v/>
      </c>
      <c r="W364" s="289" t="str">
        <f t="shared" si="141"/>
        <v/>
      </c>
      <c r="X364" s="289" t="str">
        <f t="shared" si="142"/>
        <v/>
      </c>
      <c r="Y364" s="290" t="str">
        <f t="shared" si="148"/>
        <v/>
      </c>
      <c r="Z364" s="290" t="str">
        <f t="shared" si="134"/>
        <v/>
      </c>
      <c r="AA364" s="290" t="str">
        <f t="shared" si="135"/>
        <v/>
      </c>
      <c r="AB364" s="293" t="str">
        <f t="shared" si="143"/>
        <v/>
      </c>
      <c r="AC364" s="293" t="str">
        <f t="shared" si="144"/>
        <v/>
      </c>
      <c r="AD364" s="293" t="str">
        <f t="shared" si="136"/>
        <v/>
      </c>
      <c r="AE364" s="293" t="str">
        <f t="shared" si="137"/>
        <v/>
      </c>
      <c r="AF364" s="295" t="str">
        <f t="shared" si="145"/>
        <v/>
      </c>
      <c r="AG364" s="295" t="str">
        <f t="shared" si="146"/>
        <v/>
      </c>
      <c r="AH364" s="295" t="str">
        <f t="shared" si="147"/>
        <v/>
      </c>
      <c r="AI364" s="295" t="str">
        <f t="shared" si="149"/>
        <v/>
      </c>
      <c r="AJ364" s="295" t="str">
        <f t="shared" si="150"/>
        <v/>
      </c>
      <c r="AS364" s="295" t="str">
        <f t="shared" si="138"/>
        <v/>
      </c>
    </row>
    <row r="365" spans="1:45">
      <c r="A365" s="334"/>
      <c r="B365" s="8"/>
      <c r="C365" s="290" t="str">
        <f>IF(COMPTE1!$V365&lt;&gt;"",COMPTE1!$V365,IF(COMPTE1!$W365&lt;&gt;"",COMPTE1!$W365,IF(COMPTE1!$X365&lt;&gt;"",COMPTE1!$X365,IF(COMPTE1!$AB365&lt;&gt;"",COMPTE1!$AB365,IF(COMPTE1!$AF365&lt;&gt;"",COMPTE1!$AF365,IF(COMPTE1!$AG365&lt;&gt;"",COMPTE1!$AG365,IF(COMPTE1!$AH365&lt;&gt;"",COMPTE1!$AH365,COMPTE1!$AC365)))))))</f>
        <v/>
      </c>
      <c r="D365" s="9"/>
      <c r="E365" s="308">
        <f t="shared" si="139"/>
        <v>0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319"/>
      <c r="U365" s="319"/>
      <c r="V365" s="289" t="str">
        <f t="shared" si="140"/>
        <v/>
      </c>
      <c r="W365" s="289" t="str">
        <f t="shared" si="141"/>
        <v/>
      </c>
      <c r="X365" s="289" t="str">
        <f t="shared" si="142"/>
        <v/>
      </c>
      <c r="Y365" s="290" t="str">
        <f t="shared" si="148"/>
        <v/>
      </c>
      <c r="Z365" s="290" t="str">
        <f t="shared" si="134"/>
        <v/>
      </c>
      <c r="AA365" s="290" t="str">
        <f t="shared" si="135"/>
        <v/>
      </c>
      <c r="AB365" s="293" t="str">
        <f t="shared" si="143"/>
        <v/>
      </c>
      <c r="AC365" s="293" t="str">
        <f t="shared" si="144"/>
        <v/>
      </c>
      <c r="AD365" s="293" t="str">
        <f t="shared" si="136"/>
        <v/>
      </c>
      <c r="AE365" s="293" t="str">
        <f t="shared" si="137"/>
        <v/>
      </c>
      <c r="AF365" s="295" t="str">
        <f t="shared" si="145"/>
        <v/>
      </c>
      <c r="AG365" s="295" t="str">
        <f t="shared" si="146"/>
        <v/>
      </c>
      <c r="AH365" s="295" t="str">
        <f t="shared" si="147"/>
        <v/>
      </c>
      <c r="AI365" s="295" t="str">
        <f t="shared" si="149"/>
        <v/>
      </c>
      <c r="AJ365" s="295" t="str">
        <f t="shared" si="150"/>
        <v/>
      </c>
      <c r="AS365" s="295" t="str">
        <f t="shared" si="138"/>
        <v/>
      </c>
    </row>
    <row r="366" spans="1:45">
      <c r="A366" s="334"/>
      <c r="B366" s="8"/>
      <c r="C366" s="290" t="str">
        <f>IF(COMPTE1!$V366&lt;&gt;"",COMPTE1!$V366,IF(COMPTE1!$W366&lt;&gt;"",COMPTE1!$W366,IF(COMPTE1!$X366&lt;&gt;"",COMPTE1!$X366,IF(COMPTE1!$AB366&lt;&gt;"",COMPTE1!$AB366,IF(COMPTE1!$AF366&lt;&gt;"",COMPTE1!$AF366,IF(COMPTE1!$AG366&lt;&gt;"",COMPTE1!$AG366,IF(COMPTE1!$AH366&lt;&gt;"",COMPTE1!$AH366,COMPTE1!$AC366)))))))</f>
        <v/>
      </c>
      <c r="D366" s="9"/>
      <c r="E366" s="308">
        <f t="shared" si="139"/>
        <v>0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319"/>
      <c r="U366" s="319"/>
      <c r="V366" s="289" t="str">
        <f t="shared" si="140"/>
        <v/>
      </c>
      <c r="W366" s="289" t="str">
        <f t="shared" si="141"/>
        <v/>
      </c>
      <c r="X366" s="289" t="str">
        <f t="shared" si="142"/>
        <v/>
      </c>
      <c r="Y366" s="290" t="str">
        <f t="shared" si="148"/>
        <v/>
      </c>
      <c r="Z366" s="290" t="str">
        <f t="shared" si="134"/>
        <v/>
      </c>
      <c r="AA366" s="290" t="str">
        <f t="shared" si="135"/>
        <v/>
      </c>
      <c r="AB366" s="293" t="str">
        <f t="shared" si="143"/>
        <v/>
      </c>
      <c r="AC366" s="293" t="str">
        <f t="shared" si="144"/>
        <v/>
      </c>
      <c r="AD366" s="293" t="str">
        <f t="shared" si="136"/>
        <v/>
      </c>
      <c r="AE366" s="293" t="str">
        <f t="shared" si="137"/>
        <v/>
      </c>
      <c r="AF366" s="295" t="str">
        <f t="shared" si="145"/>
        <v/>
      </c>
      <c r="AG366" s="295" t="str">
        <f t="shared" si="146"/>
        <v/>
      </c>
      <c r="AH366" s="295" t="str">
        <f t="shared" si="147"/>
        <v/>
      </c>
      <c r="AI366" s="295" t="str">
        <f t="shared" si="149"/>
        <v/>
      </c>
      <c r="AJ366" s="295" t="str">
        <f t="shared" si="150"/>
        <v/>
      </c>
      <c r="AS366" s="295" t="str">
        <f t="shared" si="138"/>
        <v/>
      </c>
    </row>
    <row r="367" spans="1:45">
      <c r="A367" s="334"/>
      <c r="B367" s="8"/>
      <c r="C367" s="290" t="str">
        <f>IF(COMPTE1!$V367&lt;&gt;"",COMPTE1!$V367,IF(COMPTE1!$W367&lt;&gt;"",COMPTE1!$W367,IF(COMPTE1!$X367&lt;&gt;"",COMPTE1!$X367,IF(COMPTE1!$AB367&lt;&gt;"",COMPTE1!$AB367,IF(COMPTE1!$AF367&lt;&gt;"",COMPTE1!$AF367,IF(COMPTE1!$AG367&lt;&gt;"",COMPTE1!$AG367,IF(COMPTE1!$AH367&lt;&gt;"",COMPTE1!$AH367,COMPTE1!$AC367)))))))</f>
        <v/>
      </c>
      <c r="D367" s="9"/>
      <c r="E367" s="308">
        <f t="shared" si="139"/>
        <v>0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319"/>
      <c r="U367" s="319"/>
      <c r="V367" s="289" t="str">
        <f t="shared" si="140"/>
        <v/>
      </c>
      <c r="W367" s="289" t="str">
        <f t="shared" si="141"/>
        <v/>
      </c>
      <c r="X367" s="289" t="str">
        <f t="shared" si="142"/>
        <v/>
      </c>
      <c r="Y367" s="290" t="str">
        <f t="shared" si="148"/>
        <v/>
      </c>
      <c r="Z367" s="290" t="str">
        <f t="shared" si="134"/>
        <v/>
      </c>
      <c r="AA367" s="290" t="str">
        <f t="shared" si="135"/>
        <v/>
      </c>
      <c r="AB367" s="293" t="str">
        <f t="shared" si="143"/>
        <v/>
      </c>
      <c r="AC367" s="293" t="str">
        <f t="shared" si="144"/>
        <v/>
      </c>
      <c r="AD367" s="293" t="str">
        <f t="shared" si="136"/>
        <v/>
      </c>
      <c r="AE367" s="293" t="str">
        <f t="shared" si="137"/>
        <v/>
      </c>
      <c r="AF367" s="295" t="str">
        <f t="shared" si="145"/>
        <v/>
      </c>
      <c r="AG367" s="295" t="str">
        <f t="shared" si="146"/>
        <v/>
      </c>
      <c r="AH367" s="295" t="str">
        <f t="shared" si="147"/>
        <v/>
      </c>
      <c r="AI367" s="295" t="str">
        <f t="shared" si="149"/>
        <v/>
      </c>
      <c r="AJ367" s="295" t="str">
        <f t="shared" si="150"/>
        <v/>
      </c>
      <c r="AS367" s="295" t="str">
        <f t="shared" si="138"/>
        <v/>
      </c>
    </row>
    <row r="368" spans="1:45">
      <c r="A368" s="334"/>
      <c r="B368" s="8"/>
      <c r="C368" s="290" t="str">
        <f>IF(COMPTE1!$V368&lt;&gt;"",COMPTE1!$V368,IF(COMPTE1!$W368&lt;&gt;"",COMPTE1!$W368,IF(COMPTE1!$X368&lt;&gt;"",COMPTE1!$X368,IF(COMPTE1!$AB368&lt;&gt;"",COMPTE1!$AB368,IF(COMPTE1!$AF368&lt;&gt;"",COMPTE1!$AF368,IF(COMPTE1!$AG368&lt;&gt;"",COMPTE1!$AG368,IF(COMPTE1!$AH368&lt;&gt;"",COMPTE1!$AH368,COMPTE1!$AC368)))))))</f>
        <v/>
      </c>
      <c r="D368" s="9"/>
      <c r="E368" s="308">
        <f t="shared" si="139"/>
        <v>0</v>
      </c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319"/>
      <c r="U368" s="319"/>
      <c r="V368" s="289" t="str">
        <f t="shared" si="140"/>
        <v/>
      </c>
      <c r="W368" s="289" t="str">
        <f t="shared" si="141"/>
        <v/>
      </c>
      <c r="X368" s="289" t="str">
        <f t="shared" si="142"/>
        <v/>
      </c>
      <c r="Y368" s="290" t="str">
        <f t="shared" si="148"/>
        <v/>
      </c>
      <c r="Z368" s="290" t="str">
        <f t="shared" si="134"/>
        <v/>
      </c>
      <c r="AA368" s="290" t="str">
        <f t="shared" si="135"/>
        <v/>
      </c>
      <c r="AB368" s="293" t="str">
        <f t="shared" si="143"/>
        <v/>
      </c>
      <c r="AC368" s="293" t="str">
        <f t="shared" si="144"/>
        <v/>
      </c>
      <c r="AD368" s="293" t="str">
        <f t="shared" si="136"/>
        <v/>
      </c>
      <c r="AE368" s="293" t="str">
        <f t="shared" si="137"/>
        <v/>
      </c>
      <c r="AF368" s="295" t="str">
        <f t="shared" si="145"/>
        <v/>
      </c>
      <c r="AG368" s="295" t="str">
        <f t="shared" si="146"/>
        <v/>
      </c>
      <c r="AH368" s="295" t="str">
        <f t="shared" si="147"/>
        <v/>
      </c>
      <c r="AI368" s="295" t="str">
        <f t="shared" si="149"/>
        <v/>
      </c>
      <c r="AJ368" s="295" t="str">
        <f t="shared" si="150"/>
        <v/>
      </c>
      <c r="AS368" s="295" t="str">
        <f t="shared" si="138"/>
        <v/>
      </c>
    </row>
    <row r="369" spans="1:45">
      <c r="A369" s="334"/>
      <c r="B369" s="8"/>
      <c r="C369" s="290" t="str">
        <f>IF(COMPTE1!$V369&lt;&gt;"",COMPTE1!$V369,IF(COMPTE1!$W369&lt;&gt;"",COMPTE1!$W369,IF(COMPTE1!$X369&lt;&gt;"",COMPTE1!$X369,IF(COMPTE1!$AB369&lt;&gt;"",COMPTE1!$AB369,IF(COMPTE1!$AF369&lt;&gt;"",COMPTE1!$AF369,IF(COMPTE1!$AG369&lt;&gt;"",COMPTE1!$AG369,IF(COMPTE1!$AH369&lt;&gt;"",COMPTE1!$AH369,COMPTE1!$AC369)))))))</f>
        <v/>
      </c>
      <c r="D369" s="9"/>
      <c r="E369" s="308">
        <f t="shared" si="139"/>
        <v>0</v>
      </c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319"/>
      <c r="U369" s="319"/>
      <c r="V369" s="289" t="str">
        <f t="shared" si="140"/>
        <v/>
      </c>
      <c r="W369" s="289" t="str">
        <f t="shared" si="141"/>
        <v/>
      </c>
      <c r="X369" s="289" t="str">
        <f t="shared" si="142"/>
        <v/>
      </c>
      <c r="Y369" s="290" t="str">
        <f t="shared" si="148"/>
        <v/>
      </c>
      <c r="Z369" s="290" t="str">
        <f t="shared" si="134"/>
        <v/>
      </c>
      <c r="AA369" s="290" t="str">
        <f t="shared" si="135"/>
        <v/>
      </c>
      <c r="AB369" s="293" t="str">
        <f t="shared" si="143"/>
        <v/>
      </c>
      <c r="AC369" s="293" t="str">
        <f t="shared" si="144"/>
        <v/>
      </c>
      <c r="AD369" s="293" t="str">
        <f t="shared" si="136"/>
        <v/>
      </c>
      <c r="AE369" s="293" t="str">
        <f t="shared" si="137"/>
        <v/>
      </c>
      <c r="AF369" s="295" t="str">
        <f t="shared" si="145"/>
        <v/>
      </c>
      <c r="AG369" s="295" t="str">
        <f t="shared" si="146"/>
        <v/>
      </c>
      <c r="AH369" s="295" t="str">
        <f t="shared" si="147"/>
        <v/>
      </c>
      <c r="AI369" s="295" t="str">
        <f t="shared" si="149"/>
        <v/>
      </c>
      <c r="AJ369" s="295" t="str">
        <f t="shared" si="150"/>
        <v/>
      </c>
      <c r="AS369" s="295" t="str">
        <f t="shared" si="138"/>
        <v/>
      </c>
    </row>
    <row r="370" spans="1:45">
      <c r="A370" s="334"/>
      <c r="B370" s="8"/>
      <c r="C370" s="290" t="str">
        <f>IF(COMPTE1!$V370&lt;&gt;"",COMPTE1!$V370,IF(COMPTE1!$W370&lt;&gt;"",COMPTE1!$W370,IF(COMPTE1!$X370&lt;&gt;"",COMPTE1!$X370,IF(COMPTE1!$AB370&lt;&gt;"",COMPTE1!$AB370,IF(COMPTE1!$AF370&lt;&gt;"",COMPTE1!$AF370,IF(COMPTE1!$AG370&lt;&gt;"",COMPTE1!$AG370,IF(COMPTE1!$AH370&lt;&gt;"",COMPTE1!$AH370,COMPTE1!$AC370)))))))</f>
        <v/>
      </c>
      <c r="D370" s="9"/>
      <c r="E370" s="308">
        <f t="shared" si="139"/>
        <v>0</v>
      </c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319"/>
      <c r="U370" s="319"/>
      <c r="V370" s="289" t="str">
        <f t="shared" si="140"/>
        <v/>
      </c>
      <c r="W370" s="289" t="str">
        <f t="shared" si="141"/>
        <v/>
      </c>
      <c r="X370" s="289" t="str">
        <f t="shared" si="142"/>
        <v/>
      </c>
      <c r="Y370" s="290" t="str">
        <f t="shared" si="148"/>
        <v/>
      </c>
      <c r="Z370" s="290" t="str">
        <f t="shared" si="134"/>
        <v/>
      </c>
      <c r="AA370" s="290" t="str">
        <f t="shared" si="135"/>
        <v/>
      </c>
      <c r="AB370" s="293" t="str">
        <f t="shared" si="143"/>
        <v/>
      </c>
      <c r="AC370" s="293" t="str">
        <f t="shared" si="144"/>
        <v/>
      </c>
      <c r="AD370" s="293" t="str">
        <f t="shared" si="136"/>
        <v/>
      </c>
      <c r="AE370" s="293" t="str">
        <f t="shared" si="137"/>
        <v/>
      </c>
      <c r="AF370" s="295" t="str">
        <f t="shared" si="145"/>
        <v/>
      </c>
      <c r="AG370" s="295" t="str">
        <f t="shared" si="146"/>
        <v/>
      </c>
      <c r="AH370" s="295" t="str">
        <f t="shared" si="147"/>
        <v/>
      </c>
      <c r="AI370" s="295" t="str">
        <f t="shared" si="149"/>
        <v/>
      </c>
      <c r="AJ370" s="295" t="str">
        <f t="shared" si="150"/>
        <v/>
      </c>
      <c r="AS370" s="295" t="str">
        <f t="shared" si="138"/>
        <v/>
      </c>
    </row>
    <row r="371" spans="1:45">
      <c r="A371" s="334"/>
      <c r="B371" s="8"/>
      <c r="C371" s="290" t="str">
        <f>IF(COMPTE1!$V371&lt;&gt;"",COMPTE1!$V371,IF(COMPTE1!$W371&lt;&gt;"",COMPTE1!$W371,IF(COMPTE1!$X371&lt;&gt;"",COMPTE1!$X371,IF(COMPTE1!$AB371&lt;&gt;"",COMPTE1!$AB371,IF(COMPTE1!$AF371&lt;&gt;"",COMPTE1!$AF371,IF(COMPTE1!$AG371&lt;&gt;"",COMPTE1!$AG371,IF(COMPTE1!$AH371&lt;&gt;"",COMPTE1!$AH371,COMPTE1!$AC371)))))))</f>
        <v/>
      </c>
      <c r="D371" s="9"/>
      <c r="E371" s="308">
        <f t="shared" si="139"/>
        <v>0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319"/>
      <c r="U371" s="319"/>
      <c r="V371" s="289" t="str">
        <f t="shared" si="140"/>
        <v/>
      </c>
      <c r="W371" s="289" t="str">
        <f t="shared" si="141"/>
        <v/>
      </c>
      <c r="X371" s="289" t="str">
        <f t="shared" si="142"/>
        <v/>
      </c>
      <c r="Y371" s="290" t="str">
        <f t="shared" si="148"/>
        <v/>
      </c>
      <c r="Z371" s="290" t="str">
        <f t="shared" ref="Z371:Z434" si="151">IF($B371="C6214","OBSEQUES ET PRESTATIONS FUNERAIRES",IF($B371="C6215","TRAVAUX, DEMENAGEMENTS",IF($B371="C6216","SORTIES ET ANNIVERSAIRES",IF($B371="C6217","HEBERGEMENT FOYER, MAISON DE RETRAITE",IF($B371="C6310","IMPOTS",IF($B371="C6311","VACANCES, LOISIRS, ABONNEMENTS",IF($B371="C6312","HONORAIRES",IF($B371="C6313","SOLDE FDG ANNEE PASSEE",""))))))))</f>
        <v/>
      </c>
      <c r="AA371" s="290" t="str">
        <f t="shared" ref="AA371:AA434" si="152">IF($B371="C6410","ASSURANCES",IF($B371="C6510","ACHAT MATERIEL, MOBILIER",IF($B371="C6610","FRAIS MEDICAUX ET MUTUELLE ET REMBOURSEMENTS",IF($B371="C6611","MUTUELLE SANTE",IF($B371="C6710","IMOINS VALUES SUR TITRES",IF($B371="C6910","PROVISIONS SUR EMOLUMENTS",""))))))</f>
        <v/>
      </c>
      <c r="AB371" s="293" t="str">
        <f t="shared" si="143"/>
        <v/>
      </c>
      <c r="AC371" s="293" t="str">
        <f t="shared" si="144"/>
        <v/>
      </c>
      <c r="AD371" s="293" t="str">
        <f t="shared" ref="AD371:AD434" si="153">IF($B371="C5111",$AL$6,IF($B371="C5112",$AL$7,IF($B371="C5113",$AL$8,IF($B371="C5121",$AL$9,IF($B371="C5122",$AL$10,IF($B371="C5123",$AL$11,IF($B371="C5130",$AL$12,IF($B371="C5140",$AL$13,""))))))))</f>
        <v/>
      </c>
      <c r="AE371" s="293" t="str">
        <f t="shared" ref="AE371:AE434" si="154">IF($B371="C5150",$AL$14,IF($B371="C5160",$AL$15,IF($B371="C5170",$AL$16,IF($B371="C5180",$AL$17,IF($B371="C5190",$AL$18,IF($B371="C5190",$AL$19,""))))))</f>
        <v/>
      </c>
      <c r="AF371" s="295" t="str">
        <f t="shared" si="145"/>
        <v/>
      </c>
      <c r="AG371" s="295" t="str">
        <f t="shared" si="146"/>
        <v/>
      </c>
      <c r="AH371" s="295" t="str">
        <f t="shared" si="147"/>
        <v/>
      </c>
      <c r="AI371" s="295" t="str">
        <f t="shared" si="149"/>
        <v/>
      </c>
      <c r="AJ371" s="295" t="str">
        <f t="shared" si="150"/>
        <v/>
      </c>
      <c r="AS371" s="295" t="str">
        <f t="shared" ref="AS371:AS434" si="155">IF($B371="C7604","COUPONS ET PLUS VALUES SUR TITRES",IF($B371="C7605","ALS : VIREMENTS CAF",IF($B371="C7606","REMBOURSEMENT MUTUELLE",IF($B371="C7607","VENTE MAISON OU TERRAIN",IF($B371="C7608","VENTE MOBILIER",IF($B371="C7701","ENCAISSEMENT SUCCESSION",IF($B371="C7901","AUTRES RECETTES DIVERSES","")))))))</f>
        <v/>
      </c>
    </row>
    <row r="372" spans="1:45">
      <c r="A372" s="334"/>
      <c r="B372" s="8"/>
      <c r="C372" s="290" t="str">
        <f>IF(COMPTE1!$V372&lt;&gt;"",COMPTE1!$V372,IF(COMPTE1!$W372&lt;&gt;"",COMPTE1!$W372,IF(COMPTE1!$X372&lt;&gt;"",COMPTE1!$X372,IF(COMPTE1!$AB372&lt;&gt;"",COMPTE1!$AB372,IF(COMPTE1!$AF372&lt;&gt;"",COMPTE1!$AF372,IF(COMPTE1!$AG372&lt;&gt;"",COMPTE1!$AG372,IF(COMPTE1!$AH372&lt;&gt;"",COMPTE1!$AH372,COMPTE1!$AC372)))))))</f>
        <v/>
      </c>
      <c r="D372" s="9"/>
      <c r="E372" s="308">
        <f t="shared" si="139"/>
        <v>0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319"/>
      <c r="U372" s="319"/>
      <c r="V372" s="289" t="str">
        <f t="shared" si="140"/>
        <v/>
      </c>
      <c r="W372" s="289" t="str">
        <f t="shared" si="141"/>
        <v/>
      </c>
      <c r="X372" s="289" t="str">
        <f t="shared" si="142"/>
        <v/>
      </c>
      <c r="Y372" s="290" t="str">
        <f t="shared" si="148"/>
        <v/>
      </c>
      <c r="Z372" s="290" t="str">
        <f t="shared" si="151"/>
        <v/>
      </c>
      <c r="AA372" s="290" t="str">
        <f t="shared" si="152"/>
        <v/>
      </c>
      <c r="AB372" s="293" t="str">
        <f t="shared" si="143"/>
        <v/>
      </c>
      <c r="AC372" s="293" t="str">
        <f t="shared" si="144"/>
        <v/>
      </c>
      <c r="AD372" s="293" t="str">
        <f t="shared" si="153"/>
        <v/>
      </c>
      <c r="AE372" s="293" t="str">
        <f t="shared" si="154"/>
        <v/>
      </c>
      <c r="AF372" s="295" t="str">
        <f t="shared" si="145"/>
        <v/>
      </c>
      <c r="AG372" s="295" t="str">
        <f t="shared" si="146"/>
        <v/>
      </c>
      <c r="AH372" s="295" t="str">
        <f t="shared" si="147"/>
        <v/>
      </c>
      <c r="AI372" s="295" t="str">
        <f t="shared" si="149"/>
        <v/>
      </c>
      <c r="AJ372" s="295" t="str">
        <f t="shared" si="150"/>
        <v/>
      </c>
      <c r="AS372" s="295" t="str">
        <f t="shared" si="155"/>
        <v/>
      </c>
    </row>
    <row r="373" spans="1:45">
      <c r="A373" s="334"/>
      <c r="B373" s="8"/>
      <c r="C373" s="290" t="str">
        <f>IF(COMPTE1!$V373&lt;&gt;"",COMPTE1!$V373,IF(COMPTE1!$W373&lt;&gt;"",COMPTE1!$W373,IF(COMPTE1!$X373&lt;&gt;"",COMPTE1!$X373,IF(COMPTE1!$AB373&lt;&gt;"",COMPTE1!$AB373,IF(COMPTE1!$AF373&lt;&gt;"",COMPTE1!$AF373,IF(COMPTE1!$AG373&lt;&gt;"",COMPTE1!$AG373,IF(COMPTE1!$AH373&lt;&gt;"",COMPTE1!$AH373,COMPTE1!$AC373)))))))</f>
        <v/>
      </c>
      <c r="D373" s="9"/>
      <c r="E373" s="308">
        <f t="shared" si="139"/>
        <v>0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319"/>
      <c r="U373" s="319"/>
      <c r="V373" s="289" t="str">
        <f t="shared" si="140"/>
        <v/>
      </c>
      <c r="W373" s="289" t="str">
        <f t="shared" si="141"/>
        <v/>
      </c>
      <c r="X373" s="289" t="str">
        <f t="shared" si="142"/>
        <v/>
      </c>
      <c r="Y373" s="290" t="str">
        <f t="shared" si="148"/>
        <v/>
      </c>
      <c r="Z373" s="290" t="str">
        <f t="shared" si="151"/>
        <v/>
      </c>
      <c r="AA373" s="290" t="str">
        <f t="shared" si="152"/>
        <v/>
      </c>
      <c r="AB373" s="293" t="str">
        <f t="shared" si="143"/>
        <v/>
      </c>
      <c r="AC373" s="293" t="str">
        <f t="shared" si="144"/>
        <v/>
      </c>
      <c r="AD373" s="293" t="str">
        <f t="shared" si="153"/>
        <v/>
      </c>
      <c r="AE373" s="293" t="str">
        <f t="shared" si="154"/>
        <v/>
      </c>
      <c r="AF373" s="295" t="str">
        <f t="shared" si="145"/>
        <v/>
      </c>
      <c r="AG373" s="295" t="str">
        <f t="shared" si="146"/>
        <v/>
      </c>
      <c r="AH373" s="295" t="str">
        <f t="shared" si="147"/>
        <v/>
      </c>
      <c r="AI373" s="295" t="str">
        <f t="shared" si="149"/>
        <v/>
      </c>
      <c r="AJ373" s="295" t="str">
        <f t="shared" si="150"/>
        <v/>
      </c>
      <c r="AS373" s="295" t="str">
        <f t="shared" si="155"/>
        <v/>
      </c>
    </row>
    <row r="374" spans="1:45">
      <c r="A374" s="334"/>
      <c r="B374" s="8"/>
      <c r="C374" s="290" t="str">
        <f>IF(COMPTE1!$V374&lt;&gt;"",COMPTE1!$V374,IF(COMPTE1!$W374&lt;&gt;"",COMPTE1!$W374,IF(COMPTE1!$X374&lt;&gt;"",COMPTE1!$X374,IF(COMPTE1!$AB374&lt;&gt;"",COMPTE1!$AB374,IF(COMPTE1!$AF374&lt;&gt;"",COMPTE1!$AF374,IF(COMPTE1!$AG374&lt;&gt;"",COMPTE1!$AG374,IF(COMPTE1!$AH374&lt;&gt;"",COMPTE1!$AH374,COMPTE1!$AC374)))))))</f>
        <v/>
      </c>
      <c r="D374" s="9"/>
      <c r="E374" s="308">
        <f t="shared" si="139"/>
        <v>0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319"/>
      <c r="U374" s="319"/>
      <c r="V374" s="289" t="str">
        <f t="shared" si="140"/>
        <v/>
      </c>
      <c r="W374" s="289" t="str">
        <f t="shared" si="141"/>
        <v/>
      </c>
      <c r="X374" s="289" t="str">
        <f t="shared" si="142"/>
        <v/>
      </c>
      <c r="Y374" s="290" t="str">
        <f t="shared" si="148"/>
        <v/>
      </c>
      <c r="Z374" s="290" t="str">
        <f t="shared" si="151"/>
        <v/>
      </c>
      <c r="AA374" s="290" t="str">
        <f t="shared" si="152"/>
        <v/>
      </c>
      <c r="AB374" s="293" t="str">
        <f t="shared" si="143"/>
        <v/>
      </c>
      <c r="AC374" s="293" t="str">
        <f t="shared" si="144"/>
        <v/>
      </c>
      <c r="AD374" s="293" t="str">
        <f t="shared" si="153"/>
        <v/>
      </c>
      <c r="AE374" s="293" t="str">
        <f t="shared" si="154"/>
        <v/>
      </c>
      <c r="AF374" s="295" t="str">
        <f t="shared" si="145"/>
        <v/>
      </c>
      <c r="AG374" s="295" t="str">
        <f t="shared" si="146"/>
        <v/>
      </c>
      <c r="AH374" s="295" t="str">
        <f t="shared" si="147"/>
        <v/>
      </c>
      <c r="AI374" s="295" t="str">
        <f t="shared" si="149"/>
        <v/>
      </c>
      <c r="AJ374" s="295" t="str">
        <f t="shared" si="150"/>
        <v/>
      </c>
      <c r="AS374" s="295" t="str">
        <f t="shared" si="155"/>
        <v/>
      </c>
    </row>
    <row r="375" spans="1:45">
      <c r="A375" s="334"/>
      <c r="B375" s="8"/>
      <c r="C375" s="290" t="str">
        <f>IF(COMPTE1!$V375&lt;&gt;"",COMPTE1!$V375,IF(COMPTE1!$W375&lt;&gt;"",COMPTE1!$W375,IF(COMPTE1!$X375&lt;&gt;"",COMPTE1!$X375,IF(COMPTE1!$AB375&lt;&gt;"",COMPTE1!$AB375,IF(COMPTE1!$AF375&lt;&gt;"",COMPTE1!$AF375,IF(COMPTE1!$AG375&lt;&gt;"",COMPTE1!$AG375,IF(COMPTE1!$AH375&lt;&gt;"",COMPTE1!$AH375,COMPTE1!$AC375)))))))</f>
        <v/>
      </c>
      <c r="D375" s="9"/>
      <c r="E375" s="308">
        <f t="shared" si="139"/>
        <v>0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319"/>
      <c r="U375" s="319"/>
      <c r="V375" s="289" t="str">
        <f t="shared" si="140"/>
        <v/>
      </c>
      <c r="W375" s="289" t="str">
        <f t="shared" si="141"/>
        <v/>
      </c>
      <c r="X375" s="289" t="str">
        <f t="shared" si="142"/>
        <v/>
      </c>
      <c r="Y375" s="290" t="str">
        <f t="shared" si="148"/>
        <v/>
      </c>
      <c r="Z375" s="290" t="str">
        <f t="shared" si="151"/>
        <v/>
      </c>
      <c r="AA375" s="290" t="str">
        <f t="shared" si="152"/>
        <v/>
      </c>
      <c r="AB375" s="293" t="str">
        <f t="shared" si="143"/>
        <v/>
      </c>
      <c r="AC375" s="293" t="str">
        <f t="shared" si="144"/>
        <v/>
      </c>
      <c r="AD375" s="293" t="str">
        <f t="shared" si="153"/>
        <v/>
      </c>
      <c r="AE375" s="293" t="str">
        <f t="shared" si="154"/>
        <v/>
      </c>
      <c r="AF375" s="295" t="str">
        <f t="shared" si="145"/>
        <v/>
      </c>
      <c r="AG375" s="295" t="str">
        <f t="shared" si="146"/>
        <v/>
      </c>
      <c r="AH375" s="295" t="str">
        <f t="shared" si="147"/>
        <v/>
      </c>
      <c r="AI375" s="295" t="str">
        <f t="shared" si="149"/>
        <v/>
      </c>
      <c r="AJ375" s="295" t="str">
        <f t="shared" si="150"/>
        <v/>
      </c>
      <c r="AS375" s="295" t="str">
        <f t="shared" si="155"/>
        <v/>
      </c>
    </row>
    <row r="376" spans="1:45">
      <c r="A376" s="334"/>
      <c r="B376" s="8"/>
      <c r="C376" s="290" t="str">
        <f>IF(COMPTE1!$V376&lt;&gt;"",COMPTE1!$V376,IF(COMPTE1!$W376&lt;&gt;"",COMPTE1!$W376,IF(COMPTE1!$X376&lt;&gt;"",COMPTE1!$X376,IF(COMPTE1!$AB376&lt;&gt;"",COMPTE1!$AB376,IF(COMPTE1!$AF376&lt;&gt;"",COMPTE1!$AF376,IF(COMPTE1!$AG376&lt;&gt;"",COMPTE1!$AG376,IF(COMPTE1!$AH376&lt;&gt;"",COMPTE1!$AH376,COMPTE1!$AC376)))))))</f>
        <v/>
      </c>
      <c r="D376" s="9"/>
      <c r="E376" s="308">
        <f t="shared" si="139"/>
        <v>0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319"/>
      <c r="U376" s="319"/>
      <c r="V376" s="289" t="str">
        <f t="shared" si="140"/>
        <v/>
      </c>
      <c r="W376" s="289" t="str">
        <f t="shared" si="141"/>
        <v/>
      </c>
      <c r="X376" s="289" t="str">
        <f t="shared" si="142"/>
        <v/>
      </c>
      <c r="Y376" s="290" t="str">
        <f t="shared" si="148"/>
        <v/>
      </c>
      <c r="Z376" s="290" t="str">
        <f t="shared" si="151"/>
        <v/>
      </c>
      <c r="AA376" s="290" t="str">
        <f t="shared" si="152"/>
        <v/>
      </c>
      <c r="AB376" s="293" t="str">
        <f t="shared" si="143"/>
        <v/>
      </c>
      <c r="AC376" s="293" t="str">
        <f t="shared" si="144"/>
        <v/>
      </c>
      <c r="AD376" s="293" t="str">
        <f t="shared" si="153"/>
        <v/>
      </c>
      <c r="AE376" s="293" t="str">
        <f t="shared" si="154"/>
        <v/>
      </c>
      <c r="AF376" s="295" t="str">
        <f t="shared" si="145"/>
        <v/>
      </c>
      <c r="AG376" s="295" t="str">
        <f t="shared" si="146"/>
        <v/>
      </c>
      <c r="AH376" s="295" t="str">
        <f t="shared" si="147"/>
        <v/>
      </c>
      <c r="AI376" s="295" t="str">
        <f t="shared" si="149"/>
        <v/>
      </c>
      <c r="AJ376" s="295" t="str">
        <f t="shared" si="150"/>
        <v/>
      </c>
      <c r="AS376" s="295" t="str">
        <f t="shared" si="155"/>
        <v/>
      </c>
    </row>
    <row r="377" spans="1:45">
      <c r="A377" s="334"/>
      <c r="B377" s="8"/>
      <c r="C377" s="290" t="str">
        <f>IF(COMPTE1!$V377&lt;&gt;"",COMPTE1!$V377,IF(COMPTE1!$W377&lt;&gt;"",COMPTE1!$W377,IF(COMPTE1!$X377&lt;&gt;"",COMPTE1!$X377,IF(COMPTE1!$AB377&lt;&gt;"",COMPTE1!$AB377,IF(COMPTE1!$AF377&lt;&gt;"",COMPTE1!$AF377,IF(COMPTE1!$AG377&lt;&gt;"",COMPTE1!$AG377,IF(COMPTE1!$AH377&lt;&gt;"",COMPTE1!$AH377,COMPTE1!$AC377)))))))</f>
        <v/>
      </c>
      <c r="D377" s="9"/>
      <c r="E377" s="308">
        <f t="shared" si="139"/>
        <v>0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319"/>
      <c r="U377" s="319"/>
      <c r="V377" s="289" t="str">
        <f t="shared" si="140"/>
        <v/>
      </c>
      <c r="W377" s="289" t="str">
        <f t="shared" si="141"/>
        <v/>
      </c>
      <c r="X377" s="289" t="str">
        <f t="shared" si="142"/>
        <v/>
      </c>
      <c r="Y377" s="290" t="str">
        <f t="shared" si="148"/>
        <v/>
      </c>
      <c r="Z377" s="290" t="str">
        <f t="shared" si="151"/>
        <v/>
      </c>
      <c r="AA377" s="290" t="str">
        <f t="shared" si="152"/>
        <v/>
      </c>
      <c r="AB377" s="293" t="str">
        <f t="shared" si="143"/>
        <v/>
      </c>
      <c r="AC377" s="293" t="str">
        <f t="shared" si="144"/>
        <v/>
      </c>
      <c r="AD377" s="293" t="str">
        <f t="shared" si="153"/>
        <v/>
      </c>
      <c r="AE377" s="293" t="str">
        <f t="shared" si="154"/>
        <v/>
      </c>
      <c r="AF377" s="295" t="str">
        <f t="shared" si="145"/>
        <v/>
      </c>
      <c r="AG377" s="295" t="str">
        <f t="shared" si="146"/>
        <v/>
      </c>
      <c r="AH377" s="295" t="str">
        <f t="shared" si="147"/>
        <v/>
      </c>
      <c r="AI377" s="295" t="str">
        <f t="shared" si="149"/>
        <v/>
      </c>
      <c r="AJ377" s="295" t="str">
        <f t="shared" si="150"/>
        <v/>
      </c>
      <c r="AS377" s="295" t="str">
        <f t="shared" si="155"/>
        <v/>
      </c>
    </row>
    <row r="378" spans="1:45">
      <c r="A378" s="334"/>
      <c r="B378" s="8"/>
      <c r="C378" s="290" t="str">
        <f>IF(COMPTE1!$V378&lt;&gt;"",COMPTE1!$V378,IF(COMPTE1!$W378&lt;&gt;"",COMPTE1!$W378,IF(COMPTE1!$X378&lt;&gt;"",COMPTE1!$X378,IF(COMPTE1!$AB378&lt;&gt;"",COMPTE1!$AB378,IF(COMPTE1!$AF378&lt;&gt;"",COMPTE1!$AF378,IF(COMPTE1!$AG378&lt;&gt;"",COMPTE1!$AG378,IF(COMPTE1!$AH378&lt;&gt;"",COMPTE1!$AH378,COMPTE1!$AC378)))))))</f>
        <v/>
      </c>
      <c r="D378" s="9"/>
      <c r="E378" s="308">
        <f t="shared" si="139"/>
        <v>0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319"/>
      <c r="U378" s="319"/>
      <c r="V378" s="289" t="str">
        <f t="shared" si="140"/>
        <v/>
      </c>
      <c r="W378" s="289" t="str">
        <f t="shared" si="141"/>
        <v/>
      </c>
      <c r="X378" s="289" t="str">
        <f t="shared" si="142"/>
        <v/>
      </c>
      <c r="Y378" s="290" t="str">
        <f t="shared" si="148"/>
        <v/>
      </c>
      <c r="Z378" s="290" t="str">
        <f t="shared" si="151"/>
        <v/>
      </c>
      <c r="AA378" s="290" t="str">
        <f t="shared" si="152"/>
        <v/>
      </c>
      <c r="AB378" s="293" t="str">
        <f t="shared" si="143"/>
        <v/>
      </c>
      <c r="AC378" s="293" t="str">
        <f t="shared" si="144"/>
        <v/>
      </c>
      <c r="AD378" s="293" t="str">
        <f t="shared" si="153"/>
        <v/>
      </c>
      <c r="AE378" s="293" t="str">
        <f t="shared" si="154"/>
        <v/>
      </c>
      <c r="AF378" s="295" t="str">
        <f t="shared" si="145"/>
        <v/>
      </c>
      <c r="AG378" s="295" t="str">
        <f t="shared" si="146"/>
        <v/>
      </c>
      <c r="AH378" s="295" t="str">
        <f t="shared" si="147"/>
        <v/>
      </c>
      <c r="AI378" s="295" t="str">
        <f t="shared" si="149"/>
        <v/>
      </c>
      <c r="AJ378" s="295" t="str">
        <f t="shared" si="150"/>
        <v/>
      </c>
      <c r="AS378" s="295" t="str">
        <f t="shared" si="155"/>
        <v/>
      </c>
    </row>
    <row r="379" spans="1:45">
      <c r="A379" s="334"/>
      <c r="B379" s="8"/>
      <c r="C379" s="290" t="str">
        <f>IF(COMPTE1!$V379&lt;&gt;"",COMPTE1!$V379,IF(COMPTE1!$W379&lt;&gt;"",COMPTE1!$W379,IF(COMPTE1!$X379&lt;&gt;"",COMPTE1!$X379,IF(COMPTE1!$AB379&lt;&gt;"",COMPTE1!$AB379,IF(COMPTE1!$AF379&lt;&gt;"",COMPTE1!$AF379,IF(COMPTE1!$AG379&lt;&gt;"",COMPTE1!$AG379,IF(COMPTE1!$AH379&lt;&gt;"",COMPTE1!$AH379,COMPTE1!$AC379)))))))</f>
        <v/>
      </c>
      <c r="D379" s="9"/>
      <c r="E379" s="308">
        <f t="shared" si="139"/>
        <v>0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319"/>
      <c r="U379" s="319"/>
      <c r="V379" s="289" t="str">
        <f t="shared" si="140"/>
        <v/>
      </c>
      <c r="W379" s="289" t="str">
        <f t="shared" si="141"/>
        <v/>
      </c>
      <c r="X379" s="289" t="str">
        <f t="shared" si="142"/>
        <v/>
      </c>
      <c r="Y379" s="290" t="str">
        <f t="shared" si="148"/>
        <v/>
      </c>
      <c r="Z379" s="290" t="str">
        <f t="shared" si="151"/>
        <v/>
      </c>
      <c r="AA379" s="290" t="str">
        <f t="shared" si="152"/>
        <v/>
      </c>
      <c r="AB379" s="293" t="str">
        <f t="shared" si="143"/>
        <v/>
      </c>
      <c r="AC379" s="293" t="str">
        <f t="shared" si="144"/>
        <v/>
      </c>
      <c r="AD379" s="293" t="str">
        <f t="shared" si="153"/>
        <v/>
      </c>
      <c r="AE379" s="293" t="str">
        <f t="shared" si="154"/>
        <v/>
      </c>
      <c r="AF379" s="295" t="str">
        <f t="shared" si="145"/>
        <v/>
      </c>
      <c r="AG379" s="295" t="str">
        <f t="shared" si="146"/>
        <v/>
      </c>
      <c r="AH379" s="295" t="str">
        <f t="shared" si="147"/>
        <v/>
      </c>
      <c r="AI379" s="295" t="str">
        <f t="shared" si="149"/>
        <v/>
      </c>
      <c r="AJ379" s="295" t="str">
        <f t="shared" si="150"/>
        <v/>
      </c>
      <c r="AS379" s="295" t="str">
        <f t="shared" si="155"/>
        <v/>
      </c>
    </row>
    <row r="380" spans="1:45">
      <c r="A380" s="334"/>
      <c r="B380" s="8"/>
      <c r="C380" s="290" t="str">
        <f>IF(COMPTE1!$V380&lt;&gt;"",COMPTE1!$V380,IF(COMPTE1!$W380&lt;&gt;"",COMPTE1!$W380,IF(COMPTE1!$X380&lt;&gt;"",COMPTE1!$X380,IF(COMPTE1!$AB380&lt;&gt;"",COMPTE1!$AB380,IF(COMPTE1!$AF380&lt;&gt;"",COMPTE1!$AF380,IF(COMPTE1!$AG380&lt;&gt;"",COMPTE1!$AG380,IF(COMPTE1!$AH380&lt;&gt;"",COMPTE1!$AH380,COMPTE1!$AC380)))))))</f>
        <v/>
      </c>
      <c r="D380" s="9"/>
      <c r="E380" s="308">
        <f t="shared" si="139"/>
        <v>0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319"/>
      <c r="U380" s="319"/>
      <c r="V380" s="289" t="str">
        <f t="shared" si="140"/>
        <v/>
      </c>
      <c r="W380" s="289" t="str">
        <f t="shared" si="141"/>
        <v/>
      </c>
      <c r="X380" s="289" t="str">
        <f t="shared" si="142"/>
        <v/>
      </c>
      <c r="Y380" s="290" t="str">
        <f t="shared" si="148"/>
        <v/>
      </c>
      <c r="Z380" s="290" t="str">
        <f t="shared" si="151"/>
        <v/>
      </c>
      <c r="AA380" s="290" t="str">
        <f t="shared" si="152"/>
        <v/>
      </c>
      <c r="AB380" s="293" t="str">
        <f t="shared" si="143"/>
        <v/>
      </c>
      <c r="AC380" s="293" t="str">
        <f t="shared" si="144"/>
        <v/>
      </c>
      <c r="AD380" s="293" t="str">
        <f t="shared" si="153"/>
        <v/>
      </c>
      <c r="AE380" s="293" t="str">
        <f t="shared" si="154"/>
        <v/>
      </c>
      <c r="AF380" s="295" t="str">
        <f t="shared" si="145"/>
        <v/>
      </c>
      <c r="AG380" s="295" t="str">
        <f t="shared" si="146"/>
        <v/>
      </c>
      <c r="AH380" s="295" t="str">
        <f t="shared" si="147"/>
        <v/>
      </c>
      <c r="AI380" s="295" t="str">
        <f t="shared" si="149"/>
        <v/>
      </c>
      <c r="AJ380" s="295" t="str">
        <f t="shared" si="150"/>
        <v/>
      </c>
      <c r="AS380" s="295" t="str">
        <f t="shared" si="155"/>
        <v/>
      </c>
    </row>
    <row r="381" spans="1:45">
      <c r="A381" s="334"/>
      <c r="B381" s="8"/>
      <c r="C381" s="290" t="str">
        <f>IF(COMPTE1!$V381&lt;&gt;"",COMPTE1!$V381,IF(COMPTE1!$W381&lt;&gt;"",COMPTE1!$W381,IF(COMPTE1!$X381&lt;&gt;"",COMPTE1!$X381,IF(COMPTE1!$AB381&lt;&gt;"",COMPTE1!$AB381,IF(COMPTE1!$AF381&lt;&gt;"",COMPTE1!$AF381,IF(COMPTE1!$AG381&lt;&gt;"",COMPTE1!$AG381,IF(COMPTE1!$AH381&lt;&gt;"",COMPTE1!$AH381,COMPTE1!$AC381)))))))</f>
        <v/>
      </c>
      <c r="D381" s="9"/>
      <c r="E381" s="308">
        <f t="shared" si="139"/>
        <v>0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319"/>
      <c r="U381" s="319"/>
      <c r="V381" s="289" t="str">
        <f t="shared" si="140"/>
        <v/>
      </c>
      <c r="W381" s="289" t="str">
        <f t="shared" si="141"/>
        <v/>
      </c>
      <c r="X381" s="289" t="str">
        <f t="shared" si="142"/>
        <v/>
      </c>
      <c r="Y381" s="290" t="str">
        <f t="shared" si="148"/>
        <v/>
      </c>
      <c r="Z381" s="290" t="str">
        <f t="shared" si="151"/>
        <v/>
      </c>
      <c r="AA381" s="290" t="str">
        <f t="shared" si="152"/>
        <v/>
      </c>
      <c r="AB381" s="293" t="str">
        <f t="shared" si="143"/>
        <v/>
      </c>
      <c r="AC381" s="293" t="str">
        <f t="shared" si="144"/>
        <v/>
      </c>
      <c r="AD381" s="293" t="str">
        <f t="shared" si="153"/>
        <v/>
      </c>
      <c r="AE381" s="293" t="str">
        <f t="shared" si="154"/>
        <v/>
      </c>
      <c r="AF381" s="295" t="str">
        <f t="shared" si="145"/>
        <v/>
      </c>
      <c r="AG381" s="295" t="str">
        <f t="shared" si="146"/>
        <v/>
      </c>
      <c r="AH381" s="295" t="str">
        <f t="shared" si="147"/>
        <v/>
      </c>
      <c r="AI381" s="295" t="str">
        <f t="shared" si="149"/>
        <v/>
      </c>
      <c r="AJ381" s="295" t="str">
        <f t="shared" si="150"/>
        <v/>
      </c>
      <c r="AS381" s="295" t="str">
        <f t="shared" si="155"/>
        <v/>
      </c>
    </row>
    <row r="382" spans="1:45">
      <c r="A382" s="334"/>
      <c r="B382" s="8"/>
      <c r="C382" s="290" t="str">
        <f>IF(COMPTE1!$V382&lt;&gt;"",COMPTE1!$V382,IF(COMPTE1!$W382&lt;&gt;"",COMPTE1!$W382,IF(COMPTE1!$X382&lt;&gt;"",COMPTE1!$X382,IF(COMPTE1!$AB382&lt;&gt;"",COMPTE1!$AB382,IF(COMPTE1!$AF382&lt;&gt;"",COMPTE1!$AF382,IF(COMPTE1!$AG382&lt;&gt;"",COMPTE1!$AG382,IF(COMPTE1!$AH382&lt;&gt;"",COMPTE1!$AH382,COMPTE1!$AC382)))))))</f>
        <v/>
      </c>
      <c r="D382" s="9"/>
      <c r="E382" s="308">
        <f t="shared" si="139"/>
        <v>0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319"/>
      <c r="U382" s="319"/>
      <c r="V382" s="289" t="str">
        <f t="shared" si="140"/>
        <v/>
      </c>
      <c r="W382" s="289" t="str">
        <f t="shared" si="141"/>
        <v/>
      </c>
      <c r="X382" s="289" t="str">
        <f t="shared" si="142"/>
        <v/>
      </c>
      <c r="Y382" s="290" t="str">
        <f t="shared" si="148"/>
        <v/>
      </c>
      <c r="Z382" s="290" t="str">
        <f t="shared" si="151"/>
        <v/>
      </c>
      <c r="AA382" s="290" t="str">
        <f t="shared" si="152"/>
        <v/>
      </c>
      <c r="AB382" s="293" t="str">
        <f t="shared" si="143"/>
        <v/>
      </c>
      <c r="AC382" s="293" t="str">
        <f t="shared" si="144"/>
        <v/>
      </c>
      <c r="AD382" s="293" t="str">
        <f t="shared" si="153"/>
        <v/>
      </c>
      <c r="AE382" s="293" t="str">
        <f t="shared" si="154"/>
        <v/>
      </c>
      <c r="AF382" s="295" t="str">
        <f t="shared" si="145"/>
        <v/>
      </c>
      <c r="AG382" s="295" t="str">
        <f t="shared" si="146"/>
        <v/>
      </c>
      <c r="AH382" s="295" t="str">
        <f t="shared" si="147"/>
        <v/>
      </c>
      <c r="AI382" s="295" t="str">
        <f t="shared" si="149"/>
        <v/>
      </c>
      <c r="AJ382" s="295" t="str">
        <f t="shared" si="150"/>
        <v/>
      </c>
      <c r="AS382" s="295" t="str">
        <f t="shared" si="155"/>
        <v/>
      </c>
    </row>
    <row r="383" spans="1:45">
      <c r="A383" s="334"/>
      <c r="B383" s="8"/>
      <c r="C383" s="290" t="str">
        <f>IF(COMPTE1!$V383&lt;&gt;"",COMPTE1!$V383,IF(COMPTE1!$W383&lt;&gt;"",COMPTE1!$W383,IF(COMPTE1!$X383&lt;&gt;"",COMPTE1!$X383,IF(COMPTE1!$AB383&lt;&gt;"",COMPTE1!$AB383,IF(COMPTE1!$AF383&lt;&gt;"",COMPTE1!$AF383,IF(COMPTE1!$AG383&lt;&gt;"",COMPTE1!$AG383,IF(COMPTE1!$AH383&lt;&gt;"",COMPTE1!$AH383,COMPTE1!$AC383)))))))</f>
        <v/>
      </c>
      <c r="D383" s="9"/>
      <c r="E383" s="308">
        <f t="shared" si="139"/>
        <v>0</v>
      </c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319"/>
      <c r="U383" s="319"/>
      <c r="V383" s="289" t="str">
        <f t="shared" si="140"/>
        <v/>
      </c>
      <c r="W383" s="289" t="str">
        <f t="shared" si="141"/>
        <v/>
      </c>
      <c r="X383" s="289" t="str">
        <f t="shared" si="142"/>
        <v/>
      </c>
      <c r="Y383" s="290" t="str">
        <f t="shared" si="148"/>
        <v/>
      </c>
      <c r="Z383" s="290" t="str">
        <f t="shared" si="151"/>
        <v/>
      </c>
      <c r="AA383" s="290" t="str">
        <f t="shared" si="152"/>
        <v/>
      </c>
      <c r="AB383" s="293" t="str">
        <f t="shared" si="143"/>
        <v/>
      </c>
      <c r="AC383" s="293" t="str">
        <f t="shared" si="144"/>
        <v/>
      </c>
      <c r="AD383" s="293" t="str">
        <f t="shared" si="153"/>
        <v/>
      </c>
      <c r="AE383" s="293" t="str">
        <f t="shared" si="154"/>
        <v/>
      </c>
      <c r="AF383" s="295" t="str">
        <f t="shared" si="145"/>
        <v/>
      </c>
      <c r="AG383" s="295" t="str">
        <f t="shared" si="146"/>
        <v/>
      </c>
      <c r="AH383" s="295" t="str">
        <f t="shared" si="147"/>
        <v/>
      </c>
      <c r="AI383" s="295" t="str">
        <f t="shared" si="149"/>
        <v/>
      </c>
      <c r="AJ383" s="295" t="str">
        <f t="shared" si="150"/>
        <v/>
      </c>
      <c r="AS383" s="295" t="str">
        <f t="shared" si="155"/>
        <v/>
      </c>
    </row>
    <row r="384" spans="1:45">
      <c r="A384" s="334"/>
      <c r="B384" s="8"/>
      <c r="C384" s="290" t="str">
        <f>IF(COMPTE1!$V384&lt;&gt;"",COMPTE1!$V384,IF(COMPTE1!$W384&lt;&gt;"",COMPTE1!$W384,IF(COMPTE1!$X384&lt;&gt;"",COMPTE1!$X384,IF(COMPTE1!$AB384&lt;&gt;"",COMPTE1!$AB384,IF(COMPTE1!$AF384&lt;&gt;"",COMPTE1!$AF384,IF(COMPTE1!$AG384&lt;&gt;"",COMPTE1!$AG384,IF(COMPTE1!$AH384&lt;&gt;"",COMPTE1!$AH384,COMPTE1!$AC384)))))))</f>
        <v/>
      </c>
      <c r="D384" s="9"/>
      <c r="E384" s="308">
        <f t="shared" si="139"/>
        <v>0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319"/>
      <c r="U384" s="319"/>
      <c r="V384" s="289" t="str">
        <f t="shared" si="140"/>
        <v/>
      </c>
      <c r="W384" s="289" t="str">
        <f t="shared" si="141"/>
        <v/>
      </c>
      <c r="X384" s="289" t="str">
        <f t="shared" si="142"/>
        <v/>
      </c>
      <c r="Y384" s="290" t="str">
        <f t="shared" si="148"/>
        <v/>
      </c>
      <c r="Z384" s="290" t="str">
        <f t="shared" si="151"/>
        <v/>
      </c>
      <c r="AA384" s="290" t="str">
        <f t="shared" si="152"/>
        <v/>
      </c>
      <c r="AB384" s="293" t="str">
        <f t="shared" si="143"/>
        <v/>
      </c>
      <c r="AC384" s="293" t="str">
        <f t="shared" si="144"/>
        <v/>
      </c>
      <c r="AD384" s="293" t="str">
        <f t="shared" si="153"/>
        <v/>
      </c>
      <c r="AE384" s="293" t="str">
        <f t="shared" si="154"/>
        <v/>
      </c>
      <c r="AF384" s="295" t="str">
        <f t="shared" si="145"/>
        <v/>
      </c>
      <c r="AG384" s="295" t="str">
        <f t="shared" si="146"/>
        <v/>
      </c>
      <c r="AH384" s="295" t="str">
        <f t="shared" si="147"/>
        <v/>
      </c>
      <c r="AI384" s="295" t="str">
        <f t="shared" si="149"/>
        <v/>
      </c>
      <c r="AJ384" s="295" t="str">
        <f t="shared" si="150"/>
        <v/>
      </c>
      <c r="AS384" s="295" t="str">
        <f t="shared" si="155"/>
        <v/>
      </c>
    </row>
    <row r="385" spans="1:45">
      <c r="A385" s="334"/>
      <c r="B385" s="8"/>
      <c r="C385" s="290" t="str">
        <f>IF(COMPTE1!$V385&lt;&gt;"",COMPTE1!$V385,IF(COMPTE1!$W385&lt;&gt;"",COMPTE1!$W385,IF(COMPTE1!$X385&lt;&gt;"",COMPTE1!$X385,IF(COMPTE1!$AB385&lt;&gt;"",COMPTE1!$AB385,IF(COMPTE1!$AF385&lt;&gt;"",COMPTE1!$AF385,IF(COMPTE1!$AG385&lt;&gt;"",COMPTE1!$AG385,IF(COMPTE1!$AH385&lt;&gt;"",COMPTE1!$AH385,COMPTE1!$AC385)))))))</f>
        <v/>
      </c>
      <c r="D385" s="9"/>
      <c r="E385" s="308">
        <f t="shared" si="139"/>
        <v>0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319"/>
      <c r="U385" s="319"/>
      <c r="V385" s="289" t="str">
        <f t="shared" si="140"/>
        <v/>
      </c>
      <c r="W385" s="289" t="str">
        <f t="shared" si="141"/>
        <v/>
      </c>
      <c r="X385" s="289" t="str">
        <f t="shared" si="142"/>
        <v/>
      </c>
      <c r="Y385" s="290" t="str">
        <f t="shared" si="148"/>
        <v/>
      </c>
      <c r="Z385" s="290" t="str">
        <f t="shared" si="151"/>
        <v/>
      </c>
      <c r="AA385" s="290" t="str">
        <f t="shared" si="152"/>
        <v/>
      </c>
      <c r="AB385" s="293" t="str">
        <f t="shared" si="143"/>
        <v/>
      </c>
      <c r="AC385" s="293" t="str">
        <f t="shared" si="144"/>
        <v/>
      </c>
      <c r="AD385" s="293" t="str">
        <f t="shared" si="153"/>
        <v/>
      </c>
      <c r="AE385" s="293" t="str">
        <f t="shared" si="154"/>
        <v/>
      </c>
      <c r="AF385" s="295" t="str">
        <f t="shared" si="145"/>
        <v/>
      </c>
      <c r="AG385" s="295" t="str">
        <f t="shared" si="146"/>
        <v/>
      </c>
      <c r="AH385" s="295" t="str">
        <f t="shared" si="147"/>
        <v/>
      </c>
      <c r="AI385" s="295" t="str">
        <f t="shared" si="149"/>
        <v/>
      </c>
      <c r="AJ385" s="295" t="str">
        <f t="shared" si="150"/>
        <v/>
      </c>
      <c r="AS385" s="295" t="str">
        <f t="shared" si="155"/>
        <v/>
      </c>
    </row>
    <row r="386" spans="1:45">
      <c r="A386" s="334"/>
      <c r="B386" s="8"/>
      <c r="C386" s="290" t="str">
        <f>IF(COMPTE1!$V386&lt;&gt;"",COMPTE1!$V386,IF(COMPTE1!$W386&lt;&gt;"",COMPTE1!$W386,IF(COMPTE1!$X386&lt;&gt;"",COMPTE1!$X386,IF(COMPTE1!$AB386&lt;&gt;"",COMPTE1!$AB386,IF(COMPTE1!$AF386&lt;&gt;"",COMPTE1!$AF386,IF(COMPTE1!$AG386&lt;&gt;"",COMPTE1!$AG386,IF(COMPTE1!$AH386&lt;&gt;"",COMPTE1!$AH386,COMPTE1!$AC386)))))))</f>
        <v/>
      </c>
      <c r="D386" s="9"/>
      <c r="E386" s="308">
        <f t="shared" si="139"/>
        <v>0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319"/>
      <c r="U386" s="319"/>
      <c r="V386" s="289" t="str">
        <f t="shared" si="140"/>
        <v/>
      </c>
      <c r="W386" s="289" t="str">
        <f t="shared" si="141"/>
        <v/>
      </c>
      <c r="X386" s="289" t="str">
        <f t="shared" si="142"/>
        <v/>
      </c>
      <c r="Y386" s="290" t="str">
        <f t="shared" si="148"/>
        <v/>
      </c>
      <c r="Z386" s="290" t="str">
        <f t="shared" si="151"/>
        <v/>
      </c>
      <c r="AA386" s="290" t="str">
        <f t="shared" si="152"/>
        <v/>
      </c>
      <c r="AB386" s="293" t="str">
        <f t="shared" si="143"/>
        <v/>
      </c>
      <c r="AC386" s="293" t="str">
        <f t="shared" si="144"/>
        <v/>
      </c>
      <c r="AD386" s="293" t="str">
        <f t="shared" si="153"/>
        <v/>
      </c>
      <c r="AE386" s="293" t="str">
        <f t="shared" si="154"/>
        <v/>
      </c>
      <c r="AF386" s="295" t="str">
        <f t="shared" si="145"/>
        <v/>
      </c>
      <c r="AG386" s="295" t="str">
        <f t="shared" si="146"/>
        <v/>
      </c>
      <c r="AH386" s="295" t="str">
        <f t="shared" si="147"/>
        <v/>
      </c>
      <c r="AI386" s="295" t="str">
        <f t="shared" si="149"/>
        <v/>
      </c>
      <c r="AJ386" s="295" t="str">
        <f t="shared" si="150"/>
        <v/>
      </c>
      <c r="AS386" s="295" t="str">
        <f t="shared" si="155"/>
        <v/>
      </c>
    </row>
    <row r="387" spans="1:45">
      <c r="A387" s="334"/>
      <c r="B387" s="8"/>
      <c r="C387" s="290" t="str">
        <f>IF(COMPTE1!$V387&lt;&gt;"",COMPTE1!$V387,IF(COMPTE1!$W387&lt;&gt;"",COMPTE1!$W387,IF(COMPTE1!$X387&lt;&gt;"",COMPTE1!$X387,IF(COMPTE1!$AB387&lt;&gt;"",COMPTE1!$AB387,IF(COMPTE1!$AF387&lt;&gt;"",COMPTE1!$AF387,IF(COMPTE1!$AG387&lt;&gt;"",COMPTE1!$AG387,IF(COMPTE1!$AH387&lt;&gt;"",COMPTE1!$AH387,COMPTE1!$AC387)))))))</f>
        <v/>
      </c>
      <c r="D387" s="9"/>
      <c r="E387" s="308">
        <f t="shared" si="139"/>
        <v>0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319"/>
      <c r="U387" s="319"/>
      <c r="V387" s="289" t="str">
        <f t="shared" si="140"/>
        <v/>
      </c>
      <c r="W387" s="289" t="str">
        <f t="shared" si="141"/>
        <v/>
      </c>
      <c r="X387" s="289" t="str">
        <f t="shared" si="142"/>
        <v/>
      </c>
      <c r="Y387" s="290" t="str">
        <f t="shared" si="148"/>
        <v/>
      </c>
      <c r="Z387" s="290" t="str">
        <f t="shared" si="151"/>
        <v/>
      </c>
      <c r="AA387" s="290" t="str">
        <f t="shared" si="152"/>
        <v/>
      </c>
      <c r="AB387" s="293" t="str">
        <f t="shared" si="143"/>
        <v/>
      </c>
      <c r="AC387" s="293" t="str">
        <f t="shared" si="144"/>
        <v/>
      </c>
      <c r="AD387" s="293" t="str">
        <f t="shared" si="153"/>
        <v/>
      </c>
      <c r="AE387" s="293" t="str">
        <f t="shared" si="154"/>
        <v/>
      </c>
      <c r="AF387" s="295" t="str">
        <f t="shared" si="145"/>
        <v/>
      </c>
      <c r="AG387" s="295" t="str">
        <f t="shared" si="146"/>
        <v/>
      </c>
      <c r="AH387" s="295" t="str">
        <f t="shared" si="147"/>
        <v/>
      </c>
      <c r="AI387" s="295" t="str">
        <f t="shared" si="149"/>
        <v/>
      </c>
      <c r="AJ387" s="295" t="str">
        <f t="shared" si="150"/>
        <v/>
      </c>
      <c r="AS387" s="295" t="str">
        <f t="shared" si="155"/>
        <v/>
      </c>
    </row>
    <row r="388" spans="1:45">
      <c r="A388" s="334"/>
      <c r="B388" s="8"/>
      <c r="C388" s="290" t="str">
        <f>IF(COMPTE1!$V388&lt;&gt;"",COMPTE1!$V388,IF(COMPTE1!$W388&lt;&gt;"",COMPTE1!$W388,IF(COMPTE1!$X388&lt;&gt;"",COMPTE1!$X388,IF(COMPTE1!$AB388&lt;&gt;"",COMPTE1!$AB388,IF(COMPTE1!$AF388&lt;&gt;"",COMPTE1!$AF388,IF(COMPTE1!$AG388&lt;&gt;"",COMPTE1!$AG388,IF(COMPTE1!$AH388&lt;&gt;"",COMPTE1!$AH388,COMPTE1!$AC388)))))))</f>
        <v/>
      </c>
      <c r="D388" s="9"/>
      <c r="E388" s="308">
        <f t="shared" si="139"/>
        <v>0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319"/>
      <c r="U388" s="319"/>
      <c r="V388" s="289" t="str">
        <f t="shared" si="140"/>
        <v/>
      </c>
      <c r="W388" s="289" t="str">
        <f t="shared" si="141"/>
        <v/>
      </c>
      <c r="X388" s="289" t="str">
        <f t="shared" si="142"/>
        <v/>
      </c>
      <c r="Y388" s="290" t="str">
        <f t="shared" si="148"/>
        <v/>
      </c>
      <c r="Z388" s="290" t="str">
        <f t="shared" si="151"/>
        <v/>
      </c>
      <c r="AA388" s="290" t="str">
        <f t="shared" si="152"/>
        <v/>
      </c>
      <c r="AB388" s="293" t="str">
        <f t="shared" si="143"/>
        <v/>
      </c>
      <c r="AC388" s="293" t="str">
        <f t="shared" si="144"/>
        <v/>
      </c>
      <c r="AD388" s="293" t="str">
        <f t="shared" si="153"/>
        <v/>
      </c>
      <c r="AE388" s="293" t="str">
        <f t="shared" si="154"/>
        <v/>
      </c>
      <c r="AF388" s="295" t="str">
        <f t="shared" si="145"/>
        <v/>
      </c>
      <c r="AG388" s="295" t="str">
        <f t="shared" si="146"/>
        <v/>
      </c>
      <c r="AH388" s="295" t="str">
        <f t="shared" si="147"/>
        <v/>
      </c>
      <c r="AI388" s="295" t="str">
        <f t="shared" si="149"/>
        <v/>
      </c>
      <c r="AJ388" s="295" t="str">
        <f t="shared" si="150"/>
        <v/>
      </c>
      <c r="AS388" s="295" t="str">
        <f t="shared" si="155"/>
        <v/>
      </c>
    </row>
    <row r="389" spans="1:45">
      <c r="A389" s="334"/>
      <c r="B389" s="8"/>
      <c r="C389" s="290" t="str">
        <f>IF(COMPTE1!$V389&lt;&gt;"",COMPTE1!$V389,IF(COMPTE1!$W389&lt;&gt;"",COMPTE1!$W389,IF(COMPTE1!$X389&lt;&gt;"",COMPTE1!$X389,IF(COMPTE1!$AB389&lt;&gt;"",COMPTE1!$AB389,IF(COMPTE1!$AF389&lt;&gt;"",COMPTE1!$AF389,IF(COMPTE1!$AG389&lt;&gt;"",COMPTE1!$AG389,IF(COMPTE1!$AH389&lt;&gt;"",COMPTE1!$AH389,COMPTE1!$AC389)))))))</f>
        <v/>
      </c>
      <c r="D389" s="9"/>
      <c r="E389" s="308">
        <f t="shared" si="139"/>
        <v>0</v>
      </c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319"/>
      <c r="U389" s="319"/>
      <c r="V389" s="289" t="str">
        <f t="shared" si="140"/>
        <v/>
      </c>
      <c r="W389" s="289" t="str">
        <f t="shared" si="141"/>
        <v/>
      </c>
      <c r="X389" s="289" t="str">
        <f t="shared" si="142"/>
        <v/>
      </c>
      <c r="Y389" s="290" t="str">
        <f t="shared" si="148"/>
        <v/>
      </c>
      <c r="Z389" s="290" t="str">
        <f t="shared" si="151"/>
        <v/>
      </c>
      <c r="AA389" s="290" t="str">
        <f t="shared" si="152"/>
        <v/>
      </c>
      <c r="AB389" s="293" t="str">
        <f t="shared" si="143"/>
        <v/>
      </c>
      <c r="AC389" s="293" t="str">
        <f t="shared" si="144"/>
        <v/>
      </c>
      <c r="AD389" s="293" t="str">
        <f t="shared" si="153"/>
        <v/>
      </c>
      <c r="AE389" s="293" t="str">
        <f t="shared" si="154"/>
        <v/>
      </c>
      <c r="AF389" s="295" t="str">
        <f t="shared" si="145"/>
        <v/>
      </c>
      <c r="AG389" s="295" t="str">
        <f t="shared" si="146"/>
        <v/>
      </c>
      <c r="AH389" s="295" t="str">
        <f t="shared" si="147"/>
        <v/>
      </c>
      <c r="AI389" s="295" t="str">
        <f t="shared" si="149"/>
        <v/>
      </c>
      <c r="AJ389" s="295" t="str">
        <f t="shared" si="150"/>
        <v/>
      </c>
      <c r="AS389" s="295" t="str">
        <f t="shared" si="155"/>
        <v/>
      </c>
    </row>
    <row r="390" spans="1:45">
      <c r="A390" s="334"/>
      <c r="B390" s="8"/>
      <c r="C390" s="290" t="str">
        <f>IF(COMPTE1!$V390&lt;&gt;"",COMPTE1!$V390,IF(COMPTE1!$W390&lt;&gt;"",COMPTE1!$W390,IF(COMPTE1!$X390&lt;&gt;"",COMPTE1!$X390,IF(COMPTE1!$AB390&lt;&gt;"",COMPTE1!$AB390,IF(COMPTE1!$AF390&lt;&gt;"",COMPTE1!$AF390,IF(COMPTE1!$AG390&lt;&gt;"",COMPTE1!$AG390,IF(COMPTE1!$AH390&lt;&gt;"",COMPTE1!$AH390,COMPTE1!$AC390)))))))</f>
        <v/>
      </c>
      <c r="D390" s="9"/>
      <c r="E390" s="308">
        <f t="shared" si="139"/>
        <v>0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319"/>
      <c r="U390" s="319"/>
      <c r="V390" s="289" t="str">
        <f t="shared" si="140"/>
        <v/>
      </c>
      <c r="W390" s="289" t="str">
        <f t="shared" si="141"/>
        <v/>
      </c>
      <c r="X390" s="289" t="str">
        <f t="shared" si="142"/>
        <v/>
      </c>
      <c r="Y390" s="290" t="str">
        <f t="shared" si="148"/>
        <v/>
      </c>
      <c r="Z390" s="290" t="str">
        <f t="shared" si="151"/>
        <v/>
      </c>
      <c r="AA390" s="290" t="str">
        <f t="shared" si="152"/>
        <v/>
      </c>
      <c r="AB390" s="293" t="str">
        <f t="shared" si="143"/>
        <v/>
      </c>
      <c r="AC390" s="293" t="str">
        <f t="shared" si="144"/>
        <v/>
      </c>
      <c r="AD390" s="293" t="str">
        <f t="shared" si="153"/>
        <v/>
      </c>
      <c r="AE390" s="293" t="str">
        <f t="shared" si="154"/>
        <v/>
      </c>
      <c r="AF390" s="295" t="str">
        <f t="shared" si="145"/>
        <v/>
      </c>
      <c r="AG390" s="295" t="str">
        <f t="shared" si="146"/>
        <v/>
      </c>
      <c r="AH390" s="295" t="str">
        <f t="shared" si="147"/>
        <v/>
      </c>
      <c r="AI390" s="295" t="str">
        <f t="shared" si="149"/>
        <v/>
      </c>
      <c r="AJ390" s="295" t="str">
        <f t="shared" si="150"/>
        <v/>
      </c>
      <c r="AS390" s="295" t="str">
        <f t="shared" si="155"/>
        <v/>
      </c>
    </row>
    <row r="391" spans="1:45">
      <c r="A391" s="334"/>
      <c r="B391" s="8"/>
      <c r="C391" s="290" t="str">
        <f>IF(COMPTE1!$V391&lt;&gt;"",COMPTE1!$V391,IF(COMPTE1!$W391&lt;&gt;"",COMPTE1!$W391,IF(COMPTE1!$X391&lt;&gt;"",COMPTE1!$X391,IF(COMPTE1!$AB391&lt;&gt;"",COMPTE1!$AB391,IF(COMPTE1!$AF391&lt;&gt;"",COMPTE1!$AF391,IF(COMPTE1!$AG391&lt;&gt;"",COMPTE1!$AG391,IF(COMPTE1!$AH391&lt;&gt;"",COMPTE1!$AH391,COMPTE1!$AC391)))))))</f>
        <v/>
      </c>
      <c r="D391" s="9"/>
      <c r="E391" s="308">
        <f t="shared" si="139"/>
        <v>0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319"/>
      <c r="U391" s="319"/>
      <c r="V391" s="289" t="str">
        <f t="shared" si="140"/>
        <v/>
      </c>
      <c r="W391" s="289" t="str">
        <f t="shared" si="141"/>
        <v/>
      </c>
      <c r="X391" s="289" t="str">
        <f t="shared" si="142"/>
        <v/>
      </c>
      <c r="Y391" s="290" t="str">
        <f t="shared" si="148"/>
        <v/>
      </c>
      <c r="Z391" s="290" t="str">
        <f t="shared" si="151"/>
        <v/>
      </c>
      <c r="AA391" s="290" t="str">
        <f t="shared" si="152"/>
        <v/>
      </c>
      <c r="AB391" s="293" t="str">
        <f t="shared" si="143"/>
        <v/>
      </c>
      <c r="AC391" s="293" t="str">
        <f t="shared" si="144"/>
        <v/>
      </c>
      <c r="AD391" s="293" t="str">
        <f t="shared" si="153"/>
        <v/>
      </c>
      <c r="AE391" s="293" t="str">
        <f t="shared" si="154"/>
        <v/>
      </c>
      <c r="AF391" s="295" t="str">
        <f t="shared" si="145"/>
        <v/>
      </c>
      <c r="AG391" s="295" t="str">
        <f t="shared" si="146"/>
        <v/>
      </c>
      <c r="AH391" s="295" t="str">
        <f t="shared" si="147"/>
        <v/>
      </c>
      <c r="AI391" s="295" t="str">
        <f t="shared" si="149"/>
        <v/>
      </c>
      <c r="AJ391" s="295" t="str">
        <f t="shared" si="150"/>
        <v/>
      </c>
      <c r="AS391" s="295" t="str">
        <f t="shared" si="155"/>
        <v/>
      </c>
    </row>
    <row r="392" spans="1:45">
      <c r="A392" s="334"/>
      <c r="B392" s="8"/>
      <c r="C392" s="290" t="str">
        <f>IF(COMPTE1!$V392&lt;&gt;"",COMPTE1!$V392,IF(COMPTE1!$W392&lt;&gt;"",COMPTE1!$W392,IF(COMPTE1!$X392&lt;&gt;"",COMPTE1!$X392,IF(COMPTE1!$AB392&lt;&gt;"",COMPTE1!$AB392,IF(COMPTE1!$AF392&lt;&gt;"",COMPTE1!$AF392,IF(COMPTE1!$AG392&lt;&gt;"",COMPTE1!$AG392,IF(COMPTE1!$AH392&lt;&gt;"",COMPTE1!$AH392,COMPTE1!$AC392)))))))</f>
        <v/>
      </c>
      <c r="D392" s="9"/>
      <c r="E392" s="308">
        <f t="shared" ref="E392:E455" si="156">SUM($F392:$U392)</f>
        <v>0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319"/>
      <c r="U392" s="319"/>
      <c r="V392" s="289" t="str">
        <f t="shared" ref="V392:V455" si="157">IF($B392="C6810","FRAIS BANCAIRES",IF($B392="C6110","ENTRETIEN",IF($B392="C6111","VETURE",IF($B392="C6112","AIDES MENAGERES",IF($B392="C6210","LOYER, HOTEL",IF($B392="C6211","COPROPRIETE",IF($B392="C6212","EDF, EAU, TEL",IF($B392="C6213","DETTES",""))))))))</f>
        <v/>
      </c>
      <c r="W392" s="289" t="str">
        <f t="shared" ref="W392:W455" si="158">IF($B392="C6214","OBSEQUES ET PRESTATIONS FUNERAIRES",IF($B392="C6215","TRAVAUX, DEMENAGEMENTS",IF($B392="C6216","SORTIES ET ANNIVERSAIRES",IF($B392="C6217","HEBERGEMENT FOYER, MAISON DE RETRAITE",IF($B392="C6310","IMPOTS",IF($B392="C6311","VACANCES, LOISIRS, ABONNEMENTS",IF($B392="C6312","HONORAIRES",IF($B392="C6313","SOLDE FDG ANNEE PASSEE",""))))))))</f>
        <v/>
      </c>
      <c r="X392" s="289" t="str">
        <f t="shared" ref="X392:X455" si="159">IF($B392="C6410","ASSURANCES",IF($B392="C6510","ACHAT MATERIEL, MOBILIER",IF($B392="C6610","FRAIS MEDICAUX ET MUTUELLE ET REMBOURSEMENTS",IF($B392="C6611","MUTUELLE SANTE",IF($B392="C6710","IMOINS VALUES SUR TITRES",IF($B392="C6910","PROVISIONS SUR EMOLUMENTS",""))))))</f>
        <v/>
      </c>
      <c r="Y392" s="290" t="str">
        <f t="shared" si="148"/>
        <v/>
      </c>
      <c r="Z392" s="290" t="str">
        <f t="shared" si="151"/>
        <v/>
      </c>
      <c r="AA392" s="290" t="str">
        <f t="shared" si="152"/>
        <v/>
      </c>
      <c r="AB392" s="293" t="str">
        <f t="shared" ref="AB392:AB455" si="160">IF($B392="C5111",$AL$6,IF($B392="C5112",$AL$7,IF($B392="C5113",$AL$8,IF($B392="C5121",$AL$9,IF($B392="C5122",$AL$10,IF($B392="C5123",$AL$11,IF($B392="C5130",$AL$12,IF($B392="C5140",$AL$13,""))))))))</f>
        <v/>
      </c>
      <c r="AC392" s="293" t="str">
        <f t="shared" ref="AC392:AC455" si="161">IF($B392="C5150",$AL$14,IF($B392="C5160",$AL$15,IF($B392="C5170",$AL$16,IF($B392="C5180",$AL$17,IF($B392="C5190",$AL$18,IF($B392="C5190",$AL$19,""))))))</f>
        <v/>
      </c>
      <c r="AD392" s="293" t="str">
        <f t="shared" si="153"/>
        <v/>
      </c>
      <c r="AE392" s="293" t="str">
        <f t="shared" si="154"/>
        <v/>
      </c>
      <c r="AF392" s="295" t="str">
        <f t="shared" ref="AF392:AF455" si="162">IF($B392="C7001","PENSION 1",IF($B392="C7002","PENSION 2",IF($B392="C7003","PENSION 3",IF($B392="C7101","PENSION 4",IF($B392="C7102","PENSION 5",IF($B392="C7103","PENSION 6",IF($B392="C7104","PENSION 7","")))))))</f>
        <v/>
      </c>
      <c r="AG392" s="295" t="str">
        <f t="shared" ref="AG392:AG455" si="163">IF($B392="C7201","PENSION 8",IF($B392="C7301","PENSION 9",IF($B392="C7401","PENSION 10",IF($B392="C7501","CAF",IF($B392="C7601","RENTE VIAGERE",IF($B392="C7602","ENCAISSEMENT LOYERS",IF($B392="C7603","INTERETS PLACEMENTS","")))))))</f>
        <v/>
      </c>
      <c r="AH392" s="295" t="str">
        <f t="shared" ref="AH392:AH455" si="164">IF($B392="C7604","COUPONS ET PLUS VALUES SUR TITRES",IF($B392="C7605","ALS : VIREMENTS CAF",IF($B392="C7606","REMBOURSEMENT MUTUELLE",IF($B392="C7607","VENTE MAISON OU TERRAIN",IF($B392="C7608","VENTE MOBILIER",IF($B392="C7701","ENCAISSEMENT SUCCESSION",IF($B392="C7901","AUTRES RECETTES DIVERSES","")))))))</f>
        <v/>
      </c>
      <c r="AI392" s="295" t="str">
        <f t="shared" si="149"/>
        <v/>
      </c>
      <c r="AJ392" s="295" t="str">
        <f t="shared" si="150"/>
        <v/>
      </c>
      <c r="AS392" s="295" t="str">
        <f t="shared" si="155"/>
        <v/>
      </c>
    </row>
    <row r="393" spans="1:45">
      <c r="A393" s="334"/>
      <c r="B393" s="8"/>
      <c r="C393" s="290" t="str">
        <f>IF(COMPTE1!$V393&lt;&gt;"",COMPTE1!$V393,IF(COMPTE1!$W393&lt;&gt;"",COMPTE1!$W393,IF(COMPTE1!$X393&lt;&gt;"",COMPTE1!$X393,IF(COMPTE1!$AB393&lt;&gt;"",COMPTE1!$AB393,IF(COMPTE1!$AF393&lt;&gt;"",COMPTE1!$AF393,IF(COMPTE1!$AG393&lt;&gt;"",COMPTE1!$AG393,IF(COMPTE1!$AH393&lt;&gt;"",COMPTE1!$AH393,COMPTE1!$AC393)))))))</f>
        <v/>
      </c>
      <c r="D393" s="9"/>
      <c r="E393" s="308">
        <f t="shared" si="156"/>
        <v>0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319"/>
      <c r="U393" s="319"/>
      <c r="V393" s="289" t="str">
        <f t="shared" si="157"/>
        <v/>
      </c>
      <c r="W393" s="289" t="str">
        <f t="shared" si="158"/>
        <v/>
      </c>
      <c r="X393" s="289" t="str">
        <f t="shared" si="159"/>
        <v/>
      </c>
      <c r="Y393" s="290" t="str">
        <f t="shared" ref="Y393:Y456" si="165">IF($B393="C6810","FRAIS BANCAIRES",IF($B393="C6110","ENTRETIEN",IF($B393="C6111","VETURE",IF($B393="C6112","AIDES MENAGERES",IF($B393="C6210","LOYER, HOTEL",IF($B393="C6211","COPROPRIETE",IF($B393="C6212","EDF, EAU, TEL",IF($B393="C6213","DETTES",""))))))))</f>
        <v/>
      </c>
      <c r="Z393" s="290" t="str">
        <f t="shared" si="151"/>
        <v/>
      </c>
      <c r="AA393" s="290" t="str">
        <f t="shared" si="152"/>
        <v/>
      </c>
      <c r="AB393" s="293" t="str">
        <f t="shared" si="160"/>
        <v/>
      </c>
      <c r="AC393" s="293" t="str">
        <f t="shared" si="161"/>
        <v/>
      </c>
      <c r="AD393" s="293" t="str">
        <f t="shared" si="153"/>
        <v/>
      </c>
      <c r="AE393" s="293" t="str">
        <f t="shared" si="154"/>
        <v/>
      </c>
      <c r="AF393" s="295" t="str">
        <f t="shared" si="162"/>
        <v/>
      </c>
      <c r="AG393" s="295" t="str">
        <f t="shared" si="163"/>
        <v/>
      </c>
      <c r="AH393" s="295" t="str">
        <f t="shared" si="164"/>
        <v/>
      </c>
      <c r="AI393" s="295" t="str">
        <f t="shared" ref="AI393:AI456" si="166">IF($B393="C7001","PENSION 1",IF($B393="C7002","PENSION 2",IF($B393="C7003","PENSION 3",IF($B393="C7101","PENSION 4",IF($B393="C7102","PENSION 5",IF($B393="C7103","PENSION 6",IF($B393="C7104","PENSION 7","")))))))</f>
        <v/>
      </c>
      <c r="AJ393" s="295" t="str">
        <f t="shared" ref="AJ393:AJ456" si="167">IF($B393="C7201","PENSION 8",IF($B393="C7301","PENSION 9",IF($B393="C7401","PENSION 10",IF($B393="C7501","CAF",IF($B393="C7601","RENTE VIAGERE",IF($B393="C7602","ENCAISSEMENT LOYERS",IF($B393="C7603","INTERETS PLACEMENTS","")))))))</f>
        <v/>
      </c>
      <c r="AS393" s="295" t="str">
        <f t="shared" si="155"/>
        <v/>
      </c>
    </row>
    <row r="394" spans="1:45">
      <c r="A394" s="334"/>
      <c r="B394" s="8"/>
      <c r="C394" s="290" t="str">
        <f>IF(COMPTE1!$V394&lt;&gt;"",COMPTE1!$V394,IF(COMPTE1!$W394&lt;&gt;"",COMPTE1!$W394,IF(COMPTE1!$X394&lt;&gt;"",COMPTE1!$X394,IF(COMPTE1!$AB394&lt;&gt;"",COMPTE1!$AB394,IF(COMPTE1!$AF394&lt;&gt;"",COMPTE1!$AF394,IF(COMPTE1!$AG394&lt;&gt;"",COMPTE1!$AG394,IF(COMPTE1!$AH394&lt;&gt;"",COMPTE1!$AH394,COMPTE1!$AC394)))))))</f>
        <v/>
      </c>
      <c r="D394" s="9"/>
      <c r="E394" s="308">
        <f t="shared" si="156"/>
        <v>0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319"/>
      <c r="U394" s="319"/>
      <c r="V394" s="289" t="str">
        <f t="shared" si="157"/>
        <v/>
      </c>
      <c r="W394" s="289" t="str">
        <f t="shared" si="158"/>
        <v/>
      </c>
      <c r="X394" s="289" t="str">
        <f t="shared" si="159"/>
        <v/>
      </c>
      <c r="Y394" s="290" t="str">
        <f t="shared" si="165"/>
        <v/>
      </c>
      <c r="Z394" s="290" t="str">
        <f t="shared" si="151"/>
        <v/>
      </c>
      <c r="AA394" s="290" t="str">
        <f t="shared" si="152"/>
        <v/>
      </c>
      <c r="AB394" s="293" t="str">
        <f t="shared" si="160"/>
        <v/>
      </c>
      <c r="AC394" s="293" t="str">
        <f t="shared" si="161"/>
        <v/>
      </c>
      <c r="AD394" s="293" t="str">
        <f t="shared" si="153"/>
        <v/>
      </c>
      <c r="AE394" s="293" t="str">
        <f t="shared" si="154"/>
        <v/>
      </c>
      <c r="AF394" s="295" t="str">
        <f t="shared" si="162"/>
        <v/>
      </c>
      <c r="AG394" s="295" t="str">
        <f t="shared" si="163"/>
        <v/>
      </c>
      <c r="AH394" s="295" t="str">
        <f t="shared" si="164"/>
        <v/>
      </c>
      <c r="AI394" s="295" t="str">
        <f t="shared" si="166"/>
        <v/>
      </c>
      <c r="AJ394" s="295" t="str">
        <f t="shared" si="167"/>
        <v/>
      </c>
      <c r="AS394" s="295" t="str">
        <f t="shared" si="155"/>
        <v/>
      </c>
    </row>
    <row r="395" spans="1:45">
      <c r="A395" s="334"/>
      <c r="B395" s="8"/>
      <c r="C395" s="290" t="str">
        <f>IF(COMPTE1!$V395&lt;&gt;"",COMPTE1!$V395,IF(COMPTE1!$W395&lt;&gt;"",COMPTE1!$W395,IF(COMPTE1!$X395&lt;&gt;"",COMPTE1!$X395,IF(COMPTE1!$AB395&lt;&gt;"",COMPTE1!$AB395,IF(COMPTE1!$AF395&lt;&gt;"",COMPTE1!$AF395,IF(COMPTE1!$AG395&lt;&gt;"",COMPTE1!$AG395,IF(COMPTE1!$AH395&lt;&gt;"",COMPTE1!$AH395,COMPTE1!$AC395)))))))</f>
        <v/>
      </c>
      <c r="D395" s="9"/>
      <c r="E395" s="308">
        <f t="shared" si="156"/>
        <v>0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319"/>
      <c r="U395" s="319"/>
      <c r="V395" s="289" t="str">
        <f t="shared" si="157"/>
        <v/>
      </c>
      <c r="W395" s="289" t="str">
        <f t="shared" si="158"/>
        <v/>
      </c>
      <c r="X395" s="289" t="str">
        <f t="shared" si="159"/>
        <v/>
      </c>
      <c r="Y395" s="290" t="str">
        <f t="shared" si="165"/>
        <v/>
      </c>
      <c r="Z395" s="290" t="str">
        <f t="shared" si="151"/>
        <v/>
      </c>
      <c r="AA395" s="290" t="str">
        <f t="shared" si="152"/>
        <v/>
      </c>
      <c r="AB395" s="293" t="str">
        <f t="shared" si="160"/>
        <v/>
      </c>
      <c r="AC395" s="293" t="str">
        <f t="shared" si="161"/>
        <v/>
      </c>
      <c r="AD395" s="293" t="str">
        <f t="shared" si="153"/>
        <v/>
      </c>
      <c r="AE395" s="293" t="str">
        <f t="shared" si="154"/>
        <v/>
      </c>
      <c r="AF395" s="295" t="str">
        <f t="shared" si="162"/>
        <v/>
      </c>
      <c r="AG395" s="295" t="str">
        <f t="shared" si="163"/>
        <v/>
      </c>
      <c r="AH395" s="295" t="str">
        <f t="shared" si="164"/>
        <v/>
      </c>
      <c r="AI395" s="295" t="str">
        <f t="shared" si="166"/>
        <v/>
      </c>
      <c r="AJ395" s="295" t="str">
        <f t="shared" si="167"/>
        <v/>
      </c>
      <c r="AS395" s="295" t="str">
        <f t="shared" si="155"/>
        <v/>
      </c>
    </row>
    <row r="396" spans="1:45">
      <c r="A396" s="334"/>
      <c r="B396" s="8"/>
      <c r="C396" s="290" t="str">
        <f>IF(COMPTE1!$V396&lt;&gt;"",COMPTE1!$V396,IF(COMPTE1!$W396&lt;&gt;"",COMPTE1!$W396,IF(COMPTE1!$X396&lt;&gt;"",COMPTE1!$X396,IF(COMPTE1!$AB396&lt;&gt;"",COMPTE1!$AB396,IF(COMPTE1!$AF396&lt;&gt;"",COMPTE1!$AF396,IF(COMPTE1!$AG396&lt;&gt;"",COMPTE1!$AG396,IF(COMPTE1!$AH396&lt;&gt;"",COMPTE1!$AH396,COMPTE1!$AC396)))))))</f>
        <v/>
      </c>
      <c r="D396" s="9"/>
      <c r="E396" s="308">
        <f t="shared" si="156"/>
        <v>0</v>
      </c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319"/>
      <c r="U396" s="319"/>
      <c r="V396" s="289" t="str">
        <f t="shared" si="157"/>
        <v/>
      </c>
      <c r="W396" s="289" t="str">
        <f t="shared" si="158"/>
        <v/>
      </c>
      <c r="X396" s="289" t="str">
        <f t="shared" si="159"/>
        <v/>
      </c>
      <c r="Y396" s="290" t="str">
        <f t="shared" si="165"/>
        <v/>
      </c>
      <c r="Z396" s="290" t="str">
        <f t="shared" si="151"/>
        <v/>
      </c>
      <c r="AA396" s="290" t="str">
        <f t="shared" si="152"/>
        <v/>
      </c>
      <c r="AB396" s="293" t="str">
        <f t="shared" si="160"/>
        <v/>
      </c>
      <c r="AC396" s="293" t="str">
        <f t="shared" si="161"/>
        <v/>
      </c>
      <c r="AD396" s="293" t="str">
        <f t="shared" si="153"/>
        <v/>
      </c>
      <c r="AE396" s="293" t="str">
        <f t="shared" si="154"/>
        <v/>
      </c>
      <c r="AF396" s="295" t="str">
        <f t="shared" si="162"/>
        <v/>
      </c>
      <c r="AG396" s="295" t="str">
        <f t="shared" si="163"/>
        <v/>
      </c>
      <c r="AH396" s="295" t="str">
        <f t="shared" si="164"/>
        <v/>
      </c>
      <c r="AI396" s="295" t="str">
        <f t="shared" si="166"/>
        <v/>
      </c>
      <c r="AJ396" s="295" t="str">
        <f t="shared" si="167"/>
        <v/>
      </c>
      <c r="AS396" s="295" t="str">
        <f t="shared" si="155"/>
        <v/>
      </c>
    </row>
    <row r="397" spans="1:45">
      <c r="A397" s="334"/>
      <c r="B397" s="8"/>
      <c r="C397" s="290" t="str">
        <f>IF(COMPTE1!$V397&lt;&gt;"",COMPTE1!$V397,IF(COMPTE1!$W397&lt;&gt;"",COMPTE1!$W397,IF(COMPTE1!$X397&lt;&gt;"",COMPTE1!$X397,IF(COMPTE1!$AB397&lt;&gt;"",COMPTE1!$AB397,IF(COMPTE1!$AF397&lt;&gt;"",COMPTE1!$AF397,IF(COMPTE1!$AG397&lt;&gt;"",COMPTE1!$AG397,IF(COMPTE1!$AH397&lt;&gt;"",COMPTE1!$AH397,COMPTE1!$AC397)))))))</f>
        <v/>
      </c>
      <c r="D397" s="9"/>
      <c r="E397" s="308">
        <f t="shared" si="156"/>
        <v>0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319"/>
      <c r="U397" s="319"/>
      <c r="V397" s="289" t="str">
        <f t="shared" si="157"/>
        <v/>
      </c>
      <c r="W397" s="289" t="str">
        <f t="shared" si="158"/>
        <v/>
      </c>
      <c r="X397" s="289" t="str">
        <f t="shared" si="159"/>
        <v/>
      </c>
      <c r="Y397" s="290" t="str">
        <f t="shared" si="165"/>
        <v/>
      </c>
      <c r="Z397" s="290" t="str">
        <f t="shared" si="151"/>
        <v/>
      </c>
      <c r="AA397" s="290" t="str">
        <f t="shared" si="152"/>
        <v/>
      </c>
      <c r="AB397" s="293" t="str">
        <f t="shared" si="160"/>
        <v/>
      </c>
      <c r="AC397" s="293" t="str">
        <f t="shared" si="161"/>
        <v/>
      </c>
      <c r="AD397" s="293" t="str">
        <f t="shared" si="153"/>
        <v/>
      </c>
      <c r="AE397" s="293" t="str">
        <f t="shared" si="154"/>
        <v/>
      </c>
      <c r="AF397" s="295" t="str">
        <f t="shared" si="162"/>
        <v/>
      </c>
      <c r="AG397" s="295" t="str">
        <f t="shared" si="163"/>
        <v/>
      </c>
      <c r="AH397" s="295" t="str">
        <f t="shared" si="164"/>
        <v/>
      </c>
      <c r="AI397" s="295" t="str">
        <f t="shared" si="166"/>
        <v/>
      </c>
      <c r="AJ397" s="295" t="str">
        <f t="shared" si="167"/>
        <v/>
      </c>
      <c r="AS397" s="295" t="str">
        <f t="shared" si="155"/>
        <v/>
      </c>
    </row>
    <row r="398" spans="1:45">
      <c r="A398" s="334"/>
      <c r="B398" s="8"/>
      <c r="C398" s="290" t="str">
        <f>IF(COMPTE1!$V398&lt;&gt;"",COMPTE1!$V398,IF(COMPTE1!$W398&lt;&gt;"",COMPTE1!$W398,IF(COMPTE1!$X398&lt;&gt;"",COMPTE1!$X398,IF(COMPTE1!$AB398&lt;&gt;"",COMPTE1!$AB398,IF(COMPTE1!$AF398&lt;&gt;"",COMPTE1!$AF398,IF(COMPTE1!$AG398&lt;&gt;"",COMPTE1!$AG398,IF(COMPTE1!$AH398&lt;&gt;"",COMPTE1!$AH398,COMPTE1!$AC398)))))))</f>
        <v/>
      </c>
      <c r="D398" s="9"/>
      <c r="E398" s="308">
        <f t="shared" si="156"/>
        <v>0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319"/>
      <c r="U398" s="319"/>
      <c r="V398" s="289" t="str">
        <f t="shared" si="157"/>
        <v/>
      </c>
      <c r="W398" s="289" t="str">
        <f t="shared" si="158"/>
        <v/>
      </c>
      <c r="X398" s="289" t="str">
        <f t="shared" si="159"/>
        <v/>
      </c>
      <c r="Y398" s="290" t="str">
        <f t="shared" si="165"/>
        <v/>
      </c>
      <c r="Z398" s="290" t="str">
        <f t="shared" si="151"/>
        <v/>
      </c>
      <c r="AA398" s="290" t="str">
        <f t="shared" si="152"/>
        <v/>
      </c>
      <c r="AB398" s="293" t="str">
        <f t="shared" si="160"/>
        <v/>
      </c>
      <c r="AC398" s="293" t="str">
        <f t="shared" si="161"/>
        <v/>
      </c>
      <c r="AD398" s="293" t="str">
        <f t="shared" si="153"/>
        <v/>
      </c>
      <c r="AE398" s="293" t="str">
        <f t="shared" si="154"/>
        <v/>
      </c>
      <c r="AF398" s="295" t="str">
        <f t="shared" si="162"/>
        <v/>
      </c>
      <c r="AG398" s="295" t="str">
        <f t="shared" si="163"/>
        <v/>
      </c>
      <c r="AH398" s="295" t="str">
        <f t="shared" si="164"/>
        <v/>
      </c>
      <c r="AI398" s="295" t="str">
        <f t="shared" si="166"/>
        <v/>
      </c>
      <c r="AJ398" s="295" t="str">
        <f t="shared" si="167"/>
        <v/>
      </c>
      <c r="AS398" s="295" t="str">
        <f t="shared" si="155"/>
        <v/>
      </c>
    </row>
    <row r="399" spans="1:45">
      <c r="A399" s="334"/>
      <c r="B399" s="8"/>
      <c r="C399" s="290" t="str">
        <f>IF(COMPTE1!$V399&lt;&gt;"",COMPTE1!$V399,IF(COMPTE1!$W399&lt;&gt;"",COMPTE1!$W399,IF(COMPTE1!$X399&lt;&gt;"",COMPTE1!$X399,IF(COMPTE1!$AB399&lt;&gt;"",COMPTE1!$AB399,IF(COMPTE1!$AF399&lt;&gt;"",COMPTE1!$AF399,IF(COMPTE1!$AG399&lt;&gt;"",COMPTE1!$AG399,IF(COMPTE1!$AH399&lt;&gt;"",COMPTE1!$AH399,COMPTE1!$AC399)))))))</f>
        <v/>
      </c>
      <c r="D399" s="9"/>
      <c r="E399" s="308">
        <f t="shared" si="156"/>
        <v>0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319"/>
      <c r="U399" s="319"/>
      <c r="V399" s="289" t="str">
        <f t="shared" si="157"/>
        <v/>
      </c>
      <c r="W399" s="289" t="str">
        <f t="shared" si="158"/>
        <v/>
      </c>
      <c r="X399" s="289" t="str">
        <f t="shared" si="159"/>
        <v/>
      </c>
      <c r="Y399" s="290" t="str">
        <f t="shared" si="165"/>
        <v/>
      </c>
      <c r="Z399" s="290" t="str">
        <f t="shared" si="151"/>
        <v/>
      </c>
      <c r="AA399" s="290" t="str">
        <f t="shared" si="152"/>
        <v/>
      </c>
      <c r="AB399" s="293" t="str">
        <f t="shared" si="160"/>
        <v/>
      </c>
      <c r="AC399" s="293" t="str">
        <f t="shared" si="161"/>
        <v/>
      </c>
      <c r="AD399" s="293" t="str">
        <f t="shared" si="153"/>
        <v/>
      </c>
      <c r="AE399" s="293" t="str">
        <f t="shared" si="154"/>
        <v/>
      </c>
      <c r="AF399" s="295" t="str">
        <f t="shared" si="162"/>
        <v/>
      </c>
      <c r="AG399" s="295" t="str">
        <f t="shared" si="163"/>
        <v/>
      </c>
      <c r="AH399" s="295" t="str">
        <f t="shared" si="164"/>
        <v/>
      </c>
      <c r="AI399" s="295" t="str">
        <f t="shared" si="166"/>
        <v/>
      </c>
      <c r="AJ399" s="295" t="str">
        <f t="shared" si="167"/>
        <v/>
      </c>
      <c r="AS399" s="295" t="str">
        <f t="shared" si="155"/>
        <v/>
      </c>
    </row>
    <row r="400" spans="1:45">
      <c r="A400" s="334"/>
      <c r="B400" s="8"/>
      <c r="C400" s="290" t="str">
        <f>IF(COMPTE1!$V400&lt;&gt;"",COMPTE1!$V400,IF(COMPTE1!$W400&lt;&gt;"",COMPTE1!$W400,IF(COMPTE1!$X400&lt;&gt;"",COMPTE1!$X400,IF(COMPTE1!$AB400&lt;&gt;"",COMPTE1!$AB400,IF(COMPTE1!$AF400&lt;&gt;"",COMPTE1!$AF400,IF(COMPTE1!$AG400&lt;&gt;"",COMPTE1!$AG400,IF(COMPTE1!$AH400&lt;&gt;"",COMPTE1!$AH400,COMPTE1!$AC400)))))))</f>
        <v/>
      </c>
      <c r="D400" s="9"/>
      <c r="E400" s="308">
        <f t="shared" si="156"/>
        <v>0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319"/>
      <c r="U400" s="319"/>
      <c r="V400" s="289" t="str">
        <f t="shared" si="157"/>
        <v/>
      </c>
      <c r="W400" s="289" t="str">
        <f t="shared" si="158"/>
        <v/>
      </c>
      <c r="X400" s="289" t="str">
        <f t="shared" si="159"/>
        <v/>
      </c>
      <c r="Y400" s="290" t="str">
        <f t="shared" si="165"/>
        <v/>
      </c>
      <c r="Z400" s="290" t="str">
        <f t="shared" si="151"/>
        <v/>
      </c>
      <c r="AA400" s="290" t="str">
        <f t="shared" si="152"/>
        <v/>
      </c>
      <c r="AB400" s="293" t="str">
        <f t="shared" si="160"/>
        <v/>
      </c>
      <c r="AC400" s="293" t="str">
        <f t="shared" si="161"/>
        <v/>
      </c>
      <c r="AD400" s="293" t="str">
        <f t="shared" si="153"/>
        <v/>
      </c>
      <c r="AE400" s="293" t="str">
        <f t="shared" si="154"/>
        <v/>
      </c>
      <c r="AF400" s="295" t="str">
        <f t="shared" si="162"/>
        <v/>
      </c>
      <c r="AG400" s="295" t="str">
        <f t="shared" si="163"/>
        <v/>
      </c>
      <c r="AH400" s="295" t="str">
        <f t="shared" si="164"/>
        <v/>
      </c>
      <c r="AI400" s="295" t="str">
        <f t="shared" si="166"/>
        <v/>
      </c>
      <c r="AJ400" s="295" t="str">
        <f t="shared" si="167"/>
        <v/>
      </c>
      <c r="AS400" s="295" t="str">
        <f t="shared" si="155"/>
        <v/>
      </c>
    </row>
    <row r="401" spans="1:45">
      <c r="A401" s="334"/>
      <c r="B401" s="8"/>
      <c r="C401" s="290" t="str">
        <f>IF(COMPTE1!$V401&lt;&gt;"",COMPTE1!$V401,IF(COMPTE1!$W401&lt;&gt;"",COMPTE1!$W401,IF(COMPTE1!$X401&lt;&gt;"",COMPTE1!$X401,IF(COMPTE1!$AB401&lt;&gt;"",COMPTE1!$AB401,IF(COMPTE1!$AF401&lt;&gt;"",COMPTE1!$AF401,IF(COMPTE1!$AG401&lt;&gt;"",COMPTE1!$AG401,IF(COMPTE1!$AH401&lt;&gt;"",COMPTE1!$AH401,COMPTE1!$AC401)))))))</f>
        <v/>
      </c>
      <c r="D401" s="9"/>
      <c r="E401" s="308">
        <f t="shared" si="156"/>
        <v>0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319"/>
      <c r="U401" s="319"/>
      <c r="V401" s="289" t="str">
        <f t="shared" si="157"/>
        <v/>
      </c>
      <c r="W401" s="289" t="str">
        <f t="shared" si="158"/>
        <v/>
      </c>
      <c r="X401" s="289" t="str">
        <f t="shared" si="159"/>
        <v/>
      </c>
      <c r="Y401" s="290" t="str">
        <f t="shared" si="165"/>
        <v/>
      </c>
      <c r="Z401" s="290" t="str">
        <f t="shared" si="151"/>
        <v/>
      </c>
      <c r="AA401" s="290" t="str">
        <f t="shared" si="152"/>
        <v/>
      </c>
      <c r="AB401" s="293" t="str">
        <f t="shared" si="160"/>
        <v/>
      </c>
      <c r="AC401" s="293" t="str">
        <f t="shared" si="161"/>
        <v/>
      </c>
      <c r="AD401" s="293" t="str">
        <f t="shared" si="153"/>
        <v/>
      </c>
      <c r="AE401" s="293" t="str">
        <f t="shared" si="154"/>
        <v/>
      </c>
      <c r="AF401" s="295" t="str">
        <f t="shared" si="162"/>
        <v/>
      </c>
      <c r="AG401" s="295" t="str">
        <f t="shared" si="163"/>
        <v/>
      </c>
      <c r="AH401" s="295" t="str">
        <f t="shared" si="164"/>
        <v/>
      </c>
      <c r="AI401" s="295" t="str">
        <f t="shared" si="166"/>
        <v/>
      </c>
      <c r="AJ401" s="295" t="str">
        <f t="shared" si="167"/>
        <v/>
      </c>
      <c r="AS401" s="295" t="str">
        <f t="shared" si="155"/>
        <v/>
      </c>
    </row>
    <row r="402" spans="1:45">
      <c r="A402" s="334"/>
      <c r="B402" s="8"/>
      <c r="C402" s="290" t="str">
        <f>IF(COMPTE1!$V402&lt;&gt;"",COMPTE1!$V402,IF(COMPTE1!$W402&lt;&gt;"",COMPTE1!$W402,IF(COMPTE1!$X402&lt;&gt;"",COMPTE1!$X402,IF(COMPTE1!$AB402&lt;&gt;"",COMPTE1!$AB402,IF(COMPTE1!$AF402&lt;&gt;"",COMPTE1!$AF402,IF(COMPTE1!$AG402&lt;&gt;"",COMPTE1!$AG402,IF(COMPTE1!$AH402&lt;&gt;"",COMPTE1!$AH402,COMPTE1!$AC402)))))))</f>
        <v/>
      </c>
      <c r="D402" s="9"/>
      <c r="E402" s="308">
        <f t="shared" si="156"/>
        <v>0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319"/>
      <c r="U402" s="319"/>
      <c r="V402" s="289" t="str">
        <f t="shared" si="157"/>
        <v/>
      </c>
      <c r="W402" s="289" t="str">
        <f t="shared" si="158"/>
        <v/>
      </c>
      <c r="X402" s="289" t="str">
        <f t="shared" si="159"/>
        <v/>
      </c>
      <c r="Y402" s="290" t="str">
        <f t="shared" si="165"/>
        <v/>
      </c>
      <c r="Z402" s="290" t="str">
        <f t="shared" si="151"/>
        <v/>
      </c>
      <c r="AA402" s="290" t="str">
        <f t="shared" si="152"/>
        <v/>
      </c>
      <c r="AB402" s="293" t="str">
        <f t="shared" si="160"/>
        <v/>
      </c>
      <c r="AC402" s="293" t="str">
        <f t="shared" si="161"/>
        <v/>
      </c>
      <c r="AD402" s="293" t="str">
        <f t="shared" si="153"/>
        <v/>
      </c>
      <c r="AE402" s="293" t="str">
        <f t="shared" si="154"/>
        <v/>
      </c>
      <c r="AF402" s="295" t="str">
        <f t="shared" si="162"/>
        <v/>
      </c>
      <c r="AG402" s="295" t="str">
        <f t="shared" si="163"/>
        <v/>
      </c>
      <c r="AH402" s="295" t="str">
        <f t="shared" si="164"/>
        <v/>
      </c>
      <c r="AI402" s="295" t="str">
        <f t="shared" si="166"/>
        <v/>
      </c>
      <c r="AJ402" s="295" t="str">
        <f t="shared" si="167"/>
        <v/>
      </c>
      <c r="AS402" s="295" t="str">
        <f t="shared" si="155"/>
        <v/>
      </c>
    </row>
    <row r="403" spans="1:45">
      <c r="A403" s="334"/>
      <c r="B403" s="8"/>
      <c r="C403" s="290" t="str">
        <f>IF(COMPTE1!$V403&lt;&gt;"",COMPTE1!$V403,IF(COMPTE1!$W403&lt;&gt;"",COMPTE1!$W403,IF(COMPTE1!$X403&lt;&gt;"",COMPTE1!$X403,IF(COMPTE1!$AB403&lt;&gt;"",COMPTE1!$AB403,IF(COMPTE1!$AF403&lt;&gt;"",COMPTE1!$AF403,IF(COMPTE1!$AG403&lt;&gt;"",COMPTE1!$AG403,IF(COMPTE1!$AH403&lt;&gt;"",COMPTE1!$AH403,COMPTE1!$AC403)))))))</f>
        <v/>
      </c>
      <c r="D403" s="9"/>
      <c r="E403" s="308">
        <f t="shared" si="156"/>
        <v>0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319"/>
      <c r="U403" s="319"/>
      <c r="V403" s="289" t="str">
        <f t="shared" si="157"/>
        <v/>
      </c>
      <c r="W403" s="289" t="str">
        <f t="shared" si="158"/>
        <v/>
      </c>
      <c r="X403" s="289" t="str">
        <f t="shared" si="159"/>
        <v/>
      </c>
      <c r="Y403" s="290" t="str">
        <f t="shared" si="165"/>
        <v/>
      </c>
      <c r="Z403" s="290" t="str">
        <f t="shared" si="151"/>
        <v/>
      </c>
      <c r="AA403" s="290" t="str">
        <f t="shared" si="152"/>
        <v/>
      </c>
      <c r="AB403" s="293" t="str">
        <f t="shared" si="160"/>
        <v/>
      </c>
      <c r="AC403" s="293" t="str">
        <f t="shared" si="161"/>
        <v/>
      </c>
      <c r="AD403" s="293" t="str">
        <f t="shared" si="153"/>
        <v/>
      </c>
      <c r="AE403" s="293" t="str">
        <f t="shared" si="154"/>
        <v/>
      </c>
      <c r="AF403" s="295" t="str">
        <f t="shared" si="162"/>
        <v/>
      </c>
      <c r="AG403" s="295" t="str">
        <f t="shared" si="163"/>
        <v/>
      </c>
      <c r="AH403" s="295" t="str">
        <f t="shared" si="164"/>
        <v/>
      </c>
      <c r="AI403" s="295" t="str">
        <f t="shared" si="166"/>
        <v/>
      </c>
      <c r="AJ403" s="295" t="str">
        <f t="shared" si="167"/>
        <v/>
      </c>
      <c r="AS403" s="295" t="str">
        <f t="shared" si="155"/>
        <v/>
      </c>
    </row>
    <row r="404" spans="1:45">
      <c r="A404" s="334"/>
      <c r="B404" s="8"/>
      <c r="C404" s="290" t="str">
        <f>IF(COMPTE1!$V404&lt;&gt;"",COMPTE1!$V404,IF(COMPTE1!$W404&lt;&gt;"",COMPTE1!$W404,IF(COMPTE1!$X404&lt;&gt;"",COMPTE1!$X404,IF(COMPTE1!$AB404&lt;&gt;"",COMPTE1!$AB404,IF(COMPTE1!$AF404&lt;&gt;"",COMPTE1!$AF404,IF(COMPTE1!$AG404&lt;&gt;"",COMPTE1!$AG404,IF(COMPTE1!$AH404&lt;&gt;"",COMPTE1!$AH404,COMPTE1!$AC404)))))))</f>
        <v/>
      </c>
      <c r="D404" s="9"/>
      <c r="E404" s="308">
        <f t="shared" si="156"/>
        <v>0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319"/>
      <c r="U404" s="319"/>
      <c r="V404" s="289" t="str">
        <f t="shared" si="157"/>
        <v/>
      </c>
      <c r="W404" s="289" t="str">
        <f t="shared" si="158"/>
        <v/>
      </c>
      <c r="X404" s="289" t="str">
        <f t="shared" si="159"/>
        <v/>
      </c>
      <c r="Y404" s="290" t="str">
        <f t="shared" si="165"/>
        <v/>
      </c>
      <c r="Z404" s="290" t="str">
        <f t="shared" si="151"/>
        <v/>
      </c>
      <c r="AA404" s="290" t="str">
        <f t="shared" si="152"/>
        <v/>
      </c>
      <c r="AB404" s="293" t="str">
        <f t="shared" si="160"/>
        <v/>
      </c>
      <c r="AC404" s="293" t="str">
        <f t="shared" si="161"/>
        <v/>
      </c>
      <c r="AD404" s="293" t="str">
        <f t="shared" si="153"/>
        <v/>
      </c>
      <c r="AE404" s="293" t="str">
        <f t="shared" si="154"/>
        <v/>
      </c>
      <c r="AF404" s="295" t="str">
        <f t="shared" si="162"/>
        <v/>
      </c>
      <c r="AG404" s="295" t="str">
        <f t="shared" si="163"/>
        <v/>
      </c>
      <c r="AH404" s="295" t="str">
        <f t="shared" si="164"/>
        <v/>
      </c>
      <c r="AI404" s="295" t="str">
        <f t="shared" si="166"/>
        <v/>
      </c>
      <c r="AJ404" s="295" t="str">
        <f t="shared" si="167"/>
        <v/>
      </c>
      <c r="AS404" s="295" t="str">
        <f t="shared" si="155"/>
        <v/>
      </c>
    </row>
    <row r="405" spans="1:45">
      <c r="A405" s="334"/>
      <c r="B405" s="8"/>
      <c r="C405" s="290" t="str">
        <f>IF(COMPTE1!$V405&lt;&gt;"",COMPTE1!$V405,IF(COMPTE1!$W405&lt;&gt;"",COMPTE1!$W405,IF(COMPTE1!$X405&lt;&gt;"",COMPTE1!$X405,IF(COMPTE1!$AB405&lt;&gt;"",COMPTE1!$AB405,IF(COMPTE1!$AF405&lt;&gt;"",COMPTE1!$AF405,IF(COMPTE1!$AG405&lt;&gt;"",COMPTE1!$AG405,IF(COMPTE1!$AH405&lt;&gt;"",COMPTE1!$AH405,COMPTE1!$AC405)))))))</f>
        <v/>
      </c>
      <c r="D405" s="9"/>
      <c r="E405" s="308">
        <f t="shared" si="156"/>
        <v>0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319"/>
      <c r="U405" s="319"/>
      <c r="V405" s="289" t="str">
        <f t="shared" si="157"/>
        <v/>
      </c>
      <c r="W405" s="289" t="str">
        <f t="shared" si="158"/>
        <v/>
      </c>
      <c r="X405" s="289" t="str">
        <f t="shared" si="159"/>
        <v/>
      </c>
      <c r="Y405" s="290" t="str">
        <f t="shared" si="165"/>
        <v/>
      </c>
      <c r="Z405" s="290" t="str">
        <f t="shared" si="151"/>
        <v/>
      </c>
      <c r="AA405" s="290" t="str">
        <f t="shared" si="152"/>
        <v/>
      </c>
      <c r="AB405" s="293" t="str">
        <f t="shared" si="160"/>
        <v/>
      </c>
      <c r="AC405" s="293" t="str">
        <f t="shared" si="161"/>
        <v/>
      </c>
      <c r="AD405" s="293" t="str">
        <f t="shared" si="153"/>
        <v/>
      </c>
      <c r="AE405" s="293" t="str">
        <f t="shared" si="154"/>
        <v/>
      </c>
      <c r="AF405" s="295" t="str">
        <f t="shared" si="162"/>
        <v/>
      </c>
      <c r="AG405" s="295" t="str">
        <f t="shared" si="163"/>
        <v/>
      </c>
      <c r="AH405" s="295" t="str">
        <f t="shared" si="164"/>
        <v/>
      </c>
      <c r="AI405" s="295" t="str">
        <f t="shared" si="166"/>
        <v/>
      </c>
      <c r="AJ405" s="295" t="str">
        <f t="shared" si="167"/>
        <v/>
      </c>
      <c r="AS405" s="295" t="str">
        <f t="shared" si="155"/>
        <v/>
      </c>
    </row>
    <row r="406" spans="1:45">
      <c r="A406" s="334"/>
      <c r="B406" s="8"/>
      <c r="C406" s="290" t="str">
        <f>IF(COMPTE1!$V406&lt;&gt;"",COMPTE1!$V406,IF(COMPTE1!$W406&lt;&gt;"",COMPTE1!$W406,IF(COMPTE1!$X406&lt;&gt;"",COMPTE1!$X406,IF(COMPTE1!$AB406&lt;&gt;"",COMPTE1!$AB406,IF(COMPTE1!$AF406&lt;&gt;"",COMPTE1!$AF406,IF(COMPTE1!$AG406&lt;&gt;"",COMPTE1!$AG406,IF(COMPTE1!$AH406&lt;&gt;"",COMPTE1!$AH406,COMPTE1!$AC406)))))))</f>
        <v/>
      </c>
      <c r="D406" s="9"/>
      <c r="E406" s="308">
        <f t="shared" si="156"/>
        <v>0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319"/>
      <c r="U406" s="319"/>
      <c r="V406" s="289" t="str">
        <f t="shared" si="157"/>
        <v/>
      </c>
      <c r="W406" s="289" t="str">
        <f t="shared" si="158"/>
        <v/>
      </c>
      <c r="X406" s="289" t="str">
        <f t="shared" si="159"/>
        <v/>
      </c>
      <c r="Y406" s="290" t="str">
        <f t="shared" si="165"/>
        <v/>
      </c>
      <c r="Z406" s="290" t="str">
        <f t="shared" si="151"/>
        <v/>
      </c>
      <c r="AA406" s="290" t="str">
        <f t="shared" si="152"/>
        <v/>
      </c>
      <c r="AB406" s="293" t="str">
        <f t="shared" si="160"/>
        <v/>
      </c>
      <c r="AC406" s="293" t="str">
        <f t="shared" si="161"/>
        <v/>
      </c>
      <c r="AD406" s="293" t="str">
        <f t="shared" si="153"/>
        <v/>
      </c>
      <c r="AE406" s="293" t="str">
        <f t="shared" si="154"/>
        <v/>
      </c>
      <c r="AF406" s="295" t="str">
        <f t="shared" si="162"/>
        <v/>
      </c>
      <c r="AG406" s="295" t="str">
        <f t="shared" si="163"/>
        <v/>
      </c>
      <c r="AH406" s="295" t="str">
        <f t="shared" si="164"/>
        <v/>
      </c>
      <c r="AI406" s="295" t="str">
        <f t="shared" si="166"/>
        <v/>
      </c>
      <c r="AJ406" s="295" t="str">
        <f t="shared" si="167"/>
        <v/>
      </c>
      <c r="AS406" s="295" t="str">
        <f t="shared" si="155"/>
        <v/>
      </c>
    </row>
    <row r="407" spans="1:45">
      <c r="A407" s="334"/>
      <c r="B407" s="8"/>
      <c r="C407" s="290" t="str">
        <f>IF(COMPTE1!$V407&lt;&gt;"",COMPTE1!$V407,IF(COMPTE1!$W407&lt;&gt;"",COMPTE1!$W407,IF(COMPTE1!$X407&lt;&gt;"",COMPTE1!$X407,IF(COMPTE1!$AB407&lt;&gt;"",COMPTE1!$AB407,IF(COMPTE1!$AF407&lt;&gt;"",COMPTE1!$AF407,IF(COMPTE1!$AG407&lt;&gt;"",COMPTE1!$AG407,IF(COMPTE1!$AH407&lt;&gt;"",COMPTE1!$AH407,COMPTE1!$AC407)))))))</f>
        <v/>
      </c>
      <c r="D407" s="9"/>
      <c r="E407" s="308">
        <f t="shared" si="156"/>
        <v>0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319"/>
      <c r="U407" s="319"/>
      <c r="V407" s="289" t="str">
        <f t="shared" si="157"/>
        <v/>
      </c>
      <c r="W407" s="289" t="str">
        <f t="shared" si="158"/>
        <v/>
      </c>
      <c r="X407" s="289" t="str">
        <f t="shared" si="159"/>
        <v/>
      </c>
      <c r="Y407" s="290" t="str">
        <f t="shared" si="165"/>
        <v/>
      </c>
      <c r="Z407" s="290" t="str">
        <f t="shared" si="151"/>
        <v/>
      </c>
      <c r="AA407" s="290" t="str">
        <f t="shared" si="152"/>
        <v/>
      </c>
      <c r="AB407" s="293" t="str">
        <f t="shared" si="160"/>
        <v/>
      </c>
      <c r="AC407" s="293" t="str">
        <f t="shared" si="161"/>
        <v/>
      </c>
      <c r="AD407" s="293" t="str">
        <f t="shared" si="153"/>
        <v/>
      </c>
      <c r="AE407" s="293" t="str">
        <f t="shared" si="154"/>
        <v/>
      </c>
      <c r="AF407" s="295" t="str">
        <f t="shared" si="162"/>
        <v/>
      </c>
      <c r="AG407" s="295" t="str">
        <f t="shared" si="163"/>
        <v/>
      </c>
      <c r="AH407" s="295" t="str">
        <f t="shared" si="164"/>
        <v/>
      </c>
      <c r="AI407" s="295" t="str">
        <f t="shared" si="166"/>
        <v/>
      </c>
      <c r="AJ407" s="295" t="str">
        <f t="shared" si="167"/>
        <v/>
      </c>
      <c r="AS407" s="295" t="str">
        <f t="shared" si="155"/>
        <v/>
      </c>
    </row>
    <row r="408" spans="1:45">
      <c r="A408" s="334"/>
      <c r="B408" s="8"/>
      <c r="C408" s="290" t="str">
        <f>IF(COMPTE1!$V408&lt;&gt;"",COMPTE1!$V408,IF(COMPTE1!$W408&lt;&gt;"",COMPTE1!$W408,IF(COMPTE1!$X408&lt;&gt;"",COMPTE1!$X408,IF(COMPTE1!$AB408&lt;&gt;"",COMPTE1!$AB408,IF(COMPTE1!$AF408&lt;&gt;"",COMPTE1!$AF408,IF(COMPTE1!$AG408&lt;&gt;"",COMPTE1!$AG408,IF(COMPTE1!$AH408&lt;&gt;"",COMPTE1!$AH408,COMPTE1!$AC408)))))))</f>
        <v/>
      </c>
      <c r="D408" s="9"/>
      <c r="E408" s="308">
        <f t="shared" si="156"/>
        <v>0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319"/>
      <c r="U408" s="319"/>
      <c r="V408" s="289" t="str">
        <f t="shared" si="157"/>
        <v/>
      </c>
      <c r="W408" s="289" t="str">
        <f t="shared" si="158"/>
        <v/>
      </c>
      <c r="X408" s="289" t="str">
        <f t="shared" si="159"/>
        <v/>
      </c>
      <c r="Y408" s="290" t="str">
        <f t="shared" si="165"/>
        <v/>
      </c>
      <c r="Z408" s="290" t="str">
        <f t="shared" si="151"/>
        <v/>
      </c>
      <c r="AA408" s="290" t="str">
        <f t="shared" si="152"/>
        <v/>
      </c>
      <c r="AB408" s="293" t="str">
        <f t="shared" si="160"/>
        <v/>
      </c>
      <c r="AC408" s="293" t="str">
        <f t="shared" si="161"/>
        <v/>
      </c>
      <c r="AD408" s="293" t="str">
        <f t="shared" si="153"/>
        <v/>
      </c>
      <c r="AE408" s="293" t="str">
        <f t="shared" si="154"/>
        <v/>
      </c>
      <c r="AF408" s="295" t="str">
        <f t="shared" si="162"/>
        <v/>
      </c>
      <c r="AG408" s="295" t="str">
        <f t="shared" si="163"/>
        <v/>
      </c>
      <c r="AH408" s="295" t="str">
        <f t="shared" si="164"/>
        <v/>
      </c>
      <c r="AI408" s="295" t="str">
        <f t="shared" si="166"/>
        <v/>
      </c>
      <c r="AJ408" s="295" t="str">
        <f t="shared" si="167"/>
        <v/>
      </c>
      <c r="AS408" s="295" t="str">
        <f t="shared" si="155"/>
        <v/>
      </c>
    </row>
    <row r="409" spans="1:45">
      <c r="A409" s="334"/>
      <c r="B409" s="8"/>
      <c r="C409" s="290" t="str">
        <f>IF(COMPTE1!$V409&lt;&gt;"",COMPTE1!$V409,IF(COMPTE1!$W409&lt;&gt;"",COMPTE1!$W409,IF(COMPTE1!$X409&lt;&gt;"",COMPTE1!$X409,IF(COMPTE1!$AB409&lt;&gt;"",COMPTE1!$AB409,IF(COMPTE1!$AF409&lt;&gt;"",COMPTE1!$AF409,IF(COMPTE1!$AG409&lt;&gt;"",COMPTE1!$AG409,IF(COMPTE1!$AH409&lt;&gt;"",COMPTE1!$AH409,COMPTE1!$AC409)))))))</f>
        <v/>
      </c>
      <c r="D409" s="9"/>
      <c r="E409" s="308">
        <f t="shared" si="156"/>
        <v>0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319"/>
      <c r="U409" s="319"/>
      <c r="V409" s="289" t="str">
        <f t="shared" si="157"/>
        <v/>
      </c>
      <c r="W409" s="289" t="str">
        <f t="shared" si="158"/>
        <v/>
      </c>
      <c r="X409" s="289" t="str">
        <f t="shared" si="159"/>
        <v/>
      </c>
      <c r="Y409" s="290" t="str">
        <f t="shared" si="165"/>
        <v/>
      </c>
      <c r="Z409" s="290" t="str">
        <f t="shared" si="151"/>
        <v/>
      </c>
      <c r="AA409" s="290" t="str">
        <f t="shared" si="152"/>
        <v/>
      </c>
      <c r="AB409" s="293" t="str">
        <f t="shared" si="160"/>
        <v/>
      </c>
      <c r="AC409" s="293" t="str">
        <f t="shared" si="161"/>
        <v/>
      </c>
      <c r="AD409" s="293" t="str">
        <f t="shared" si="153"/>
        <v/>
      </c>
      <c r="AE409" s="293" t="str">
        <f t="shared" si="154"/>
        <v/>
      </c>
      <c r="AF409" s="295" t="str">
        <f t="shared" si="162"/>
        <v/>
      </c>
      <c r="AG409" s="295" t="str">
        <f t="shared" si="163"/>
        <v/>
      </c>
      <c r="AH409" s="295" t="str">
        <f t="shared" si="164"/>
        <v/>
      </c>
      <c r="AI409" s="295" t="str">
        <f t="shared" si="166"/>
        <v/>
      </c>
      <c r="AJ409" s="295" t="str">
        <f t="shared" si="167"/>
        <v/>
      </c>
      <c r="AS409" s="295" t="str">
        <f t="shared" si="155"/>
        <v/>
      </c>
    </row>
    <row r="410" spans="1:45">
      <c r="A410" s="334"/>
      <c r="B410" s="8"/>
      <c r="C410" s="290" t="str">
        <f>IF(COMPTE1!$V410&lt;&gt;"",COMPTE1!$V410,IF(COMPTE1!$W410&lt;&gt;"",COMPTE1!$W410,IF(COMPTE1!$X410&lt;&gt;"",COMPTE1!$X410,IF(COMPTE1!$AB410&lt;&gt;"",COMPTE1!$AB410,IF(COMPTE1!$AF410&lt;&gt;"",COMPTE1!$AF410,IF(COMPTE1!$AG410&lt;&gt;"",COMPTE1!$AG410,IF(COMPTE1!$AH410&lt;&gt;"",COMPTE1!$AH410,COMPTE1!$AC410)))))))</f>
        <v/>
      </c>
      <c r="D410" s="9"/>
      <c r="E410" s="308">
        <f t="shared" si="156"/>
        <v>0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319"/>
      <c r="U410" s="319"/>
      <c r="V410" s="289" t="str">
        <f t="shared" si="157"/>
        <v/>
      </c>
      <c r="W410" s="289" t="str">
        <f t="shared" si="158"/>
        <v/>
      </c>
      <c r="X410" s="289" t="str">
        <f t="shared" si="159"/>
        <v/>
      </c>
      <c r="Y410" s="290" t="str">
        <f t="shared" si="165"/>
        <v/>
      </c>
      <c r="Z410" s="290" t="str">
        <f t="shared" si="151"/>
        <v/>
      </c>
      <c r="AA410" s="290" t="str">
        <f t="shared" si="152"/>
        <v/>
      </c>
      <c r="AB410" s="293" t="str">
        <f t="shared" si="160"/>
        <v/>
      </c>
      <c r="AC410" s="293" t="str">
        <f t="shared" si="161"/>
        <v/>
      </c>
      <c r="AD410" s="293" t="str">
        <f t="shared" si="153"/>
        <v/>
      </c>
      <c r="AE410" s="293" t="str">
        <f t="shared" si="154"/>
        <v/>
      </c>
      <c r="AF410" s="295" t="str">
        <f t="shared" si="162"/>
        <v/>
      </c>
      <c r="AG410" s="295" t="str">
        <f t="shared" si="163"/>
        <v/>
      </c>
      <c r="AH410" s="295" t="str">
        <f t="shared" si="164"/>
        <v/>
      </c>
      <c r="AI410" s="295" t="str">
        <f t="shared" si="166"/>
        <v/>
      </c>
      <c r="AJ410" s="295" t="str">
        <f t="shared" si="167"/>
        <v/>
      </c>
      <c r="AS410" s="295" t="str">
        <f t="shared" si="155"/>
        <v/>
      </c>
    </row>
    <row r="411" spans="1:45">
      <c r="A411" s="334"/>
      <c r="B411" s="8"/>
      <c r="C411" s="290" t="str">
        <f>IF(COMPTE1!$V411&lt;&gt;"",COMPTE1!$V411,IF(COMPTE1!$W411&lt;&gt;"",COMPTE1!$W411,IF(COMPTE1!$X411&lt;&gt;"",COMPTE1!$X411,IF(COMPTE1!$AB411&lt;&gt;"",COMPTE1!$AB411,IF(COMPTE1!$AF411&lt;&gt;"",COMPTE1!$AF411,IF(COMPTE1!$AG411&lt;&gt;"",COMPTE1!$AG411,IF(COMPTE1!$AH411&lt;&gt;"",COMPTE1!$AH411,COMPTE1!$AC411)))))))</f>
        <v/>
      </c>
      <c r="D411" s="9"/>
      <c r="E411" s="308">
        <f t="shared" si="156"/>
        <v>0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319"/>
      <c r="U411" s="319"/>
      <c r="V411" s="289" t="str">
        <f t="shared" si="157"/>
        <v/>
      </c>
      <c r="W411" s="289" t="str">
        <f t="shared" si="158"/>
        <v/>
      </c>
      <c r="X411" s="289" t="str">
        <f t="shared" si="159"/>
        <v/>
      </c>
      <c r="Y411" s="290" t="str">
        <f t="shared" si="165"/>
        <v/>
      </c>
      <c r="Z411" s="290" t="str">
        <f t="shared" si="151"/>
        <v/>
      </c>
      <c r="AA411" s="290" t="str">
        <f t="shared" si="152"/>
        <v/>
      </c>
      <c r="AB411" s="293" t="str">
        <f t="shared" si="160"/>
        <v/>
      </c>
      <c r="AC411" s="293" t="str">
        <f t="shared" si="161"/>
        <v/>
      </c>
      <c r="AD411" s="293" t="str">
        <f t="shared" si="153"/>
        <v/>
      </c>
      <c r="AE411" s="293" t="str">
        <f t="shared" si="154"/>
        <v/>
      </c>
      <c r="AF411" s="295" t="str">
        <f t="shared" si="162"/>
        <v/>
      </c>
      <c r="AG411" s="295" t="str">
        <f t="shared" si="163"/>
        <v/>
      </c>
      <c r="AH411" s="295" t="str">
        <f t="shared" si="164"/>
        <v/>
      </c>
      <c r="AI411" s="295" t="str">
        <f t="shared" si="166"/>
        <v/>
      </c>
      <c r="AJ411" s="295" t="str">
        <f t="shared" si="167"/>
        <v/>
      </c>
      <c r="AS411" s="295" t="str">
        <f t="shared" si="155"/>
        <v/>
      </c>
    </row>
    <row r="412" spans="1:45">
      <c r="A412" s="334"/>
      <c r="B412" s="8"/>
      <c r="C412" s="290" t="str">
        <f>IF(COMPTE1!$V412&lt;&gt;"",COMPTE1!$V412,IF(COMPTE1!$W412&lt;&gt;"",COMPTE1!$W412,IF(COMPTE1!$X412&lt;&gt;"",COMPTE1!$X412,IF(COMPTE1!$AB412&lt;&gt;"",COMPTE1!$AB412,IF(COMPTE1!$AF412&lt;&gt;"",COMPTE1!$AF412,IF(COMPTE1!$AG412&lt;&gt;"",COMPTE1!$AG412,IF(COMPTE1!$AH412&lt;&gt;"",COMPTE1!$AH412,COMPTE1!$AC412)))))))</f>
        <v/>
      </c>
      <c r="D412" s="9"/>
      <c r="E412" s="308">
        <f t="shared" si="156"/>
        <v>0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319"/>
      <c r="U412" s="319"/>
      <c r="V412" s="289" t="str">
        <f t="shared" si="157"/>
        <v/>
      </c>
      <c r="W412" s="289" t="str">
        <f t="shared" si="158"/>
        <v/>
      </c>
      <c r="X412" s="289" t="str">
        <f t="shared" si="159"/>
        <v/>
      </c>
      <c r="Y412" s="290" t="str">
        <f t="shared" si="165"/>
        <v/>
      </c>
      <c r="Z412" s="290" t="str">
        <f t="shared" si="151"/>
        <v/>
      </c>
      <c r="AA412" s="290" t="str">
        <f t="shared" si="152"/>
        <v/>
      </c>
      <c r="AB412" s="293" t="str">
        <f t="shared" si="160"/>
        <v/>
      </c>
      <c r="AC412" s="293" t="str">
        <f t="shared" si="161"/>
        <v/>
      </c>
      <c r="AD412" s="293" t="str">
        <f t="shared" si="153"/>
        <v/>
      </c>
      <c r="AE412" s="293" t="str">
        <f t="shared" si="154"/>
        <v/>
      </c>
      <c r="AF412" s="295" t="str">
        <f t="shared" si="162"/>
        <v/>
      </c>
      <c r="AG412" s="295" t="str">
        <f t="shared" si="163"/>
        <v/>
      </c>
      <c r="AH412" s="295" t="str">
        <f t="shared" si="164"/>
        <v/>
      </c>
      <c r="AI412" s="295" t="str">
        <f t="shared" si="166"/>
        <v/>
      </c>
      <c r="AJ412" s="295" t="str">
        <f t="shared" si="167"/>
        <v/>
      </c>
      <c r="AS412" s="295" t="str">
        <f t="shared" si="155"/>
        <v/>
      </c>
    </row>
    <row r="413" spans="1:45">
      <c r="A413" s="334"/>
      <c r="B413" s="8"/>
      <c r="C413" s="290" t="str">
        <f>IF(COMPTE1!$V413&lt;&gt;"",COMPTE1!$V413,IF(COMPTE1!$W413&lt;&gt;"",COMPTE1!$W413,IF(COMPTE1!$X413&lt;&gt;"",COMPTE1!$X413,IF(COMPTE1!$AB413&lt;&gt;"",COMPTE1!$AB413,IF(COMPTE1!$AF413&lt;&gt;"",COMPTE1!$AF413,IF(COMPTE1!$AG413&lt;&gt;"",COMPTE1!$AG413,IF(COMPTE1!$AH413&lt;&gt;"",COMPTE1!$AH413,COMPTE1!$AC413)))))))</f>
        <v/>
      </c>
      <c r="D413" s="9"/>
      <c r="E413" s="308">
        <f t="shared" si="156"/>
        <v>0</v>
      </c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319"/>
      <c r="U413" s="319"/>
      <c r="V413" s="289" t="str">
        <f t="shared" si="157"/>
        <v/>
      </c>
      <c r="W413" s="289" t="str">
        <f t="shared" si="158"/>
        <v/>
      </c>
      <c r="X413" s="289" t="str">
        <f t="shared" si="159"/>
        <v/>
      </c>
      <c r="Y413" s="290" t="str">
        <f t="shared" si="165"/>
        <v/>
      </c>
      <c r="Z413" s="290" t="str">
        <f t="shared" si="151"/>
        <v/>
      </c>
      <c r="AA413" s="290" t="str">
        <f t="shared" si="152"/>
        <v/>
      </c>
      <c r="AB413" s="293" t="str">
        <f t="shared" si="160"/>
        <v/>
      </c>
      <c r="AC413" s="293" t="str">
        <f t="shared" si="161"/>
        <v/>
      </c>
      <c r="AD413" s="293" t="str">
        <f t="shared" si="153"/>
        <v/>
      </c>
      <c r="AE413" s="293" t="str">
        <f t="shared" si="154"/>
        <v/>
      </c>
      <c r="AF413" s="295" t="str">
        <f t="shared" si="162"/>
        <v/>
      </c>
      <c r="AG413" s="295" t="str">
        <f t="shared" si="163"/>
        <v/>
      </c>
      <c r="AH413" s="295" t="str">
        <f t="shared" si="164"/>
        <v/>
      </c>
      <c r="AI413" s="295" t="str">
        <f t="shared" si="166"/>
        <v/>
      </c>
      <c r="AJ413" s="295" t="str">
        <f t="shared" si="167"/>
        <v/>
      </c>
      <c r="AS413" s="295" t="str">
        <f t="shared" si="155"/>
        <v/>
      </c>
    </row>
    <row r="414" spans="1:45">
      <c r="A414" s="334"/>
      <c r="B414" s="8"/>
      <c r="C414" s="290" t="str">
        <f>IF(COMPTE1!$V414&lt;&gt;"",COMPTE1!$V414,IF(COMPTE1!$W414&lt;&gt;"",COMPTE1!$W414,IF(COMPTE1!$X414&lt;&gt;"",COMPTE1!$X414,IF(COMPTE1!$AB414&lt;&gt;"",COMPTE1!$AB414,IF(COMPTE1!$AF414&lt;&gt;"",COMPTE1!$AF414,IF(COMPTE1!$AG414&lt;&gt;"",COMPTE1!$AG414,IF(COMPTE1!$AH414&lt;&gt;"",COMPTE1!$AH414,COMPTE1!$AC414)))))))</f>
        <v/>
      </c>
      <c r="D414" s="9"/>
      <c r="E414" s="308">
        <f t="shared" si="156"/>
        <v>0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319"/>
      <c r="U414" s="319"/>
      <c r="V414" s="289" t="str">
        <f t="shared" si="157"/>
        <v/>
      </c>
      <c r="W414" s="289" t="str">
        <f t="shared" si="158"/>
        <v/>
      </c>
      <c r="X414" s="289" t="str">
        <f t="shared" si="159"/>
        <v/>
      </c>
      <c r="Y414" s="290" t="str">
        <f t="shared" si="165"/>
        <v/>
      </c>
      <c r="Z414" s="290" t="str">
        <f t="shared" si="151"/>
        <v/>
      </c>
      <c r="AA414" s="290" t="str">
        <f t="shared" si="152"/>
        <v/>
      </c>
      <c r="AB414" s="293" t="str">
        <f t="shared" si="160"/>
        <v/>
      </c>
      <c r="AC414" s="293" t="str">
        <f t="shared" si="161"/>
        <v/>
      </c>
      <c r="AD414" s="293" t="str">
        <f t="shared" si="153"/>
        <v/>
      </c>
      <c r="AE414" s="293" t="str">
        <f t="shared" si="154"/>
        <v/>
      </c>
      <c r="AF414" s="295" t="str">
        <f t="shared" si="162"/>
        <v/>
      </c>
      <c r="AG414" s="295" t="str">
        <f t="shared" si="163"/>
        <v/>
      </c>
      <c r="AH414" s="295" t="str">
        <f t="shared" si="164"/>
        <v/>
      </c>
      <c r="AI414" s="295" t="str">
        <f t="shared" si="166"/>
        <v/>
      </c>
      <c r="AJ414" s="295" t="str">
        <f t="shared" si="167"/>
        <v/>
      </c>
      <c r="AS414" s="295" t="str">
        <f t="shared" si="155"/>
        <v/>
      </c>
    </row>
    <row r="415" spans="1:45">
      <c r="A415" s="334"/>
      <c r="B415" s="8"/>
      <c r="C415" s="290" t="str">
        <f>IF(COMPTE1!$V415&lt;&gt;"",COMPTE1!$V415,IF(COMPTE1!$W415&lt;&gt;"",COMPTE1!$W415,IF(COMPTE1!$X415&lt;&gt;"",COMPTE1!$X415,IF(COMPTE1!$AB415&lt;&gt;"",COMPTE1!$AB415,IF(COMPTE1!$AF415&lt;&gt;"",COMPTE1!$AF415,IF(COMPTE1!$AG415&lt;&gt;"",COMPTE1!$AG415,IF(COMPTE1!$AH415&lt;&gt;"",COMPTE1!$AH415,COMPTE1!$AC415)))))))</f>
        <v/>
      </c>
      <c r="D415" s="9"/>
      <c r="E415" s="308">
        <f t="shared" si="156"/>
        <v>0</v>
      </c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319"/>
      <c r="U415" s="319"/>
      <c r="V415" s="289" t="str">
        <f t="shared" si="157"/>
        <v/>
      </c>
      <c r="W415" s="289" t="str">
        <f t="shared" si="158"/>
        <v/>
      </c>
      <c r="X415" s="289" t="str">
        <f t="shared" si="159"/>
        <v/>
      </c>
      <c r="Y415" s="290" t="str">
        <f t="shared" si="165"/>
        <v/>
      </c>
      <c r="Z415" s="290" t="str">
        <f t="shared" si="151"/>
        <v/>
      </c>
      <c r="AA415" s="290" t="str">
        <f t="shared" si="152"/>
        <v/>
      </c>
      <c r="AB415" s="293" t="str">
        <f t="shared" si="160"/>
        <v/>
      </c>
      <c r="AC415" s="293" t="str">
        <f t="shared" si="161"/>
        <v/>
      </c>
      <c r="AD415" s="293" t="str">
        <f t="shared" si="153"/>
        <v/>
      </c>
      <c r="AE415" s="293" t="str">
        <f t="shared" si="154"/>
        <v/>
      </c>
      <c r="AF415" s="295" t="str">
        <f t="shared" si="162"/>
        <v/>
      </c>
      <c r="AG415" s="295" t="str">
        <f t="shared" si="163"/>
        <v/>
      </c>
      <c r="AH415" s="295" t="str">
        <f t="shared" si="164"/>
        <v/>
      </c>
      <c r="AI415" s="295" t="str">
        <f t="shared" si="166"/>
        <v/>
      </c>
      <c r="AJ415" s="295" t="str">
        <f t="shared" si="167"/>
        <v/>
      </c>
      <c r="AS415" s="295" t="str">
        <f t="shared" si="155"/>
        <v/>
      </c>
    </row>
    <row r="416" spans="1:45">
      <c r="A416" s="334"/>
      <c r="B416" s="8"/>
      <c r="C416" s="290" t="str">
        <f>IF(COMPTE1!$V416&lt;&gt;"",COMPTE1!$V416,IF(COMPTE1!$W416&lt;&gt;"",COMPTE1!$W416,IF(COMPTE1!$X416&lt;&gt;"",COMPTE1!$X416,IF(COMPTE1!$AB416&lt;&gt;"",COMPTE1!$AB416,IF(COMPTE1!$AF416&lt;&gt;"",COMPTE1!$AF416,IF(COMPTE1!$AG416&lt;&gt;"",COMPTE1!$AG416,IF(COMPTE1!$AH416&lt;&gt;"",COMPTE1!$AH416,COMPTE1!$AC416)))))))</f>
        <v/>
      </c>
      <c r="D416" s="9"/>
      <c r="E416" s="308">
        <f t="shared" si="156"/>
        <v>0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319"/>
      <c r="U416" s="319"/>
      <c r="V416" s="289" t="str">
        <f t="shared" si="157"/>
        <v/>
      </c>
      <c r="W416" s="289" t="str">
        <f t="shared" si="158"/>
        <v/>
      </c>
      <c r="X416" s="289" t="str">
        <f t="shared" si="159"/>
        <v/>
      </c>
      <c r="Y416" s="290" t="str">
        <f t="shared" si="165"/>
        <v/>
      </c>
      <c r="Z416" s="290" t="str">
        <f t="shared" si="151"/>
        <v/>
      </c>
      <c r="AA416" s="290" t="str">
        <f t="shared" si="152"/>
        <v/>
      </c>
      <c r="AB416" s="293" t="str">
        <f t="shared" si="160"/>
        <v/>
      </c>
      <c r="AC416" s="293" t="str">
        <f t="shared" si="161"/>
        <v/>
      </c>
      <c r="AD416" s="293" t="str">
        <f t="shared" si="153"/>
        <v/>
      </c>
      <c r="AE416" s="293" t="str">
        <f t="shared" si="154"/>
        <v/>
      </c>
      <c r="AF416" s="295" t="str">
        <f t="shared" si="162"/>
        <v/>
      </c>
      <c r="AG416" s="295" t="str">
        <f t="shared" si="163"/>
        <v/>
      </c>
      <c r="AH416" s="295" t="str">
        <f t="shared" si="164"/>
        <v/>
      </c>
      <c r="AI416" s="295" t="str">
        <f t="shared" si="166"/>
        <v/>
      </c>
      <c r="AJ416" s="295" t="str">
        <f t="shared" si="167"/>
        <v/>
      </c>
      <c r="AS416" s="295" t="str">
        <f t="shared" si="155"/>
        <v/>
      </c>
    </row>
    <row r="417" spans="1:45">
      <c r="A417" s="334"/>
      <c r="B417" s="8"/>
      <c r="C417" s="290" t="str">
        <f>IF(COMPTE1!$V417&lt;&gt;"",COMPTE1!$V417,IF(COMPTE1!$W417&lt;&gt;"",COMPTE1!$W417,IF(COMPTE1!$X417&lt;&gt;"",COMPTE1!$X417,IF(COMPTE1!$AB417&lt;&gt;"",COMPTE1!$AB417,IF(COMPTE1!$AF417&lt;&gt;"",COMPTE1!$AF417,IF(COMPTE1!$AG417&lt;&gt;"",COMPTE1!$AG417,IF(COMPTE1!$AH417&lt;&gt;"",COMPTE1!$AH417,COMPTE1!$AC417)))))))</f>
        <v/>
      </c>
      <c r="D417" s="9"/>
      <c r="E417" s="308">
        <f t="shared" si="156"/>
        <v>0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319"/>
      <c r="U417" s="319"/>
      <c r="V417" s="289" t="str">
        <f t="shared" si="157"/>
        <v/>
      </c>
      <c r="W417" s="289" t="str">
        <f t="shared" si="158"/>
        <v/>
      </c>
      <c r="X417" s="289" t="str">
        <f t="shared" si="159"/>
        <v/>
      </c>
      <c r="Y417" s="290" t="str">
        <f t="shared" si="165"/>
        <v/>
      </c>
      <c r="Z417" s="290" t="str">
        <f t="shared" si="151"/>
        <v/>
      </c>
      <c r="AA417" s="290" t="str">
        <f t="shared" si="152"/>
        <v/>
      </c>
      <c r="AB417" s="293" t="str">
        <f t="shared" si="160"/>
        <v/>
      </c>
      <c r="AC417" s="293" t="str">
        <f t="shared" si="161"/>
        <v/>
      </c>
      <c r="AD417" s="293" t="str">
        <f t="shared" si="153"/>
        <v/>
      </c>
      <c r="AE417" s="293" t="str">
        <f t="shared" si="154"/>
        <v/>
      </c>
      <c r="AF417" s="295" t="str">
        <f t="shared" si="162"/>
        <v/>
      </c>
      <c r="AG417" s="295" t="str">
        <f t="shared" si="163"/>
        <v/>
      </c>
      <c r="AH417" s="295" t="str">
        <f t="shared" si="164"/>
        <v/>
      </c>
      <c r="AI417" s="295" t="str">
        <f t="shared" si="166"/>
        <v/>
      </c>
      <c r="AJ417" s="295" t="str">
        <f t="shared" si="167"/>
        <v/>
      </c>
      <c r="AS417" s="295" t="str">
        <f t="shared" si="155"/>
        <v/>
      </c>
    </row>
    <row r="418" spans="1:45">
      <c r="A418" s="334"/>
      <c r="B418" s="8"/>
      <c r="C418" s="290" t="str">
        <f>IF(COMPTE1!$V418&lt;&gt;"",COMPTE1!$V418,IF(COMPTE1!$W418&lt;&gt;"",COMPTE1!$W418,IF(COMPTE1!$X418&lt;&gt;"",COMPTE1!$X418,IF(COMPTE1!$AB418&lt;&gt;"",COMPTE1!$AB418,IF(COMPTE1!$AF418&lt;&gt;"",COMPTE1!$AF418,IF(COMPTE1!$AG418&lt;&gt;"",COMPTE1!$AG418,IF(COMPTE1!$AH418&lt;&gt;"",COMPTE1!$AH418,COMPTE1!$AC418)))))))</f>
        <v/>
      </c>
      <c r="D418" s="9"/>
      <c r="E418" s="308">
        <f t="shared" si="156"/>
        <v>0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319"/>
      <c r="U418" s="319"/>
      <c r="V418" s="289" t="str">
        <f t="shared" si="157"/>
        <v/>
      </c>
      <c r="W418" s="289" t="str">
        <f t="shared" si="158"/>
        <v/>
      </c>
      <c r="X418" s="289" t="str">
        <f t="shared" si="159"/>
        <v/>
      </c>
      <c r="Y418" s="290" t="str">
        <f t="shared" si="165"/>
        <v/>
      </c>
      <c r="Z418" s="290" t="str">
        <f t="shared" si="151"/>
        <v/>
      </c>
      <c r="AA418" s="290" t="str">
        <f t="shared" si="152"/>
        <v/>
      </c>
      <c r="AB418" s="293" t="str">
        <f t="shared" si="160"/>
        <v/>
      </c>
      <c r="AC418" s="293" t="str">
        <f t="shared" si="161"/>
        <v/>
      </c>
      <c r="AD418" s="293" t="str">
        <f t="shared" si="153"/>
        <v/>
      </c>
      <c r="AE418" s="293" t="str">
        <f t="shared" si="154"/>
        <v/>
      </c>
      <c r="AF418" s="295" t="str">
        <f t="shared" si="162"/>
        <v/>
      </c>
      <c r="AG418" s="295" t="str">
        <f t="shared" si="163"/>
        <v/>
      </c>
      <c r="AH418" s="295" t="str">
        <f t="shared" si="164"/>
        <v/>
      </c>
      <c r="AI418" s="295" t="str">
        <f t="shared" si="166"/>
        <v/>
      </c>
      <c r="AJ418" s="295" t="str">
        <f t="shared" si="167"/>
        <v/>
      </c>
      <c r="AS418" s="295" t="str">
        <f t="shared" si="155"/>
        <v/>
      </c>
    </row>
    <row r="419" spans="1:45">
      <c r="A419" s="334"/>
      <c r="B419" s="8"/>
      <c r="C419" s="290" t="str">
        <f>IF(COMPTE1!$V419&lt;&gt;"",COMPTE1!$V419,IF(COMPTE1!$W419&lt;&gt;"",COMPTE1!$W419,IF(COMPTE1!$X419&lt;&gt;"",COMPTE1!$X419,IF(COMPTE1!$AB419&lt;&gt;"",COMPTE1!$AB419,IF(COMPTE1!$AF419&lt;&gt;"",COMPTE1!$AF419,IF(COMPTE1!$AG419&lt;&gt;"",COMPTE1!$AG419,IF(COMPTE1!$AH419&lt;&gt;"",COMPTE1!$AH419,COMPTE1!$AC419)))))))</f>
        <v/>
      </c>
      <c r="D419" s="9"/>
      <c r="E419" s="308">
        <f t="shared" si="156"/>
        <v>0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319"/>
      <c r="U419" s="319"/>
      <c r="V419" s="289" t="str">
        <f t="shared" si="157"/>
        <v/>
      </c>
      <c r="W419" s="289" t="str">
        <f t="shared" si="158"/>
        <v/>
      </c>
      <c r="X419" s="289" t="str">
        <f t="shared" si="159"/>
        <v/>
      </c>
      <c r="Y419" s="290" t="str">
        <f t="shared" si="165"/>
        <v/>
      </c>
      <c r="Z419" s="290" t="str">
        <f t="shared" si="151"/>
        <v/>
      </c>
      <c r="AA419" s="290" t="str">
        <f t="shared" si="152"/>
        <v/>
      </c>
      <c r="AB419" s="293" t="str">
        <f t="shared" si="160"/>
        <v/>
      </c>
      <c r="AC419" s="293" t="str">
        <f t="shared" si="161"/>
        <v/>
      </c>
      <c r="AD419" s="293" t="str">
        <f t="shared" si="153"/>
        <v/>
      </c>
      <c r="AE419" s="293" t="str">
        <f t="shared" si="154"/>
        <v/>
      </c>
      <c r="AF419" s="295" t="str">
        <f t="shared" si="162"/>
        <v/>
      </c>
      <c r="AG419" s="295" t="str">
        <f t="shared" si="163"/>
        <v/>
      </c>
      <c r="AH419" s="295" t="str">
        <f t="shared" si="164"/>
        <v/>
      </c>
      <c r="AI419" s="295" t="str">
        <f t="shared" si="166"/>
        <v/>
      </c>
      <c r="AJ419" s="295" t="str">
        <f t="shared" si="167"/>
        <v/>
      </c>
      <c r="AS419" s="295" t="str">
        <f t="shared" si="155"/>
        <v/>
      </c>
    </row>
    <row r="420" spans="1:45">
      <c r="A420" s="334"/>
      <c r="B420" s="8"/>
      <c r="C420" s="290" t="str">
        <f>IF(COMPTE1!$V420&lt;&gt;"",COMPTE1!$V420,IF(COMPTE1!$W420&lt;&gt;"",COMPTE1!$W420,IF(COMPTE1!$X420&lt;&gt;"",COMPTE1!$X420,IF(COMPTE1!$AB420&lt;&gt;"",COMPTE1!$AB420,IF(COMPTE1!$AF420&lt;&gt;"",COMPTE1!$AF420,IF(COMPTE1!$AG420&lt;&gt;"",COMPTE1!$AG420,IF(COMPTE1!$AH420&lt;&gt;"",COMPTE1!$AH420,COMPTE1!$AC420)))))))</f>
        <v/>
      </c>
      <c r="D420" s="9"/>
      <c r="E420" s="308">
        <f t="shared" si="156"/>
        <v>0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319"/>
      <c r="U420" s="319"/>
      <c r="V420" s="289" t="str">
        <f t="shared" si="157"/>
        <v/>
      </c>
      <c r="W420" s="289" t="str">
        <f t="shared" si="158"/>
        <v/>
      </c>
      <c r="X420" s="289" t="str">
        <f t="shared" si="159"/>
        <v/>
      </c>
      <c r="Y420" s="290" t="str">
        <f t="shared" si="165"/>
        <v/>
      </c>
      <c r="Z420" s="290" t="str">
        <f t="shared" si="151"/>
        <v/>
      </c>
      <c r="AA420" s="290" t="str">
        <f t="shared" si="152"/>
        <v/>
      </c>
      <c r="AB420" s="293" t="str">
        <f t="shared" si="160"/>
        <v/>
      </c>
      <c r="AC420" s="293" t="str">
        <f t="shared" si="161"/>
        <v/>
      </c>
      <c r="AD420" s="293" t="str">
        <f t="shared" si="153"/>
        <v/>
      </c>
      <c r="AE420" s="293" t="str">
        <f t="shared" si="154"/>
        <v/>
      </c>
      <c r="AF420" s="295" t="str">
        <f t="shared" si="162"/>
        <v/>
      </c>
      <c r="AG420" s="295" t="str">
        <f t="shared" si="163"/>
        <v/>
      </c>
      <c r="AH420" s="295" t="str">
        <f t="shared" si="164"/>
        <v/>
      </c>
      <c r="AI420" s="295" t="str">
        <f t="shared" si="166"/>
        <v/>
      </c>
      <c r="AJ420" s="295" t="str">
        <f t="shared" si="167"/>
        <v/>
      </c>
      <c r="AS420" s="295" t="str">
        <f t="shared" si="155"/>
        <v/>
      </c>
    </row>
    <row r="421" spans="1:45">
      <c r="A421" s="334"/>
      <c r="B421" s="8"/>
      <c r="C421" s="290" t="str">
        <f>IF(COMPTE1!$V421&lt;&gt;"",COMPTE1!$V421,IF(COMPTE1!$W421&lt;&gt;"",COMPTE1!$W421,IF(COMPTE1!$X421&lt;&gt;"",COMPTE1!$X421,IF(COMPTE1!$AB421&lt;&gt;"",COMPTE1!$AB421,IF(COMPTE1!$AF421&lt;&gt;"",COMPTE1!$AF421,IF(COMPTE1!$AG421&lt;&gt;"",COMPTE1!$AG421,IF(COMPTE1!$AH421&lt;&gt;"",COMPTE1!$AH421,COMPTE1!$AC421)))))))</f>
        <v/>
      </c>
      <c r="D421" s="9"/>
      <c r="E421" s="308">
        <f t="shared" si="156"/>
        <v>0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319"/>
      <c r="U421" s="319"/>
      <c r="V421" s="289" t="str">
        <f t="shared" si="157"/>
        <v/>
      </c>
      <c r="W421" s="289" t="str">
        <f t="shared" si="158"/>
        <v/>
      </c>
      <c r="X421" s="289" t="str">
        <f t="shared" si="159"/>
        <v/>
      </c>
      <c r="Y421" s="290" t="str">
        <f t="shared" si="165"/>
        <v/>
      </c>
      <c r="Z421" s="290" t="str">
        <f t="shared" si="151"/>
        <v/>
      </c>
      <c r="AA421" s="290" t="str">
        <f t="shared" si="152"/>
        <v/>
      </c>
      <c r="AB421" s="293" t="str">
        <f t="shared" si="160"/>
        <v/>
      </c>
      <c r="AC421" s="293" t="str">
        <f t="shared" si="161"/>
        <v/>
      </c>
      <c r="AD421" s="293" t="str">
        <f t="shared" si="153"/>
        <v/>
      </c>
      <c r="AE421" s="293" t="str">
        <f t="shared" si="154"/>
        <v/>
      </c>
      <c r="AF421" s="295" t="str">
        <f t="shared" si="162"/>
        <v/>
      </c>
      <c r="AG421" s="295" t="str">
        <f t="shared" si="163"/>
        <v/>
      </c>
      <c r="AH421" s="295" t="str">
        <f t="shared" si="164"/>
        <v/>
      </c>
      <c r="AI421" s="295" t="str">
        <f t="shared" si="166"/>
        <v/>
      </c>
      <c r="AJ421" s="295" t="str">
        <f t="shared" si="167"/>
        <v/>
      </c>
      <c r="AS421" s="295" t="str">
        <f t="shared" si="155"/>
        <v/>
      </c>
    </row>
    <row r="422" spans="1:45">
      <c r="A422" s="334"/>
      <c r="B422" s="8"/>
      <c r="C422" s="290" t="str">
        <f>IF(COMPTE1!$V422&lt;&gt;"",COMPTE1!$V422,IF(COMPTE1!$W422&lt;&gt;"",COMPTE1!$W422,IF(COMPTE1!$X422&lt;&gt;"",COMPTE1!$X422,IF(COMPTE1!$AB422&lt;&gt;"",COMPTE1!$AB422,IF(COMPTE1!$AF422&lt;&gt;"",COMPTE1!$AF422,IF(COMPTE1!$AG422&lt;&gt;"",COMPTE1!$AG422,IF(COMPTE1!$AH422&lt;&gt;"",COMPTE1!$AH422,COMPTE1!$AC422)))))))</f>
        <v/>
      </c>
      <c r="D422" s="9"/>
      <c r="E422" s="308">
        <f t="shared" si="156"/>
        <v>0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319"/>
      <c r="U422" s="319"/>
      <c r="V422" s="289" t="str">
        <f t="shared" si="157"/>
        <v/>
      </c>
      <c r="W422" s="289" t="str">
        <f t="shared" si="158"/>
        <v/>
      </c>
      <c r="X422" s="289" t="str">
        <f t="shared" si="159"/>
        <v/>
      </c>
      <c r="Y422" s="290" t="str">
        <f t="shared" si="165"/>
        <v/>
      </c>
      <c r="Z422" s="290" t="str">
        <f t="shared" si="151"/>
        <v/>
      </c>
      <c r="AA422" s="290" t="str">
        <f t="shared" si="152"/>
        <v/>
      </c>
      <c r="AB422" s="293" t="str">
        <f t="shared" si="160"/>
        <v/>
      </c>
      <c r="AC422" s="293" t="str">
        <f t="shared" si="161"/>
        <v/>
      </c>
      <c r="AD422" s="293" t="str">
        <f t="shared" si="153"/>
        <v/>
      </c>
      <c r="AE422" s="293" t="str">
        <f t="shared" si="154"/>
        <v/>
      </c>
      <c r="AF422" s="295" t="str">
        <f t="shared" si="162"/>
        <v/>
      </c>
      <c r="AG422" s="295" t="str">
        <f t="shared" si="163"/>
        <v/>
      </c>
      <c r="AH422" s="295" t="str">
        <f t="shared" si="164"/>
        <v/>
      </c>
      <c r="AI422" s="295" t="str">
        <f t="shared" si="166"/>
        <v/>
      </c>
      <c r="AJ422" s="295" t="str">
        <f t="shared" si="167"/>
        <v/>
      </c>
      <c r="AS422" s="295" t="str">
        <f t="shared" si="155"/>
        <v/>
      </c>
    </row>
    <row r="423" spans="1:45">
      <c r="A423" s="334"/>
      <c r="B423" s="8"/>
      <c r="C423" s="290" t="str">
        <f>IF(COMPTE1!$V423&lt;&gt;"",COMPTE1!$V423,IF(COMPTE1!$W423&lt;&gt;"",COMPTE1!$W423,IF(COMPTE1!$X423&lt;&gt;"",COMPTE1!$X423,IF(COMPTE1!$AB423&lt;&gt;"",COMPTE1!$AB423,IF(COMPTE1!$AF423&lt;&gt;"",COMPTE1!$AF423,IF(COMPTE1!$AG423&lt;&gt;"",COMPTE1!$AG423,IF(COMPTE1!$AH423&lt;&gt;"",COMPTE1!$AH423,COMPTE1!$AC423)))))))</f>
        <v/>
      </c>
      <c r="D423" s="9"/>
      <c r="E423" s="308">
        <f t="shared" si="156"/>
        <v>0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319"/>
      <c r="U423" s="319"/>
      <c r="V423" s="289" t="str">
        <f t="shared" si="157"/>
        <v/>
      </c>
      <c r="W423" s="289" t="str">
        <f t="shared" si="158"/>
        <v/>
      </c>
      <c r="X423" s="289" t="str">
        <f t="shared" si="159"/>
        <v/>
      </c>
      <c r="Y423" s="290" t="str">
        <f t="shared" si="165"/>
        <v/>
      </c>
      <c r="Z423" s="290" t="str">
        <f t="shared" si="151"/>
        <v/>
      </c>
      <c r="AA423" s="290" t="str">
        <f t="shared" si="152"/>
        <v/>
      </c>
      <c r="AB423" s="293" t="str">
        <f t="shared" si="160"/>
        <v/>
      </c>
      <c r="AC423" s="293" t="str">
        <f t="shared" si="161"/>
        <v/>
      </c>
      <c r="AD423" s="293" t="str">
        <f t="shared" si="153"/>
        <v/>
      </c>
      <c r="AE423" s="293" t="str">
        <f t="shared" si="154"/>
        <v/>
      </c>
      <c r="AF423" s="295" t="str">
        <f t="shared" si="162"/>
        <v/>
      </c>
      <c r="AG423" s="295" t="str">
        <f t="shared" si="163"/>
        <v/>
      </c>
      <c r="AH423" s="295" t="str">
        <f t="shared" si="164"/>
        <v/>
      </c>
      <c r="AI423" s="295" t="str">
        <f t="shared" si="166"/>
        <v/>
      </c>
      <c r="AJ423" s="295" t="str">
        <f t="shared" si="167"/>
        <v/>
      </c>
      <c r="AS423" s="295" t="str">
        <f t="shared" si="155"/>
        <v/>
      </c>
    </row>
    <row r="424" spans="1:45">
      <c r="A424" s="334"/>
      <c r="B424" s="8"/>
      <c r="C424" s="290" t="str">
        <f>IF(COMPTE1!$V424&lt;&gt;"",COMPTE1!$V424,IF(COMPTE1!$W424&lt;&gt;"",COMPTE1!$W424,IF(COMPTE1!$X424&lt;&gt;"",COMPTE1!$X424,IF(COMPTE1!$AB424&lt;&gt;"",COMPTE1!$AB424,IF(COMPTE1!$AF424&lt;&gt;"",COMPTE1!$AF424,IF(COMPTE1!$AG424&lt;&gt;"",COMPTE1!$AG424,IF(COMPTE1!$AH424&lt;&gt;"",COMPTE1!$AH424,COMPTE1!$AC424)))))))</f>
        <v/>
      </c>
      <c r="D424" s="9"/>
      <c r="E424" s="308">
        <f t="shared" si="156"/>
        <v>0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319"/>
      <c r="U424" s="319"/>
      <c r="V424" s="289" t="str">
        <f t="shared" si="157"/>
        <v/>
      </c>
      <c r="W424" s="289" t="str">
        <f t="shared" si="158"/>
        <v/>
      </c>
      <c r="X424" s="289" t="str">
        <f t="shared" si="159"/>
        <v/>
      </c>
      <c r="Y424" s="290" t="str">
        <f t="shared" si="165"/>
        <v/>
      </c>
      <c r="Z424" s="290" t="str">
        <f t="shared" si="151"/>
        <v/>
      </c>
      <c r="AA424" s="290" t="str">
        <f t="shared" si="152"/>
        <v/>
      </c>
      <c r="AB424" s="293" t="str">
        <f t="shared" si="160"/>
        <v/>
      </c>
      <c r="AC424" s="293" t="str">
        <f t="shared" si="161"/>
        <v/>
      </c>
      <c r="AD424" s="293" t="str">
        <f t="shared" si="153"/>
        <v/>
      </c>
      <c r="AE424" s="293" t="str">
        <f t="shared" si="154"/>
        <v/>
      </c>
      <c r="AF424" s="295" t="str">
        <f t="shared" si="162"/>
        <v/>
      </c>
      <c r="AG424" s="295" t="str">
        <f t="shared" si="163"/>
        <v/>
      </c>
      <c r="AH424" s="295" t="str">
        <f t="shared" si="164"/>
        <v/>
      </c>
      <c r="AI424" s="295" t="str">
        <f t="shared" si="166"/>
        <v/>
      </c>
      <c r="AJ424" s="295" t="str">
        <f t="shared" si="167"/>
        <v/>
      </c>
      <c r="AS424" s="295" t="str">
        <f t="shared" si="155"/>
        <v/>
      </c>
    </row>
    <row r="425" spans="1:45">
      <c r="A425" s="334"/>
      <c r="B425" s="8"/>
      <c r="C425" s="290" t="str">
        <f>IF(COMPTE1!$V425&lt;&gt;"",COMPTE1!$V425,IF(COMPTE1!$W425&lt;&gt;"",COMPTE1!$W425,IF(COMPTE1!$X425&lt;&gt;"",COMPTE1!$X425,IF(COMPTE1!$AB425&lt;&gt;"",COMPTE1!$AB425,IF(COMPTE1!$AF425&lt;&gt;"",COMPTE1!$AF425,IF(COMPTE1!$AG425&lt;&gt;"",COMPTE1!$AG425,IF(COMPTE1!$AH425&lt;&gt;"",COMPTE1!$AH425,COMPTE1!$AC425)))))))</f>
        <v/>
      </c>
      <c r="D425" s="9"/>
      <c r="E425" s="308">
        <f t="shared" si="156"/>
        <v>0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319"/>
      <c r="U425" s="319"/>
      <c r="V425" s="289" t="str">
        <f t="shared" si="157"/>
        <v/>
      </c>
      <c r="W425" s="289" t="str">
        <f t="shared" si="158"/>
        <v/>
      </c>
      <c r="X425" s="289" t="str">
        <f t="shared" si="159"/>
        <v/>
      </c>
      <c r="Y425" s="290" t="str">
        <f t="shared" si="165"/>
        <v/>
      </c>
      <c r="Z425" s="290" t="str">
        <f t="shared" si="151"/>
        <v/>
      </c>
      <c r="AA425" s="290" t="str">
        <f t="shared" si="152"/>
        <v/>
      </c>
      <c r="AB425" s="293" t="str">
        <f t="shared" si="160"/>
        <v/>
      </c>
      <c r="AC425" s="293" t="str">
        <f t="shared" si="161"/>
        <v/>
      </c>
      <c r="AD425" s="293" t="str">
        <f t="shared" si="153"/>
        <v/>
      </c>
      <c r="AE425" s="293" t="str">
        <f t="shared" si="154"/>
        <v/>
      </c>
      <c r="AF425" s="295" t="str">
        <f t="shared" si="162"/>
        <v/>
      </c>
      <c r="AG425" s="295" t="str">
        <f t="shared" si="163"/>
        <v/>
      </c>
      <c r="AH425" s="295" t="str">
        <f t="shared" si="164"/>
        <v/>
      </c>
      <c r="AI425" s="295" t="str">
        <f t="shared" si="166"/>
        <v/>
      </c>
      <c r="AJ425" s="295" t="str">
        <f t="shared" si="167"/>
        <v/>
      </c>
      <c r="AS425" s="295" t="str">
        <f t="shared" si="155"/>
        <v/>
      </c>
    </row>
    <row r="426" spans="1:45">
      <c r="A426" s="334"/>
      <c r="B426" s="8"/>
      <c r="C426" s="290" t="str">
        <f>IF(COMPTE1!$V426&lt;&gt;"",COMPTE1!$V426,IF(COMPTE1!$W426&lt;&gt;"",COMPTE1!$W426,IF(COMPTE1!$X426&lt;&gt;"",COMPTE1!$X426,IF(COMPTE1!$AB426&lt;&gt;"",COMPTE1!$AB426,IF(COMPTE1!$AF426&lt;&gt;"",COMPTE1!$AF426,IF(COMPTE1!$AG426&lt;&gt;"",COMPTE1!$AG426,IF(COMPTE1!$AH426&lt;&gt;"",COMPTE1!$AH426,COMPTE1!$AC426)))))))</f>
        <v/>
      </c>
      <c r="D426" s="9"/>
      <c r="E426" s="308">
        <f t="shared" si="156"/>
        <v>0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319"/>
      <c r="U426" s="319"/>
      <c r="V426" s="289" t="str">
        <f t="shared" si="157"/>
        <v/>
      </c>
      <c r="W426" s="289" t="str">
        <f t="shared" si="158"/>
        <v/>
      </c>
      <c r="X426" s="289" t="str">
        <f t="shared" si="159"/>
        <v/>
      </c>
      <c r="Y426" s="290" t="str">
        <f t="shared" si="165"/>
        <v/>
      </c>
      <c r="Z426" s="290" t="str">
        <f t="shared" si="151"/>
        <v/>
      </c>
      <c r="AA426" s="290" t="str">
        <f t="shared" si="152"/>
        <v/>
      </c>
      <c r="AB426" s="293" t="str">
        <f t="shared" si="160"/>
        <v/>
      </c>
      <c r="AC426" s="293" t="str">
        <f t="shared" si="161"/>
        <v/>
      </c>
      <c r="AD426" s="293" t="str">
        <f t="shared" si="153"/>
        <v/>
      </c>
      <c r="AE426" s="293" t="str">
        <f t="shared" si="154"/>
        <v/>
      </c>
      <c r="AF426" s="295" t="str">
        <f t="shared" si="162"/>
        <v/>
      </c>
      <c r="AG426" s="295" t="str">
        <f t="shared" si="163"/>
        <v/>
      </c>
      <c r="AH426" s="295" t="str">
        <f t="shared" si="164"/>
        <v/>
      </c>
      <c r="AI426" s="295" t="str">
        <f t="shared" si="166"/>
        <v/>
      </c>
      <c r="AJ426" s="295" t="str">
        <f t="shared" si="167"/>
        <v/>
      </c>
      <c r="AS426" s="295" t="str">
        <f t="shared" si="155"/>
        <v/>
      </c>
    </row>
    <row r="427" spans="1:45">
      <c r="A427" s="334"/>
      <c r="B427" s="8"/>
      <c r="C427" s="290" t="str">
        <f>IF(COMPTE1!$V427&lt;&gt;"",COMPTE1!$V427,IF(COMPTE1!$W427&lt;&gt;"",COMPTE1!$W427,IF(COMPTE1!$X427&lt;&gt;"",COMPTE1!$X427,IF(COMPTE1!$AB427&lt;&gt;"",COMPTE1!$AB427,IF(COMPTE1!$AF427&lt;&gt;"",COMPTE1!$AF427,IF(COMPTE1!$AG427&lt;&gt;"",COMPTE1!$AG427,IF(COMPTE1!$AH427&lt;&gt;"",COMPTE1!$AH427,COMPTE1!$AC427)))))))</f>
        <v/>
      </c>
      <c r="D427" s="9"/>
      <c r="E427" s="308">
        <f t="shared" si="156"/>
        <v>0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319"/>
      <c r="U427" s="319"/>
      <c r="V427" s="289" t="str">
        <f t="shared" si="157"/>
        <v/>
      </c>
      <c r="W427" s="289" t="str">
        <f t="shared" si="158"/>
        <v/>
      </c>
      <c r="X427" s="289" t="str">
        <f t="shared" si="159"/>
        <v/>
      </c>
      <c r="Y427" s="290" t="str">
        <f t="shared" si="165"/>
        <v/>
      </c>
      <c r="Z427" s="290" t="str">
        <f t="shared" si="151"/>
        <v/>
      </c>
      <c r="AA427" s="290" t="str">
        <f t="shared" si="152"/>
        <v/>
      </c>
      <c r="AB427" s="293" t="str">
        <f t="shared" si="160"/>
        <v/>
      </c>
      <c r="AC427" s="293" t="str">
        <f t="shared" si="161"/>
        <v/>
      </c>
      <c r="AD427" s="293" t="str">
        <f t="shared" si="153"/>
        <v/>
      </c>
      <c r="AE427" s="293" t="str">
        <f t="shared" si="154"/>
        <v/>
      </c>
      <c r="AF427" s="295" t="str">
        <f t="shared" si="162"/>
        <v/>
      </c>
      <c r="AG427" s="295" t="str">
        <f t="shared" si="163"/>
        <v/>
      </c>
      <c r="AH427" s="295" t="str">
        <f t="shared" si="164"/>
        <v/>
      </c>
      <c r="AI427" s="295" t="str">
        <f t="shared" si="166"/>
        <v/>
      </c>
      <c r="AJ427" s="295" t="str">
        <f t="shared" si="167"/>
        <v/>
      </c>
      <c r="AS427" s="295" t="str">
        <f t="shared" si="155"/>
        <v/>
      </c>
    </row>
    <row r="428" spans="1:45">
      <c r="A428" s="334"/>
      <c r="B428" s="8"/>
      <c r="C428" s="290" t="str">
        <f>IF(COMPTE1!$V428&lt;&gt;"",COMPTE1!$V428,IF(COMPTE1!$W428&lt;&gt;"",COMPTE1!$W428,IF(COMPTE1!$X428&lt;&gt;"",COMPTE1!$X428,IF(COMPTE1!$AB428&lt;&gt;"",COMPTE1!$AB428,IF(COMPTE1!$AF428&lt;&gt;"",COMPTE1!$AF428,IF(COMPTE1!$AG428&lt;&gt;"",COMPTE1!$AG428,IF(COMPTE1!$AH428&lt;&gt;"",COMPTE1!$AH428,COMPTE1!$AC428)))))))</f>
        <v/>
      </c>
      <c r="D428" s="9"/>
      <c r="E428" s="308">
        <f t="shared" si="156"/>
        <v>0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319"/>
      <c r="U428" s="319"/>
      <c r="V428" s="289" t="str">
        <f t="shared" si="157"/>
        <v/>
      </c>
      <c r="W428" s="289" t="str">
        <f t="shared" si="158"/>
        <v/>
      </c>
      <c r="X428" s="289" t="str">
        <f t="shared" si="159"/>
        <v/>
      </c>
      <c r="Y428" s="290" t="str">
        <f t="shared" si="165"/>
        <v/>
      </c>
      <c r="Z428" s="290" t="str">
        <f t="shared" si="151"/>
        <v/>
      </c>
      <c r="AA428" s="290" t="str">
        <f t="shared" si="152"/>
        <v/>
      </c>
      <c r="AB428" s="293" t="str">
        <f t="shared" si="160"/>
        <v/>
      </c>
      <c r="AC428" s="293" t="str">
        <f t="shared" si="161"/>
        <v/>
      </c>
      <c r="AD428" s="293" t="str">
        <f t="shared" si="153"/>
        <v/>
      </c>
      <c r="AE428" s="293" t="str">
        <f t="shared" si="154"/>
        <v/>
      </c>
      <c r="AF428" s="295" t="str">
        <f t="shared" si="162"/>
        <v/>
      </c>
      <c r="AG428" s="295" t="str">
        <f t="shared" si="163"/>
        <v/>
      </c>
      <c r="AH428" s="295" t="str">
        <f t="shared" si="164"/>
        <v/>
      </c>
      <c r="AI428" s="295" t="str">
        <f t="shared" si="166"/>
        <v/>
      </c>
      <c r="AJ428" s="295" t="str">
        <f t="shared" si="167"/>
        <v/>
      </c>
      <c r="AS428" s="295" t="str">
        <f t="shared" si="155"/>
        <v/>
      </c>
    </row>
    <row r="429" spans="1:45">
      <c r="A429" s="334"/>
      <c r="B429" s="8"/>
      <c r="C429" s="290" t="str">
        <f>IF(COMPTE1!$V429&lt;&gt;"",COMPTE1!$V429,IF(COMPTE1!$W429&lt;&gt;"",COMPTE1!$W429,IF(COMPTE1!$X429&lt;&gt;"",COMPTE1!$X429,IF(COMPTE1!$AB429&lt;&gt;"",COMPTE1!$AB429,IF(COMPTE1!$AF429&lt;&gt;"",COMPTE1!$AF429,IF(COMPTE1!$AG429&lt;&gt;"",COMPTE1!$AG429,IF(COMPTE1!$AH429&lt;&gt;"",COMPTE1!$AH429,COMPTE1!$AC429)))))))</f>
        <v/>
      </c>
      <c r="D429" s="9"/>
      <c r="E429" s="308">
        <f t="shared" si="156"/>
        <v>0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319"/>
      <c r="U429" s="319"/>
      <c r="V429" s="289" t="str">
        <f t="shared" si="157"/>
        <v/>
      </c>
      <c r="W429" s="289" t="str">
        <f t="shared" si="158"/>
        <v/>
      </c>
      <c r="X429" s="289" t="str">
        <f t="shared" si="159"/>
        <v/>
      </c>
      <c r="Y429" s="290" t="str">
        <f t="shared" si="165"/>
        <v/>
      </c>
      <c r="Z429" s="290" t="str">
        <f t="shared" si="151"/>
        <v/>
      </c>
      <c r="AA429" s="290" t="str">
        <f t="shared" si="152"/>
        <v/>
      </c>
      <c r="AB429" s="293" t="str">
        <f t="shared" si="160"/>
        <v/>
      </c>
      <c r="AC429" s="293" t="str">
        <f t="shared" si="161"/>
        <v/>
      </c>
      <c r="AD429" s="293" t="str">
        <f t="shared" si="153"/>
        <v/>
      </c>
      <c r="AE429" s="293" t="str">
        <f t="shared" si="154"/>
        <v/>
      </c>
      <c r="AF429" s="295" t="str">
        <f t="shared" si="162"/>
        <v/>
      </c>
      <c r="AG429" s="295" t="str">
        <f t="shared" si="163"/>
        <v/>
      </c>
      <c r="AH429" s="295" t="str">
        <f t="shared" si="164"/>
        <v/>
      </c>
      <c r="AI429" s="295" t="str">
        <f t="shared" si="166"/>
        <v/>
      </c>
      <c r="AJ429" s="295" t="str">
        <f t="shared" si="167"/>
        <v/>
      </c>
      <c r="AS429" s="295" t="str">
        <f t="shared" si="155"/>
        <v/>
      </c>
    </row>
    <row r="430" spans="1:45">
      <c r="A430" s="334"/>
      <c r="B430" s="8"/>
      <c r="C430" s="290" t="str">
        <f>IF(COMPTE1!$V430&lt;&gt;"",COMPTE1!$V430,IF(COMPTE1!$W430&lt;&gt;"",COMPTE1!$W430,IF(COMPTE1!$X430&lt;&gt;"",COMPTE1!$X430,IF(COMPTE1!$AB430&lt;&gt;"",COMPTE1!$AB430,IF(COMPTE1!$AF430&lt;&gt;"",COMPTE1!$AF430,IF(COMPTE1!$AG430&lt;&gt;"",COMPTE1!$AG430,IF(COMPTE1!$AH430&lt;&gt;"",COMPTE1!$AH430,COMPTE1!$AC430)))))))</f>
        <v/>
      </c>
      <c r="D430" s="9"/>
      <c r="E430" s="308">
        <f t="shared" si="156"/>
        <v>0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319"/>
      <c r="U430" s="319"/>
      <c r="V430" s="289" t="str">
        <f t="shared" si="157"/>
        <v/>
      </c>
      <c r="W430" s="289" t="str">
        <f t="shared" si="158"/>
        <v/>
      </c>
      <c r="X430" s="289" t="str">
        <f t="shared" si="159"/>
        <v/>
      </c>
      <c r="Y430" s="290" t="str">
        <f t="shared" si="165"/>
        <v/>
      </c>
      <c r="Z430" s="290" t="str">
        <f t="shared" si="151"/>
        <v/>
      </c>
      <c r="AA430" s="290" t="str">
        <f t="shared" si="152"/>
        <v/>
      </c>
      <c r="AB430" s="293" t="str">
        <f t="shared" si="160"/>
        <v/>
      </c>
      <c r="AC430" s="293" t="str">
        <f t="shared" si="161"/>
        <v/>
      </c>
      <c r="AD430" s="293" t="str">
        <f t="shared" si="153"/>
        <v/>
      </c>
      <c r="AE430" s="293" t="str">
        <f t="shared" si="154"/>
        <v/>
      </c>
      <c r="AF430" s="295" t="str">
        <f t="shared" si="162"/>
        <v/>
      </c>
      <c r="AG430" s="295" t="str">
        <f t="shared" si="163"/>
        <v/>
      </c>
      <c r="AH430" s="295" t="str">
        <f t="shared" si="164"/>
        <v/>
      </c>
      <c r="AI430" s="295" t="str">
        <f t="shared" si="166"/>
        <v/>
      </c>
      <c r="AJ430" s="295" t="str">
        <f t="shared" si="167"/>
        <v/>
      </c>
      <c r="AS430" s="295" t="str">
        <f t="shared" si="155"/>
        <v/>
      </c>
    </row>
    <row r="431" spans="1:45">
      <c r="A431" s="334"/>
      <c r="B431" s="8"/>
      <c r="C431" s="290" t="str">
        <f>IF(COMPTE1!$V431&lt;&gt;"",COMPTE1!$V431,IF(COMPTE1!$W431&lt;&gt;"",COMPTE1!$W431,IF(COMPTE1!$X431&lt;&gt;"",COMPTE1!$X431,IF(COMPTE1!$AB431&lt;&gt;"",COMPTE1!$AB431,IF(COMPTE1!$AF431&lt;&gt;"",COMPTE1!$AF431,IF(COMPTE1!$AG431&lt;&gt;"",COMPTE1!$AG431,IF(COMPTE1!$AH431&lt;&gt;"",COMPTE1!$AH431,COMPTE1!$AC431)))))))</f>
        <v/>
      </c>
      <c r="D431" s="9"/>
      <c r="E431" s="308">
        <f t="shared" si="156"/>
        <v>0</v>
      </c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319"/>
      <c r="U431" s="319"/>
      <c r="V431" s="289" t="str">
        <f t="shared" si="157"/>
        <v/>
      </c>
      <c r="W431" s="289" t="str">
        <f t="shared" si="158"/>
        <v/>
      </c>
      <c r="X431" s="289" t="str">
        <f t="shared" si="159"/>
        <v/>
      </c>
      <c r="Y431" s="290" t="str">
        <f t="shared" si="165"/>
        <v/>
      </c>
      <c r="Z431" s="290" t="str">
        <f t="shared" si="151"/>
        <v/>
      </c>
      <c r="AA431" s="290" t="str">
        <f t="shared" si="152"/>
        <v/>
      </c>
      <c r="AB431" s="293" t="str">
        <f t="shared" si="160"/>
        <v/>
      </c>
      <c r="AC431" s="293" t="str">
        <f t="shared" si="161"/>
        <v/>
      </c>
      <c r="AD431" s="293" t="str">
        <f t="shared" si="153"/>
        <v/>
      </c>
      <c r="AE431" s="293" t="str">
        <f t="shared" si="154"/>
        <v/>
      </c>
      <c r="AF431" s="295" t="str">
        <f t="shared" si="162"/>
        <v/>
      </c>
      <c r="AG431" s="295" t="str">
        <f t="shared" si="163"/>
        <v/>
      </c>
      <c r="AH431" s="295" t="str">
        <f t="shared" si="164"/>
        <v/>
      </c>
      <c r="AI431" s="295" t="str">
        <f t="shared" si="166"/>
        <v/>
      </c>
      <c r="AJ431" s="295" t="str">
        <f t="shared" si="167"/>
        <v/>
      </c>
      <c r="AS431" s="295" t="str">
        <f t="shared" si="155"/>
        <v/>
      </c>
    </row>
    <row r="432" spans="1:45">
      <c r="A432" s="334"/>
      <c r="B432" s="8"/>
      <c r="C432" s="290" t="str">
        <f>IF(COMPTE1!$V432&lt;&gt;"",COMPTE1!$V432,IF(COMPTE1!$W432&lt;&gt;"",COMPTE1!$W432,IF(COMPTE1!$X432&lt;&gt;"",COMPTE1!$X432,IF(COMPTE1!$AB432&lt;&gt;"",COMPTE1!$AB432,IF(COMPTE1!$AF432&lt;&gt;"",COMPTE1!$AF432,IF(COMPTE1!$AG432&lt;&gt;"",COMPTE1!$AG432,IF(COMPTE1!$AH432&lt;&gt;"",COMPTE1!$AH432,COMPTE1!$AC432)))))))</f>
        <v/>
      </c>
      <c r="D432" s="9"/>
      <c r="E432" s="308">
        <f t="shared" si="156"/>
        <v>0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319"/>
      <c r="U432" s="319"/>
      <c r="V432" s="289" t="str">
        <f t="shared" si="157"/>
        <v/>
      </c>
      <c r="W432" s="289" t="str">
        <f t="shared" si="158"/>
        <v/>
      </c>
      <c r="X432" s="289" t="str">
        <f t="shared" si="159"/>
        <v/>
      </c>
      <c r="Y432" s="290" t="str">
        <f t="shared" si="165"/>
        <v/>
      </c>
      <c r="Z432" s="290" t="str">
        <f t="shared" si="151"/>
        <v/>
      </c>
      <c r="AA432" s="290" t="str">
        <f t="shared" si="152"/>
        <v/>
      </c>
      <c r="AB432" s="293" t="str">
        <f t="shared" si="160"/>
        <v/>
      </c>
      <c r="AC432" s="293" t="str">
        <f t="shared" si="161"/>
        <v/>
      </c>
      <c r="AD432" s="293" t="str">
        <f t="shared" si="153"/>
        <v/>
      </c>
      <c r="AE432" s="293" t="str">
        <f t="shared" si="154"/>
        <v/>
      </c>
      <c r="AF432" s="295" t="str">
        <f t="shared" si="162"/>
        <v/>
      </c>
      <c r="AG432" s="295" t="str">
        <f t="shared" si="163"/>
        <v/>
      </c>
      <c r="AH432" s="295" t="str">
        <f t="shared" si="164"/>
        <v/>
      </c>
      <c r="AI432" s="295" t="str">
        <f t="shared" si="166"/>
        <v/>
      </c>
      <c r="AJ432" s="295" t="str">
        <f t="shared" si="167"/>
        <v/>
      </c>
      <c r="AS432" s="295" t="str">
        <f t="shared" si="155"/>
        <v/>
      </c>
    </row>
    <row r="433" spans="1:45">
      <c r="A433" s="334"/>
      <c r="B433" s="8"/>
      <c r="C433" s="290" t="str">
        <f>IF(COMPTE1!$V433&lt;&gt;"",COMPTE1!$V433,IF(COMPTE1!$W433&lt;&gt;"",COMPTE1!$W433,IF(COMPTE1!$X433&lt;&gt;"",COMPTE1!$X433,IF(COMPTE1!$AB433&lt;&gt;"",COMPTE1!$AB433,IF(COMPTE1!$AF433&lt;&gt;"",COMPTE1!$AF433,IF(COMPTE1!$AG433&lt;&gt;"",COMPTE1!$AG433,IF(COMPTE1!$AH433&lt;&gt;"",COMPTE1!$AH433,COMPTE1!$AC433)))))))</f>
        <v/>
      </c>
      <c r="D433" s="9"/>
      <c r="E433" s="308">
        <f t="shared" si="156"/>
        <v>0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319"/>
      <c r="U433" s="319"/>
      <c r="V433" s="289" t="str">
        <f t="shared" si="157"/>
        <v/>
      </c>
      <c r="W433" s="289" t="str">
        <f t="shared" si="158"/>
        <v/>
      </c>
      <c r="X433" s="289" t="str">
        <f t="shared" si="159"/>
        <v/>
      </c>
      <c r="Y433" s="290" t="str">
        <f t="shared" si="165"/>
        <v/>
      </c>
      <c r="Z433" s="290" t="str">
        <f t="shared" si="151"/>
        <v/>
      </c>
      <c r="AA433" s="290" t="str">
        <f t="shared" si="152"/>
        <v/>
      </c>
      <c r="AB433" s="293" t="str">
        <f t="shared" si="160"/>
        <v/>
      </c>
      <c r="AC433" s="293" t="str">
        <f t="shared" si="161"/>
        <v/>
      </c>
      <c r="AD433" s="293" t="str">
        <f t="shared" si="153"/>
        <v/>
      </c>
      <c r="AE433" s="293" t="str">
        <f t="shared" si="154"/>
        <v/>
      </c>
      <c r="AF433" s="295" t="str">
        <f t="shared" si="162"/>
        <v/>
      </c>
      <c r="AG433" s="295" t="str">
        <f t="shared" si="163"/>
        <v/>
      </c>
      <c r="AH433" s="295" t="str">
        <f t="shared" si="164"/>
        <v/>
      </c>
      <c r="AI433" s="295" t="str">
        <f t="shared" si="166"/>
        <v/>
      </c>
      <c r="AJ433" s="295" t="str">
        <f t="shared" si="167"/>
        <v/>
      </c>
      <c r="AS433" s="295" t="str">
        <f t="shared" si="155"/>
        <v/>
      </c>
    </row>
    <row r="434" spans="1:45">
      <c r="A434" s="334"/>
      <c r="B434" s="8"/>
      <c r="C434" s="290" t="str">
        <f>IF(COMPTE1!$V434&lt;&gt;"",COMPTE1!$V434,IF(COMPTE1!$W434&lt;&gt;"",COMPTE1!$W434,IF(COMPTE1!$X434&lt;&gt;"",COMPTE1!$X434,IF(COMPTE1!$AB434&lt;&gt;"",COMPTE1!$AB434,IF(COMPTE1!$AF434&lt;&gt;"",COMPTE1!$AF434,IF(COMPTE1!$AG434&lt;&gt;"",COMPTE1!$AG434,IF(COMPTE1!$AH434&lt;&gt;"",COMPTE1!$AH434,COMPTE1!$AC434)))))))</f>
        <v/>
      </c>
      <c r="D434" s="9"/>
      <c r="E434" s="308">
        <f t="shared" si="156"/>
        <v>0</v>
      </c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319"/>
      <c r="U434" s="319"/>
      <c r="V434" s="289" t="str">
        <f t="shared" si="157"/>
        <v/>
      </c>
      <c r="W434" s="289" t="str">
        <f t="shared" si="158"/>
        <v/>
      </c>
      <c r="X434" s="289" t="str">
        <f t="shared" si="159"/>
        <v/>
      </c>
      <c r="Y434" s="290" t="str">
        <f t="shared" si="165"/>
        <v/>
      </c>
      <c r="Z434" s="290" t="str">
        <f t="shared" si="151"/>
        <v/>
      </c>
      <c r="AA434" s="290" t="str">
        <f t="shared" si="152"/>
        <v/>
      </c>
      <c r="AB434" s="293" t="str">
        <f t="shared" si="160"/>
        <v/>
      </c>
      <c r="AC434" s="293" t="str">
        <f t="shared" si="161"/>
        <v/>
      </c>
      <c r="AD434" s="293" t="str">
        <f t="shared" si="153"/>
        <v/>
      </c>
      <c r="AE434" s="293" t="str">
        <f t="shared" si="154"/>
        <v/>
      </c>
      <c r="AF434" s="295" t="str">
        <f t="shared" si="162"/>
        <v/>
      </c>
      <c r="AG434" s="295" t="str">
        <f t="shared" si="163"/>
        <v/>
      </c>
      <c r="AH434" s="295" t="str">
        <f t="shared" si="164"/>
        <v/>
      </c>
      <c r="AI434" s="295" t="str">
        <f t="shared" si="166"/>
        <v/>
      </c>
      <c r="AJ434" s="295" t="str">
        <f t="shared" si="167"/>
        <v/>
      </c>
      <c r="AS434" s="295" t="str">
        <f t="shared" si="155"/>
        <v/>
      </c>
    </row>
    <row r="435" spans="1:45">
      <c r="A435" s="334"/>
      <c r="B435" s="8"/>
      <c r="C435" s="290" t="str">
        <f>IF(COMPTE1!$V435&lt;&gt;"",COMPTE1!$V435,IF(COMPTE1!$W435&lt;&gt;"",COMPTE1!$W435,IF(COMPTE1!$X435&lt;&gt;"",COMPTE1!$X435,IF(COMPTE1!$AB435&lt;&gt;"",COMPTE1!$AB435,IF(COMPTE1!$AF435&lt;&gt;"",COMPTE1!$AF435,IF(COMPTE1!$AG435&lt;&gt;"",COMPTE1!$AG435,IF(COMPTE1!$AH435&lt;&gt;"",COMPTE1!$AH435,COMPTE1!$AC435)))))))</f>
        <v/>
      </c>
      <c r="D435" s="9"/>
      <c r="E435" s="308">
        <f t="shared" si="156"/>
        <v>0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319"/>
      <c r="U435" s="319"/>
      <c r="V435" s="289" t="str">
        <f t="shared" si="157"/>
        <v/>
      </c>
      <c r="W435" s="289" t="str">
        <f t="shared" si="158"/>
        <v/>
      </c>
      <c r="X435" s="289" t="str">
        <f t="shared" si="159"/>
        <v/>
      </c>
      <c r="Y435" s="290" t="str">
        <f t="shared" si="165"/>
        <v/>
      </c>
      <c r="Z435" s="290" t="str">
        <f t="shared" ref="Z435:Z498" si="168">IF($B435="C6214","OBSEQUES ET PRESTATIONS FUNERAIRES",IF($B435="C6215","TRAVAUX, DEMENAGEMENTS",IF($B435="C6216","SORTIES ET ANNIVERSAIRES",IF($B435="C6217","HEBERGEMENT FOYER, MAISON DE RETRAITE",IF($B435="C6310","IMPOTS",IF($B435="C6311","VACANCES, LOISIRS, ABONNEMENTS",IF($B435="C6312","HONORAIRES",IF($B435="C6313","SOLDE FDG ANNEE PASSEE",""))))))))</f>
        <v/>
      </c>
      <c r="AA435" s="290" t="str">
        <f t="shared" ref="AA435:AA498" si="169">IF($B435="C6410","ASSURANCES",IF($B435="C6510","ACHAT MATERIEL, MOBILIER",IF($B435="C6610","FRAIS MEDICAUX ET MUTUELLE ET REMBOURSEMENTS",IF($B435="C6611","MUTUELLE SANTE",IF($B435="C6710","IMOINS VALUES SUR TITRES",IF($B435="C6910","PROVISIONS SUR EMOLUMENTS",""))))))</f>
        <v/>
      </c>
      <c r="AB435" s="293" t="str">
        <f t="shared" si="160"/>
        <v/>
      </c>
      <c r="AC435" s="293" t="str">
        <f t="shared" si="161"/>
        <v/>
      </c>
      <c r="AD435" s="293" t="str">
        <f t="shared" ref="AD435:AD498" si="170">IF($B435="C5111",$AL$6,IF($B435="C5112",$AL$7,IF($B435="C5113",$AL$8,IF($B435="C5121",$AL$9,IF($B435="C5122",$AL$10,IF($B435="C5123",$AL$11,IF($B435="C5130",$AL$12,IF($B435="C5140",$AL$13,""))))))))</f>
        <v/>
      </c>
      <c r="AE435" s="293" t="str">
        <f t="shared" ref="AE435:AE498" si="171">IF($B435="C5150",$AL$14,IF($B435="C5160",$AL$15,IF($B435="C5170",$AL$16,IF($B435="C5180",$AL$17,IF($B435="C5190",$AL$18,IF($B435="C5190",$AL$19,""))))))</f>
        <v/>
      </c>
      <c r="AF435" s="295" t="str">
        <f t="shared" si="162"/>
        <v/>
      </c>
      <c r="AG435" s="295" t="str">
        <f t="shared" si="163"/>
        <v/>
      </c>
      <c r="AH435" s="295" t="str">
        <f t="shared" si="164"/>
        <v/>
      </c>
      <c r="AI435" s="295" t="str">
        <f t="shared" si="166"/>
        <v/>
      </c>
      <c r="AJ435" s="295" t="str">
        <f t="shared" si="167"/>
        <v/>
      </c>
      <c r="AS435" s="295" t="str">
        <f t="shared" ref="AS435:AS455" si="172">IF($B435="C7604","COUPONS ET PLUS VALUES SUR TITRES",IF($B435="C7605","ALS : VIREMENTS CAF",IF($B435="C7606","REMBOURSEMENT MUTUELLE",IF($B435="C7607","VENTE MAISON OU TERRAIN",IF($B435="C7608","VENTE MOBILIER",IF($B435="C7701","ENCAISSEMENT SUCCESSION",IF($B435="C7901","AUTRES RECETTES DIVERSES","")))))))</f>
        <v/>
      </c>
    </row>
    <row r="436" spans="1:45">
      <c r="A436" s="334"/>
      <c r="B436" s="8"/>
      <c r="C436" s="290" t="str">
        <f>IF(COMPTE1!$V436&lt;&gt;"",COMPTE1!$V436,IF(COMPTE1!$W436&lt;&gt;"",COMPTE1!$W436,IF(COMPTE1!$X436&lt;&gt;"",COMPTE1!$X436,IF(COMPTE1!$AB436&lt;&gt;"",COMPTE1!$AB436,IF(COMPTE1!$AF436&lt;&gt;"",COMPTE1!$AF436,IF(COMPTE1!$AG436&lt;&gt;"",COMPTE1!$AG436,IF(COMPTE1!$AH436&lt;&gt;"",COMPTE1!$AH436,COMPTE1!$AC436)))))))</f>
        <v/>
      </c>
      <c r="D436" s="9"/>
      <c r="E436" s="308">
        <f t="shared" si="156"/>
        <v>0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319"/>
      <c r="U436" s="319"/>
      <c r="V436" s="289" t="str">
        <f t="shared" si="157"/>
        <v/>
      </c>
      <c r="W436" s="289" t="str">
        <f t="shared" si="158"/>
        <v/>
      </c>
      <c r="X436" s="289" t="str">
        <f t="shared" si="159"/>
        <v/>
      </c>
      <c r="Y436" s="290" t="str">
        <f t="shared" si="165"/>
        <v/>
      </c>
      <c r="Z436" s="290" t="str">
        <f t="shared" si="168"/>
        <v/>
      </c>
      <c r="AA436" s="290" t="str">
        <f t="shared" si="169"/>
        <v/>
      </c>
      <c r="AB436" s="293" t="str">
        <f t="shared" si="160"/>
        <v/>
      </c>
      <c r="AC436" s="293" t="str">
        <f t="shared" si="161"/>
        <v/>
      </c>
      <c r="AD436" s="293" t="str">
        <f t="shared" si="170"/>
        <v/>
      </c>
      <c r="AE436" s="293" t="str">
        <f t="shared" si="171"/>
        <v/>
      </c>
      <c r="AF436" s="295" t="str">
        <f t="shared" si="162"/>
        <v/>
      </c>
      <c r="AG436" s="295" t="str">
        <f t="shared" si="163"/>
        <v/>
      </c>
      <c r="AH436" s="295" t="str">
        <f t="shared" si="164"/>
        <v/>
      </c>
      <c r="AI436" s="295" t="str">
        <f t="shared" si="166"/>
        <v/>
      </c>
      <c r="AJ436" s="295" t="str">
        <f t="shared" si="167"/>
        <v/>
      </c>
      <c r="AS436" s="295" t="str">
        <f t="shared" si="172"/>
        <v/>
      </c>
    </row>
    <row r="437" spans="1:45">
      <c r="A437" s="334"/>
      <c r="B437" s="8"/>
      <c r="C437" s="290" t="str">
        <f>IF(COMPTE1!$V437&lt;&gt;"",COMPTE1!$V437,IF(COMPTE1!$W437&lt;&gt;"",COMPTE1!$W437,IF(COMPTE1!$X437&lt;&gt;"",COMPTE1!$X437,IF(COMPTE1!$AB437&lt;&gt;"",COMPTE1!$AB437,IF(COMPTE1!$AF437&lt;&gt;"",COMPTE1!$AF437,IF(COMPTE1!$AG437&lt;&gt;"",COMPTE1!$AG437,IF(COMPTE1!$AH437&lt;&gt;"",COMPTE1!$AH437,COMPTE1!$AC437)))))))</f>
        <v/>
      </c>
      <c r="D437" s="9"/>
      <c r="E437" s="308">
        <f t="shared" si="156"/>
        <v>0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319"/>
      <c r="U437" s="319"/>
      <c r="V437" s="289" t="str">
        <f t="shared" si="157"/>
        <v/>
      </c>
      <c r="W437" s="289" t="str">
        <f t="shared" si="158"/>
        <v/>
      </c>
      <c r="X437" s="289" t="str">
        <f t="shared" si="159"/>
        <v/>
      </c>
      <c r="Y437" s="290" t="str">
        <f t="shared" si="165"/>
        <v/>
      </c>
      <c r="Z437" s="290" t="str">
        <f t="shared" si="168"/>
        <v/>
      </c>
      <c r="AA437" s="290" t="str">
        <f t="shared" si="169"/>
        <v/>
      </c>
      <c r="AB437" s="293" t="str">
        <f t="shared" si="160"/>
        <v/>
      </c>
      <c r="AC437" s="293" t="str">
        <f t="shared" si="161"/>
        <v/>
      </c>
      <c r="AD437" s="293" t="str">
        <f t="shared" si="170"/>
        <v/>
      </c>
      <c r="AE437" s="293" t="str">
        <f t="shared" si="171"/>
        <v/>
      </c>
      <c r="AF437" s="295" t="str">
        <f t="shared" si="162"/>
        <v/>
      </c>
      <c r="AG437" s="295" t="str">
        <f t="shared" si="163"/>
        <v/>
      </c>
      <c r="AH437" s="295" t="str">
        <f t="shared" si="164"/>
        <v/>
      </c>
      <c r="AI437" s="295" t="str">
        <f t="shared" si="166"/>
        <v/>
      </c>
      <c r="AJ437" s="295" t="str">
        <f t="shared" si="167"/>
        <v/>
      </c>
      <c r="AS437" s="295" t="str">
        <f t="shared" si="172"/>
        <v/>
      </c>
    </row>
    <row r="438" spans="1:45">
      <c r="A438" s="334"/>
      <c r="B438" s="8"/>
      <c r="C438" s="290" t="str">
        <f>IF(COMPTE1!$V438&lt;&gt;"",COMPTE1!$V438,IF(COMPTE1!$W438&lt;&gt;"",COMPTE1!$W438,IF(COMPTE1!$X438&lt;&gt;"",COMPTE1!$X438,IF(COMPTE1!$AB438&lt;&gt;"",COMPTE1!$AB438,IF(COMPTE1!$AF438&lt;&gt;"",COMPTE1!$AF438,IF(COMPTE1!$AG438&lt;&gt;"",COMPTE1!$AG438,IF(COMPTE1!$AH438&lt;&gt;"",COMPTE1!$AH438,COMPTE1!$AC438)))))))</f>
        <v/>
      </c>
      <c r="D438" s="9"/>
      <c r="E438" s="308">
        <f t="shared" si="156"/>
        <v>0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319"/>
      <c r="U438" s="319"/>
      <c r="V438" s="289" t="str">
        <f t="shared" si="157"/>
        <v/>
      </c>
      <c r="W438" s="289" t="str">
        <f t="shared" si="158"/>
        <v/>
      </c>
      <c r="X438" s="289" t="str">
        <f t="shared" si="159"/>
        <v/>
      </c>
      <c r="Y438" s="290" t="str">
        <f t="shared" si="165"/>
        <v/>
      </c>
      <c r="Z438" s="290" t="str">
        <f t="shared" si="168"/>
        <v/>
      </c>
      <c r="AA438" s="290" t="str">
        <f t="shared" si="169"/>
        <v/>
      </c>
      <c r="AB438" s="293" t="str">
        <f t="shared" si="160"/>
        <v/>
      </c>
      <c r="AC438" s="293" t="str">
        <f t="shared" si="161"/>
        <v/>
      </c>
      <c r="AD438" s="293" t="str">
        <f t="shared" si="170"/>
        <v/>
      </c>
      <c r="AE438" s="293" t="str">
        <f t="shared" si="171"/>
        <v/>
      </c>
      <c r="AF438" s="295" t="str">
        <f t="shared" si="162"/>
        <v/>
      </c>
      <c r="AG438" s="295" t="str">
        <f t="shared" si="163"/>
        <v/>
      </c>
      <c r="AH438" s="295" t="str">
        <f t="shared" si="164"/>
        <v/>
      </c>
      <c r="AI438" s="295" t="str">
        <f t="shared" si="166"/>
        <v/>
      </c>
      <c r="AJ438" s="295" t="str">
        <f t="shared" si="167"/>
        <v/>
      </c>
      <c r="AS438" s="295" t="str">
        <f t="shared" si="172"/>
        <v/>
      </c>
    </row>
    <row r="439" spans="1:45">
      <c r="A439" s="334"/>
      <c r="B439" s="8"/>
      <c r="C439" s="290" t="str">
        <f>IF(COMPTE1!$V439&lt;&gt;"",COMPTE1!$V439,IF(COMPTE1!$W439&lt;&gt;"",COMPTE1!$W439,IF(COMPTE1!$X439&lt;&gt;"",COMPTE1!$X439,IF(COMPTE1!$AB439&lt;&gt;"",COMPTE1!$AB439,IF(COMPTE1!$AF439&lt;&gt;"",COMPTE1!$AF439,IF(COMPTE1!$AG439&lt;&gt;"",COMPTE1!$AG439,IF(COMPTE1!$AH439&lt;&gt;"",COMPTE1!$AH439,COMPTE1!$AC439)))))))</f>
        <v/>
      </c>
      <c r="D439" s="9"/>
      <c r="E439" s="308">
        <f t="shared" si="156"/>
        <v>0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319"/>
      <c r="U439" s="319"/>
      <c r="V439" s="289" t="str">
        <f t="shared" si="157"/>
        <v/>
      </c>
      <c r="W439" s="289" t="str">
        <f t="shared" si="158"/>
        <v/>
      </c>
      <c r="X439" s="289" t="str">
        <f t="shared" si="159"/>
        <v/>
      </c>
      <c r="Y439" s="290" t="str">
        <f t="shared" si="165"/>
        <v/>
      </c>
      <c r="Z439" s="290" t="str">
        <f t="shared" si="168"/>
        <v/>
      </c>
      <c r="AA439" s="290" t="str">
        <f t="shared" si="169"/>
        <v/>
      </c>
      <c r="AB439" s="293" t="str">
        <f t="shared" si="160"/>
        <v/>
      </c>
      <c r="AC439" s="293" t="str">
        <f t="shared" si="161"/>
        <v/>
      </c>
      <c r="AD439" s="293" t="str">
        <f t="shared" si="170"/>
        <v/>
      </c>
      <c r="AE439" s="293" t="str">
        <f t="shared" si="171"/>
        <v/>
      </c>
      <c r="AF439" s="295" t="str">
        <f t="shared" si="162"/>
        <v/>
      </c>
      <c r="AG439" s="295" t="str">
        <f t="shared" si="163"/>
        <v/>
      </c>
      <c r="AH439" s="295" t="str">
        <f t="shared" si="164"/>
        <v/>
      </c>
      <c r="AI439" s="295" t="str">
        <f t="shared" si="166"/>
        <v/>
      </c>
      <c r="AJ439" s="295" t="str">
        <f t="shared" si="167"/>
        <v/>
      </c>
      <c r="AS439" s="295" t="str">
        <f t="shared" si="172"/>
        <v/>
      </c>
    </row>
    <row r="440" spans="1:45">
      <c r="A440" s="334"/>
      <c r="B440" s="8"/>
      <c r="C440" s="290" t="str">
        <f>IF(COMPTE1!$V440&lt;&gt;"",COMPTE1!$V440,IF(COMPTE1!$W440&lt;&gt;"",COMPTE1!$W440,IF(COMPTE1!$X440&lt;&gt;"",COMPTE1!$X440,IF(COMPTE1!$AB440&lt;&gt;"",COMPTE1!$AB440,IF(COMPTE1!$AF440&lt;&gt;"",COMPTE1!$AF440,IF(COMPTE1!$AG440&lt;&gt;"",COMPTE1!$AG440,IF(COMPTE1!$AH440&lt;&gt;"",COMPTE1!$AH440,COMPTE1!$AC440)))))))</f>
        <v/>
      </c>
      <c r="D440" s="9"/>
      <c r="E440" s="308">
        <f t="shared" si="156"/>
        <v>0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319"/>
      <c r="U440" s="319"/>
      <c r="V440" s="289" t="str">
        <f t="shared" si="157"/>
        <v/>
      </c>
      <c r="W440" s="289" t="str">
        <f t="shared" si="158"/>
        <v/>
      </c>
      <c r="X440" s="289" t="str">
        <f t="shared" si="159"/>
        <v/>
      </c>
      <c r="Y440" s="290" t="str">
        <f t="shared" si="165"/>
        <v/>
      </c>
      <c r="Z440" s="290" t="str">
        <f t="shared" si="168"/>
        <v/>
      </c>
      <c r="AA440" s="290" t="str">
        <f t="shared" si="169"/>
        <v/>
      </c>
      <c r="AB440" s="293" t="str">
        <f t="shared" si="160"/>
        <v/>
      </c>
      <c r="AC440" s="293" t="str">
        <f t="shared" si="161"/>
        <v/>
      </c>
      <c r="AD440" s="293" t="str">
        <f t="shared" si="170"/>
        <v/>
      </c>
      <c r="AE440" s="293" t="str">
        <f t="shared" si="171"/>
        <v/>
      </c>
      <c r="AF440" s="295" t="str">
        <f t="shared" si="162"/>
        <v/>
      </c>
      <c r="AG440" s="295" t="str">
        <f t="shared" si="163"/>
        <v/>
      </c>
      <c r="AH440" s="295" t="str">
        <f t="shared" si="164"/>
        <v/>
      </c>
      <c r="AI440" s="295" t="str">
        <f t="shared" si="166"/>
        <v/>
      </c>
      <c r="AJ440" s="295" t="str">
        <f t="shared" si="167"/>
        <v/>
      </c>
      <c r="AS440" s="295" t="str">
        <f t="shared" si="172"/>
        <v/>
      </c>
    </row>
    <row r="441" spans="1:45">
      <c r="A441" s="334"/>
      <c r="B441" s="8"/>
      <c r="C441" s="290" t="str">
        <f>IF(COMPTE1!$V441&lt;&gt;"",COMPTE1!$V441,IF(COMPTE1!$W441&lt;&gt;"",COMPTE1!$W441,IF(COMPTE1!$X441&lt;&gt;"",COMPTE1!$X441,IF(COMPTE1!$AB441&lt;&gt;"",COMPTE1!$AB441,IF(COMPTE1!$AF441&lt;&gt;"",COMPTE1!$AF441,IF(COMPTE1!$AG441&lt;&gt;"",COMPTE1!$AG441,IF(COMPTE1!$AH441&lt;&gt;"",COMPTE1!$AH441,COMPTE1!$AC441)))))))</f>
        <v/>
      </c>
      <c r="D441" s="9"/>
      <c r="E441" s="308">
        <f t="shared" si="156"/>
        <v>0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319"/>
      <c r="U441" s="319"/>
      <c r="V441" s="289" t="str">
        <f t="shared" si="157"/>
        <v/>
      </c>
      <c r="W441" s="289" t="str">
        <f t="shared" si="158"/>
        <v/>
      </c>
      <c r="X441" s="289" t="str">
        <f t="shared" si="159"/>
        <v/>
      </c>
      <c r="Y441" s="290" t="str">
        <f t="shared" si="165"/>
        <v/>
      </c>
      <c r="Z441" s="290" t="str">
        <f t="shared" si="168"/>
        <v/>
      </c>
      <c r="AA441" s="290" t="str">
        <f t="shared" si="169"/>
        <v/>
      </c>
      <c r="AB441" s="293" t="str">
        <f t="shared" si="160"/>
        <v/>
      </c>
      <c r="AC441" s="293" t="str">
        <f t="shared" si="161"/>
        <v/>
      </c>
      <c r="AD441" s="293" t="str">
        <f t="shared" si="170"/>
        <v/>
      </c>
      <c r="AE441" s="293" t="str">
        <f t="shared" si="171"/>
        <v/>
      </c>
      <c r="AF441" s="295" t="str">
        <f t="shared" si="162"/>
        <v/>
      </c>
      <c r="AG441" s="295" t="str">
        <f t="shared" si="163"/>
        <v/>
      </c>
      <c r="AH441" s="295" t="str">
        <f t="shared" si="164"/>
        <v/>
      </c>
      <c r="AI441" s="295" t="str">
        <f t="shared" si="166"/>
        <v/>
      </c>
      <c r="AJ441" s="295" t="str">
        <f t="shared" si="167"/>
        <v/>
      </c>
      <c r="AS441" s="295" t="str">
        <f t="shared" si="172"/>
        <v/>
      </c>
    </row>
    <row r="442" spans="1:45">
      <c r="A442" s="334"/>
      <c r="B442" s="8"/>
      <c r="C442" s="290" t="str">
        <f>IF(COMPTE1!$V442&lt;&gt;"",COMPTE1!$V442,IF(COMPTE1!$W442&lt;&gt;"",COMPTE1!$W442,IF(COMPTE1!$X442&lt;&gt;"",COMPTE1!$X442,IF(COMPTE1!$AB442&lt;&gt;"",COMPTE1!$AB442,IF(COMPTE1!$AF442&lt;&gt;"",COMPTE1!$AF442,IF(COMPTE1!$AG442&lt;&gt;"",COMPTE1!$AG442,IF(COMPTE1!$AH442&lt;&gt;"",COMPTE1!$AH442,COMPTE1!$AC442)))))))</f>
        <v/>
      </c>
      <c r="D442" s="9"/>
      <c r="E442" s="308">
        <f t="shared" si="156"/>
        <v>0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319"/>
      <c r="U442" s="319"/>
      <c r="V442" s="289" t="str">
        <f t="shared" si="157"/>
        <v/>
      </c>
      <c r="W442" s="289" t="str">
        <f t="shared" si="158"/>
        <v/>
      </c>
      <c r="X442" s="289" t="str">
        <f t="shared" si="159"/>
        <v/>
      </c>
      <c r="Y442" s="290" t="str">
        <f t="shared" si="165"/>
        <v/>
      </c>
      <c r="Z442" s="290" t="str">
        <f t="shared" si="168"/>
        <v/>
      </c>
      <c r="AA442" s="290" t="str">
        <f t="shared" si="169"/>
        <v/>
      </c>
      <c r="AB442" s="293" t="str">
        <f t="shared" si="160"/>
        <v/>
      </c>
      <c r="AC442" s="293" t="str">
        <f t="shared" si="161"/>
        <v/>
      </c>
      <c r="AD442" s="293" t="str">
        <f t="shared" si="170"/>
        <v/>
      </c>
      <c r="AE442" s="293" t="str">
        <f t="shared" si="171"/>
        <v/>
      </c>
      <c r="AF442" s="295" t="str">
        <f t="shared" si="162"/>
        <v/>
      </c>
      <c r="AG442" s="295" t="str">
        <f t="shared" si="163"/>
        <v/>
      </c>
      <c r="AH442" s="295" t="str">
        <f t="shared" si="164"/>
        <v/>
      </c>
      <c r="AI442" s="295" t="str">
        <f t="shared" si="166"/>
        <v/>
      </c>
      <c r="AJ442" s="295" t="str">
        <f t="shared" si="167"/>
        <v/>
      </c>
      <c r="AS442" s="295" t="str">
        <f t="shared" si="172"/>
        <v/>
      </c>
    </row>
    <row r="443" spans="1:45">
      <c r="A443" s="334"/>
      <c r="B443" s="8"/>
      <c r="C443" s="290" t="str">
        <f>IF(COMPTE1!$V443&lt;&gt;"",COMPTE1!$V443,IF(COMPTE1!$W443&lt;&gt;"",COMPTE1!$W443,IF(COMPTE1!$X443&lt;&gt;"",COMPTE1!$X443,IF(COMPTE1!$AB443&lt;&gt;"",COMPTE1!$AB443,IF(COMPTE1!$AF443&lt;&gt;"",COMPTE1!$AF443,IF(COMPTE1!$AG443&lt;&gt;"",COMPTE1!$AG443,IF(COMPTE1!$AH443&lt;&gt;"",COMPTE1!$AH443,COMPTE1!$AC443)))))))</f>
        <v/>
      </c>
      <c r="D443" s="9"/>
      <c r="E443" s="308">
        <f t="shared" si="156"/>
        <v>0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319"/>
      <c r="U443" s="319"/>
      <c r="V443" s="289" t="str">
        <f t="shared" si="157"/>
        <v/>
      </c>
      <c r="W443" s="289" t="str">
        <f t="shared" si="158"/>
        <v/>
      </c>
      <c r="X443" s="289" t="str">
        <f t="shared" si="159"/>
        <v/>
      </c>
      <c r="Y443" s="290" t="str">
        <f t="shared" si="165"/>
        <v/>
      </c>
      <c r="Z443" s="290" t="str">
        <f t="shared" si="168"/>
        <v/>
      </c>
      <c r="AA443" s="290" t="str">
        <f t="shared" si="169"/>
        <v/>
      </c>
      <c r="AB443" s="293" t="str">
        <f t="shared" si="160"/>
        <v/>
      </c>
      <c r="AC443" s="293" t="str">
        <f t="shared" si="161"/>
        <v/>
      </c>
      <c r="AD443" s="293" t="str">
        <f t="shared" si="170"/>
        <v/>
      </c>
      <c r="AE443" s="293" t="str">
        <f t="shared" si="171"/>
        <v/>
      </c>
      <c r="AF443" s="295" t="str">
        <f t="shared" si="162"/>
        <v/>
      </c>
      <c r="AG443" s="295" t="str">
        <f t="shared" si="163"/>
        <v/>
      </c>
      <c r="AH443" s="295" t="str">
        <f t="shared" si="164"/>
        <v/>
      </c>
      <c r="AI443" s="295" t="str">
        <f t="shared" si="166"/>
        <v/>
      </c>
      <c r="AJ443" s="295" t="str">
        <f t="shared" si="167"/>
        <v/>
      </c>
      <c r="AS443" s="295" t="str">
        <f t="shared" si="172"/>
        <v/>
      </c>
    </row>
    <row r="444" spans="1:45">
      <c r="A444" s="334"/>
      <c r="B444" s="8"/>
      <c r="C444" s="290" t="str">
        <f>IF(COMPTE1!$V444&lt;&gt;"",COMPTE1!$V444,IF(COMPTE1!$W444&lt;&gt;"",COMPTE1!$W444,IF(COMPTE1!$X444&lt;&gt;"",COMPTE1!$X444,IF(COMPTE1!$AB444&lt;&gt;"",COMPTE1!$AB444,IF(COMPTE1!$AF444&lt;&gt;"",COMPTE1!$AF444,IF(COMPTE1!$AG444&lt;&gt;"",COMPTE1!$AG444,IF(COMPTE1!$AH444&lt;&gt;"",COMPTE1!$AH444,COMPTE1!$AC444)))))))</f>
        <v/>
      </c>
      <c r="D444" s="9"/>
      <c r="E444" s="308">
        <f t="shared" si="156"/>
        <v>0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319"/>
      <c r="U444" s="319"/>
      <c r="V444" s="289" t="str">
        <f t="shared" si="157"/>
        <v/>
      </c>
      <c r="W444" s="289" t="str">
        <f t="shared" si="158"/>
        <v/>
      </c>
      <c r="X444" s="289" t="str">
        <f t="shared" si="159"/>
        <v/>
      </c>
      <c r="Y444" s="290" t="str">
        <f t="shared" si="165"/>
        <v/>
      </c>
      <c r="Z444" s="290" t="str">
        <f t="shared" si="168"/>
        <v/>
      </c>
      <c r="AA444" s="290" t="str">
        <f t="shared" si="169"/>
        <v/>
      </c>
      <c r="AB444" s="293" t="str">
        <f t="shared" si="160"/>
        <v/>
      </c>
      <c r="AC444" s="293" t="str">
        <f t="shared" si="161"/>
        <v/>
      </c>
      <c r="AD444" s="293" t="str">
        <f t="shared" si="170"/>
        <v/>
      </c>
      <c r="AE444" s="293" t="str">
        <f t="shared" si="171"/>
        <v/>
      </c>
      <c r="AF444" s="295" t="str">
        <f t="shared" si="162"/>
        <v/>
      </c>
      <c r="AG444" s="295" t="str">
        <f t="shared" si="163"/>
        <v/>
      </c>
      <c r="AH444" s="295" t="str">
        <f t="shared" si="164"/>
        <v/>
      </c>
      <c r="AI444" s="295" t="str">
        <f t="shared" si="166"/>
        <v/>
      </c>
      <c r="AJ444" s="295" t="str">
        <f t="shared" si="167"/>
        <v/>
      </c>
      <c r="AS444" s="295" t="str">
        <f t="shared" si="172"/>
        <v/>
      </c>
    </row>
    <row r="445" spans="1:45">
      <c r="A445" s="334"/>
      <c r="B445" s="8"/>
      <c r="C445" s="290" t="str">
        <f>IF(COMPTE1!$V445&lt;&gt;"",COMPTE1!$V445,IF(COMPTE1!$W445&lt;&gt;"",COMPTE1!$W445,IF(COMPTE1!$X445&lt;&gt;"",COMPTE1!$X445,IF(COMPTE1!$AB445&lt;&gt;"",COMPTE1!$AB445,IF(COMPTE1!$AF445&lt;&gt;"",COMPTE1!$AF445,IF(COMPTE1!$AG445&lt;&gt;"",COMPTE1!$AG445,IF(COMPTE1!$AH445&lt;&gt;"",COMPTE1!$AH445,COMPTE1!$AC445)))))))</f>
        <v/>
      </c>
      <c r="D445" s="9"/>
      <c r="E445" s="308">
        <f t="shared" si="156"/>
        <v>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319"/>
      <c r="U445" s="319"/>
      <c r="V445" s="289" t="str">
        <f t="shared" si="157"/>
        <v/>
      </c>
      <c r="W445" s="289" t="str">
        <f t="shared" si="158"/>
        <v/>
      </c>
      <c r="X445" s="289" t="str">
        <f t="shared" si="159"/>
        <v/>
      </c>
      <c r="Y445" s="290" t="str">
        <f t="shared" si="165"/>
        <v/>
      </c>
      <c r="Z445" s="290" t="str">
        <f t="shared" si="168"/>
        <v/>
      </c>
      <c r="AA445" s="290" t="str">
        <f t="shared" si="169"/>
        <v/>
      </c>
      <c r="AB445" s="293" t="str">
        <f t="shared" si="160"/>
        <v/>
      </c>
      <c r="AC445" s="293" t="str">
        <f t="shared" si="161"/>
        <v/>
      </c>
      <c r="AD445" s="293" t="str">
        <f t="shared" si="170"/>
        <v/>
      </c>
      <c r="AE445" s="293" t="str">
        <f t="shared" si="171"/>
        <v/>
      </c>
      <c r="AF445" s="295" t="str">
        <f t="shared" si="162"/>
        <v/>
      </c>
      <c r="AG445" s="295" t="str">
        <f t="shared" si="163"/>
        <v/>
      </c>
      <c r="AH445" s="295" t="str">
        <f t="shared" si="164"/>
        <v/>
      </c>
      <c r="AI445" s="295" t="str">
        <f t="shared" si="166"/>
        <v/>
      </c>
      <c r="AJ445" s="295" t="str">
        <f t="shared" si="167"/>
        <v/>
      </c>
      <c r="AS445" s="295" t="str">
        <f t="shared" si="172"/>
        <v/>
      </c>
    </row>
    <row r="446" spans="1:45">
      <c r="A446" s="334"/>
      <c r="B446" s="8"/>
      <c r="C446" s="290" t="str">
        <f>IF(COMPTE1!$V446&lt;&gt;"",COMPTE1!$V446,IF(COMPTE1!$W446&lt;&gt;"",COMPTE1!$W446,IF(COMPTE1!$X446&lt;&gt;"",COMPTE1!$X446,IF(COMPTE1!$AB446&lt;&gt;"",COMPTE1!$AB446,IF(COMPTE1!$AF446&lt;&gt;"",COMPTE1!$AF446,IF(COMPTE1!$AG446&lt;&gt;"",COMPTE1!$AG446,IF(COMPTE1!$AH446&lt;&gt;"",COMPTE1!$AH446,COMPTE1!$AC446)))))))</f>
        <v/>
      </c>
      <c r="D446" s="9"/>
      <c r="E446" s="308">
        <f t="shared" si="156"/>
        <v>0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319"/>
      <c r="U446" s="319"/>
      <c r="V446" s="289" t="str">
        <f t="shared" si="157"/>
        <v/>
      </c>
      <c r="W446" s="289" t="str">
        <f t="shared" si="158"/>
        <v/>
      </c>
      <c r="X446" s="289" t="str">
        <f t="shared" si="159"/>
        <v/>
      </c>
      <c r="Y446" s="290" t="str">
        <f t="shared" si="165"/>
        <v/>
      </c>
      <c r="Z446" s="290" t="str">
        <f t="shared" si="168"/>
        <v/>
      </c>
      <c r="AA446" s="290" t="str">
        <f t="shared" si="169"/>
        <v/>
      </c>
      <c r="AB446" s="293" t="str">
        <f t="shared" si="160"/>
        <v/>
      </c>
      <c r="AC446" s="293" t="str">
        <f t="shared" si="161"/>
        <v/>
      </c>
      <c r="AD446" s="293" t="str">
        <f t="shared" si="170"/>
        <v/>
      </c>
      <c r="AE446" s="293" t="str">
        <f t="shared" si="171"/>
        <v/>
      </c>
      <c r="AF446" s="295" t="str">
        <f t="shared" si="162"/>
        <v/>
      </c>
      <c r="AG446" s="295" t="str">
        <f t="shared" si="163"/>
        <v/>
      </c>
      <c r="AH446" s="295" t="str">
        <f t="shared" si="164"/>
        <v/>
      </c>
      <c r="AI446" s="295" t="str">
        <f t="shared" si="166"/>
        <v/>
      </c>
      <c r="AJ446" s="295" t="str">
        <f t="shared" si="167"/>
        <v/>
      </c>
      <c r="AS446" s="295" t="str">
        <f t="shared" si="172"/>
        <v/>
      </c>
    </row>
    <row r="447" spans="1:45">
      <c r="A447" s="334"/>
      <c r="B447" s="8"/>
      <c r="C447" s="290" t="str">
        <f>IF(COMPTE1!$V447&lt;&gt;"",COMPTE1!$V447,IF(COMPTE1!$W447&lt;&gt;"",COMPTE1!$W447,IF(COMPTE1!$X447&lt;&gt;"",COMPTE1!$X447,IF(COMPTE1!$AB447&lt;&gt;"",COMPTE1!$AB447,IF(COMPTE1!$AF447&lt;&gt;"",COMPTE1!$AF447,IF(COMPTE1!$AG447&lt;&gt;"",COMPTE1!$AG447,IF(COMPTE1!$AH447&lt;&gt;"",COMPTE1!$AH447,COMPTE1!$AC447)))))))</f>
        <v/>
      </c>
      <c r="D447" s="9"/>
      <c r="E447" s="308">
        <f t="shared" si="156"/>
        <v>0</v>
      </c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319"/>
      <c r="U447" s="319"/>
      <c r="V447" s="289" t="str">
        <f t="shared" si="157"/>
        <v/>
      </c>
      <c r="W447" s="289" t="str">
        <f t="shared" si="158"/>
        <v/>
      </c>
      <c r="X447" s="289" t="str">
        <f t="shared" si="159"/>
        <v/>
      </c>
      <c r="Y447" s="290" t="str">
        <f t="shared" si="165"/>
        <v/>
      </c>
      <c r="Z447" s="290" t="str">
        <f t="shared" si="168"/>
        <v/>
      </c>
      <c r="AA447" s="290" t="str">
        <f t="shared" si="169"/>
        <v/>
      </c>
      <c r="AB447" s="293" t="str">
        <f t="shared" si="160"/>
        <v/>
      </c>
      <c r="AC447" s="293" t="str">
        <f t="shared" si="161"/>
        <v/>
      </c>
      <c r="AD447" s="293" t="str">
        <f t="shared" si="170"/>
        <v/>
      </c>
      <c r="AE447" s="293" t="str">
        <f t="shared" si="171"/>
        <v/>
      </c>
      <c r="AF447" s="295" t="str">
        <f t="shared" si="162"/>
        <v/>
      </c>
      <c r="AG447" s="295" t="str">
        <f t="shared" si="163"/>
        <v/>
      </c>
      <c r="AH447" s="295" t="str">
        <f t="shared" si="164"/>
        <v/>
      </c>
      <c r="AI447" s="295" t="str">
        <f t="shared" si="166"/>
        <v/>
      </c>
      <c r="AJ447" s="295" t="str">
        <f t="shared" si="167"/>
        <v/>
      </c>
      <c r="AS447" s="295" t="str">
        <f t="shared" si="172"/>
        <v/>
      </c>
    </row>
    <row r="448" spans="1:45">
      <c r="A448" s="334"/>
      <c r="B448" s="8"/>
      <c r="C448" s="290" t="str">
        <f>IF(COMPTE1!$V448&lt;&gt;"",COMPTE1!$V448,IF(COMPTE1!$W448&lt;&gt;"",COMPTE1!$W448,IF(COMPTE1!$X448&lt;&gt;"",COMPTE1!$X448,IF(COMPTE1!$AB448&lt;&gt;"",COMPTE1!$AB448,IF(COMPTE1!$AF448&lt;&gt;"",COMPTE1!$AF448,IF(COMPTE1!$AG448&lt;&gt;"",COMPTE1!$AG448,IF(COMPTE1!$AH448&lt;&gt;"",COMPTE1!$AH448,COMPTE1!$AC448)))))))</f>
        <v/>
      </c>
      <c r="D448" s="9"/>
      <c r="E448" s="308">
        <f t="shared" si="156"/>
        <v>0</v>
      </c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319"/>
      <c r="U448" s="319"/>
      <c r="V448" s="289" t="str">
        <f t="shared" si="157"/>
        <v/>
      </c>
      <c r="W448" s="289" t="str">
        <f t="shared" si="158"/>
        <v/>
      </c>
      <c r="X448" s="289" t="str">
        <f t="shared" si="159"/>
        <v/>
      </c>
      <c r="Y448" s="290" t="str">
        <f t="shared" si="165"/>
        <v/>
      </c>
      <c r="Z448" s="290" t="str">
        <f t="shared" si="168"/>
        <v/>
      </c>
      <c r="AA448" s="290" t="str">
        <f t="shared" si="169"/>
        <v/>
      </c>
      <c r="AB448" s="293" t="str">
        <f t="shared" si="160"/>
        <v/>
      </c>
      <c r="AC448" s="293" t="str">
        <f t="shared" si="161"/>
        <v/>
      </c>
      <c r="AD448" s="293" t="str">
        <f t="shared" si="170"/>
        <v/>
      </c>
      <c r="AE448" s="293" t="str">
        <f t="shared" si="171"/>
        <v/>
      </c>
      <c r="AF448" s="295" t="str">
        <f t="shared" si="162"/>
        <v/>
      </c>
      <c r="AG448" s="295" t="str">
        <f t="shared" si="163"/>
        <v/>
      </c>
      <c r="AH448" s="295" t="str">
        <f t="shared" si="164"/>
        <v/>
      </c>
      <c r="AI448" s="295" t="str">
        <f t="shared" si="166"/>
        <v/>
      </c>
      <c r="AJ448" s="295" t="str">
        <f t="shared" si="167"/>
        <v/>
      </c>
      <c r="AS448" s="295" t="str">
        <f t="shared" si="172"/>
        <v/>
      </c>
    </row>
    <row r="449" spans="1:45">
      <c r="A449" s="334"/>
      <c r="B449" s="8"/>
      <c r="C449" s="290" t="str">
        <f>IF(COMPTE1!$V449&lt;&gt;"",COMPTE1!$V449,IF(COMPTE1!$W449&lt;&gt;"",COMPTE1!$W449,IF(COMPTE1!$X449&lt;&gt;"",COMPTE1!$X449,IF(COMPTE1!$AB449&lt;&gt;"",COMPTE1!$AB449,IF(COMPTE1!$AF449&lt;&gt;"",COMPTE1!$AF449,IF(COMPTE1!$AG449&lt;&gt;"",COMPTE1!$AG449,IF(COMPTE1!$AH449&lt;&gt;"",COMPTE1!$AH449,COMPTE1!$AC449)))))))</f>
        <v/>
      </c>
      <c r="D449" s="9"/>
      <c r="E449" s="308">
        <f t="shared" si="156"/>
        <v>0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319"/>
      <c r="U449" s="319"/>
      <c r="V449" s="289" t="str">
        <f t="shared" si="157"/>
        <v/>
      </c>
      <c r="W449" s="289" t="str">
        <f t="shared" si="158"/>
        <v/>
      </c>
      <c r="X449" s="289" t="str">
        <f t="shared" si="159"/>
        <v/>
      </c>
      <c r="Y449" s="290" t="str">
        <f t="shared" si="165"/>
        <v/>
      </c>
      <c r="Z449" s="290" t="str">
        <f t="shared" si="168"/>
        <v/>
      </c>
      <c r="AA449" s="290" t="str">
        <f t="shared" si="169"/>
        <v/>
      </c>
      <c r="AB449" s="293" t="str">
        <f t="shared" si="160"/>
        <v/>
      </c>
      <c r="AC449" s="293" t="str">
        <f t="shared" si="161"/>
        <v/>
      </c>
      <c r="AD449" s="293" t="str">
        <f t="shared" si="170"/>
        <v/>
      </c>
      <c r="AE449" s="293" t="str">
        <f t="shared" si="171"/>
        <v/>
      </c>
      <c r="AF449" s="295" t="str">
        <f t="shared" si="162"/>
        <v/>
      </c>
      <c r="AG449" s="295" t="str">
        <f t="shared" si="163"/>
        <v/>
      </c>
      <c r="AH449" s="295" t="str">
        <f t="shared" si="164"/>
        <v/>
      </c>
      <c r="AI449" s="295" t="str">
        <f t="shared" si="166"/>
        <v/>
      </c>
      <c r="AJ449" s="295" t="str">
        <f t="shared" si="167"/>
        <v/>
      </c>
      <c r="AS449" s="295" t="str">
        <f t="shared" si="172"/>
        <v/>
      </c>
    </row>
    <row r="450" spans="1:45">
      <c r="A450" s="334"/>
      <c r="B450" s="8"/>
      <c r="C450" s="290" t="str">
        <f>IF(COMPTE1!$V450&lt;&gt;"",COMPTE1!$V450,IF(COMPTE1!$W450&lt;&gt;"",COMPTE1!$W450,IF(COMPTE1!$X450&lt;&gt;"",COMPTE1!$X450,IF(COMPTE1!$AB450&lt;&gt;"",COMPTE1!$AB450,IF(COMPTE1!$AF450&lt;&gt;"",COMPTE1!$AF450,IF(COMPTE1!$AG450&lt;&gt;"",COMPTE1!$AG450,IF(COMPTE1!$AH450&lt;&gt;"",COMPTE1!$AH450,COMPTE1!$AC450)))))))</f>
        <v/>
      </c>
      <c r="D450" s="9"/>
      <c r="E450" s="308">
        <f t="shared" si="156"/>
        <v>0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319"/>
      <c r="U450" s="319"/>
      <c r="V450" s="289" t="str">
        <f t="shared" si="157"/>
        <v/>
      </c>
      <c r="W450" s="289" t="str">
        <f t="shared" si="158"/>
        <v/>
      </c>
      <c r="X450" s="289" t="str">
        <f t="shared" si="159"/>
        <v/>
      </c>
      <c r="Y450" s="290" t="str">
        <f t="shared" si="165"/>
        <v/>
      </c>
      <c r="Z450" s="290" t="str">
        <f t="shared" si="168"/>
        <v/>
      </c>
      <c r="AA450" s="290" t="str">
        <f t="shared" si="169"/>
        <v/>
      </c>
      <c r="AB450" s="293" t="str">
        <f t="shared" si="160"/>
        <v/>
      </c>
      <c r="AC450" s="293" t="str">
        <f t="shared" si="161"/>
        <v/>
      </c>
      <c r="AD450" s="293" t="str">
        <f t="shared" si="170"/>
        <v/>
      </c>
      <c r="AE450" s="293" t="str">
        <f t="shared" si="171"/>
        <v/>
      </c>
      <c r="AF450" s="295" t="str">
        <f t="shared" si="162"/>
        <v/>
      </c>
      <c r="AG450" s="295" t="str">
        <f t="shared" si="163"/>
        <v/>
      </c>
      <c r="AH450" s="295" t="str">
        <f t="shared" si="164"/>
        <v/>
      </c>
      <c r="AI450" s="295" t="str">
        <f t="shared" si="166"/>
        <v/>
      </c>
      <c r="AJ450" s="295" t="str">
        <f t="shared" si="167"/>
        <v/>
      </c>
      <c r="AS450" s="295" t="str">
        <f t="shared" si="172"/>
        <v/>
      </c>
    </row>
    <row r="451" spans="1:45">
      <c r="A451" s="334"/>
      <c r="B451" s="8"/>
      <c r="C451" s="290" t="str">
        <f>IF(COMPTE1!$V451&lt;&gt;"",COMPTE1!$V451,IF(COMPTE1!$W451&lt;&gt;"",COMPTE1!$W451,IF(COMPTE1!$X451&lt;&gt;"",COMPTE1!$X451,IF(COMPTE1!$AB451&lt;&gt;"",COMPTE1!$AB451,IF(COMPTE1!$AF451&lt;&gt;"",COMPTE1!$AF451,IF(COMPTE1!$AG451&lt;&gt;"",COMPTE1!$AG451,IF(COMPTE1!$AH451&lt;&gt;"",COMPTE1!$AH451,COMPTE1!$AC451)))))))</f>
        <v/>
      </c>
      <c r="D451" s="9"/>
      <c r="E451" s="308">
        <f t="shared" si="156"/>
        <v>0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319"/>
      <c r="U451" s="319"/>
      <c r="V451" s="289" t="str">
        <f t="shared" si="157"/>
        <v/>
      </c>
      <c r="W451" s="289" t="str">
        <f t="shared" si="158"/>
        <v/>
      </c>
      <c r="X451" s="289" t="str">
        <f t="shared" si="159"/>
        <v/>
      </c>
      <c r="Y451" s="290" t="str">
        <f t="shared" si="165"/>
        <v/>
      </c>
      <c r="Z451" s="290" t="str">
        <f t="shared" si="168"/>
        <v/>
      </c>
      <c r="AA451" s="290" t="str">
        <f t="shared" si="169"/>
        <v/>
      </c>
      <c r="AB451" s="293" t="str">
        <f t="shared" si="160"/>
        <v/>
      </c>
      <c r="AC451" s="293" t="str">
        <f t="shared" si="161"/>
        <v/>
      </c>
      <c r="AD451" s="293" t="str">
        <f t="shared" si="170"/>
        <v/>
      </c>
      <c r="AE451" s="293" t="str">
        <f t="shared" si="171"/>
        <v/>
      </c>
      <c r="AF451" s="295" t="str">
        <f t="shared" si="162"/>
        <v/>
      </c>
      <c r="AG451" s="295" t="str">
        <f t="shared" si="163"/>
        <v/>
      </c>
      <c r="AH451" s="295" t="str">
        <f t="shared" si="164"/>
        <v/>
      </c>
      <c r="AI451" s="295" t="str">
        <f t="shared" si="166"/>
        <v/>
      </c>
      <c r="AJ451" s="295" t="str">
        <f t="shared" si="167"/>
        <v/>
      </c>
      <c r="AS451" s="295" t="str">
        <f t="shared" si="172"/>
        <v/>
      </c>
    </row>
    <row r="452" spans="1:45">
      <c r="A452" s="334"/>
      <c r="B452" s="8"/>
      <c r="C452" s="290" t="str">
        <f>IF(COMPTE1!$V452&lt;&gt;"",COMPTE1!$V452,IF(COMPTE1!$W452&lt;&gt;"",COMPTE1!$W452,IF(COMPTE1!$X452&lt;&gt;"",COMPTE1!$X452,IF(COMPTE1!$AB452&lt;&gt;"",COMPTE1!$AB452,IF(COMPTE1!$AF452&lt;&gt;"",COMPTE1!$AF452,IF(COMPTE1!$AG452&lt;&gt;"",COMPTE1!$AG452,IF(COMPTE1!$AH452&lt;&gt;"",COMPTE1!$AH452,COMPTE1!$AC452)))))))</f>
        <v/>
      </c>
      <c r="D452" s="9"/>
      <c r="E452" s="308">
        <f t="shared" si="156"/>
        <v>0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319"/>
      <c r="U452" s="319"/>
      <c r="V452" s="289" t="str">
        <f t="shared" si="157"/>
        <v/>
      </c>
      <c r="W452" s="289" t="str">
        <f t="shared" si="158"/>
        <v/>
      </c>
      <c r="X452" s="289" t="str">
        <f t="shared" si="159"/>
        <v/>
      </c>
      <c r="Y452" s="290" t="str">
        <f t="shared" si="165"/>
        <v/>
      </c>
      <c r="Z452" s="290" t="str">
        <f t="shared" si="168"/>
        <v/>
      </c>
      <c r="AA452" s="290" t="str">
        <f t="shared" si="169"/>
        <v/>
      </c>
      <c r="AB452" s="293" t="str">
        <f t="shared" si="160"/>
        <v/>
      </c>
      <c r="AC452" s="293" t="str">
        <f t="shared" si="161"/>
        <v/>
      </c>
      <c r="AD452" s="293" t="str">
        <f t="shared" si="170"/>
        <v/>
      </c>
      <c r="AE452" s="293" t="str">
        <f t="shared" si="171"/>
        <v/>
      </c>
      <c r="AF452" s="295" t="str">
        <f t="shared" si="162"/>
        <v/>
      </c>
      <c r="AG452" s="295" t="str">
        <f t="shared" si="163"/>
        <v/>
      </c>
      <c r="AH452" s="295" t="str">
        <f t="shared" si="164"/>
        <v/>
      </c>
      <c r="AI452" s="295" t="str">
        <f t="shared" si="166"/>
        <v/>
      </c>
      <c r="AJ452" s="295" t="str">
        <f t="shared" si="167"/>
        <v/>
      </c>
      <c r="AS452" s="295" t="str">
        <f t="shared" si="172"/>
        <v/>
      </c>
    </row>
    <row r="453" spans="1:45">
      <c r="A453" s="334"/>
      <c r="B453" s="8"/>
      <c r="C453" s="290" t="str">
        <f>IF(COMPTE1!$V453&lt;&gt;"",COMPTE1!$V453,IF(COMPTE1!$W453&lt;&gt;"",COMPTE1!$W453,IF(COMPTE1!$X453&lt;&gt;"",COMPTE1!$X453,IF(COMPTE1!$AB453&lt;&gt;"",COMPTE1!$AB453,IF(COMPTE1!$AF453&lt;&gt;"",COMPTE1!$AF453,IF(COMPTE1!$AG453&lt;&gt;"",COMPTE1!$AG453,IF(COMPTE1!$AH453&lt;&gt;"",COMPTE1!$AH453,COMPTE1!$AC453)))))))</f>
        <v/>
      </c>
      <c r="D453" s="9"/>
      <c r="E453" s="308">
        <f t="shared" si="156"/>
        <v>0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319"/>
      <c r="U453" s="319"/>
      <c r="V453" s="289" t="str">
        <f t="shared" si="157"/>
        <v/>
      </c>
      <c r="W453" s="289" t="str">
        <f t="shared" si="158"/>
        <v/>
      </c>
      <c r="X453" s="289" t="str">
        <f t="shared" si="159"/>
        <v/>
      </c>
      <c r="Y453" s="290" t="str">
        <f t="shared" si="165"/>
        <v/>
      </c>
      <c r="Z453" s="290" t="str">
        <f t="shared" si="168"/>
        <v/>
      </c>
      <c r="AA453" s="290" t="str">
        <f t="shared" si="169"/>
        <v/>
      </c>
      <c r="AB453" s="293" t="str">
        <f t="shared" si="160"/>
        <v/>
      </c>
      <c r="AC453" s="293" t="str">
        <f t="shared" si="161"/>
        <v/>
      </c>
      <c r="AD453" s="293" t="str">
        <f t="shared" si="170"/>
        <v/>
      </c>
      <c r="AE453" s="293" t="str">
        <f t="shared" si="171"/>
        <v/>
      </c>
      <c r="AF453" s="295" t="str">
        <f t="shared" si="162"/>
        <v/>
      </c>
      <c r="AG453" s="295" t="str">
        <f t="shared" si="163"/>
        <v/>
      </c>
      <c r="AH453" s="295" t="str">
        <f t="shared" si="164"/>
        <v/>
      </c>
      <c r="AI453" s="295" t="str">
        <f t="shared" si="166"/>
        <v/>
      </c>
      <c r="AJ453" s="295" t="str">
        <f t="shared" si="167"/>
        <v/>
      </c>
      <c r="AS453" s="295" t="str">
        <f t="shared" si="172"/>
        <v/>
      </c>
    </row>
    <row r="454" spans="1:45">
      <c r="A454" s="334"/>
      <c r="B454" s="8"/>
      <c r="C454" s="290" t="str">
        <f>IF(COMPTE1!$V454&lt;&gt;"",COMPTE1!$V454,IF(COMPTE1!$W454&lt;&gt;"",COMPTE1!$W454,IF(COMPTE1!$X454&lt;&gt;"",COMPTE1!$X454,IF(COMPTE1!$AB454&lt;&gt;"",COMPTE1!$AB454,IF(COMPTE1!$AF454&lt;&gt;"",COMPTE1!$AF454,IF(COMPTE1!$AG454&lt;&gt;"",COMPTE1!$AG454,IF(COMPTE1!$AH454&lt;&gt;"",COMPTE1!$AH454,COMPTE1!$AC454)))))))</f>
        <v/>
      </c>
      <c r="D454" s="9"/>
      <c r="E454" s="308">
        <f t="shared" si="156"/>
        <v>0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319"/>
      <c r="U454" s="319"/>
      <c r="V454" s="289" t="str">
        <f t="shared" si="157"/>
        <v/>
      </c>
      <c r="W454" s="289" t="str">
        <f t="shared" si="158"/>
        <v/>
      </c>
      <c r="X454" s="289" t="str">
        <f t="shared" si="159"/>
        <v/>
      </c>
      <c r="Y454" s="290" t="str">
        <f t="shared" si="165"/>
        <v/>
      </c>
      <c r="Z454" s="290" t="str">
        <f t="shared" si="168"/>
        <v/>
      </c>
      <c r="AA454" s="290" t="str">
        <f t="shared" si="169"/>
        <v/>
      </c>
      <c r="AB454" s="293" t="str">
        <f t="shared" si="160"/>
        <v/>
      </c>
      <c r="AC454" s="293" t="str">
        <f t="shared" si="161"/>
        <v/>
      </c>
      <c r="AD454" s="293" t="str">
        <f t="shared" si="170"/>
        <v/>
      </c>
      <c r="AE454" s="293" t="str">
        <f t="shared" si="171"/>
        <v/>
      </c>
      <c r="AF454" s="295" t="str">
        <f t="shared" si="162"/>
        <v/>
      </c>
      <c r="AG454" s="295" t="str">
        <f t="shared" si="163"/>
        <v/>
      </c>
      <c r="AH454" s="295" t="str">
        <f t="shared" si="164"/>
        <v/>
      </c>
      <c r="AI454" s="295" t="str">
        <f t="shared" si="166"/>
        <v/>
      </c>
      <c r="AJ454" s="295" t="str">
        <f t="shared" si="167"/>
        <v/>
      </c>
      <c r="AS454" s="295" t="str">
        <f t="shared" si="172"/>
        <v/>
      </c>
    </row>
    <row r="455" spans="1:45">
      <c r="A455" s="334"/>
      <c r="B455" s="8"/>
      <c r="C455" s="290" t="str">
        <f>IF(COMPTE1!$V455&lt;&gt;"",COMPTE1!$V455,IF(COMPTE1!$W455&lt;&gt;"",COMPTE1!$W455,IF(COMPTE1!$X455&lt;&gt;"",COMPTE1!$X455,IF(COMPTE1!$AB455&lt;&gt;"",COMPTE1!$AB455,IF(COMPTE1!$AF455&lt;&gt;"",COMPTE1!$AF455,IF(COMPTE1!$AG455&lt;&gt;"",COMPTE1!$AG455,IF(COMPTE1!$AH455&lt;&gt;"",COMPTE1!$AH455,COMPTE1!$AC455)))))))</f>
        <v/>
      </c>
      <c r="D455" s="9"/>
      <c r="E455" s="308">
        <f t="shared" si="156"/>
        <v>0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319"/>
      <c r="U455" s="319"/>
      <c r="V455" s="289" t="str">
        <f t="shared" si="157"/>
        <v/>
      </c>
      <c r="W455" s="289" t="str">
        <f t="shared" si="158"/>
        <v/>
      </c>
      <c r="X455" s="289" t="str">
        <f t="shared" si="159"/>
        <v/>
      </c>
      <c r="Y455" s="290" t="str">
        <f t="shared" si="165"/>
        <v/>
      </c>
      <c r="Z455" s="290" t="str">
        <f t="shared" si="168"/>
        <v/>
      </c>
      <c r="AA455" s="290" t="str">
        <f t="shared" si="169"/>
        <v/>
      </c>
      <c r="AB455" s="293" t="str">
        <f t="shared" si="160"/>
        <v/>
      </c>
      <c r="AC455" s="293" t="str">
        <f t="shared" si="161"/>
        <v/>
      </c>
      <c r="AD455" s="293" t="str">
        <f t="shared" si="170"/>
        <v/>
      </c>
      <c r="AE455" s="293" t="str">
        <f t="shared" si="171"/>
        <v/>
      </c>
      <c r="AF455" s="295" t="str">
        <f t="shared" si="162"/>
        <v/>
      </c>
      <c r="AG455" s="295" t="str">
        <f t="shared" si="163"/>
        <v/>
      </c>
      <c r="AH455" s="295" t="str">
        <f t="shared" si="164"/>
        <v/>
      </c>
      <c r="AI455" s="295" t="str">
        <f t="shared" si="166"/>
        <v/>
      </c>
      <c r="AJ455" s="295" t="str">
        <f t="shared" si="167"/>
        <v/>
      </c>
      <c r="AS455" s="295" t="str">
        <f t="shared" si="172"/>
        <v/>
      </c>
    </row>
    <row r="456" spans="1:45">
      <c r="A456" s="334"/>
      <c r="B456" s="8"/>
      <c r="C456" s="290" t="str">
        <f>IF(COMPTE1!$V456&lt;&gt;"",COMPTE1!$V456,IF(COMPTE1!$W456&lt;&gt;"",COMPTE1!$W456,IF(COMPTE1!$X456&lt;&gt;"",COMPTE1!$X456,IF(COMPTE1!$AB456&lt;&gt;"",COMPTE1!$AB456,IF(COMPTE1!$AF456&lt;&gt;"",COMPTE1!$AF456,IF(COMPTE1!$AG456&lt;&gt;"",COMPTE1!$AG456,IF(COMPTE1!$AH456&lt;&gt;"",COMPTE1!$AH456,COMPTE1!$AC456)))))))</f>
        <v/>
      </c>
      <c r="D456" s="9"/>
      <c r="E456" s="308">
        <f t="shared" ref="E456:E499" si="173">SUM($F456:$U456)</f>
        <v>0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319"/>
      <c r="U456" s="319"/>
      <c r="V456" s="289" t="str">
        <f t="shared" ref="V456:V499" si="174">IF($B456="C6810","FRAIS BANCAIRES",IF($B456="C6110","ENTRETIEN",IF($B456="C6111","VETURE",IF($B456="C6112","AIDES MENAGERES",IF($B456="C6210","LOYER, HOTEL",IF($B456="C6211","COPROPRIETE",IF($B456="C6212","EDF, EAU, TEL",IF($B456="C6213","DETTES",""))))))))</f>
        <v/>
      </c>
      <c r="W456" s="289" t="str">
        <f t="shared" ref="W456:W499" si="175">IF($B456="C6214","OBSEQUES ET PRESTATIONS FUNERAIRES",IF($B456="C6215","TRAVAUX, DEMENAGEMENTS",IF($B456="C6216","SORTIES ET ANNIVERSAIRES",IF($B456="C6217","HEBERGEMENT FOYER, MAISON DE RETRAITE",IF($B456="C6310","IMPOTS",IF($B456="C6311","VACANCES, LOISIRS, ABONNEMENTS",IF($B456="C6312","HONORAIRES",IF($B456="C6313","SOLDE FDG ANNEE PASSEE",""))))))))</f>
        <v/>
      </c>
      <c r="X456" s="289" t="str">
        <f t="shared" ref="X456:X499" si="176">IF($B456="C6410","ASSURANCES",IF($B456="C6510","ACHAT MATERIEL, MOBILIER",IF($B456="C6610","FRAIS MEDICAUX ET MUTUELLE ET REMBOURSEMENTS",IF($B456="C6611","MUTUELLE SANTE",IF($B456="C6710","IMOINS VALUES SUR TITRES",IF($B456="C6910","PROVISIONS SUR EMOLUMENTS",""))))))</f>
        <v/>
      </c>
      <c r="Y456" s="290" t="str">
        <f t="shared" si="165"/>
        <v/>
      </c>
      <c r="Z456" s="290" t="str">
        <f t="shared" si="168"/>
        <v/>
      </c>
      <c r="AA456" s="290" t="str">
        <f t="shared" si="169"/>
        <v/>
      </c>
      <c r="AB456" s="293" t="str">
        <f t="shared" ref="AB456:AB499" si="177">IF($B456="C5111",$AL$6,IF($B456="C5112",$AL$7,IF($B456="C5113",$AL$8,IF($B456="C5121",$AL$9,IF($B456="C5122",$AL$10,IF($B456="C5123",$AL$11,IF($B456="C5130",$AL$12,IF($B456="C5140",$AL$13,""))))))))</f>
        <v/>
      </c>
      <c r="AC456" s="293" t="str">
        <f t="shared" ref="AC456:AC499" si="178">IF($B456="C5150",$AL$14,IF($B456="C5160",$AL$15,IF($B456="C5170",$AL$16,IF($B456="C5180",$AL$17,IF($B456="C5190",$AL$18,IF($B456="C5190",$AL$19,""))))))</f>
        <v/>
      </c>
      <c r="AD456" s="293" t="str">
        <f t="shared" si="170"/>
        <v/>
      </c>
      <c r="AE456" s="293" t="str">
        <f t="shared" si="171"/>
        <v/>
      </c>
      <c r="AF456" s="295" t="str">
        <f t="shared" ref="AF456:AF499" si="179">IF($B456="C7001","PENSION 1",IF($B456="C7002","PENSION 2",IF($B456="C7003","PENSION 3",IF($B456="C7101","PENSION 4",IF($B456="C7102","PENSION 5",IF($B456="C7103","PENSION 6",IF($B456="C7104","PENSION 7","")))))))</f>
        <v/>
      </c>
      <c r="AG456" s="295" t="str">
        <f t="shared" ref="AG456:AG499" si="180">IF($B456="C7201","PENSION 8",IF($B456="C7301","PENSION 9",IF($B456="C7401","PENSION 10",IF($B456="C7501","CAF",IF($B456="C7601","RENTE VIAGERE",IF($B456="C7602","ENCAISSEMENT LOYERS",IF($B456="C7603","INTERETS PLACEMENTS","")))))))</f>
        <v/>
      </c>
      <c r="AH456" s="295" t="str">
        <f t="shared" ref="AH456:AH499" si="181">IF($B456="C7604","COUPONS ET PLUS VALUES SUR TITRES",IF($B456="C7605","ALS : VIREMENTS CAF",IF($B456="C7606","REMBOURSEMENT MUTUELLE",IF($B456="C7607","VENTE MAISON OU TERRAIN",IF($B456="C7608","VENTE MOBILIER",IF($B456="C7701","ENCAISSEMENT SUCCESSION",IF($B456="C7901","AUTRES RECETTES DIVERSES","")))))))</f>
        <v/>
      </c>
      <c r="AI456" s="295" t="str">
        <f t="shared" si="166"/>
        <v/>
      </c>
      <c r="AJ456" s="295" t="str">
        <f t="shared" si="167"/>
        <v/>
      </c>
    </row>
    <row r="457" spans="1:45">
      <c r="A457" s="334"/>
      <c r="B457" s="8"/>
      <c r="C457" s="290" t="str">
        <f>IF(COMPTE1!$V457&lt;&gt;"",COMPTE1!$V457,IF(COMPTE1!$W457&lt;&gt;"",COMPTE1!$W457,IF(COMPTE1!$X457&lt;&gt;"",COMPTE1!$X457,IF(COMPTE1!$AB457&lt;&gt;"",COMPTE1!$AB457,IF(COMPTE1!$AF457&lt;&gt;"",COMPTE1!$AF457,IF(COMPTE1!$AG457&lt;&gt;"",COMPTE1!$AG457,IF(COMPTE1!$AH457&lt;&gt;"",COMPTE1!$AH457,COMPTE1!$AC457)))))))</f>
        <v/>
      </c>
      <c r="D457" s="9"/>
      <c r="E457" s="308">
        <f t="shared" si="173"/>
        <v>0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319"/>
      <c r="U457" s="319"/>
      <c r="V457" s="289" t="str">
        <f t="shared" si="174"/>
        <v/>
      </c>
      <c r="W457" s="289" t="str">
        <f t="shared" si="175"/>
        <v/>
      </c>
      <c r="X457" s="289" t="str">
        <f t="shared" si="176"/>
        <v/>
      </c>
      <c r="Y457" s="290" t="str">
        <f t="shared" ref="Y457:Y499" si="182">IF($B457="C6810","FRAIS BANCAIRES",IF($B457="C6110","ENTRETIEN",IF($B457="C6111","VETURE",IF($B457="C6112","AIDES MENAGERES",IF($B457="C6210","LOYER, HOTEL",IF($B457="C6211","COPROPRIETE",IF($B457="C6212","EDF, EAU, TEL",IF($B457="C6213","DETTES",""))))))))</f>
        <v/>
      </c>
      <c r="Z457" s="290" t="str">
        <f t="shared" si="168"/>
        <v/>
      </c>
      <c r="AA457" s="290" t="str">
        <f t="shared" si="169"/>
        <v/>
      </c>
      <c r="AB457" s="293" t="str">
        <f t="shared" si="177"/>
        <v/>
      </c>
      <c r="AC457" s="293" t="str">
        <f t="shared" si="178"/>
        <v/>
      </c>
      <c r="AD457" s="293" t="str">
        <f t="shared" si="170"/>
        <v/>
      </c>
      <c r="AE457" s="293" t="str">
        <f t="shared" si="171"/>
        <v/>
      </c>
      <c r="AF457" s="295" t="str">
        <f t="shared" si="179"/>
        <v/>
      </c>
      <c r="AG457" s="295" t="str">
        <f t="shared" si="180"/>
        <v/>
      </c>
      <c r="AH457" s="295" t="str">
        <f t="shared" si="181"/>
        <v/>
      </c>
      <c r="AI457" s="295" t="str">
        <f t="shared" ref="AI457:AI499" si="183">IF($B457="C7001","PENSION 1",IF($B457="C7002","PENSION 2",IF($B457="C7003","PENSION 3",IF($B457="C7101","PENSION 4",IF($B457="C7102","PENSION 5",IF($B457="C7103","PENSION 6",IF($B457="C7104","PENSION 7","")))))))</f>
        <v/>
      </c>
      <c r="AJ457" s="295" t="str">
        <f t="shared" ref="AJ457:AJ499" si="184">IF($B457="C7201","PENSION 8",IF($B457="C7301","PENSION 9",IF($B457="C7401","PENSION 10",IF($B457="C7501","CAF",IF($B457="C7601","RENTE VIAGERE",IF($B457="C7602","ENCAISSEMENT LOYERS",IF($B457="C7603","INTERETS PLACEMENTS","")))))))</f>
        <v/>
      </c>
    </row>
    <row r="458" spans="1:45">
      <c r="A458" s="334"/>
      <c r="B458" s="8"/>
      <c r="C458" s="290" t="str">
        <f>IF(COMPTE1!$V458&lt;&gt;"",COMPTE1!$V458,IF(COMPTE1!$W458&lt;&gt;"",COMPTE1!$W458,IF(COMPTE1!$X458&lt;&gt;"",COMPTE1!$X458,IF(COMPTE1!$AB458&lt;&gt;"",COMPTE1!$AB458,IF(COMPTE1!$AF458&lt;&gt;"",COMPTE1!$AF458,IF(COMPTE1!$AG458&lt;&gt;"",COMPTE1!$AG458,IF(COMPTE1!$AH458&lt;&gt;"",COMPTE1!$AH458,COMPTE1!$AC458)))))))</f>
        <v/>
      </c>
      <c r="D458" s="9"/>
      <c r="E458" s="308">
        <f t="shared" si="173"/>
        <v>0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319"/>
      <c r="U458" s="319"/>
      <c r="V458" s="289" t="str">
        <f t="shared" si="174"/>
        <v/>
      </c>
      <c r="W458" s="289" t="str">
        <f t="shared" si="175"/>
        <v/>
      </c>
      <c r="X458" s="289" t="str">
        <f t="shared" si="176"/>
        <v/>
      </c>
      <c r="Y458" s="290" t="str">
        <f t="shared" si="182"/>
        <v/>
      </c>
      <c r="Z458" s="290" t="str">
        <f t="shared" si="168"/>
        <v/>
      </c>
      <c r="AA458" s="290" t="str">
        <f t="shared" si="169"/>
        <v/>
      </c>
      <c r="AB458" s="293" t="str">
        <f t="shared" si="177"/>
        <v/>
      </c>
      <c r="AC458" s="293" t="str">
        <f t="shared" si="178"/>
        <v/>
      </c>
      <c r="AD458" s="293" t="str">
        <f t="shared" si="170"/>
        <v/>
      </c>
      <c r="AE458" s="293" t="str">
        <f t="shared" si="171"/>
        <v/>
      </c>
      <c r="AF458" s="295" t="str">
        <f t="shared" si="179"/>
        <v/>
      </c>
      <c r="AG458" s="295" t="str">
        <f t="shared" si="180"/>
        <v/>
      </c>
      <c r="AH458" s="295" t="str">
        <f t="shared" si="181"/>
        <v/>
      </c>
      <c r="AI458" s="295" t="str">
        <f t="shared" si="183"/>
        <v/>
      </c>
      <c r="AJ458" s="295" t="str">
        <f t="shared" si="184"/>
        <v/>
      </c>
    </row>
    <row r="459" spans="1:45">
      <c r="A459" s="334"/>
      <c r="B459" s="8"/>
      <c r="C459" s="290" t="str">
        <f>IF(COMPTE1!$V459&lt;&gt;"",COMPTE1!$V459,IF(COMPTE1!$W459&lt;&gt;"",COMPTE1!$W459,IF(COMPTE1!$X459&lt;&gt;"",COMPTE1!$X459,IF(COMPTE1!$AB459&lt;&gt;"",COMPTE1!$AB459,IF(COMPTE1!$AF459&lt;&gt;"",COMPTE1!$AF459,IF(COMPTE1!$AG459&lt;&gt;"",COMPTE1!$AG459,IF(COMPTE1!$AH459&lt;&gt;"",COMPTE1!$AH459,COMPTE1!$AC459)))))))</f>
        <v/>
      </c>
      <c r="D459" s="9"/>
      <c r="E459" s="308">
        <f t="shared" si="173"/>
        <v>0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319"/>
      <c r="U459" s="319"/>
      <c r="V459" s="289" t="str">
        <f t="shared" si="174"/>
        <v/>
      </c>
      <c r="W459" s="289" t="str">
        <f t="shared" si="175"/>
        <v/>
      </c>
      <c r="X459" s="289" t="str">
        <f t="shared" si="176"/>
        <v/>
      </c>
      <c r="Y459" s="290" t="str">
        <f t="shared" si="182"/>
        <v/>
      </c>
      <c r="Z459" s="290" t="str">
        <f t="shared" si="168"/>
        <v/>
      </c>
      <c r="AA459" s="290" t="str">
        <f t="shared" si="169"/>
        <v/>
      </c>
      <c r="AB459" s="293" t="str">
        <f t="shared" si="177"/>
        <v/>
      </c>
      <c r="AC459" s="293" t="str">
        <f t="shared" si="178"/>
        <v/>
      </c>
      <c r="AD459" s="293" t="str">
        <f t="shared" si="170"/>
        <v/>
      </c>
      <c r="AE459" s="293" t="str">
        <f t="shared" si="171"/>
        <v/>
      </c>
      <c r="AF459" s="295" t="str">
        <f t="shared" si="179"/>
        <v/>
      </c>
      <c r="AG459" s="295" t="str">
        <f t="shared" si="180"/>
        <v/>
      </c>
      <c r="AH459" s="295" t="str">
        <f t="shared" si="181"/>
        <v/>
      </c>
      <c r="AI459" s="295" t="str">
        <f t="shared" si="183"/>
        <v/>
      </c>
      <c r="AJ459" s="295" t="str">
        <f t="shared" si="184"/>
        <v/>
      </c>
    </row>
    <row r="460" spans="1:45">
      <c r="A460" s="334"/>
      <c r="B460" s="8"/>
      <c r="C460" s="290" t="str">
        <f>IF(COMPTE1!$V460&lt;&gt;"",COMPTE1!$V460,IF(COMPTE1!$W460&lt;&gt;"",COMPTE1!$W460,IF(COMPTE1!$X460&lt;&gt;"",COMPTE1!$X460,IF(COMPTE1!$AB460&lt;&gt;"",COMPTE1!$AB460,IF(COMPTE1!$AF460&lt;&gt;"",COMPTE1!$AF460,IF(COMPTE1!$AG460&lt;&gt;"",COMPTE1!$AG460,IF(COMPTE1!$AH460&lt;&gt;"",COMPTE1!$AH460,COMPTE1!$AC460)))))))</f>
        <v/>
      </c>
      <c r="D460" s="9"/>
      <c r="E460" s="308">
        <f t="shared" si="173"/>
        <v>0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319"/>
      <c r="U460" s="319"/>
      <c r="V460" s="289" t="str">
        <f t="shared" si="174"/>
        <v/>
      </c>
      <c r="W460" s="289" t="str">
        <f t="shared" si="175"/>
        <v/>
      </c>
      <c r="X460" s="289" t="str">
        <f t="shared" si="176"/>
        <v/>
      </c>
      <c r="Y460" s="290" t="str">
        <f t="shared" si="182"/>
        <v/>
      </c>
      <c r="Z460" s="290" t="str">
        <f t="shared" si="168"/>
        <v/>
      </c>
      <c r="AA460" s="290" t="str">
        <f t="shared" si="169"/>
        <v/>
      </c>
      <c r="AB460" s="293" t="str">
        <f t="shared" si="177"/>
        <v/>
      </c>
      <c r="AC460" s="293" t="str">
        <f t="shared" si="178"/>
        <v/>
      </c>
      <c r="AD460" s="293" t="str">
        <f t="shared" si="170"/>
        <v/>
      </c>
      <c r="AE460" s="293" t="str">
        <f t="shared" si="171"/>
        <v/>
      </c>
      <c r="AF460" s="295" t="str">
        <f t="shared" si="179"/>
        <v/>
      </c>
      <c r="AG460" s="295" t="str">
        <f t="shared" si="180"/>
        <v/>
      </c>
      <c r="AH460" s="295" t="str">
        <f t="shared" si="181"/>
        <v/>
      </c>
      <c r="AI460" s="295" t="str">
        <f t="shared" si="183"/>
        <v/>
      </c>
      <c r="AJ460" s="295" t="str">
        <f t="shared" si="184"/>
        <v/>
      </c>
    </row>
    <row r="461" spans="1:45">
      <c r="A461" s="334"/>
      <c r="B461" s="8"/>
      <c r="C461" s="290" t="str">
        <f>IF(COMPTE1!$V461&lt;&gt;"",COMPTE1!$V461,IF(COMPTE1!$W461&lt;&gt;"",COMPTE1!$W461,IF(COMPTE1!$X461&lt;&gt;"",COMPTE1!$X461,IF(COMPTE1!$AB461&lt;&gt;"",COMPTE1!$AB461,IF(COMPTE1!$AF461&lt;&gt;"",COMPTE1!$AF461,IF(COMPTE1!$AG461&lt;&gt;"",COMPTE1!$AG461,IF(COMPTE1!$AH461&lt;&gt;"",COMPTE1!$AH461,COMPTE1!$AC461)))))))</f>
        <v/>
      </c>
      <c r="D461" s="9"/>
      <c r="E461" s="308">
        <f t="shared" si="173"/>
        <v>0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319"/>
      <c r="U461" s="319"/>
      <c r="V461" s="289" t="str">
        <f t="shared" si="174"/>
        <v/>
      </c>
      <c r="W461" s="289" t="str">
        <f t="shared" si="175"/>
        <v/>
      </c>
      <c r="X461" s="289" t="str">
        <f t="shared" si="176"/>
        <v/>
      </c>
      <c r="Y461" s="290" t="str">
        <f t="shared" si="182"/>
        <v/>
      </c>
      <c r="Z461" s="290" t="str">
        <f t="shared" si="168"/>
        <v/>
      </c>
      <c r="AA461" s="290" t="str">
        <f t="shared" si="169"/>
        <v/>
      </c>
      <c r="AB461" s="293" t="str">
        <f t="shared" si="177"/>
        <v/>
      </c>
      <c r="AC461" s="293" t="str">
        <f t="shared" si="178"/>
        <v/>
      </c>
      <c r="AD461" s="293" t="str">
        <f t="shared" si="170"/>
        <v/>
      </c>
      <c r="AE461" s="293" t="str">
        <f t="shared" si="171"/>
        <v/>
      </c>
      <c r="AF461" s="295" t="str">
        <f t="shared" si="179"/>
        <v/>
      </c>
      <c r="AG461" s="295" t="str">
        <f t="shared" si="180"/>
        <v/>
      </c>
      <c r="AH461" s="295" t="str">
        <f t="shared" si="181"/>
        <v/>
      </c>
      <c r="AI461" s="295" t="str">
        <f t="shared" si="183"/>
        <v/>
      </c>
      <c r="AJ461" s="295" t="str">
        <f t="shared" si="184"/>
        <v/>
      </c>
    </row>
    <row r="462" spans="1:45">
      <c r="A462" s="334"/>
      <c r="B462" s="8"/>
      <c r="C462" s="290" t="str">
        <f>IF(COMPTE1!$V462&lt;&gt;"",COMPTE1!$V462,IF(COMPTE1!$W462&lt;&gt;"",COMPTE1!$W462,IF(COMPTE1!$X462&lt;&gt;"",COMPTE1!$X462,IF(COMPTE1!$AB462&lt;&gt;"",COMPTE1!$AB462,IF(COMPTE1!$AF462&lt;&gt;"",COMPTE1!$AF462,IF(COMPTE1!$AG462&lt;&gt;"",COMPTE1!$AG462,IF(COMPTE1!$AH462&lt;&gt;"",COMPTE1!$AH462,COMPTE1!$AC462)))))))</f>
        <v/>
      </c>
      <c r="D462" s="9"/>
      <c r="E462" s="308">
        <f t="shared" si="173"/>
        <v>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319"/>
      <c r="U462" s="319"/>
      <c r="V462" s="289" t="str">
        <f t="shared" si="174"/>
        <v/>
      </c>
      <c r="W462" s="289" t="str">
        <f t="shared" si="175"/>
        <v/>
      </c>
      <c r="X462" s="289" t="str">
        <f t="shared" si="176"/>
        <v/>
      </c>
      <c r="Y462" s="290" t="str">
        <f t="shared" si="182"/>
        <v/>
      </c>
      <c r="Z462" s="290" t="str">
        <f t="shared" si="168"/>
        <v/>
      </c>
      <c r="AA462" s="290" t="str">
        <f t="shared" si="169"/>
        <v/>
      </c>
      <c r="AB462" s="293" t="str">
        <f t="shared" si="177"/>
        <v/>
      </c>
      <c r="AC462" s="293" t="str">
        <f t="shared" si="178"/>
        <v/>
      </c>
      <c r="AD462" s="293" t="str">
        <f t="shared" si="170"/>
        <v/>
      </c>
      <c r="AE462" s="293" t="str">
        <f t="shared" si="171"/>
        <v/>
      </c>
      <c r="AF462" s="295" t="str">
        <f t="shared" si="179"/>
        <v/>
      </c>
      <c r="AG462" s="295" t="str">
        <f t="shared" si="180"/>
        <v/>
      </c>
      <c r="AH462" s="295" t="str">
        <f t="shared" si="181"/>
        <v/>
      </c>
      <c r="AI462" s="295" t="str">
        <f t="shared" si="183"/>
        <v/>
      </c>
      <c r="AJ462" s="295" t="str">
        <f t="shared" si="184"/>
        <v/>
      </c>
    </row>
    <row r="463" spans="1:45">
      <c r="A463" s="334"/>
      <c r="B463" s="8"/>
      <c r="C463" s="290" t="str">
        <f>IF(COMPTE1!$V463&lt;&gt;"",COMPTE1!$V463,IF(COMPTE1!$W463&lt;&gt;"",COMPTE1!$W463,IF(COMPTE1!$X463&lt;&gt;"",COMPTE1!$X463,IF(COMPTE1!$AB463&lt;&gt;"",COMPTE1!$AB463,IF(COMPTE1!$AF463&lt;&gt;"",COMPTE1!$AF463,IF(COMPTE1!$AG463&lt;&gt;"",COMPTE1!$AG463,IF(COMPTE1!$AH463&lt;&gt;"",COMPTE1!$AH463,COMPTE1!$AC463)))))))</f>
        <v/>
      </c>
      <c r="D463" s="9"/>
      <c r="E463" s="308">
        <f t="shared" si="173"/>
        <v>0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319"/>
      <c r="U463" s="319"/>
      <c r="V463" s="289" t="str">
        <f t="shared" si="174"/>
        <v/>
      </c>
      <c r="W463" s="289" t="str">
        <f t="shared" si="175"/>
        <v/>
      </c>
      <c r="X463" s="289" t="str">
        <f t="shared" si="176"/>
        <v/>
      </c>
      <c r="Y463" s="290" t="str">
        <f t="shared" si="182"/>
        <v/>
      </c>
      <c r="Z463" s="290" t="str">
        <f t="shared" si="168"/>
        <v/>
      </c>
      <c r="AA463" s="290" t="str">
        <f t="shared" si="169"/>
        <v/>
      </c>
      <c r="AB463" s="293" t="str">
        <f t="shared" si="177"/>
        <v/>
      </c>
      <c r="AC463" s="293" t="str">
        <f t="shared" si="178"/>
        <v/>
      </c>
      <c r="AD463" s="293" t="str">
        <f t="shared" si="170"/>
        <v/>
      </c>
      <c r="AE463" s="293" t="str">
        <f t="shared" si="171"/>
        <v/>
      </c>
      <c r="AF463" s="295" t="str">
        <f t="shared" si="179"/>
        <v/>
      </c>
      <c r="AG463" s="295" t="str">
        <f t="shared" si="180"/>
        <v/>
      </c>
      <c r="AH463" s="295" t="str">
        <f t="shared" si="181"/>
        <v/>
      </c>
      <c r="AI463" s="295" t="str">
        <f t="shared" si="183"/>
        <v/>
      </c>
      <c r="AJ463" s="295" t="str">
        <f t="shared" si="184"/>
        <v/>
      </c>
    </row>
    <row r="464" spans="1:45">
      <c r="A464" s="334"/>
      <c r="B464" s="8"/>
      <c r="C464" s="290" t="str">
        <f>IF(COMPTE1!$V464&lt;&gt;"",COMPTE1!$V464,IF(COMPTE1!$W464&lt;&gt;"",COMPTE1!$W464,IF(COMPTE1!$X464&lt;&gt;"",COMPTE1!$X464,IF(COMPTE1!$AB464&lt;&gt;"",COMPTE1!$AB464,IF(COMPTE1!$AF464&lt;&gt;"",COMPTE1!$AF464,IF(COMPTE1!$AG464&lt;&gt;"",COMPTE1!$AG464,IF(COMPTE1!$AH464&lt;&gt;"",COMPTE1!$AH464,COMPTE1!$AC464)))))))</f>
        <v/>
      </c>
      <c r="D464" s="9"/>
      <c r="E464" s="308">
        <f t="shared" si="173"/>
        <v>0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319"/>
      <c r="U464" s="319"/>
      <c r="V464" s="289" t="str">
        <f t="shared" si="174"/>
        <v/>
      </c>
      <c r="W464" s="289" t="str">
        <f t="shared" si="175"/>
        <v/>
      </c>
      <c r="X464" s="289" t="str">
        <f t="shared" si="176"/>
        <v/>
      </c>
      <c r="Y464" s="290" t="str">
        <f t="shared" si="182"/>
        <v/>
      </c>
      <c r="Z464" s="290" t="str">
        <f t="shared" si="168"/>
        <v/>
      </c>
      <c r="AA464" s="290" t="str">
        <f t="shared" si="169"/>
        <v/>
      </c>
      <c r="AB464" s="293" t="str">
        <f t="shared" si="177"/>
        <v/>
      </c>
      <c r="AC464" s="293" t="str">
        <f t="shared" si="178"/>
        <v/>
      </c>
      <c r="AD464" s="293" t="str">
        <f t="shared" si="170"/>
        <v/>
      </c>
      <c r="AE464" s="293" t="str">
        <f t="shared" si="171"/>
        <v/>
      </c>
      <c r="AF464" s="295" t="str">
        <f t="shared" si="179"/>
        <v/>
      </c>
      <c r="AG464" s="295" t="str">
        <f t="shared" si="180"/>
        <v/>
      </c>
      <c r="AH464" s="295" t="str">
        <f t="shared" si="181"/>
        <v/>
      </c>
      <c r="AI464" s="295" t="str">
        <f t="shared" si="183"/>
        <v/>
      </c>
      <c r="AJ464" s="295" t="str">
        <f t="shared" si="184"/>
        <v/>
      </c>
    </row>
    <row r="465" spans="1:36">
      <c r="A465" s="334"/>
      <c r="B465" s="8"/>
      <c r="C465" s="290" t="str">
        <f>IF(COMPTE1!$V465&lt;&gt;"",COMPTE1!$V465,IF(COMPTE1!$W465&lt;&gt;"",COMPTE1!$W465,IF(COMPTE1!$X465&lt;&gt;"",COMPTE1!$X465,IF(COMPTE1!$AB465&lt;&gt;"",COMPTE1!$AB465,IF(COMPTE1!$AF465&lt;&gt;"",COMPTE1!$AF465,IF(COMPTE1!$AG465&lt;&gt;"",COMPTE1!$AG465,IF(COMPTE1!$AH465&lt;&gt;"",COMPTE1!$AH465,COMPTE1!$AC465)))))))</f>
        <v/>
      </c>
      <c r="D465" s="9"/>
      <c r="E465" s="308">
        <f t="shared" si="173"/>
        <v>0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319"/>
      <c r="U465" s="319"/>
      <c r="V465" s="289" t="str">
        <f t="shared" si="174"/>
        <v/>
      </c>
      <c r="W465" s="289" t="str">
        <f t="shared" si="175"/>
        <v/>
      </c>
      <c r="X465" s="289" t="str">
        <f t="shared" si="176"/>
        <v/>
      </c>
      <c r="Y465" s="290" t="str">
        <f t="shared" si="182"/>
        <v/>
      </c>
      <c r="Z465" s="290" t="str">
        <f t="shared" si="168"/>
        <v/>
      </c>
      <c r="AA465" s="290" t="str">
        <f t="shared" si="169"/>
        <v/>
      </c>
      <c r="AB465" s="293" t="str">
        <f t="shared" si="177"/>
        <v/>
      </c>
      <c r="AC465" s="293" t="str">
        <f t="shared" si="178"/>
        <v/>
      </c>
      <c r="AD465" s="293" t="str">
        <f t="shared" si="170"/>
        <v/>
      </c>
      <c r="AE465" s="293" t="str">
        <f t="shared" si="171"/>
        <v/>
      </c>
      <c r="AF465" s="295" t="str">
        <f t="shared" si="179"/>
        <v/>
      </c>
      <c r="AG465" s="295" t="str">
        <f t="shared" si="180"/>
        <v/>
      </c>
      <c r="AH465" s="295" t="str">
        <f t="shared" si="181"/>
        <v/>
      </c>
      <c r="AI465" s="295" t="str">
        <f t="shared" si="183"/>
        <v/>
      </c>
      <c r="AJ465" s="295" t="str">
        <f t="shared" si="184"/>
        <v/>
      </c>
    </row>
    <row r="466" spans="1:36">
      <c r="A466" s="334"/>
      <c r="B466" s="8"/>
      <c r="C466" s="290" t="str">
        <f>IF(COMPTE1!$V466&lt;&gt;"",COMPTE1!$V466,IF(COMPTE1!$W466&lt;&gt;"",COMPTE1!$W466,IF(COMPTE1!$X466&lt;&gt;"",COMPTE1!$X466,IF(COMPTE1!$AB466&lt;&gt;"",COMPTE1!$AB466,IF(COMPTE1!$AF466&lt;&gt;"",COMPTE1!$AF466,IF(COMPTE1!$AG466&lt;&gt;"",COMPTE1!$AG466,IF(COMPTE1!$AH466&lt;&gt;"",COMPTE1!$AH466,COMPTE1!$AC466)))))))</f>
        <v/>
      </c>
      <c r="D466" s="9"/>
      <c r="E466" s="308">
        <f t="shared" si="173"/>
        <v>0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319"/>
      <c r="U466" s="319"/>
      <c r="V466" s="289" t="str">
        <f t="shared" si="174"/>
        <v/>
      </c>
      <c r="W466" s="289" t="str">
        <f t="shared" si="175"/>
        <v/>
      </c>
      <c r="X466" s="289" t="str">
        <f t="shared" si="176"/>
        <v/>
      </c>
      <c r="Y466" s="290" t="str">
        <f t="shared" si="182"/>
        <v/>
      </c>
      <c r="Z466" s="290" t="str">
        <f t="shared" si="168"/>
        <v/>
      </c>
      <c r="AA466" s="290" t="str">
        <f t="shared" si="169"/>
        <v/>
      </c>
      <c r="AB466" s="293" t="str">
        <f t="shared" si="177"/>
        <v/>
      </c>
      <c r="AC466" s="293" t="str">
        <f t="shared" si="178"/>
        <v/>
      </c>
      <c r="AD466" s="293" t="str">
        <f t="shared" si="170"/>
        <v/>
      </c>
      <c r="AE466" s="293" t="str">
        <f t="shared" si="171"/>
        <v/>
      </c>
      <c r="AF466" s="295" t="str">
        <f t="shared" si="179"/>
        <v/>
      </c>
      <c r="AG466" s="295" t="str">
        <f t="shared" si="180"/>
        <v/>
      </c>
      <c r="AH466" s="295" t="str">
        <f t="shared" si="181"/>
        <v/>
      </c>
      <c r="AI466" s="295" t="str">
        <f t="shared" si="183"/>
        <v/>
      </c>
      <c r="AJ466" s="295" t="str">
        <f t="shared" si="184"/>
        <v/>
      </c>
    </row>
    <row r="467" spans="1:36">
      <c r="A467" s="334"/>
      <c r="B467" s="8"/>
      <c r="C467" s="290" t="str">
        <f>IF(COMPTE1!$V467&lt;&gt;"",COMPTE1!$V467,IF(COMPTE1!$W467&lt;&gt;"",COMPTE1!$W467,IF(COMPTE1!$X467&lt;&gt;"",COMPTE1!$X467,IF(COMPTE1!$AB467&lt;&gt;"",COMPTE1!$AB467,IF(COMPTE1!$AF467&lt;&gt;"",COMPTE1!$AF467,IF(COMPTE1!$AG467&lt;&gt;"",COMPTE1!$AG467,IF(COMPTE1!$AH467&lt;&gt;"",COMPTE1!$AH467,COMPTE1!$AC467)))))))</f>
        <v/>
      </c>
      <c r="D467" s="9"/>
      <c r="E467" s="308">
        <f t="shared" si="173"/>
        <v>0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319"/>
      <c r="U467" s="319"/>
      <c r="V467" s="289" t="str">
        <f t="shared" si="174"/>
        <v/>
      </c>
      <c r="W467" s="289" t="str">
        <f t="shared" si="175"/>
        <v/>
      </c>
      <c r="X467" s="289" t="str">
        <f t="shared" si="176"/>
        <v/>
      </c>
      <c r="Y467" s="290" t="str">
        <f t="shared" si="182"/>
        <v/>
      </c>
      <c r="Z467" s="290" t="str">
        <f t="shared" si="168"/>
        <v/>
      </c>
      <c r="AA467" s="290" t="str">
        <f t="shared" si="169"/>
        <v/>
      </c>
      <c r="AB467" s="293" t="str">
        <f t="shared" si="177"/>
        <v/>
      </c>
      <c r="AC467" s="293" t="str">
        <f t="shared" si="178"/>
        <v/>
      </c>
      <c r="AD467" s="293" t="str">
        <f t="shared" si="170"/>
        <v/>
      </c>
      <c r="AE467" s="293" t="str">
        <f t="shared" si="171"/>
        <v/>
      </c>
      <c r="AF467" s="295" t="str">
        <f t="shared" si="179"/>
        <v/>
      </c>
      <c r="AG467" s="295" t="str">
        <f t="shared" si="180"/>
        <v/>
      </c>
      <c r="AH467" s="295" t="str">
        <f t="shared" si="181"/>
        <v/>
      </c>
      <c r="AI467" s="295" t="str">
        <f t="shared" si="183"/>
        <v/>
      </c>
      <c r="AJ467" s="295" t="str">
        <f t="shared" si="184"/>
        <v/>
      </c>
    </row>
    <row r="468" spans="1:36">
      <c r="A468" s="334"/>
      <c r="B468" s="8"/>
      <c r="C468" s="290" t="str">
        <f>IF(COMPTE1!$V468&lt;&gt;"",COMPTE1!$V468,IF(COMPTE1!$W468&lt;&gt;"",COMPTE1!$W468,IF(COMPTE1!$X468&lt;&gt;"",COMPTE1!$X468,IF(COMPTE1!$AB468&lt;&gt;"",COMPTE1!$AB468,IF(COMPTE1!$AF468&lt;&gt;"",COMPTE1!$AF468,IF(COMPTE1!$AG468&lt;&gt;"",COMPTE1!$AG468,IF(COMPTE1!$AH468&lt;&gt;"",COMPTE1!$AH468,COMPTE1!$AC468)))))))</f>
        <v/>
      </c>
      <c r="D468" s="9"/>
      <c r="E468" s="308">
        <f t="shared" si="173"/>
        <v>0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319"/>
      <c r="U468" s="319"/>
      <c r="V468" s="289" t="str">
        <f t="shared" si="174"/>
        <v/>
      </c>
      <c r="W468" s="289" t="str">
        <f t="shared" si="175"/>
        <v/>
      </c>
      <c r="X468" s="289" t="str">
        <f t="shared" si="176"/>
        <v/>
      </c>
      <c r="Y468" s="290" t="str">
        <f t="shared" si="182"/>
        <v/>
      </c>
      <c r="Z468" s="290" t="str">
        <f t="shared" si="168"/>
        <v/>
      </c>
      <c r="AA468" s="290" t="str">
        <f t="shared" si="169"/>
        <v/>
      </c>
      <c r="AB468" s="293" t="str">
        <f t="shared" si="177"/>
        <v/>
      </c>
      <c r="AC468" s="293" t="str">
        <f t="shared" si="178"/>
        <v/>
      </c>
      <c r="AD468" s="293" t="str">
        <f t="shared" si="170"/>
        <v/>
      </c>
      <c r="AE468" s="293" t="str">
        <f t="shared" si="171"/>
        <v/>
      </c>
      <c r="AF468" s="295" t="str">
        <f t="shared" si="179"/>
        <v/>
      </c>
      <c r="AG468" s="295" t="str">
        <f t="shared" si="180"/>
        <v/>
      </c>
      <c r="AH468" s="295" t="str">
        <f t="shared" si="181"/>
        <v/>
      </c>
      <c r="AI468" s="295" t="str">
        <f t="shared" si="183"/>
        <v/>
      </c>
      <c r="AJ468" s="295" t="str">
        <f t="shared" si="184"/>
        <v/>
      </c>
    </row>
    <row r="469" spans="1:36">
      <c r="A469" s="334"/>
      <c r="B469" s="8"/>
      <c r="C469" s="290" t="str">
        <f>IF(COMPTE1!$V469&lt;&gt;"",COMPTE1!$V469,IF(COMPTE1!$W469&lt;&gt;"",COMPTE1!$W469,IF(COMPTE1!$X469&lt;&gt;"",COMPTE1!$X469,IF(COMPTE1!$AB469&lt;&gt;"",COMPTE1!$AB469,IF(COMPTE1!$AF469&lt;&gt;"",COMPTE1!$AF469,IF(COMPTE1!$AG469&lt;&gt;"",COMPTE1!$AG469,IF(COMPTE1!$AH469&lt;&gt;"",COMPTE1!$AH469,COMPTE1!$AC469)))))))</f>
        <v/>
      </c>
      <c r="D469" s="9"/>
      <c r="E469" s="308">
        <f t="shared" si="173"/>
        <v>0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319"/>
      <c r="U469" s="319"/>
      <c r="V469" s="289" t="str">
        <f t="shared" si="174"/>
        <v/>
      </c>
      <c r="W469" s="289" t="str">
        <f t="shared" si="175"/>
        <v/>
      </c>
      <c r="X469" s="289" t="str">
        <f t="shared" si="176"/>
        <v/>
      </c>
      <c r="Y469" s="290" t="str">
        <f t="shared" si="182"/>
        <v/>
      </c>
      <c r="Z469" s="290" t="str">
        <f t="shared" si="168"/>
        <v/>
      </c>
      <c r="AA469" s="290" t="str">
        <f t="shared" si="169"/>
        <v/>
      </c>
      <c r="AB469" s="293" t="str">
        <f t="shared" si="177"/>
        <v/>
      </c>
      <c r="AC469" s="293" t="str">
        <f t="shared" si="178"/>
        <v/>
      </c>
      <c r="AD469" s="293" t="str">
        <f t="shared" si="170"/>
        <v/>
      </c>
      <c r="AE469" s="293" t="str">
        <f t="shared" si="171"/>
        <v/>
      </c>
      <c r="AF469" s="295" t="str">
        <f t="shared" si="179"/>
        <v/>
      </c>
      <c r="AG469" s="295" t="str">
        <f t="shared" si="180"/>
        <v/>
      </c>
      <c r="AH469" s="295" t="str">
        <f t="shared" si="181"/>
        <v/>
      </c>
      <c r="AI469" s="295" t="str">
        <f t="shared" si="183"/>
        <v/>
      </c>
      <c r="AJ469" s="295" t="str">
        <f t="shared" si="184"/>
        <v/>
      </c>
    </row>
    <row r="470" spans="1:36">
      <c r="A470" s="334"/>
      <c r="B470" s="8"/>
      <c r="C470" s="290" t="str">
        <f>IF(COMPTE1!$V470&lt;&gt;"",COMPTE1!$V470,IF(COMPTE1!$W470&lt;&gt;"",COMPTE1!$W470,IF(COMPTE1!$X470&lt;&gt;"",COMPTE1!$X470,IF(COMPTE1!$AB470&lt;&gt;"",COMPTE1!$AB470,IF(COMPTE1!$AF470&lt;&gt;"",COMPTE1!$AF470,IF(COMPTE1!$AG470&lt;&gt;"",COMPTE1!$AG470,IF(COMPTE1!$AH470&lt;&gt;"",COMPTE1!$AH470,COMPTE1!$AC470)))))))</f>
        <v/>
      </c>
      <c r="D470" s="9"/>
      <c r="E470" s="308">
        <f t="shared" si="173"/>
        <v>0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319"/>
      <c r="U470" s="319"/>
      <c r="V470" s="289" t="str">
        <f t="shared" si="174"/>
        <v/>
      </c>
      <c r="W470" s="289" t="str">
        <f t="shared" si="175"/>
        <v/>
      </c>
      <c r="X470" s="289" t="str">
        <f t="shared" si="176"/>
        <v/>
      </c>
      <c r="Y470" s="290" t="str">
        <f t="shared" si="182"/>
        <v/>
      </c>
      <c r="Z470" s="290" t="str">
        <f t="shared" si="168"/>
        <v/>
      </c>
      <c r="AA470" s="290" t="str">
        <f t="shared" si="169"/>
        <v/>
      </c>
      <c r="AB470" s="293" t="str">
        <f t="shared" si="177"/>
        <v/>
      </c>
      <c r="AC470" s="293" t="str">
        <f t="shared" si="178"/>
        <v/>
      </c>
      <c r="AD470" s="293" t="str">
        <f t="shared" si="170"/>
        <v/>
      </c>
      <c r="AE470" s="293" t="str">
        <f t="shared" si="171"/>
        <v/>
      </c>
      <c r="AF470" s="295" t="str">
        <f t="shared" si="179"/>
        <v/>
      </c>
      <c r="AG470" s="295" t="str">
        <f t="shared" si="180"/>
        <v/>
      </c>
      <c r="AH470" s="295" t="str">
        <f t="shared" si="181"/>
        <v/>
      </c>
      <c r="AI470" s="295" t="str">
        <f t="shared" si="183"/>
        <v/>
      </c>
      <c r="AJ470" s="295" t="str">
        <f t="shared" si="184"/>
        <v/>
      </c>
    </row>
    <row r="471" spans="1:36">
      <c r="A471" s="334"/>
      <c r="B471" s="8"/>
      <c r="C471" s="290" t="str">
        <f>IF(COMPTE1!$V471&lt;&gt;"",COMPTE1!$V471,IF(COMPTE1!$W471&lt;&gt;"",COMPTE1!$W471,IF(COMPTE1!$X471&lt;&gt;"",COMPTE1!$X471,IF(COMPTE1!$AB471&lt;&gt;"",COMPTE1!$AB471,IF(COMPTE1!$AF471&lt;&gt;"",COMPTE1!$AF471,IF(COMPTE1!$AG471&lt;&gt;"",COMPTE1!$AG471,IF(COMPTE1!$AH471&lt;&gt;"",COMPTE1!$AH471,COMPTE1!$AC471)))))))</f>
        <v/>
      </c>
      <c r="D471" s="9"/>
      <c r="E471" s="308">
        <f t="shared" si="173"/>
        <v>0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319"/>
      <c r="U471" s="319"/>
      <c r="V471" s="289" t="str">
        <f t="shared" si="174"/>
        <v/>
      </c>
      <c r="W471" s="289" t="str">
        <f t="shared" si="175"/>
        <v/>
      </c>
      <c r="X471" s="289" t="str">
        <f t="shared" si="176"/>
        <v/>
      </c>
      <c r="Y471" s="290" t="str">
        <f t="shared" si="182"/>
        <v/>
      </c>
      <c r="Z471" s="290" t="str">
        <f t="shared" si="168"/>
        <v/>
      </c>
      <c r="AA471" s="290" t="str">
        <f t="shared" si="169"/>
        <v/>
      </c>
      <c r="AB471" s="293" t="str">
        <f t="shared" si="177"/>
        <v/>
      </c>
      <c r="AC471" s="293" t="str">
        <f t="shared" si="178"/>
        <v/>
      </c>
      <c r="AD471" s="293" t="str">
        <f t="shared" si="170"/>
        <v/>
      </c>
      <c r="AE471" s="293" t="str">
        <f t="shared" si="171"/>
        <v/>
      </c>
      <c r="AF471" s="295" t="str">
        <f t="shared" si="179"/>
        <v/>
      </c>
      <c r="AG471" s="295" t="str">
        <f t="shared" si="180"/>
        <v/>
      </c>
      <c r="AH471" s="295" t="str">
        <f t="shared" si="181"/>
        <v/>
      </c>
      <c r="AI471" s="295" t="str">
        <f t="shared" si="183"/>
        <v/>
      </c>
      <c r="AJ471" s="295" t="str">
        <f t="shared" si="184"/>
        <v/>
      </c>
    </row>
    <row r="472" spans="1:36">
      <c r="A472" s="334"/>
      <c r="B472" s="8"/>
      <c r="C472" s="290" t="str">
        <f>IF(COMPTE1!$V472&lt;&gt;"",COMPTE1!$V472,IF(COMPTE1!$W472&lt;&gt;"",COMPTE1!$W472,IF(COMPTE1!$X472&lt;&gt;"",COMPTE1!$X472,IF(COMPTE1!$AB472&lt;&gt;"",COMPTE1!$AB472,IF(COMPTE1!$AF472&lt;&gt;"",COMPTE1!$AF472,IF(COMPTE1!$AG472&lt;&gt;"",COMPTE1!$AG472,IF(COMPTE1!$AH472&lt;&gt;"",COMPTE1!$AH472,COMPTE1!$AC472)))))))</f>
        <v/>
      </c>
      <c r="D472" s="9"/>
      <c r="E472" s="308">
        <f t="shared" si="173"/>
        <v>0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319"/>
      <c r="U472" s="319"/>
      <c r="V472" s="289" t="str">
        <f t="shared" si="174"/>
        <v/>
      </c>
      <c r="W472" s="289" t="str">
        <f t="shared" si="175"/>
        <v/>
      </c>
      <c r="X472" s="289" t="str">
        <f t="shared" si="176"/>
        <v/>
      </c>
      <c r="Y472" s="290" t="str">
        <f t="shared" si="182"/>
        <v/>
      </c>
      <c r="Z472" s="290" t="str">
        <f t="shared" si="168"/>
        <v/>
      </c>
      <c r="AA472" s="290" t="str">
        <f t="shared" si="169"/>
        <v/>
      </c>
      <c r="AB472" s="293" t="str">
        <f t="shared" si="177"/>
        <v/>
      </c>
      <c r="AC472" s="293" t="str">
        <f t="shared" si="178"/>
        <v/>
      </c>
      <c r="AD472" s="293" t="str">
        <f t="shared" si="170"/>
        <v/>
      </c>
      <c r="AE472" s="293" t="str">
        <f t="shared" si="171"/>
        <v/>
      </c>
      <c r="AF472" s="295" t="str">
        <f t="shared" si="179"/>
        <v/>
      </c>
      <c r="AG472" s="295" t="str">
        <f t="shared" si="180"/>
        <v/>
      </c>
      <c r="AH472" s="295" t="str">
        <f t="shared" si="181"/>
        <v/>
      </c>
      <c r="AI472" s="295" t="str">
        <f t="shared" si="183"/>
        <v/>
      </c>
      <c r="AJ472" s="295" t="str">
        <f t="shared" si="184"/>
        <v/>
      </c>
    </row>
    <row r="473" spans="1:36">
      <c r="A473" s="334"/>
      <c r="B473" s="8"/>
      <c r="C473" s="290" t="str">
        <f>IF(COMPTE1!$V473&lt;&gt;"",COMPTE1!$V473,IF(COMPTE1!$W473&lt;&gt;"",COMPTE1!$W473,IF(COMPTE1!$X473&lt;&gt;"",COMPTE1!$X473,IF(COMPTE1!$AB473&lt;&gt;"",COMPTE1!$AB473,IF(COMPTE1!$AF473&lt;&gt;"",COMPTE1!$AF473,IF(COMPTE1!$AG473&lt;&gt;"",COMPTE1!$AG473,IF(COMPTE1!$AH473&lt;&gt;"",COMPTE1!$AH473,COMPTE1!$AC473)))))))</f>
        <v/>
      </c>
      <c r="D473" s="9"/>
      <c r="E473" s="308">
        <f t="shared" si="173"/>
        <v>0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319"/>
      <c r="U473" s="319"/>
      <c r="V473" s="289" t="str">
        <f t="shared" si="174"/>
        <v/>
      </c>
      <c r="W473" s="289" t="str">
        <f t="shared" si="175"/>
        <v/>
      </c>
      <c r="X473" s="289" t="str">
        <f t="shared" si="176"/>
        <v/>
      </c>
      <c r="Y473" s="290" t="str">
        <f t="shared" si="182"/>
        <v/>
      </c>
      <c r="Z473" s="290" t="str">
        <f t="shared" si="168"/>
        <v/>
      </c>
      <c r="AA473" s="290" t="str">
        <f t="shared" si="169"/>
        <v/>
      </c>
      <c r="AB473" s="293" t="str">
        <f t="shared" si="177"/>
        <v/>
      </c>
      <c r="AC473" s="293" t="str">
        <f t="shared" si="178"/>
        <v/>
      </c>
      <c r="AD473" s="293" t="str">
        <f t="shared" si="170"/>
        <v/>
      </c>
      <c r="AE473" s="293" t="str">
        <f t="shared" si="171"/>
        <v/>
      </c>
      <c r="AF473" s="295" t="str">
        <f t="shared" si="179"/>
        <v/>
      </c>
      <c r="AG473" s="295" t="str">
        <f t="shared" si="180"/>
        <v/>
      </c>
      <c r="AH473" s="295" t="str">
        <f t="shared" si="181"/>
        <v/>
      </c>
      <c r="AI473" s="295" t="str">
        <f t="shared" si="183"/>
        <v/>
      </c>
      <c r="AJ473" s="295" t="str">
        <f t="shared" si="184"/>
        <v/>
      </c>
    </row>
    <row r="474" spans="1:36">
      <c r="A474" s="334"/>
      <c r="B474" s="8"/>
      <c r="C474" s="290" t="str">
        <f>IF(COMPTE1!$V474&lt;&gt;"",COMPTE1!$V474,IF(COMPTE1!$W474&lt;&gt;"",COMPTE1!$W474,IF(COMPTE1!$X474&lt;&gt;"",COMPTE1!$X474,IF(COMPTE1!$AB474&lt;&gt;"",COMPTE1!$AB474,IF(COMPTE1!$AF474&lt;&gt;"",COMPTE1!$AF474,IF(COMPTE1!$AG474&lt;&gt;"",COMPTE1!$AG474,IF(COMPTE1!$AH474&lt;&gt;"",COMPTE1!$AH474,COMPTE1!$AC474)))))))</f>
        <v/>
      </c>
      <c r="D474" s="9"/>
      <c r="E474" s="308">
        <f t="shared" si="173"/>
        <v>0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319"/>
      <c r="U474" s="319"/>
      <c r="V474" s="289" t="str">
        <f t="shared" si="174"/>
        <v/>
      </c>
      <c r="W474" s="289" t="str">
        <f t="shared" si="175"/>
        <v/>
      </c>
      <c r="X474" s="289" t="str">
        <f t="shared" si="176"/>
        <v/>
      </c>
      <c r="Y474" s="290" t="str">
        <f t="shared" si="182"/>
        <v/>
      </c>
      <c r="Z474" s="290" t="str">
        <f t="shared" si="168"/>
        <v/>
      </c>
      <c r="AA474" s="290" t="str">
        <f t="shared" si="169"/>
        <v/>
      </c>
      <c r="AB474" s="293" t="str">
        <f t="shared" si="177"/>
        <v/>
      </c>
      <c r="AC474" s="293" t="str">
        <f t="shared" si="178"/>
        <v/>
      </c>
      <c r="AD474" s="293" t="str">
        <f t="shared" si="170"/>
        <v/>
      </c>
      <c r="AE474" s="293" t="str">
        <f t="shared" si="171"/>
        <v/>
      </c>
      <c r="AF474" s="295" t="str">
        <f t="shared" si="179"/>
        <v/>
      </c>
      <c r="AG474" s="295" t="str">
        <f t="shared" si="180"/>
        <v/>
      </c>
      <c r="AH474" s="295" t="str">
        <f t="shared" si="181"/>
        <v/>
      </c>
      <c r="AI474" s="295" t="str">
        <f t="shared" si="183"/>
        <v/>
      </c>
      <c r="AJ474" s="295" t="str">
        <f t="shared" si="184"/>
        <v/>
      </c>
    </row>
    <row r="475" spans="1:36">
      <c r="A475" s="334"/>
      <c r="B475" s="8"/>
      <c r="C475" s="290" t="str">
        <f>IF(COMPTE1!$V475&lt;&gt;"",COMPTE1!$V475,IF(COMPTE1!$W475&lt;&gt;"",COMPTE1!$W475,IF(COMPTE1!$X475&lt;&gt;"",COMPTE1!$X475,IF(COMPTE1!$AB475&lt;&gt;"",COMPTE1!$AB475,IF(COMPTE1!$AF475&lt;&gt;"",COMPTE1!$AF475,IF(COMPTE1!$AG475&lt;&gt;"",COMPTE1!$AG475,IF(COMPTE1!$AH475&lt;&gt;"",COMPTE1!$AH475,COMPTE1!$AC475)))))))</f>
        <v/>
      </c>
      <c r="D475" s="9"/>
      <c r="E475" s="308">
        <f t="shared" si="173"/>
        <v>0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319"/>
      <c r="U475" s="319"/>
      <c r="V475" s="289" t="str">
        <f t="shared" si="174"/>
        <v/>
      </c>
      <c r="W475" s="289" t="str">
        <f t="shared" si="175"/>
        <v/>
      </c>
      <c r="X475" s="289" t="str">
        <f t="shared" si="176"/>
        <v/>
      </c>
      <c r="Y475" s="290" t="str">
        <f t="shared" si="182"/>
        <v/>
      </c>
      <c r="Z475" s="290" t="str">
        <f t="shared" si="168"/>
        <v/>
      </c>
      <c r="AA475" s="290" t="str">
        <f t="shared" si="169"/>
        <v/>
      </c>
      <c r="AB475" s="293" t="str">
        <f t="shared" si="177"/>
        <v/>
      </c>
      <c r="AC475" s="293" t="str">
        <f t="shared" si="178"/>
        <v/>
      </c>
      <c r="AD475" s="293" t="str">
        <f t="shared" si="170"/>
        <v/>
      </c>
      <c r="AE475" s="293" t="str">
        <f t="shared" si="171"/>
        <v/>
      </c>
      <c r="AF475" s="295" t="str">
        <f t="shared" si="179"/>
        <v/>
      </c>
      <c r="AG475" s="295" t="str">
        <f t="shared" si="180"/>
        <v/>
      </c>
      <c r="AH475" s="295" t="str">
        <f t="shared" si="181"/>
        <v/>
      </c>
      <c r="AI475" s="295" t="str">
        <f t="shared" si="183"/>
        <v/>
      </c>
      <c r="AJ475" s="295" t="str">
        <f t="shared" si="184"/>
        <v/>
      </c>
    </row>
    <row r="476" spans="1:36">
      <c r="A476" s="334"/>
      <c r="B476" s="8"/>
      <c r="C476" s="290" t="str">
        <f>IF(COMPTE1!$V476&lt;&gt;"",COMPTE1!$V476,IF(COMPTE1!$W476&lt;&gt;"",COMPTE1!$W476,IF(COMPTE1!$X476&lt;&gt;"",COMPTE1!$X476,IF(COMPTE1!$AB476&lt;&gt;"",COMPTE1!$AB476,IF(COMPTE1!$AF476&lt;&gt;"",COMPTE1!$AF476,IF(COMPTE1!$AG476&lt;&gt;"",COMPTE1!$AG476,IF(COMPTE1!$AH476&lt;&gt;"",COMPTE1!$AH476,COMPTE1!$AC476)))))))</f>
        <v/>
      </c>
      <c r="D476" s="9"/>
      <c r="E476" s="308">
        <f t="shared" si="173"/>
        <v>0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319"/>
      <c r="U476" s="319"/>
      <c r="V476" s="289" t="str">
        <f t="shared" si="174"/>
        <v/>
      </c>
      <c r="W476" s="289" t="str">
        <f t="shared" si="175"/>
        <v/>
      </c>
      <c r="X476" s="289" t="str">
        <f t="shared" si="176"/>
        <v/>
      </c>
      <c r="Y476" s="290" t="str">
        <f t="shared" si="182"/>
        <v/>
      </c>
      <c r="Z476" s="290" t="str">
        <f t="shared" si="168"/>
        <v/>
      </c>
      <c r="AA476" s="290" t="str">
        <f t="shared" si="169"/>
        <v/>
      </c>
      <c r="AB476" s="293" t="str">
        <f t="shared" si="177"/>
        <v/>
      </c>
      <c r="AC476" s="293" t="str">
        <f t="shared" si="178"/>
        <v/>
      </c>
      <c r="AD476" s="293" t="str">
        <f t="shared" si="170"/>
        <v/>
      </c>
      <c r="AE476" s="293" t="str">
        <f t="shared" si="171"/>
        <v/>
      </c>
      <c r="AF476" s="295" t="str">
        <f t="shared" si="179"/>
        <v/>
      </c>
      <c r="AG476" s="295" t="str">
        <f t="shared" si="180"/>
        <v/>
      </c>
      <c r="AH476" s="295" t="str">
        <f t="shared" si="181"/>
        <v/>
      </c>
      <c r="AI476" s="295" t="str">
        <f t="shared" si="183"/>
        <v/>
      </c>
      <c r="AJ476" s="295" t="str">
        <f t="shared" si="184"/>
        <v/>
      </c>
    </row>
    <row r="477" spans="1:36">
      <c r="A477" s="334"/>
      <c r="B477" s="8"/>
      <c r="C477" s="290" t="str">
        <f>IF(COMPTE1!$V477&lt;&gt;"",COMPTE1!$V477,IF(COMPTE1!$W477&lt;&gt;"",COMPTE1!$W477,IF(COMPTE1!$X477&lt;&gt;"",COMPTE1!$X477,IF(COMPTE1!$AB477&lt;&gt;"",COMPTE1!$AB477,IF(COMPTE1!$AF477&lt;&gt;"",COMPTE1!$AF477,IF(COMPTE1!$AG477&lt;&gt;"",COMPTE1!$AG477,IF(COMPTE1!$AH477&lt;&gt;"",COMPTE1!$AH477,COMPTE1!$AC477)))))))</f>
        <v/>
      </c>
      <c r="D477" s="9"/>
      <c r="E477" s="308">
        <f t="shared" si="173"/>
        <v>0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319"/>
      <c r="U477" s="319"/>
      <c r="V477" s="289" t="str">
        <f t="shared" si="174"/>
        <v/>
      </c>
      <c r="W477" s="289" t="str">
        <f t="shared" si="175"/>
        <v/>
      </c>
      <c r="X477" s="289" t="str">
        <f t="shared" si="176"/>
        <v/>
      </c>
      <c r="Y477" s="290" t="str">
        <f t="shared" si="182"/>
        <v/>
      </c>
      <c r="Z477" s="290" t="str">
        <f t="shared" si="168"/>
        <v/>
      </c>
      <c r="AA477" s="290" t="str">
        <f t="shared" si="169"/>
        <v/>
      </c>
      <c r="AB477" s="293" t="str">
        <f t="shared" si="177"/>
        <v/>
      </c>
      <c r="AC477" s="293" t="str">
        <f t="shared" si="178"/>
        <v/>
      </c>
      <c r="AD477" s="293" t="str">
        <f t="shared" si="170"/>
        <v/>
      </c>
      <c r="AE477" s="293" t="str">
        <f t="shared" si="171"/>
        <v/>
      </c>
      <c r="AF477" s="295" t="str">
        <f t="shared" si="179"/>
        <v/>
      </c>
      <c r="AG477" s="295" t="str">
        <f t="shared" si="180"/>
        <v/>
      </c>
      <c r="AH477" s="295" t="str">
        <f t="shared" si="181"/>
        <v/>
      </c>
      <c r="AI477" s="295" t="str">
        <f t="shared" si="183"/>
        <v/>
      </c>
      <c r="AJ477" s="295" t="str">
        <f t="shared" si="184"/>
        <v/>
      </c>
    </row>
    <row r="478" spans="1:36">
      <c r="A478" s="334"/>
      <c r="B478" s="8"/>
      <c r="C478" s="290" t="str">
        <f>IF(COMPTE1!$V478&lt;&gt;"",COMPTE1!$V478,IF(COMPTE1!$W478&lt;&gt;"",COMPTE1!$W478,IF(COMPTE1!$X478&lt;&gt;"",COMPTE1!$X478,IF(COMPTE1!$AB478&lt;&gt;"",COMPTE1!$AB478,IF(COMPTE1!$AF478&lt;&gt;"",COMPTE1!$AF478,IF(COMPTE1!$AG478&lt;&gt;"",COMPTE1!$AG478,IF(COMPTE1!$AH478&lt;&gt;"",COMPTE1!$AH478,COMPTE1!$AC478)))))))</f>
        <v/>
      </c>
      <c r="D478" s="9"/>
      <c r="E478" s="308">
        <f t="shared" si="173"/>
        <v>0</v>
      </c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319"/>
      <c r="U478" s="319"/>
      <c r="V478" s="289" t="str">
        <f t="shared" si="174"/>
        <v/>
      </c>
      <c r="W478" s="289" t="str">
        <f t="shared" si="175"/>
        <v/>
      </c>
      <c r="X478" s="289" t="str">
        <f t="shared" si="176"/>
        <v/>
      </c>
      <c r="Y478" s="290" t="str">
        <f t="shared" si="182"/>
        <v/>
      </c>
      <c r="Z478" s="290" t="str">
        <f t="shared" si="168"/>
        <v/>
      </c>
      <c r="AA478" s="290" t="str">
        <f t="shared" si="169"/>
        <v/>
      </c>
      <c r="AB478" s="293" t="str">
        <f t="shared" si="177"/>
        <v/>
      </c>
      <c r="AC478" s="293" t="str">
        <f t="shared" si="178"/>
        <v/>
      </c>
      <c r="AD478" s="293" t="str">
        <f t="shared" si="170"/>
        <v/>
      </c>
      <c r="AE478" s="293" t="str">
        <f t="shared" si="171"/>
        <v/>
      </c>
      <c r="AF478" s="295" t="str">
        <f t="shared" si="179"/>
        <v/>
      </c>
      <c r="AG478" s="295" t="str">
        <f t="shared" si="180"/>
        <v/>
      </c>
      <c r="AH478" s="295" t="str">
        <f t="shared" si="181"/>
        <v/>
      </c>
      <c r="AI478" s="295" t="str">
        <f t="shared" si="183"/>
        <v/>
      </c>
      <c r="AJ478" s="295" t="str">
        <f t="shared" si="184"/>
        <v/>
      </c>
    </row>
    <row r="479" spans="1:36">
      <c r="A479" s="334"/>
      <c r="B479" s="8"/>
      <c r="C479" s="290" t="str">
        <f>IF(COMPTE1!$V479&lt;&gt;"",COMPTE1!$V479,IF(COMPTE1!$W479&lt;&gt;"",COMPTE1!$W479,IF(COMPTE1!$X479&lt;&gt;"",COMPTE1!$X479,IF(COMPTE1!$AB479&lt;&gt;"",COMPTE1!$AB479,IF(COMPTE1!$AF479&lt;&gt;"",COMPTE1!$AF479,IF(COMPTE1!$AG479&lt;&gt;"",COMPTE1!$AG479,IF(COMPTE1!$AH479&lt;&gt;"",COMPTE1!$AH479,COMPTE1!$AC479)))))))</f>
        <v/>
      </c>
      <c r="D479" s="9"/>
      <c r="E479" s="308">
        <f t="shared" si="173"/>
        <v>0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319"/>
      <c r="U479" s="319"/>
      <c r="V479" s="289" t="str">
        <f t="shared" si="174"/>
        <v/>
      </c>
      <c r="W479" s="289" t="str">
        <f t="shared" si="175"/>
        <v/>
      </c>
      <c r="X479" s="289" t="str">
        <f t="shared" si="176"/>
        <v/>
      </c>
      <c r="Y479" s="290" t="str">
        <f t="shared" si="182"/>
        <v/>
      </c>
      <c r="Z479" s="290" t="str">
        <f t="shared" si="168"/>
        <v/>
      </c>
      <c r="AA479" s="290" t="str">
        <f t="shared" si="169"/>
        <v/>
      </c>
      <c r="AB479" s="293" t="str">
        <f t="shared" si="177"/>
        <v/>
      </c>
      <c r="AC479" s="293" t="str">
        <f t="shared" si="178"/>
        <v/>
      </c>
      <c r="AD479" s="293" t="str">
        <f t="shared" si="170"/>
        <v/>
      </c>
      <c r="AE479" s="293" t="str">
        <f t="shared" si="171"/>
        <v/>
      </c>
      <c r="AF479" s="295" t="str">
        <f t="shared" si="179"/>
        <v/>
      </c>
      <c r="AG479" s="295" t="str">
        <f t="shared" si="180"/>
        <v/>
      </c>
      <c r="AH479" s="295" t="str">
        <f t="shared" si="181"/>
        <v/>
      </c>
      <c r="AI479" s="295" t="str">
        <f t="shared" si="183"/>
        <v/>
      </c>
      <c r="AJ479" s="295" t="str">
        <f t="shared" si="184"/>
        <v/>
      </c>
    </row>
    <row r="480" spans="1:36">
      <c r="A480" s="334"/>
      <c r="B480" s="8"/>
      <c r="C480" s="290" t="str">
        <f>IF(COMPTE1!$V480&lt;&gt;"",COMPTE1!$V480,IF(COMPTE1!$W480&lt;&gt;"",COMPTE1!$W480,IF(COMPTE1!$X480&lt;&gt;"",COMPTE1!$X480,IF(COMPTE1!$AB480&lt;&gt;"",COMPTE1!$AB480,IF(COMPTE1!$AF480&lt;&gt;"",COMPTE1!$AF480,IF(COMPTE1!$AG480&lt;&gt;"",COMPTE1!$AG480,IF(COMPTE1!$AH480&lt;&gt;"",COMPTE1!$AH480,COMPTE1!$AC480)))))))</f>
        <v/>
      </c>
      <c r="D480" s="9"/>
      <c r="E480" s="308">
        <f t="shared" si="173"/>
        <v>0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319"/>
      <c r="U480" s="319"/>
      <c r="V480" s="289" t="str">
        <f t="shared" si="174"/>
        <v/>
      </c>
      <c r="W480" s="289" t="str">
        <f t="shared" si="175"/>
        <v/>
      </c>
      <c r="X480" s="289" t="str">
        <f t="shared" si="176"/>
        <v/>
      </c>
      <c r="Y480" s="290" t="str">
        <f t="shared" si="182"/>
        <v/>
      </c>
      <c r="Z480" s="290" t="str">
        <f t="shared" si="168"/>
        <v/>
      </c>
      <c r="AA480" s="290" t="str">
        <f t="shared" si="169"/>
        <v/>
      </c>
      <c r="AB480" s="293" t="str">
        <f t="shared" si="177"/>
        <v/>
      </c>
      <c r="AC480" s="293" t="str">
        <f t="shared" si="178"/>
        <v/>
      </c>
      <c r="AD480" s="293" t="str">
        <f t="shared" si="170"/>
        <v/>
      </c>
      <c r="AE480" s="293" t="str">
        <f t="shared" si="171"/>
        <v/>
      </c>
      <c r="AF480" s="295" t="str">
        <f t="shared" si="179"/>
        <v/>
      </c>
      <c r="AG480" s="295" t="str">
        <f t="shared" si="180"/>
        <v/>
      </c>
      <c r="AH480" s="295" t="str">
        <f t="shared" si="181"/>
        <v/>
      </c>
      <c r="AI480" s="295" t="str">
        <f t="shared" si="183"/>
        <v/>
      </c>
      <c r="AJ480" s="295" t="str">
        <f t="shared" si="184"/>
        <v/>
      </c>
    </row>
    <row r="481" spans="1:36">
      <c r="A481" s="334"/>
      <c r="B481" s="8"/>
      <c r="C481" s="290" t="str">
        <f>IF(COMPTE1!$V481&lt;&gt;"",COMPTE1!$V481,IF(COMPTE1!$W481&lt;&gt;"",COMPTE1!$W481,IF(COMPTE1!$X481&lt;&gt;"",COMPTE1!$X481,IF(COMPTE1!$AB481&lt;&gt;"",COMPTE1!$AB481,IF(COMPTE1!$AF481&lt;&gt;"",COMPTE1!$AF481,IF(COMPTE1!$AG481&lt;&gt;"",COMPTE1!$AG481,IF(COMPTE1!$AH481&lt;&gt;"",COMPTE1!$AH481,COMPTE1!$AC481)))))))</f>
        <v/>
      </c>
      <c r="D481" s="9"/>
      <c r="E481" s="308">
        <f t="shared" si="173"/>
        <v>0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319"/>
      <c r="U481" s="319"/>
      <c r="V481" s="289" t="str">
        <f t="shared" si="174"/>
        <v/>
      </c>
      <c r="W481" s="289" t="str">
        <f t="shared" si="175"/>
        <v/>
      </c>
      <c r="X481" s="289" t="str">
        <f t="shared" si="176"/>
        <v/>
      </c>
      <c r="Y481" s="290" t="str">
        <f t="shared" si="182"/>
        <v/>
      </c>
      <c r="Z481" s="290" t="str">
        <f t="shared" si="168"/>
        <v/>
      </c>
      <c r="AA481" s="290" t="str">
        <f t="shared" si="169"/>
        <v/>
      </c>
      <c r="AB481" s="293" t="str">
        <f t="shared" si="177"/>
        <v/>
      </c>
      <c r="AC481" s="293" t="str">
        <f t="shared" si="178"/>
        <v/>
      </c>
      <c r="AD481" s="293" t="str">
        <f t="shared" si="170"/>
        <v/>
      </c>
      <c r="AE481" s="293" t="str">
        <f t="shared" si="171"/>
        <v/>
      </c>
      <c r="AF481" s="295" t="str">
        <f t="shared" si="179"/>
        <v/>
      </c>
      <c r="AG481" s="295" t="str">
        <f t="shared" si="180"/>
        <v/>
      </c>
      <c r="AH481" s="295" t="str">
        <f t="shared" si="181"/>
        <v/>
      </c>
      <c r="AI481" s="295" t="str">
        <f t="shared" si="183"/>
        <v/>
      </c>
      <c r="AJ481" s="295" t="str">
        <f t="shared" si="184"/>
        <v/>
      </c>
    </row>
    <row r="482" spans="1:36">
      <c r="A482" s="334"/>
      <c r="B482" s="8"/>
      <c r="C482" s="290" t="str">
        <f>IF(COMPTE1!$V482&lt;&gt;"",COMPTE1!$V482,IF(COMPTE1!$W482&lt;&gt;"",COMPTE1!$W482,IF(COMPTE1!$X482&lt;&gt;"",COMPTE1!$X482,IF(COMPTE1!$AB482&lt;&gt;"",COMPTE1!$AB482,IF(COMPTE1!$AF482&lt;&gt;"",COMPTE1!$AF482,IF(COMPTE1!$AG482&lt;&gt;"",COMPTE1!$AG482,IF(COMPTE1!$AH482&lt;&gt;"",COMPTE1!$AH482,COMPTE1!$AC482)))))))</f>
        <v/>
      </c>
      <c r="D482" s="9"/>
      <c r="E482" s="308">
        <f t="shared" si="173"/>
        <v>0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319"/>
      <c r="U482" s="319"/>
      <c r="V482" s="289" t="str">
        <f t="shared" si="174"/>
        <v/>
      </c>
      <c r="W482" s="289" t="str">
        <f t="shared" si="175"/>
        <v/>
      </c>
      <c r="X482" s="289" t="str">
        <f t="shared" si="176"/>
        <v/>
      </c>
      <c r="Y482" s="290" t="str">
        <f t="shared" si="182"/>
        <v/>
      </c>
      <c r="Z482" s="290" t="str">
        <f t="shared" si="168"/>
        <v/>
      </c>
      <c r="AA482" s="290" t="str">
        <f t="shared" si="169"/>
        <v/>
      </c>
      <c r="AB482" s="293" t="str">
        <f t="shared" si="177"/>
        <v/>
      </c>
      <c r="AC482" s="293" t="str">
        <f t="shared" si="178"/>
        <v/>
      </c>
      <c r="AD482" s="293" t="str">
        <f t="shared" si="170"/>
        <v/>
      </c>
      <c r="AE482" s="293" t="str">
        <f t="shared" si="171"/>
        <v/>
      </c>
      <c r="AF482" s="295" t="str">
        <f t="shared" si="179"/>
        <v/>
      </c>
      <c r="AG482" s="295" t="str">
        <f t="shared" si="180"/>
        <v/>
      </c>
      <c r="AH482" s="295" t="str">
        <f t="shared" si="181"/>
        <v/>
      </c>
      <c r="AI482" s="295" t="str">
        <f t="shared" si="183"/>
        <v/>
      </c>
      <c r="AJ482" s="295" t="str">
        <f t="shared" si="184"/>
        <v/>
      </c>
    </row>
    <row r="483" spans="1:36">
      <c r="A483" s="334"/>
      <c r="B483" s="8"/>
      <c r="C483" s="290" t="str">
        <f>IF(COMPTE1!$V483&lt;&gt;"",COMPTE1!$V483,IF(COMPTE1!$W483&lt;&gt;"",COMPTE1!$W483,IF(COMPTE1!$X483&lt;&gt;"",COMPTE1!$X483,IF(COMPTE1!$AB483&lt;&gt;"",COMPTE1!$AB483,IF(COMPTE1!$AF483&lt;&gt;"",COMPTE1!$AF483,IF(COMPTE1!$AG483&lt;&gt;"",COMPTE1!$AG483,IF(COMPTE1!$AH483&lt;&gt;"",COMPTE1!$AH483,COMPTE1!$AC483)))))))</f>
        <v/>
      </c>
      <c r="D483" s="9"/>
      <c r="E483" s="308">
        <f t="shared" si="173"/>
        <v>0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319"/>
      <c r="U483" s="319"/>
      <c r="V483" s="289" t="str">
        <f t="shared" si="174"/>
        <v/>
      </c>
      <c r="W483" s="289" t="str">
        <f t="shared" si="175"/>
        <v/>
      </c>
      <c r="X483" s="289" t="str">
        <f t="shared" si="176"/>
        <v/>
      </c>
      <c r="Y483" s="290" t="str">
        <f t="shared" si="182"/>
        <v/>
      </c>
      <c r="Z483" s="290" t="str">
        <f t="shared" si="168"/>
        <v/>
      </c>
      <c r="AA483" s="290" t="str">
        <f t="shared" si="169"/>
        <v/>
      </c>
      <c r="AB483" s="293" t="str">
        <f t="shared" si="177"/>
        <v/>
      </c>
      <c r="AC483" s="293" t="str">
        <f t="shared" si="178"/>
        <v/>
      </c>
      <c r="AD483" s="293" t="str">
        <f t="shared" si="170"/>
        <v/>
      </c>
      <c r="AE483" s="293" t="str">
        <f t="shared" si="171"/>
        <v/>
      </c>
      <c r="AF483" s="295" t="str">
        <f t="shared" si="179"/>
        <v/>
      </c>
      <c r="AG483" s="295" t="str">
        <f t="shared" si="180"/>
        <v/>
      </c>
      <c r="AH483" s="295" t="str">
        <f t="shared" si="181"/>
        <v/>
      </c>
      <c r="AI483" s="295" t="str">
        <f t="shared" si="183"/>
        <v/>
      </c>
      <c r="AJ483" s="295" t="str">
        <f t="shared" si="184"/>
        <v/>
      </c>
    </row>
    <row r="484" spans="1:36">
      <c r="A484" s="334"/>
      <c r="B484" s="8"/>
      <c r="C484" s="290" t="str">
        <f>IF(COMPTE1!$V484&lt;&gt;"",COMPTE1!$V484,IF(COMPTE1!$W484&lt;&gt;"",COMPTE1!$W484,IF(COMPTE1!$X484&lt;&gt;"",COMPTE1!$X484,IF(COMPTE1!$AB484&lt;&gt;"",COMPTE1!$AB484,IF(COMPTE1!$AF484&lt;&gt;"",COMPTE1!$AF484,IF(COMPTE1!$AG484&lt;&gt;"",COMPTE1!$AG484,IF(COMPTE1!$AH484&lt;&gt;"",COMPTE1!$AH484,COMPTE1!$AC484)))))))</f>
        <v/>
      </c>
      <c r="D484" s="9"/>
      <c r="E484" s="308">
        <f t="shared" si="173"/>
        <v>0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319"/>
      <c r="U484" s="319"/>
      <c r="V484" s="289" t="str">
        <f t="shared" si="174"/>
        <v/>
      </c>
      <c r="W484" s="289" t="str">
        <f t="shared" si="175"/>
        <v/>
      </c>
      <c r="X484" s="289" t="str">
        <f t="shared" si="176"/>
        <v/>
      </c>
      <c r="Y484" s="290" t="str">
        <f t="shared" si="182"/>
        <v/>
      </c>
      <c r="Z484" s="290" t="str">
        <f t="shared" si="168"/>
        <v/>
      </c>
      <c r="AA484" s="290" t="str">
        <f t="shared" si="169"/>
        <v/>
      </c>
      <c r="AB484" s="293" t="str">
        <f t="shared" si="177"/>
        <v/>
      </c>
      <c r="AC484" s="293" t="str">
        <f t="shared" si="178"/>
        <v/>
      </c>
      <c r="AD484" s="293" t="str">
        <f t="shared" si="170"/>
        <v/>
      </c>
      <c r="AE484" s="293" t="str">
        <f t="shared" si="171"/>
        <v/>
      </c>
      <c r="AF484" s="295" t="str">
        <f t="shared" si="179"/>
        <v/>
      </c>
      <c r="AG484" s="295" t="str">
        <f t="shared" si="180"/>
        <v/>
      </c>
      <c r="AH484" s="295" t="str">
        <f t="shared" si="181"/>
        <v/>
      </c>
      <c r="AI484" s="295" t="str">
        <f t="shared" si="183"/>
        <v/>
      </c>
      <c r="AJ484" s="295" t="str">
        <f t="shared" si="184"/>
        <v/>
      </c>
    </row>
    <row r="485" spans="1:36">
      <c r="A485" s="334"/>
      <c r="B485" s="8"/>
      <c r="C485" s="290" t="str">
        <f>IF(COMPTE1!$V485&lt;&gt;"",COMPTE1!$V485,IF(COMPTE1!$W485&lt;&gt;"",COMPTE1!$W485,IF(COMPTE1!$X485&lt;&gt;"",COMPTE1!$X485,IF(COMPTE1!$AB485&lt;&gt;"",COMPTE1!$AB485,IF(COMPTE1!$AF485&lt;&gt;"",COMPTE1!$AF485,IF(COMPTE1!$AG485&lt;&gt;"",COMPTE1!$AG485,IF(COMPTE1!$AH485&lt;&gt;"",COMPTE1!$AH485,COMPTE1!$AC485)))))))</f>
        <v/>
      </c>
      <c r="D485" s="9"/>
      <c r="E485" s="308">
        <f t="shared" si="173"/>
        <v>0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319"/>
      <c r="U485" s="319"/>
      <c r="V485" s="289" t="str">
        <f t="shared" si="174"/>
        <v/>
      </c>
      <c r="W485" s="289" t="str">
        <f t="shared" si="175"/>
        <v/>
      </c>
      <c r="X485" s="289" t="str">
        <f t="shared" si="176"/>
        <v/>
      </c>
      <c r="Y485" s="290" t="str">
        <f t="shared" si="182"/>
        <v/>
      </c>
      <c r="Z485" s="290" t="str">
        <f t="shared" si="168"/>
        <v/>
      </c>
      <c r="AA485" s="290" t="str">
        <f t="shared" si="169"/>
        <v/>
      </c>
      <c r="AB485" s="293" t="str">
        <f t="shared" si="177"/>
        <v/>
      </c>
      <c r="AC485" s="293" t="str">
        <f t="shared" si="178"/>
        <v/>
      </c>
      <c r="AD485" s="293" t="str">
        <f t="shared" si="170"/>
        <v/>
      </c>
      <c r="AE485" s="293" t="str">
        <f t="shared" si="171"/>
        <v/>
      </c>
      <c r="AF485" s="295" t="str">
        <f t="shared" si="179"/>
        <v/>
      </c>
      <c r="AG485" s="295" t="str">
        <f t="shared" si="180"/>
        <v/>
      </c>
      <c r="AH485" s="295" t="str">
        <f t="shared" si="181"/>
        <v/>
      </c>
      <c r="AI485" s="295" t="str">
        <f t="shared" si="183"/>
        <v/>
      </c>
      <c r="AJ485" s="295" t="str">
        <f t="shared" si="184"/>
        <v/>
      </c>
    </row>
    <row r="486" spans="1:36">
      <c r="A486" s="334"/>
      <c r="B486" s="8"/>
      <c r="C486" s="290" t="str">
        <f>IF(COMPTE1!$V486&lt;&gt;"",COMPTE1!$V486,IF(COMPTE1!$W486&lt;&gt;"",COMPTE1!$W486,IF(COMPTE1!$X486&lt;&gt;"",COMPTE1!$X486,IF(COMPTE1!$AB486&lt;&gt;"",COMPTE1!$AB486,IF(COMPTE1!$AF486&lt;&gt;"",COMPTE1!$AF486,IF(COMPTE1!$AG486&lt;&gt;"",COMPTE1!$AG486,IF(COMPTE1!$AH486&lt;&gt;"",COMPTE1!$AH486,COMPTE1!$AC486)))))))</f>
        <v/>
      </c>
      <c r="D486" s="9"/>
      <c r="E486" s="308">
        <f t="shared" si="173"/>
        <v>0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319"/>
      <c r="U486" s="319"/>
      <c r="V486" s="289" t="str">
        <f t="shared" si="174"/>
        <v/>
      </c>
      <c r="W486" s="289" t="str">
        <f t="shared" si="175"/>
        <v/>
      </c>
      <c r="X486" s="289" t="str">
        <f t="shared" si="176"/>
        <v/>
      </c>
      <c r="Y486" s="290" t="str">
        <f t="shared" si="182"/>
        <v/>
      </c>
      <c r="Z486" s="290" t="str">
        <f t="shared" si="168"/>
        <v/>
      </c>
      <c r="AA486" s="290" t="str">
        <f t="shared" si="169"/>
        <v/>
      </c>
      <c r="AB486" s="293" t="str">
        <f t="shared" si="177"/>
        <v/>
      </c>
      <c r="AC486" s="293" t="str">
        <f t="shared" si="178"/>
        <v/>
      </c>
      <c r="AD486" s="293" t="str">
        <f t="shared" si="170"/>
        <v/>
      </c>
      <c r="AE486" s="293" t="str">
        <f t="shared" si="171"/>
        <v/>
      </c>
      <c r="AF486" s="295" t="str">
        <f t="shared" si="179"/>
        <v/>
      </c>
      <c r="AG486" s="295" t="str">
        <f t="shared" si="180"/>
        <v/>
      </c>
      <c r="AH486" s="295" t="str">
        <f t="shared" si="181"/>
        <v/>
      </c>
      <c r="AI486" s="295" t="str">
        <f t="shared" si="183"/>
        <v/>
      </c>
      <c r="AJ486" s="295" t="str">
        <f t="shared" si="184"/>
        <v/>
      </c>
    </row>
    <row r="487" spans="1:36">
      <c r="A487" s="334"/>
      <c r="B487" s="8"/>
      <c r="C487" s="290" t="str">
        <f>IF(COMPTE1!$V487&lt;&gt;"",COMPTE1!$V487,IF(COMPTE1!$W487&lt;&gt;"",COMPTE1!$W487,IF(COMPTE1!$X487&lt;&gt;"",COMPTE1!$X487,IF(COMPTE1!$AB487&lt;&gt;"",COMPTE1!$AB487,IF(COMPTE1!$AF487&lt;&gt;"",COMPTE1!$AF487,IF(COMPTE1!$AG487&lt;&gt;"",COMPTE1!$AG487,IF(COMPTE1!$AH487&lt;&gt;"",COMPTE1!$AH487,COMPTE1!$AC487)))))))</f>
        <v/>
      </c>
      <c r="D487" s="9"/>
      <c r="E487" s="308">
        <f t="shared" si="173"/>
        <v>0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319"/>
      <c r="U487" s="319"/>
      <c r="V487" s="289" t="str">
        <f t="shared" si="174"/>
        <v/>
      </c>
      <c r="W487" s="289" t="str">
        <f t="shared" si="175"/>
        <v/>
      </c>
      <c r="X487" s="289" t="str">
        <f t="shared" si="176"/>
        <v/>
      </c>
      <c r="Y487" s="290" t="str">
        <f t="shared" si="182"/>
        <v/>
      </c>
      <c r="Z487" s="290" t="str">
        <f t="shared" si="168"/>
        <v/>
      </c>
      <c r="AA487" s="290" t="str">
        <f t="shared" si="169"/>
        <v/>
      </c>
      <c r="AB487" s="293" t="str">
        <f t="shared" si="177"/>
        <v/>
      </c>
      <c r="AC487" s="293" t="str">
        <f t="shared" si="178"/>
        <v/>
      </c>
      <c r="AD487" s="293" t="str">
        <f t="shared" si="170"/>
        <v/>
      </c>
      <c r="AE487" s="293" t="str">
        <f t="shared" si="171"/>
        <v/>
      </c>
      <c r="AF487" s="295" t="str">
        <f t="shared" si="179"/>
        <v/>
      </c>
      <c r="AG487" s="295" t="str">
        <f t="shared" si="180"/>
        <v/>
      </c>
      <c r="AH487" s="295" t="str">
        <f t="shared" si="181"/>
        <v/>
      </c>
      <c r="AI487" s="295" t="str">
        <f t="shared" si="183"/>
        <v/>
      </c>
      <c r="AJ487" s="295" t="str">
        <f t="shared" si="184"/>
        <v/>
      </c>
    </row>
    <row r="488" spans="1:36">
      <c r="A488" s="334"/>
      <c r="B488" s="8"/>
      <c r="C488" s="290" t="str">
        <f>IF(COMPTE1!$V488&lt;&gt;"",COMPTE1!$V488,IF(COMPTE1!$W488&lt;&gt;"",COMPTE1!$W488,IF(COMPTE1!$X488&lt;&gt;"",COMPTE1!$X488,IF(COMPTE1!$AB488&lt;&gt;"",COMPTE1!$AB488,IF(COMPTE1!$AF488&lt;&gt;"",COMPTE1!$AF488,IF(COMPTE1!$AG488&lt;&gt;"",COMPTE1!$AG488,IF(COMPTE1!$AH488&lt;&gt;"",COMPTE1!$AH488,COMPTE1!$AC488)))))))</f>
        <v/>
      </c>
      <c r="D488" s="9"/>
      <c r="E488" s="308">
        <f t="shared" si="173"/>
        <v>0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319"/>
      <c r="U488" s="319"/>
      <c r="V488" s="289" t="str">
        <f t="shared" si="174"/>
        <v/>
      </c>
      <c r="W488" s="289" t="str">
        <f t="shared" si="175"/>
        <v/>
      </c>
      <c r="X488" s="289" t="str">
        <f t="shared" si="176"/>
        <v/>
      </c>
      <c r="Y488" s="290" t="str">
        <f t="shared" si="182"/>
        <v/>
      </c>
      <c r="Z488" s="290" t="str">
        <f t="shared" si="168"/>
        <v/>
      </c>
      <c r="AA488" s="290" t="str">
        <f t="shared" si="169"/>
        <v/>
      </c>
      <c r="AB488" s="293" t="str">
        <f t="shared" si="177"/>
        <v/>
      </c>
      <c r="AC488" s="293" t="str">
        <f t="shared" si="178"/>
        <v/>
      </c>
      <c r="AD488" s="293" t="str">
        <f t="shared" si="170"/>
        <v/>
      </c>
      <c r="AE488" s="293" t="str">
        <f t="shared" si="171"/>
        <v/>
      </c>
      <c r="AF488" s="295" t="str">
        <f t="shared" si="179"/>
        <v/>
      </c>
      <c r="AG488" s="295" t="str">
        <f t="shared" si="180"/>
        <v/>
      </c>
      <c r="AH488" s="295" t="str">
        <f t="shared" si="181"/>
        <v/>
      </c>
      <c r="AI488" s="295" t="str">
        <f t="shared" si="183"/>
        <v/>
      </c>
      <c r="AJ488" s="295" t="str">
        <f t="shared" si="184"/>
        <v/>
      </c>
    </row>
    <row r="489" spans="1:36">
      <c r="A489" s="334"/>
      <c r="B489" s="8"/>
      <c r="C489" s="290" t="str">
        <f>IF(COMPTE1!$V489&lt;&gt;"",COMPTE1!$V489,IF(COMPTE1!$W489&lt;&gt;"",COMPTE1!$W489,IF(COMPTE1!$X489&lt;&gt;"",COMPTE1!$X489,IF(COMPTE1!$AB489&lt;&gt;"",COMPTE1!$AB489,IF(COMPTE1!$AF489&lt;&gt;"",COMPTE1!$AF489,IF(COMPTE1!$AG489&lt;&gt;"",COMPTE1!$AG489,IF(COMPTE1!$AH489&lt;&gt;"",COMPTE1!$AH489,COMPTE1!$AC489)))))))</f>
        <v/>
      </c>
      <c r="D489" s="9"/>
      <c r="E489" s="308">
        <f t="shared" si="173"/>
        <v>0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319"/>
      <c r="U489" s="319"/>
      <c r="V489" s="289" t="str">
        <f t="shared" si="174"/>
        <v/>
      </c>
      <c r="W489" s="289" t="str">
        <f t="shared" si="175"/>
        <v/>
      </c>
      <c r="X489" s="289" t="str">
        <f t="shared" si="176"/>
        <v/>
      </c>
      <c r="Y489" s="290" t="str">
        <f t="shared" si="182"/>
        <v/>
      </c>
      <c r="Z489" s="290" t="str">
        <f t="shared" si="168"/>
        <v/>
      </c>
      <c r="AA489" s="290" t="str">
        <f t="shared" si="169"/>
        <v/>
      </c>
      <c r="AB489" s="293" t="str">
        <f t="shared" si="177"/>
        <v/>
      </c>
      <c r="AC489" s="293" t="str">
        <f t="shared" si="178"/>
        <v/>
      </c>
      <c r="AD489" s="293" t="str">
        <f t="shared" si="170"/>
        <v/>
      </c>
      <c r="AE489" s="293" t="str">
        <f t="shared" si="171"/>
        <v/>
      </c>
      <c r="AF489" s="295" t="str">
        <f t="shared" si="179"/>
        <v/>
      </c>
      <c r="AG489" s="295" t="str">
        <f t="shared" si="180"/>
        <v/>
      </c>
      <c r="AH489" s="295" t="str">
        <f t="shared" si="181"/>
        <v/>
      </c>
      <c r="AI489" s="295" t="str">
        <f t="shared" si="183"/>
        <v/>
      </c>
      <c r="AJ489" s="295" t="str">
        <f t="shared" si="184"/>
        <v/>
      </c>
    </row>
    <row r="490" spans="1:36">
      <c r="A490" s="334"/>
      <c r="B490" s="8"/>
      <c r="C490" s="290" t="str">
        <f>IF(COMPTE1!$V490&lt;&gt;"",COMPTE1!$V490,IF(COMPTE1!$W490&lt;&gt;"",COMPTE1!$W490,IF(COMPTE1!$X490&lt;&gt;"",COMPTE1!$X490,IF(COMPTE1!$AB490&lt;&gt;"",COMPTE1!$AB490,IF(COMPTE1!$AF490&lt;&gt;"",COMPTE1!$AF490,IF(COMPTE1!$AG490&lt;&gt;"",COMPTE1!$AG490,IF(COMPTE1!$AH490&lt;&gt;"",COMPTE1!$AH490,COMPTE1!$AC490)))))))</f>
        <v/>
      </c>
      <c r="D490" s="9"/>
      <c r="E490" s="308">
        <f t="shared" si="173"/>
        <v>0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319"/>
      <c r="U490" s="319"/>
      <c r="V490" s="289" t="str">
        <f t="shared" si="174"/>
        <v/>
      </c>
      <c r="W490" s="289" t="str">
        <f t="shared" si="175"/>
        <v/>
      </c>
      <c r="X490" s="289" t="str">
        <f t="shared" si="176"/>
        <v/>
      </c>
      <c r="Y490" s="290" t="str">
        <f t="shared" si="182"/>
        <v/>
      </c>
      <c r="Z490" s="290" t="str">
        <f t="shared" si="168"/>
        <v/>
      </c>
      <c r="AA490" s="290" t="str">
        <f t="shared" si="169"/>
        <v/>
      </c>
      <c r="AB490" s="293" t="str">
        <f t="shared" si="177"/>
        <v/>
      </c>
      <c r="AC490" s="293" t="str">
        <f t="shared" si="178"/>
        <v/>
      </c>
      <c r="AD490" s="293" t="str">
        <f t="shared" si="170"/>
        <v/>
      </c>
      <c r="AE490" s="293" t="str">
        <f t="shared" si="171"/>
        <v/>
      </c>
      <c r="AF490" s="295" t="str">
        <f t="shared" si="179"/>
        <v/>
      </c>
      <c r="AG490" s="295" t="str">
        <f t="shared" si="180"/>
        <v/>
      </c>
      <c r="AH490" s="295" t="str">
        <f t="shared" si="181"/>
        <v/>
      </c>
      <c r="AI490" s="295" t="str">
        <f t="shared" si="183"/>
        <v/>
      </c>
      <c r="AJ490" s="295" t="str">
        <f t="shared" si="184"/>
        <v/>
      </c>
    </row>
    <row r="491" spans="1:36">
      <c r="A491" s="334"/>
      <c r="B491" s="8"/>
      <c r="C491" s="290" t="str">
        <f>IF(COMPTE1!$V491&lt;&gt;"",COMPTE1!$V491,IF(COMPTE1!$W491&lt;&gt;"",COMPTE1!$W491,IF(COMPTE1!$X491&lt;&gt;"",COMPTE1!$X491,IF(COMPTE1!$AB491&lt;&gt;"",COMPTE1!$AB491,IF(COMPTE1!$AF491&lt;&gt;"",COMPTE1!$AF491,IF(COMPTE1!$AG491&lt;&gt;"",COMPTE1!$AG491,IF(COMPTE1!$AH491&lt;&gt;"",COMPTE1!$AH491,COMPTE1!$AC491)))))))</f>
        <v/>
      </c>
      <c r="D491" s="9"/>
      <c r="E491" s="308">
        <f t="shared" si="173"/>
        <v>0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319"/>
      <c r="U491" s="319"/>
      <c r="V491" s="289" t="str">
        <f t="shared" si="174"/>
        <v/>
      </c>
      <c r="W491" s="289" t="str">
        <f t="shared" si="175"/>
        <v/>
      </c>
      <c r="X491" s="289" t="str">
        <f t="shared" si="176"/>
        <v/>
      </c>
      <c r="Y491" s="290" t="str">
        <f t="shared" si="182"/>
        <v/>
      </c>
      <c r="Z491" s="290" t="str">
        <f t="shared" si="168"/>
        <v/>
      </c>
      <c r="AA491" s="290" t="str">
        <f t="shared" si="169"/>
        <v/>
      </c>
      <c r="AB491" s="293" t="str">
        <f t="shared" si="177"/>
        <v/>
      </c>
      <c r="AC491" s="293" t="str">
        <f t="shared" si="178"/>
        <v/>
      </c>
      <c r="AD491" s="293" t="str">
        <f t="shared" si="170"/>
        <v/>
      </c>
      <c r="AE491" s="293" t="str">
        <f t="shared" si="171"/>
        <v/>
      </c>
      <c r="AF491" s="295" t="str">
        <f t="shared" si="179"/>
        <v/>
      </c>
      <c r="AG491" s="295" t="str">
        <f t="shared" si="180"/>
        <v/>
      </c>
      <c r="AH491" s="295" t="str">
        <f t="shared" si="181"/>
        <v/>
      </c>
      <c r="AI491" s="295" t="str">
        <f t="shared" si="183"/>
        <v/>
      </c>
      <c r="AJ491" s="295" t="str">
        <f t="shared" si="184"/>
        <v/>
      </c>
    </row>
    <row r="492" spans="1:36">
      <c r="A492" s="334"/>
      <c r="B492" s="8"/>
      <c r="C492" s="290" t="str">
        <f>IF(COMPTE1!$V492&lt;&gt;"",COMPTE1!$V492,IF(COMPTE1!$W492&lt;&gt;"",COMPTE1!$W492,IF(COMPTE1!$X492&lt;&gt;"",COMPTE1!$X492,IF(COMPTE1!$AB492&lt;&gt;"",COMPTE1!$AB492,IF(COMPTE1!$AF492&lt;&gt;"",COMPTE1!$AF492,IF(COMPTE1!$AG492&lt;&gt;"",COMPTE1!$AG492,IF(COMPTE1!$AH492&lt;&gt;"",COMPTE1!$AH492,COMPTE1!$AC492)))))))</f>
        <v/>
      </c>
      <c r="D492" s="9"/>
      <c r="E492" s="308">
        <f t="shared" si="173"/>
        <v>0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319"/>
      <c r="U492" s="319"/>
      <c r="V492" s="289" t="str">
        <f t="shared" si="174"/>
        <v/>
      </c>
      <c r="W492" s="289" t="str">
        <f t="shared" si="175"/>
        <v/>
      </c>
      <c r="X492" s="289" t="str">
        <f t="shared" si="176"/>
        <v/>
      </c>
      <c r="Y492" s="290" t="str">
        <f t="shared" si="182"/>
        <v/>
      </c>
      <c r="Z492" s="290" t="str">
        <f t="shared" si="168"/>
        <v/>
      </c>
      <c r="AA492" s="290" t="str">
        <f t="shared" si="169"/>
        <v/>
      </c>
      <c r="AB492" s="293" t="str">
        <f t="shared" si="177"/>
        <v/>
      </c>
      <c r="AC492" s="293" t="str">
        <f t="shared" si="178"/>
        <v/>
      </c>
      <c r="AD492" s="293" t="str">
        <f t="shared" si="170"/>
        <v/>
      </c>
      <c r="AE492" s="293" t="str">
        <f t="shared" si="171"/>
        <v/>
      </c>
      <c r="AF492" s="295" t="str">
        <f t="shared" si="179"/>
        <v/>
      </c>
      <c r="AG492" s="295" t="str">
        <f t="shared" si="180"/>
        <v/>
      </c>
      <c r="AH492" s="295" t="str">
        <f t="shared" si="181"/>
        <v/>
      </c>
      <c r="AI492" s="295" t="str">
        <f t="shared" si="183"/>
        <v/>
      </c>
      <c r="AJ492" s="295" t="str">
        <f t="shared" si="184"/>
        <v/>
      </c>
    </row>
    <row r="493" spans="1:36">
      <c r="A493" s="334"/>
      <c r="B493" s="8"/>
      <c r="C493" s="290" t="str">
        <f>IF(COMPTE1!$V493&lt;&gt;"",COMPTE1!$V493,IF(COMPTE1!$W493&lt;&gt;"",COMPTE1!$W493,IF(COMPTE1!$X493&lt;&gt;"",COMPTE1!$X493,IF(COMPTE1!$AB493&lt;&gt;"",COMPTE1!$AB493,IF(COMPTE1!$AF493&lt;&gt;"",COMPTE1!$AF493,IF(COMPTE1!$AG493&lt;&gt;"",COMPTE1!$AG493,IF(COMPTE1!$AH493&lt;&gt;"",COMPTE1!$AH493,COMPTE1!$AC493)))))))</f>
        <v/>
      </c>
      <c r="D493" s="9"/>
      <c r="E493" s="308">
        <f t="shared" si="173"/>
        <v>0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319"/>
      <c r="U493" s="319"/>
      <c r="V493" s="289" t="str">
        <f t="shared" si="174"/>
        <v/>
      </c>
      <c r="W493" s="289" t="str">
        <f t="shared" si="175"/>
        <v/>
      </c>
      <c r="X493" s="289" t="str">
        <f t="shared" si="176"/>
        <v/>
      </c>
      <c r="Y493" s="290" t="str">
        <f t="shared" si="182"/>
        <v/>
      </c>
      <c r="Z493" s="290" t="str">
        <f t="shared" si="168"/>
        <v/>
      </c>
      <c r="AA493" s="290" t="str">
        <f t="shared" si="169"/>
        <v/>
      </c>
      <c r="AB493" s="293" t="str">
        <f t="shared" si="177"/>
        <v/>
      </c>
      <c r="AC493" s="293" t="str">
        <f t="shared" si="178"/>
        <v/>
      </c>
      <c r="AD493" s="293" t="str">
        <f t="shared" si="170"/>
        <v/>
      </c>
      <c r="AE493" s="293" t="str">
        <f t="shared" si="171"/>
        <v/>
      </c>
      <c r="AF493" s="295" t="str">
        <f t="shared" si="179"/>
        <v/>
      </c>
      <c r="AG493" s="295" t="str">
        <f t="shared" si="180"/>
        <v/>
      </c>
      <c r="AH493" s="295" t="str">
        <f t="shared" si="181"/>
        <v/>
      </c>
      <c r="AI493" s="295" t="str">
        <f t="shared" si="183"/>
        <v/>
      </c>
      <c r="AJ493" s="295" t="str">
        <f t="shared" si="184"/>
        <v/>
      </c>
    </row>
    <row r="494" spans="1:36">
      <c r="A494" s="334"/>
      <c r="B494" s="8"/>
      <c r="C494" s="290" t="str">
        <f>IF(COMPTE1!$V494&lt;&gt;"",COMPTE1!$V494,IF(COMPTE1!$W494&lt;&gt;"",COMPTE1!$W494,IF(COMPTE1!$X494&lt;&gt;"",COMPTE1!$X494,IF(COMPTE1!$AB494&lt;&gt;"",COMPTE1!$AB494,IF(COMPTE1!$AF494&lt;&gt;"",COMPTE1!$AF494,IF(COMPTE1!$AG494&lt;&gt;"",COMPTE1!$AG494,IF(COMPTE1!$AH494&lt;&gt;"",COMPTE1!$AH494,COMPTE1!$AC494)))))))</f>
        <v/>
      </c>
      <c r="D494" s="9"/>
      <c r="E494" s="308">
        <f t="shared" si="173"/>
        <v>0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319"/>
      <c r="U494" s="319"/>
      <c r="V494" s="289" t="str">
        <f t="shared" si="174"/>
        <v/>
      </c>
      <c r="W494" s="289" t="str">
        <f t="shared" si="175"/>
        <v/>
      </c>
      <c r="X494" s="289" t="str">
        <f t="shared" si="176"/>
        <v/>
      </c>
      <c r="Y494" s="290" t="str">
        <f t="shared" si="182"/>
        <v/>
      </c>
      <c r="Z494" s="290" t="str">
        <f t="shared" si="168"/>
        <v/>
      </c>
      <c r="AA494" s="290" t="str">
        <f t="shared" si="169"/>
        <v/>
      </c>
      <c r="AB494" s="293" t="str">
        <f t="shared" si="177"/>
        <v/>
      </c>
      <c r="AC494" s="293" t="str">
        <f t="shared" si="178"/>
        <v/>
      </c>
      <c r="AD494" s="293" t="str">
        <f t="shared" si="170"/>
        <v/>
      </c>
      <c r="AE494" s="293" t="str">
        <f t="shared" si="171"/>
        <v/>
      </c>
      <c r="AF494" s="295" t="str">
        <f t="shared" si="179"/>
        <v/>
      </c>
      <c r="AG494" s="295" t="str">
        <f t="shared" si="180"/>
        <v/>
      </c>
      <c r="AH494" s="295" t="str">
        <f t="shared" si="181"/>
        <v/>
      </c>
      <c r="AI494" s="295" t="str">
        <f t="shared" si="183"/>
        <v/>
      </c>
      <c r="AJ494" s="295" t="str">
        <f t="shared" si="184"/>
        <v/>
      </c>
    </row>
    <row r="495" spans="1:36">
      <c r="A495" s="334"/>
      <c r="B495" s="8"/>
      <c r="C495" s="290" t="str">
        <f>IF(COMPTE1!$V495&lt;&gt;"",COMPTE1!$V495,IF(COMPTE1!$W495&lt;&gt;"",COMPTE1!$W495,IF(COMPTE1!$X495&lt;&gt;"",COMPTE1!$X495,IF(COMPTE1!$AB495&lt;&gt;"",COMPTE1!$AB495,IF(COMPTE1!$AF495&lt;&gt;"",COMPTE1!$AF495,IF(COMPTE1!$AG495&lt;&gt;"",COMPTE1!$AG495,IF(COMPTE1!$AH495&lt;&gt;"",COMPTE1!$AH495,COMPTE1!$AC495)))))))</f>
        <v/>
      </c>
      <c r="D495" s="9"/>
      <c r="E495" s="308">
        <f t="shared" si="173"/>
        <v>0</v>
      </c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319"/>
      <c r="U495" s="319"/>
      <c r="V495" s="289" t="str">
        <f t="shared" si="174"/>
        <v/>
      </c>
      <c r="W495" s="289" t="str">
        <f t="shared" si="175"/>
        <v/>
      </c>
      <c r="X495" s="289" t="str">
        <f t="shared" si="176"/>
        <v/>
      </c>
      <c r="Y495" s="290" t="str">
        <f t="shared" si="182"/>
        <v/>
      </c>
      <c r="Z495" s="290" t="str">
        <f t="shared" si="168"/>
        <v/>
      </c>
      <c r="AA495" s="290" t="str">
        <f t="shared" si="169"/>
        <v/>
      </c>
      <c r="AB495" s="293" t="str">
        <f t="shared" si="177"/>
        <v/>
      </c>
      <c r="AC495" s="293" t="str">
        <f t="shared" si="178"/>
        <v/>
      </c>
      <c r="AD495" s="293" t="str">
        <f t="shared" si="170"/>
        <v/>
      </c>
      <c r="AE495" s="293" t="str">
        <f t="shared" si="171"/>
        <v/>
      </c>
      <c r="AF495" s="295" t="str">
        <f t="shared" si="179"/>
        <v/>
      </c>
      <c r="AG495" s="295" t="str">
        <f t="shared" si="180"/>
        <v/>
      </c>
      <c r="AH495" s="295" t="str">
        <f t="shared" si="181"/>
        <v/>
      </c>
      <c r="AI495" s="295" t="str">
        <f t="shared" si="183"/>
        <v/>
      </c>
      <c r="AJ495" s="295" t="str">
        <f t="shared" si="184"/>
        <v/>
      </c>
    </row>
    <row r="496" spans="1:36">
      <c r="A496" s="334"/>
      <c r="B496" s="8"/>
      <c r="C496" s="290" t="str">
        <f>IF(COMPTE1!$V496&lt;&gt;"",COMPTE1!$V496,IF(COMPTE1!$W496&lt;&gt;"",COMPTE1!$W496,IF(COMPTE1!$X496&lt;&gt;"",COMPTE1!$X496,IF(COMPTE1!$AB496&lt;&gt;"",COMPTE1!$AB496,IF(COMPTE1!$AF496&lt;&gt;"",COMPTE1!$AF496,IF(COMPTE1!$AG496&lt;&gt;"",COMPTE1!$AG496,IF(COMPTE1!$AH496&lt;&gt;"",COMPTE1!$AH496,COMPTE1!$AC496)))))))</f>
        <v/>
      </c>
      <c r="D496" s="9"/>
      <c r="E496" s="308">
        <f t="shared" si="173"/>
        <v>0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319"/>
      <c r="U496" s="319"/>
      <c r="V496" s="289" t="str">
        <f t="shared" si="174"/>
        <v/>
      </c>
      <c r="W496" s="289" t="str">
        <f t="shared" si="175"/>
        <v/>
      </c>
      <c r="X496" s="289" t="str">
        <f t="shared" si="176"/>
        <v/>
      </c>
      <c r="Y496" s="290" t="str">
        <f t="shared" si="182"/>
        <v/>
      </c>
      <c r="Z496" s="290" t="str">
        <f t="shared" si="168"/>
        <v/>
      </c>
      <c r="AA496" s="290" t="str">
        <f t="shared" si="169"/>
        <v/>
      </c>
      <c r="AB496" s="293" t="str">
        <f t="shared" si="177"/>
        <v/>
      </c>
      <c r="AC496" s="293" t="str">
        <f t="shared" si="178"/>
        <v/>
      </c>
      <c r="AD496" s="293" t="str">
        <f t="shared" si="170"/>
        <v/>
      </c>
      <c r="AE496" s="293" t="str">
        <f t="shared" si="171"/>
        <v/>
      </c>
      <c r="AF496" s="295" t="str">
        <f t="shared" si="179"/>
        <v/>
      </c>
      <c r="AG496" s="295" t="str">
        <f t="shared" si="180"/>
        <v/>
      </c>
      <c r="AH496" s="295" t="str">
        <f t="shared" si="181"/>
        <v/>
      </c>
      <c r="AI496" s="295" t="str">
        <f t="shared" si="183"/>
        <v/>
      </c>
      <c r="AJ496" s="295" t="str">
        <f t="shared" si="184"/>
        <v/>
      </c>
    </row>
    <row r="497" spans="1:36">
      <c r="A497" s="334"/>
      <c r="B497" s="8"/>
      <c r="C497" s="290" t="str">
        <f>IF(COMPTE1!$V497&lt;&gt;"",COMPTE1!$V497,IF(COMPTE1!$W497&lt;&gt;"",COMPTE1!$W497,IF(COMPTE1!$X497&lt;&gt;"",COMPTE1!$X497,IF(COMPTE1!$AB497&lt;&gt;"",COMPTE1!$AB497,IF(COMPTE1!$AF497&lt;&gt;"",COMPTE1!$AF497,IF(COMPTE1!$AG497&lt;&gt;"",COMPTE1!$AG497,IF(COMPTE1!$AH497&lt;&gt;"",COMPTE1!$AH497,COMPTE1!$AC497)))))))</f>
        <v/>
      </c>
      <c r="D497" s="9"/>
      <c r="E497" s="308">
        <f t="shared" si="173"/>
        <v>0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319"/>
      <c r="U497" s="319"/>
      <c r="V497" s="289" t="str">
        <f t="shared" si="174"/>
        <v/>
      </c>
      <c r="W497" s="289" t="str">
        <f t="shared" si="175"/>
        <v/>
      </c>
      <c r="X497" s="289" t="str">
        <f t="shared" si="176"/>
        <v/>
      </c>
      <c r="Y497" s="290" t="str">
        <f t="shared" si="182"/>
        <v/>
      </c>
      <c r="Z497" s="290" t="str">
        <f t="shared" si="168"/>
        <v/>
      </c>
      <c r="AA497" s="290" t="str">
        <f t="shared" si="169"/>
        <v/>
      </c>
      <c r="AB497" s="293" t="str">
        <f t="shared" si="177"/>
        <v/>
      </c>
      <c r="AC497" s="293" t="str">
        <f t="shared" si="178"/>
        <v/>
      </c>
      <c r="AD497" s="293" t="str">
        <f t="shared" si="170"/>
        <v/>
      </c>
      <c r="AE497" s="293" t="str">
        <f t="shared" si="171"/>
        <v/>
      </c>
      <c r="AF497" s="295" t="str">
        <f t="shared" si="179"/>
        <v/>
      </c>
      <c r="AG497" s="295" t="str">
        <f t="shared" si="180"/>
        <v/>
      </c>
      <c r="AH497" s="295" t="str">
        <f t="shared" si="181"/>
        <v/>
      </c>
      <c r="AI497" s="295" t="str">
        <f t="shared" si="183"/>
        <v/>
      </c>
      <c r="AJ497" s="295" t="str">
        <f t="shared" si="184"/>
        <v/>
      </c>
    </row>
    <row r="498" spans="1:36">
      <c r="A498" s="334"/>
      <c r="B498" s="8"/>
      <c r="C498" s="290" t="str">
        <f>IF(COMPTE1!$V498&lt;&gt;"",COMPTE1!$V498,IF(COMPTE1!$W498&lt;&gt;"",COMPTE1!$W498,IF(COMPTE1!$X498&lt;&gt;"",COMPTE1!$X498,IF(COMPTE1!$AB498&lt;&gt;"",COMPTE1!$AB498,IF(COMPTE1!$AF498&lt;&gt;"",COMPTE1!$AF498,IF(COMPTE1!$AG498&lt;&gt;"",COMPTE1!$AG498,IF(COMPTE1!$AH498&lt;&gt;"",COMPTE1!$AH498,COMPTE1!$AC498)))))))</f>
        <v/>
      </c>
      <c r="D498" s="9"/>
      <c r="E498" s="308">
        <f t="shared" si="173"/>
        <v>0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319"/>
      <c r="U498" s="319"/>
      <c r="V498" s="289" t="str">
        <f t="shared" si="174"/>
        <v/>
      </c>
      <c r="W498" s="289" t="str">
        <f t="shared" si="175"/>
        <v/>
      </c>
      <c r="X498" s="289" t="str">
        <f t="shared" si="176"/>
        <v/>
      </c>
      <c r="Y498" s="290" t="str">
        <f t="shared" si="182"/>
        <v/>
      </c>
      <c r="Z498" s="290" t="str">
        <f t="shared" si="168"/>
        <v/>
      </c>
      <c r="AA498" s="290" t="str">
        <f t="shared" si="169"/>
        <v/>
      </c>
      <c r="AB498" s="293" t="str">
        <f t="shared" si="177"/>
        <v/>
      </c>
      <c r="AC498" s="293" t="str">
        <f t="shared" si="178"/>
        <v/>
      </c>
      <c r="AD498" s="293" t="str">
        <f t="shared" si="170"/>
        <v/>
      </c>
      <c r="AE498" s="293" t="str">
        <f t="shared" si="171"/>
        <v/>
      </c>
      <c r="AF498" s="295" t="str">
        <f t="shared" si="179"/>
        <v/>
      </c>
      <c r="AG498" s="295" t="str">
        <f t="shared" si="180"/>
        <v/>
      </c>
      <c r="AH498" s="295" t="str">
        <f t="shared" si="181"/>
        <v/>
      </c>
      <c r="AI498" s="295" t="str">
        <f t="shared" si="183"/>
        <v/>
      </c>
      <c r="AJ498" s="295" t="str">
        <f t="shared" si="184"/>
        <v/>
      </c>
    </row>
    <row r="499" spans="1:36">
      <c r="A499" s="334"/>
      <c r="B499" s="8"/>
      <c r="C499" s="290" t="str">
        <f>IF(COMPTE1!$V499&lt;&gt;"",COMPTE1!$V499,IF(COMPTE1!$W499&lt;&gt;"",COMPTE1!$W499,IF(COMPTE1!$X499&lt;&gt;"",COMPTE1!$X499,IF(COMPTE1!$AB499&lt;&gt;"",COMPTE1!$AB499,IF(COMPTE1!$AF499&lt;&gt;"",COMPTE1!$AF499,IF(COMPTE1!$AG499&lt;&gt;"",COMPTE1!$AG499,IF(COMPTE1!$AH499&lt;&gt;"",COMPTE1!$AH499,COMPTE1!$AC499)))))))</f>
        <v/>
      </c>
      <c r="D499" s="9"/>
      <c r="E499" s="308">
        <f t="shared" si="173"/>
        <v>0</v>
      </c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319"/>
      <c r="U499" s="319"/>
      <c r="V499" s="289" t="str">
        <f t="shared" si="174"/>
        <v/>
      </c>
      <c r="W499" s="289" t="str">
        <f t="shared" si="175"/>
        <v/>
      </c>
      <c r="X499" s="289" t="str">
        <f t="shared" si="176"/>
        <v/>
      </c>
      <c r="Y499" s="290" t="str">
        <f t="shared" si="182"/>
        <v/>
      </c>
      <c r="Z499" s="290" t="str">
        <f>IF($B499="C6214","OBSEQUES ET PRESTATIONS FUNERAIRES",IF($B499="C6215","TRAVAUX, DEMENAGEMENTS",IF($B499="C6216","SORTIES ET ANNIVERSAIRES",IF($B499="C6217","HEBERGEMENT FOYER, MAISON DE RETRAITE",IF($B499="C6310","IMPOTS",IF($B499="C6311","VACANCES, LOISIRS, ABONNEMENTS",IF($B499="C6312","HONORAIRES",IF($B499="C6313","SOLDE FDG ANNEE PASSEE",""))))))))</f>
        <v/>
      </c>
      <c r="AA499" s="290" t="str">
        <f>IF($B499="C6410","ASSURANCES",IF($B499="C6510","ACHAT MATERIEL, MOBILIER",IF($B499="C6610","FRAIS MEDICAUX ET MUTUELLE ET REMBOURSEMENTS",IF($B499="C6611","MUTUELLE SANTE",IF($B499="C6710","IMOINS VALUES SUR TITRES",IF($B499="C6910","PROVISIONS SUR EMOLUMENTS",""))))))</f>
        <v/>
      </c>
      <c r="AB499" s="293" t="str">
        <f t="shared" si="177"/>
        <v/>
      </c>
      <c r="AC499" s="293" t="str">
        <f t="shared" si="178"/>
        <v/>
      </c>
      <c r="AD499" s="293" t="str">
        <f>IF($B499="C5111",$AL$6,IF($B499="C5112",$AL$7,IF($B499="C5113",$AL$8,IF($B499="C5121",$AL$9,IF($B499="C5122",$AL$10,IF($B499="C5123",$AL$11,IF($B499="C5130",$AL$12,IF($B499="C5140",$AL$13,""))))))))</f>
        <v/>
      </c>
      <c r="AE499" s="293" t="str">
        <f>IF($B499="C5150",$AL$14,IF($B499="C5160",$AL$15,IF($B499="C5170",$AL$16,IF($B499="C5180",$AL$17,IF($B499="C5190",$AL$18,IF($B499="C5190",$AL$19,""))))))</f>
        <v/>
      </c>
      <c r="AF499" s="295" t="str">
        <f t="shared" si="179"/>
        <v/>
      </c>
      <c r="AG499" s="295" t="str">
        <f t="shared" si="180"/>
        <v/>
      </c>
      <c r="AH499" s="295" t="str">
        <f t="shared" si="181"/>
        <v/>
      </c>
      <c r="AI499" s="295" t="str">
        <f t="shared" si="183"/>
        <v/>
      </c>
      <c r="AJ499" s="295" t="str">
        <f t="shared" si="184"/>
        <v/>
      </c>
    </row>
  </sheetData>
  <phoneticPr fontId="61" type="noConversion"/>
  <dataValidations count="1">
    <dataValidation type="custom" allowBlank="1" showInputMessage="1" showErrorMessage="1" sqref="E8:E499">
      <formula1>"="</formula1>
    </dataValidation>
  </dataValidations>
  <printOptions horizontalCentered="1" gridLines="1"/>
  <pageMargins left="0" right="0" top="0" bottom="0" header="0" footer="0"/>
  <pageSetup paperSize="9" scale="37" fitToHeight="0" orientation="portrait" useFirstPageNumber="1" horizontalDpi="300" verticalDpi="4294967292" r:id="rId1"/>
  <headerFooter alignWithMargins="0"/>
  <legacyDrawing r:id="rId2"/>
  <controls>
    <control shapeId="102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C1180"/>
  <sheetViews>
    <sheetView workbookViewId="0">
      <selection activeCell="C31" sqref="C31"/>
    </sheetView>
  </sheetViews>
  <sheetFormatPr baseColWidth="10" defaultRowHeight="12.75"/>
  <sheetData>
    <row r="3" spans="1:3" ht="15">
      <c r="A3" s="8" t="s">
        <v>17</v>
      </c>
      <c r="B3" s="8" t="s">
        <v>115</v>
      </c>
      <c r="C3" t="str">
        <f>IF(LEFT($A3,2)="C5",IF(LEFT($B3,2)="C5","",$B3),$A3)</f>
        <v>C7501</v>
      </c>
    </row>
    <row r="4" spans="1:3" ht="15">
      <c r="A4" s="8" t="s">
        <v>51</v>
      </c>
      <c r="B4" s="8" t="s">
        <v>17</v>
      </c>
      <c r="C4" t="str">
        <f t="shared" ref="C4:C67" si="0">IF(LEFT($A4,2)="C5",IF(LEFT($B4,2)="C5","",$B4),$A4)</f>
        <v>C6110</v>
      </c>
    </row>
    <row r="5" spans="1:3" ht="15">
      <c r="A5" s="8" t="s">
        <v>154</v>
      </c>
      <c r="B5" s="8" t="s">
        <v>17</v>
      </c>
      <c r="C5" t="str">
        <f t="shared" si="0"/>
        <v>C6810</v>
      </c>
    </row>
    <row r="6" spans="1:3" ht="15">
      <c r="A6" s="8" t="s">
        <v>158</v>
      </c>
      <c r="B6" s="8" t="s">
        <v>17</v>
      </c>
      <c r="C6" t="str">
        <f t="shared" si="0"/>
        <v>C6910</v>
      </c>
    </row>
    <row r="7" spans="1:3" ht="15">
      <c r="A7" s="8" t="s">
        <v>144</v>
      </c>
      <c r="B7" s="8" t="s">
        <v>17</v>
      </c>
      <c r="C7" t="str">
        <f t="shared" si="0"/>
        <v>C6610</v>
      </c>
    </row>
    <row r="8" spans="1:3" ht="15">
      <c r="A8" s="8" t="s">
        <v>154</v>
      </c>
      <c r="B8" s="8" t="s">
        <v>17</v>
      </c>
      <c r="C8" t="str">
        <f t="shared" si="0"/>
        <v>C6810</v>
      </c>
    </row>
    <row r="9" spans="1:3" ht="15">
      <c r="A9" s="8" t="s">
        <v>17</v>
      </c>
      <c r="B9" s="8" t="s">
        <v>115</v>
      </c>
      <c r="C9" t="str">
        <f t="shared" si="0"/>
        <v>C7501</v>
      </c>
    </row>
    <row r="10" spans="1:3" ht="15">
      <c r="A10" s="8" t="s">
        <v>51</v>
      </c>
      <c r="B10" s="8" t="s">
        <v>17</v>
      </c>
      <c r="C10" t="str">
        <f t="shared" si="0"/>
        <v>C6110</v>
      </c>
    </row>
    <row r="11" spans="1:3" ht="15">
      <c r="A11" s="8" t="s">
        <v>144</v>
      </c>
      <c r="B11" s="8" t="s">
        <v>17</v>
      </c>
      <c r="C11" t="str">
        <f t="shared" si="0"/>
        <v>C6610</v>
      </c>
    </row>
    <row r="12" spans="1:3" ht="15">
      <c r="A12" s="8" t="s">
        <v>158</v>
      </c>
      <c r="B12" s="8" t="s">
        <v>17</v>
      </c>
      <c r="C12" t="str">
        <f t="shared" si="0"/>
        <v>C6910</v>
      </c>
    </row>
    <row r="13" spans="1:3" ht="15">
      <c r="A13" s="8" t="s">
        <v>154</v>
      </c>
      <c r="B13" s="8" t="s">
        <v>17</v>
      </c>
      <c r="C13" t="str">
        <f t="shared" si="0"/>
        <v>C6810</v>
      </c>
    </row>
    <row r="14" spans="1:3" ht="15">
      <c r="A14" s="8" t="s">
        <v>144</v>
      </c>
      <c r="B14" s="8" t="s">
        <v>17</v>
      </c>
      <c r="C14" t="str">
        <f t="shared" si="0"/>
        <v>C6610</v>
      </c>
    </row>
    <row r="15" spans="1:3" ht="15">
      <c r="A15" s="8" t="s">
        <v>154</v>
      </c>
      <c r="B15" s="8" t="s">
        <v>17</v>
      </c>
      <c r="C15" t="str">
        <f t="shared" si="0"/>
        <v>C6810</v>
      </c>
    </row>
    <row r="16" spans="1:3" ht="15">
      <c r="A16" s="8" t="s">
        <v>17</v>
      </c>
      <c r="B16" s="8" t="s">
        <v>115</v>
      </c>
      <c r="C16" t="str">
        <f t="shared" si="0"/>
        <v>C7501</v>
      </c>
    </row>
    <row r="17" spans="1:3" ht="15">
      <c r="A17" s="8" t="s">
        <v>51</v>
      </c>
      <c r="B17" s="8" t="s">
        <v>17</v>
      </c>
      <c r="C17" t="str">
        <f t="shared" si="0"/>
        <v>C6110</v>
      </c>
    </row>
    <row r="18" spans="1:3" ht="15">
      <c r="A18" s="8" t="s">
        <v>158</v>
      </c>
      <c r="B18" s="8" t="s">
        <v>17</v>
      </c>
      <c r="C18" t="str">
        <f t="shared" si="0"/>
        <v>C6910</v>
      </c>
    </row>
    <row r="19" spans="1:3" ht="15">
      <c r="A19" s="8" t="s">
        <v>144</v>
      </c>
      <c r="B19" s="8" t="s">
        <v>17</v>
      </c>
      <c r="C19" t="str">
        <f t="shared" si="0"/>
        <v>C6610</v>
      </c>
    </row>
    <row r="20" spans="1:3" ht="15">
      <c r="A20" s="8" t="s">
        <v>137</v>
      </c>
      <c r="B20" s="8" t="s">
        <v>17</v>
      </c>
      <c r="C20" t="str">
        <f t="shared" si="0"/>
        <v>C6410</v>
      </c>
    </row>
    <row r="21" spans="1:3" ht="15">
      <c r="A21" s="8" t="s">
        <v>154</v>
      </c>
      <c r="B21" s="8" t="s">
        <v>17</v>
      </c>
      <c r="C21" t="str">
        <f t="shared" si="0"/>
        <v>C6810</v>
      </c>
    </row>
    <row r="22" spans="1:3" ht="15">
      <c r="A22" s="8" t="s">
        <v>154</v>
      </c>
      <c r="B22" s="8" t="s">
        <v>17</v>
      </c>
      <c r="C22" t="str">
        <f t="shared" si="0"/>
        <v>C6810</v>
      </c>
    </row>
    <row r="23" spans="1:3" ht="15">
      <c r="A23" s="8" t="s">
        <v>17</v>
      </c>
      <c r="B23" s="8" t="s">
        <v>115</v>
      </c>
      <c r="C23" t="str">
        <f t="shared" si="0"/>
        <v>C7501</v>
      </c>
    </row>
    <row r="24" spans="1:3" ht="15">
      <c r="A24" s="8" t="s">
        <v>51</v>
      </c>
      <c r="B24" s="8" t="s">
        <v>17</v>
      </c>
      <c r="C24" t="str">
        <f t="shared" si="0"/>
        <v>C6110</v>
      </c>
    </row>
    <row r="25" spans="1:3" ht="15">
      <c r="A25" s="8" t="s">
        <v>158</v>
      </c>
      <c r="B25" s="8" t="s">
        <v>17</v>
      </c>
      <c r="C25" t="str">
        <f t="shared" si="0"/>
        <v>C6910</v>
      </c>
    </row>
    <row r="26" spans="1:3" ht="15">
      <c r="A26" s="8" t="s">
        <v>154</v>
      </c>
      <c r="B26" s="8" t="s">
        <v>17</v>
      </c>
      <c r="C26" t="str">
        <f t="shared" si="0"/>
        <v>C6810</v>
      </c>
    </row>
    <row r="27" spans="1:3" ht="15">
      <c r="A27" s="8" t="s">
        <v>144</v>
      </c>
      <c r="B27" s="8" t="s">
        <v>17</v>
      </c>
      <c r="C27" t="str">
        <f t="shared" si="0"/>
        <v>C6610</v>
      </c>
    </row>
    <row r="28" spans="1:3" ht="15">
      <c r="A28" s="8" t="s">
        <v>154</v>
      </c>
      <c r="B28" s="8" t="s">
        <v>17</v>
      </c>
      <c r="C28" t="str">
        <f t="shared" si="0"/>
        <v>C6810</v>
      </c>
    </row>
    <row r="29" spans="1:3" ht="15">
      <c r="A29" s="8" t="s">
        <v>53</v>
      </c>
      <c r="B29" s="8"/>
      <c r="C29" t="str">
        <f t="shared" si="0"/>
        <v>X</v>
      </c>
    </row>
    <row r="30" spans="1:3" ht="15">
      <c r="A30" s="8"/>
      <c r="B30" s="8"/>
      <c r="C30">
        <f t="shared" si="0"/>
        <v>0</v>
      </c>
    </row>
    <row r="31" spans="1:3" ht="15">
      <c r="A31" s="8"/>
      <c r="B31" s="8"/>
      <c r="C31">
        <f t="shared" si="0"/>
        <v>0</v>
      </c>
    </row>
    <row r="32" spans="1:3" ht="15">
      <c r="A32" s="8"/>
      <c r="B32" s="8"/>
      <c r="C32">
        <f t="shared" si="0"/>
        <v>0</v>
      </c>
    </row>
    <row r="33" spans="1:3" ht="15">
      <c r="A33" s="8"/>
      <c r="B33" s="8"/>
      <c r="C33">
        <f t="shared" si="0"/>
        <v>0</v>
      </c>
    </row>
    <row r="34" spans="1:3" ht="15">
      <c r="A34" s="8"/>
      <c r="B34" s="8"/>
      <c r="C34">
        <f t="shared" si="0"/>
        <v>0</v>
      </c>
    </row>
    <row r="35" spans="1:3" ht="15">
      <c r="A35" s="8"/>
      <c r="B35" s="8"/>
      <c r="C35">
        <f t="shared" si="0"/>
        <v>0</v>
      </c>
    </row>
    <row r="36" spans="1:3" ht="15">
      <c r="A36" s="8"/>
      <c r="B36" s="8"/>
      <c r="C36">
        <f t="shared" si="0"/>
        <v>0</v>
      </c>
    </row>
    <row r="37" spans="1:3" ht="15">
      <c r="A37" s="8"/>
      <c r="B37" s="8"/>
      <c r="C37">
        <f t="shared" si="0"/>
        <v>0</v>
      </c>
    </row>
    <row r="38" spans="1:3" ht="15">
      <c r="A38" s="8"/>
      <c r="B38" s="8"/>
      <c r="C38">
        <f t="shared" si="0"/>
        <v>0</v>
      </c>
    </row>
    <row r="39" spans="1:3" ht="15">
      <c r="A39" s="8"/>
      <c r="B39" s="8"/>
      <c r="C39">
        <f t="shared" si="0"/>
        <v>0</v>
      </c>
    </row>
    <row r="40" spans="1:3" ht="15">
      <c r="A40" s="8"/>
      <c r="B40" s="8"/>
      <c r="C40">
        <f t="shared" si="0"/>
        <v>0</v>
      </c>
    </row>
    <row r="41" spans="1:3" ht="15">
      <c r="A41" s="8"/>
      <c r="B41" s="8"/>
      <c r="C41">
        <f t="shared" si="0"/>
        <v>0</v>
      </c>
    </row>
    <row r="42" spans="1:3" ht="15">
      <c r="A42" s="8"/>
      <c r="B42" s="8"/>
      <c r="C42">
        <f t="shared" si="0"/>
        <v>0</v>
      </c>
    </row>
    <row r="43" spans="1:3" ht="15">
      <c r="A43" s="8"/>
      <c r="B43" s="8"/>
      <c r="C43">
        <f t="shared" si="0"/>
        <v>0</v>
      </c>
    </row>
    <row r="44" spans="1:3" ht="15">
      <c r="A44" s="8"/>
      <c r="B44" s="8"/>
      <c r="C44">
        <f t="shared" si="0"/>
        <v>0</v>
      </c>
    </row>
    <row r="45" spans="1:3" ht="15">
      <c r="A45" s="8"/>
      <c r="B45" s="8"/>
      <c r="C45">
        <f t="shared" si="0"/>
        <v>0</v>
      </c>
    </row>
    <row r="46" spans="1:3" ht="15">
      <c r="A46" s="8"/>
      <c r="B46" s="8"/>
      <c r="C46">
        <f t="shared" si="0"/>
        <v>0</v>
      </c>
    </row>
    <row r="47" spans="1:3" ht="15">
      <c r="A47" s="8"/>
      <c r="B47" s="8"/>
      <c r="C47">
        <f t="shared" si="0"/>
        <v>0</v>
      </c>
    </row>
    <row r="48" spans="1:3" ht="15">
      <c r="A48" s="8"/>
      <c r="B48" s="8"/>
      <c r="C48">
        <f t="shared" si="0"/>
        <v>0</v>
      </c>
    </row>
    <row r="49" spans="1:3" ht="15">
      <c r="A49" s="8"/>
      <c r="B49" s="8"/>
      <c r="C49">
        <f t="shared" si="0"/>
        <v>0</v>
      </c>
    </row>
    <row r="50" spans="1:3" ht="15">
      <c r="A50" s="8"/>
      <c r="B50" s="8"/>
      <c r="C50">
        <f t="shared" si="0"/>
        <v>0</v>
      </c>
    </row>
    <row r="51" spans="1:3" ht="15">
      <c r="A51" s="8"/>
      <c r="B51" s="8"/>
      <c r="C51">
        <f t="shared" si="0"/>
        <v>0</v>
      </c>
    </row>
    <row r="52" spans="1:3" ht="15">
      <c r="A52" s="8"/>
      <c r="B52" s="8"/>
      <c r="C52">
        <f t="shared" si="0"/>
        <v>0</v>
      </c>
    </row>
    <row r="53" spans="1:3" ht="15">
      <c r="A53" s="8"/>
      <c r="B53" s="8"/>
      <c r="C53">
        <f t="shared" si="0"/>
        <v>0</v>
      </c>
    </row>
    <row r="54" spans="1:3" ht="15">
      <c r="A54" s="8"/>
      <c r="B54" s="8"/>
      <c r="C54">
        <f t="shared" si="0"/>
        <v>0</v>
      </c>
    </row>
    <row r="55" spans="1:3" ht="15">
      <c r="A55" s="8"/>
      <c r="B55" s="8"/>
      <c r="C55">
        <f t="shared" si="0"/>
        <v>0</v>
      </c>
    </row>
    <row r="56" spans="1:3" ht="15">
      <c r="A56" s="8"/>
      <c r="B56" s="8"/>
      <c r="C56">
        <f t="shared" si="0"/>
        <v>0</v>
      </c>
    </row>
    <row r="57" spans="1:3" ht="15">
      <c r="A57" s="8"/>
      <c r="B57" s="8"/>
      <c r="C57">
        <f t="shared" si="0"/>
        <v>0</v>
      </c>
    </row>
    <row r="58" spans="1:3" ht="15">
      <c r="A58" s="8"/>
      <c r="B58" s="8"/>
      <c r="C58">
        <f t="shared" si="0"/>
        <v>0</v>
      </c>
    </row>
    <row r="59" spans="1:3" ht="15">
      <c r="A59" s="8"/>
      <c r="B59" s="8"/>
      <c r="C59">
        <f t="shared" si="0"/>
        <v>0</v>
      </c>
    </row>
    <row r="60" spans="1:3" ht="15">
      <c r="A60" s="8"/>
      <c r="B60" s="8"/>
      <c r="C60">
        <f t="shared" si="0"/>
        <v>0</v>
      </c>
    </row>
    <row r="61" spans="1:3" ht="15">
      <c r="A61" s="8"/>
      <c r="B61" s="8"/>
      <c r="C61">
        <f t="shared" si="0"/>
        <v>0</v>
      </c>
    </row>
    <row r="62" spans="1:3" ht="15">
      <c r="A62" s="8"/>
      <c r="B62" s="8"/>
      <c r="C62">
        <f t="shared" si="0"/>
        <v>0</v>
      </c>
    </row>
    <row r="63" spans="1:3" ht="15">
      <c r="A63" s="8"/>
      <c r="B63" s="8"/>
      <c r="C63">
        <f t="shared" si="0"/>
        <v>0</v>
      </c>
    </row>
    <row r="64" spans="1:3" ht="15">
      <c r="A64" s="8"/>
      <c r="B64" s="8"/>
      <c r="C64">
        <f t="shared" si="0"/>
        <v>0</v>
      </c>
    </row>
    <row r="65" spans="1:3" ht="15">
      <c r="A65" s="8"/>
      <c r="B65" s="8"/>
      <c r="C65">
        <f t="shared" si="0"/>
        <v>0</v>
      </c>
    </row>
    <row r="66" spans="1:3" ht="15">
      <c r="A66" s="8"/>
      <c r="B66" s="8"/>
      <c r="C66">
        <f t="shared" si="0"/>
        <v>0</v>
      </c>
    </row>
    <row r="67" spans="1:3" ht="15">
      <c r="A67" s="8"/>
      <c r="B67" s="8"/>
      <c r="C67">
        <f t="shared" si="0"/>
        <v>0</v>
      </c>
    </row>
    <row r="68" spans="1:3" ht="15">
      <c r="A68" s="8"/>
      <c r="B68" s="8"/>
      <c r="C68">
        <f t="shared" ref="C68:C131" si="1">IF(LEFT($A68,2)="C5",IF(LEFT($B68,2)="C5","",$B68),$A68)</f>
        <v>0</v>
      </c>
    </row>
    <row r="69" spans="1:3" ht="15">
      <c r="A69" s="8"/>
      <c r="B69" s="8"/>
      <c r="C69">
        <f t="shared" si="1"/>
        <v>0</v>
      </c>
    </row>
    <row r="70" spans="1:3" ht="15">
      <c r="A70" s="8"/>
      <c r="B70" s="8"/>
      <c r="C70">
        <f t="shared" si="1"/>
        <v>0</v>
      </c>
    </row>
    <row r="71" spans="1:3" ht="15">
      <c r="A71" s="8"/>
      <c r="B71" s="8"/>
      <c r="C71">
        <f t="shared" si="1"/>
        <v>0</v>
      </c>
    </row>
    <row r="72" spans="1:3" ht="15">
      <c r="A72" s="8"/>
      <c r="B72" s="8"/>
      <c r="C72">
        <f t="shared" si="1"/>
        <v>0</v>
      </c>
    </row>
    <row r="73" spans="1:3" ht="15">
      <c r="A73" s="8"/>
      <c r="B73" s="8"/>
      <c r="C73">
        <f t="shared" si="1"/>
        <v>0</v>
      </c>
    </row>
    <row r="74" spans="1:3" ht="15">
      <c r="A74" s="8"/>
      <c r="B74" s="8"/>
      <c r="C74">
        <f t="shared" si="1"/>
        <v>0</v>
      </c>
    </row>
    <row r="75" spans="1:3" ht="15">
      <c r="A75" s="8"/>
      <c r="B75" s="8"/>
      <c r="C75">
        <f t="shared" si="1"/>
        <v>0</v>
      </c>
    </row>
    <row r="76" spans="1:3" ht="15">
      <c r="A76" s="8"/>
      <c r="B76" s="8"/>
      <c r="C76">
        <f t="shared" si="1"/>
        <v>0</v>
      </c>
    </row>
    <row r="77" spans="1:3" ht="15">
      <c r="A77" s="8"/>
      <c r="B77" s="8"/>
      <c r="C77">
        <f t="shared" si="1"/>
        <v>0</v>
      </c>
    </row>
    <row r="78" spans="1:3" ht="15">
      <c r="A78" s="8"/>
      <c r="B78" s="8"/>
      <c r="C78">
        <f t="shared" si="1"/>
        <v>0</v>
      </c>
    </row>
    <row r="79" spans="1:3" ht="15">
      <c r="A79" s="8"/>
      <c r="B79" s="8"/>
      <c r="C79">
        <f t="shared" si="1"/>
        <v>0</v>
      </c>
    </row>
    <row r="80" spans="1:3" ht="15">
      <c r="A80" s="8"/>
      <c r="B80" s="8"/>
      <c r="C80">
        <f t="shared" si="1"/>
        <v>0</v>
      </c>
    </row>
    <row r="81" spans="1:3" ht="15">
      <c r="A81" s="8"/>
      <c r="B81" s="8"/>
      <c r="C81">
        <f t="shared" si="1"/>
        <v>0</v>
      </c>
    </row>
    <row r="82" spans="1:3" ht="15">
      <c r="A82" s="8"/>
      <c r="B82" s="8"/>
      <c r="C82">
        <f t="shared" si="1"/>
        <v>0</v>
      </c>
    </row>
    <row r="83" spans="1:3" ht="15">
      <c r="A83" s="4"/>
      <c r="B83" s="4"/>
      <c r="C83">
        <f t="shared" si="1"/>
        <v>0</v>
      </c>
    </row>
    <row r="84" spans="1:3" ht="15">
      <c r="A84" s="4"/>
      <c r="B84" s="4"/>
      <c r="C84">
        <f t="shared" si="1"/>
        <v>0</v>
      </c>
    </row>
    <row r="85" spans="1:3" ht="15">
      <c r="A85" s="4"/>
      <c r="B85" s="4"/>
      <c r="C85">
        <f t="shared" si="1"/>
        <v>0</v>
      </c>
    </row>
    <row r="86" spans="1:3" ht="15">
      <c r="A86" s="4"/>
      <c r="B86" s="4"/>
      <c r="C86">
        <f t="shared" si="1"/>
        <v>0</v>
      </c>
    </row>
    <row r="87" spans="1:3" ht="15">
      <c r="A87" s="4"/>
      <c r="B87" s="4"/>
      <c r="C87">
        <f t="shared" si="1"/>
        <v>0</v>
      </c>
    </row>
    <row r="88" spans="1:3" ht="15">
      <c r="A88" s="4"/>
      <c r="B88" s="4"/>
      <c r="C88">
        <f t="shared" si="1"/>
        <v>0</v>
      </c>
    </row>
    <row r="89" spans="1:3" ht="15">
      <c r="A89" s="4"/>
      <c r="B89" s="4"/>
      <c r="C89">
        <f t="shared" si="1"/>
        <v>0</v>
      </c>
    </row>
    <row r="90" spans="1:3" ht="15">
      <c r="A90" s="4"/>
      <c r="B90" s="4"/>
      <c r="C90">
        <f t="shared" si="1"/>
        <v>0</v>
      </c>
    </row>
    <row r="91" spans="1:3" ht="15">
      <c r="A91" s="4"/>
      <c r="B91" s="4"/>
      <c r="C91">
        <f t="shared" si="1"/>
        <v>0</v>
      </c>
    </row>
    <row r="92" spans="1:3" ht="15">
      <c r="A92" s="4"/>
      <c r="B92" s="4"/>
      <c r="C92">
        <f t="shared" si="1"/>
        <v>0</v>
      </c>
    </row>
    <row r="93" spans="1:3" ht="15">
      <c r="A93" s="4"/>
      <c r="B93" s="4"/>
      <c r="C93">
        <f t="shared" si="1"/>
        <v>0</v>
      </c>
    </row>
    <row r="94" spans="1:3" ht="15">
      <c r="A94" s="4"/>
      <c r="B94" s="4"/>
      <c r="C94">
        <f t="shared" si="1"/>
        <v>0</v>
      </c>
    </row>
    <row r="95" spans="1:3" ht="15">
      <c r="A95" s="4"/>
      <c r="B95" s="4"/>
      <c r="C95">
        <f t="shared" si="1"/>
        <v>0</v>
      </c>
    </row>
    <row r="96" spans="1:3" ht="15">
      <c r="A96" s="4"/>
      <c r="B96" s="4"/>
      <c r="C96">
        <f t="shared" si="1"/>
        <v>0</v>
      </c>
    </row>
    <row r="97" spans="1:3" ht="15">
      <c r="A97" s="4"/>
      <c r="B97" s="4"/>
      <c r="C97">
        <f t="shared" si="1"/>
        <v>0</v>
      </c>
    </row>
    <row r="98" spans="1:3" ht="15">
      <c r="A98" s="4"/>
      <c r="B98" s="4"/>
      <c r="C98">
        <f t="shared" si="1"/>
        <v>0</v>
      </c>
    </row>
    <row r="99" spans="1:3" ht="15">
      <c r="A99" s="4"/>
      <c r="B99" s="4"/>
      <c r="C99">
        <f t="shared" si="1"/>
        <v>0</v>
      </c>
    </row>
    <row r="100" spans="1:3" ht="15">
      <c r="A100" s="4"/>
      <c r="B100" s="4"/>
      <c r="C100">
        <f t="shared" si="1"/>
        <v>0</v>
      </c>
    </row>
    <row r="101" spans="1:3" ht="15">
      <c r="A101" s="4"/>
      <c r="B101" s="4"/>
      <c r="C101">
        <f t="shared" si="1"/>
        <v>0</v>
      </c>
    </row>
    <row r="102" spans="1:3" ht="15">
      <c r="A102" s="4"/>
      <c r="B102" s="4"/>
      <c r="C102">
        <f t="shared" si="1"/>
        <v>0</v>
      </c>
    </row>
    <row r="103" spans="1:3" ht="15">
      <c r="A103" s="4"/>
      <c r="B103" s="4"/>
      <c r="C103">
        <f t="shared" si="1"/>
        <v>0</v>
      </c>
    </row>
    <row r="104" spans="1:3" ht="15">
      <c r="A104" s="4"/>
      <c r="B104" s="4"/>
      <c r="C104">
        <f t="shared" si="1"/>
        <v>0</v>
      </c>
    </row>
    <row r="105" spans="1:3" ht="15">
      <c r="A105" s="4"/>
      <c r="B105" s="4"/>
      <c r="C105">
        <f t="shared" si="1"/>
        <v>0</v>
      </c>
    </row>
    <row r="106" spans="1:3" ht="15">
      <c r="A106" s="4"/>
      <c r="B106" s="4"/>
      <c r="C106">
        <f t="shared" si="1"/>
        <v>0</v>
      </c>
    </row>
    <row r="107" spans="1:3" ht="15">
      <c r="A107" s="4"/>
      <c r="B107" s="4"/>
      <c r="C107">
        <f t="shared" si="1"/>
        <v>0</v>
      </c>
    </row>
    <row r="108" spans="1:3" ht="15">
      <c r="A108" s="4"/>
      <c r="B108" s="4"/>
      <c r="C108">
        <f t="shared" si="1"/>
        <v>0</v>
      </c>
    </row>
    <row r="109" spans="1:3" ht="15">
      <c r="A109" s="4"/>
      <c r="B109" s="4"/>
      <c r="C109">
        <f t="shared" si="1"/>
        <v>0</v>
      </c>
    </row>
    <row r="110" spans="1:3" ht="15">
      <c r="A110" s="4"/>
      <c r="B110" s="4"/>
      <c r="C110">
        <f t="shared" si="1"/>
        <v>0</v>
      </c>
    </row>
    <row r="111" spans="1:3" ht="15">
      <c r="A111" s="4"/>
      <c r="B111" s="4"/>
      <c r="C111">
        <f t="shared" si="1"/>
        <v>0</v>
      </c>
    </row>
    <row r="112" spans="1:3" ht="15">
      <c r="A112" s="4"/>
      <c r="B112" s="4"/>
      <c r="C112">
        <f t="shared" si="1"/>
        <v>0</v>
      </c>
    </row>
    <row r="113" spans="1:3" ht="15">
      <c r="A113" s="4"/>
      <c r="B113" s="4"/>
      <c r="C113">
        <f t="shared" si="1"/>
        <v>0</v>
      </c>
    </row>
    <row r="114" spans="1:3" ht="15">
      <c r="A114" s="4"/>
      <c r="B114" s="4"/>
      <c r="C114">
        <f t="shared" si="1"/>
        <v>0</v>
      </c>
    </row>
    <row r="115" spans="1:3" ht="15">
      <c r="A115" s="4"/>
      <c r="B115" s="4"/>
      <c r="C115">
        <f t="shared" si="1"/>
        <v>0</v>
      </c>
    </row>
    <row r="116" spans="1:3" ht="15">
      <c r="A116" s="4"/>
      <c r="B116" s="4"/>
      <c r="C116">
        <f t="shared" si="1"/>
        <v>0</v>
      </c>
    </row>
    <row r="117" spans="1:3" ht="15">
      <c r="A117" s="4"/>
      <c r="B117" s="4"/>
      <c r="C117">
        <f t="shared" si="1"/>
        <v>0</v>
      </c>
    </row>
    <row r="118" spans="1:3" ht="15">
      <c r="A118" s="4"/>
      <c r="B118" s="4"/>
      <c r="C118">
        <f t="shared" si="1"/>
        <v>0</v>
      </c>
    </row>
    <row r="119" spans="1:3" ht="15">
      <c r="A119" s="4"/>
      <c r="B119" s="4"/>
      <c r="C119">
        <f t="shared" si="1"/>
        <v>0</v>
      </c>
    </row>
    <row r="120" spans="1:3" ht="15">
      <c r="A120" s="4"/>
      <c r="B120" s="4"/>
      <c r="C120">
        <f t="shared" si="1"/>
        <v>0</v>
      </c>
    </row>
    <row r="121" spans="1:3" ht="15">
      <c r="A121" s="4"/>
      <c r="B121" s="4"/>
      <c r="C121">
        <f t="shared" si="1"/>
        <v>0</v>
      </c>
    </row>
    <row r="122" spans="1:3" ht="15">
      <c r="A122" s="4"/>
      <c r="B122" s="4"/>
      <c r="C122">
        <f t="shared" si="1"/>
        <v>0</v>
      </c>
    </row>
    <row r="123" spans="1:3" ht="15">
      <c r="A123" s="4"/>
      <c r="B123" s="4"/>
      <c r="C123">
        <f t="shared" si="1"/>
        <v>0</v>
      </c>
    </row>
    <row r="124" spans="1:3" ht="15">
      <c r="A124" s="4"/>
      <c r="B124" s="4"/>
      <c r="C124">
        <f t="shared" si="1"/>
        <v>0</v>
      </c>
    </row>
    <row r="125" spans="1:3" ht="15">
      <c r="A125" s="4"/>
      <c r="B125" s="4"/>
      <c r="C125">
        <f t="shared" si="1"/>
        <v>0</v>
      </c>
    </row>
    <row r="126" spans="1:3" ht="15">
      <c r="A126" s="4"/>
      <c r="B126" s="4"/>
      <c r="C126">
        <f t="shared" si="1"/>
        <v>0</v>
      </c>
    </row>
    <row r="127" spans="1:3" ht="15">
      <c r="A127" s="4"/>
      <c r="B127" s="4"/>
      <c r="C127">
        <f t="shared" si="1"/>
        <v>0</v>
      </c>
    </row>
    <row r="128" spans="1:3" ht="15">
      <c r="A128" s="4"/>
      <c r="B128" s="4"/>
      <c r="C128">
        <f t="shared" si="1"/>
        <v>0</v>
      </c>
    </row>
    <row r="129" spans="1:3" ht="15">
      <c r="A129" s="4"/>
      <c r="B129" s="4"/>
      <c r="C129">
        <f t="shared" si="1"/>
        <v>0</v>
      </c>
    </row>
    <row r="130" spans="1:3" ht="15">
      <c r="A130" s="4"/>
      <c r="B130" s="4"/>
      <c r="C130">
        <f t="shared" si="1"/>
        <v>0</v>
      </c>
    </row>
    <row r="131" spans="1:3" ht="15">
      <c r="A131" s="4"/>
      <c r="B131" s="4"/>
      <c r="C131">
        <f t="shared" si="1"/>
        <v>0</v>
      </c>
    </row>
    <row r="132" spans="1:3" ht="15">
      <c r="A132" s="4"/>
      <c r="B132" s="4"/>
      <c r="C132">
        <f t="shared" ref="C132:C195" si="2">IF(LEFT($A132,2)="C5",IF(LEFT($B132,2)="C5","",$B132),$A132)</f>
        <v>0</v>
      </c>
    </row>
    <row r="133" spans="1:3" ht="15">
      <c r="A133" s="4"/>
      <c r="B133" s="4"/>
      <c r="C133">
        <f t="shared" si="2"/>
        <v>0</v>
      </c>
    </row>
    <row r="134" spans="1:3" ht="15">
      <c r="A134" s="8"/>
      <c r="B134" s="8"/>
      <c r="C134">
        <f t="shared" si="2"/>
        <v>0</v>
      </c>
    </row>
    <row r="135" spans="1:3" ht="15">
      <c r="A135" s="8"/>
      <c r="B135" s="8"/>
      <c r="C135">
        <f t="shared" si="2"/>
        <v>0</v>
      </c>
    </row>
    <row r="136" spans="1:3" ht="15">
      <c r="A136" s="8"/>
      <c r="B136" s="8"/>
      <c r="C136">
        <f t="shared" si="2"/>
        <v>0</v>
      </c>
    </row>
    <row r="137" spans="1:3" ht="15">
      <c r="A137" s="8"/>
      <c r="B137" s="8"/>
      <c r="C137">
        <f t="shared" si="2"/>
        <v>0</v>
      </c>
    </row>
    <row r="138" spans="1:3" ht="15">
      <c r="A138" s="8"/>
      <c r="B138" s="8"/>
      <c r="C138">
        <f t="shared" si="2"/>
        <v>0</v>
      </c>
    </row>
    <row r="139" spans="1:3" ht="15">
      <c r="A139" s="8"/>
      <c r="B139" s="8"/>
      <c r="C139">
        <f t="shared" si="2"/>
        <v>0</v>
      </c>
    </row>
    <row r="140" spans="1:3" ht="15">
      <c r="A140" s="8"/>
      <c r="B140" s="8"/>
      <c r="C140">
        <f t="shared" si="2"/>
        <v>0</v>
      </c>
    </row>
    <row r="141" spans="1:3" ht="15">
      <c r="A141" s="8"/>
      <c r="B141" s="8"/>
      <c r="C141">
        <f t="shared" si="2"/>
        <v>0</v>
      </c>
    </row>
    <row r="142" spans="1:3" ht="15">
      <c r="A142" s="8"/>
      <c r="B142" s="8"/>
      <c r="C142">
        <f t="shared" si="2"/>
        <v>0</v>
      </c>
    </row>
    <row r="143" spans="1:3" ht="15">
      <c r="A143" s="8"/>
      <c r="B143" s="8"/>
      <c r="C143">
        <f t="shared" si="2"/>
        <v>0</v>
      </c>
    </row>
    <row r="144" spans="1:3" ht="15">
      <c r="A144" s="8"/>
      <c r="B144" s="8"/>
      <c r="C144">
        <f t="shared" si="2"/>
        <v>0</v>
      </c>
    </row>
    <row r="145" spans="1:3" ht="15">
      <c r="A145" s="8"/>
      <c r="B145" s="8"/>
      <c r="C145">
        <f t="shared" si="2"/>
        <v>0</v>
      </c>
    </row>
    <row r="146" spans="1:3" ht="15">
      <c r="A146" s="8"/>
      <c r="B146" s="8"/>
      <c r="C146">
        <f t="shared" si="2"/>
        <v>0</v>
      </c>
    </row>
    <row r="147" spans="1:3" ht="15">
      <c r="A147" s="8"/>
      <c r="B147" s="8"/>
      <c r="C147">
        <f t="shared" si="2"/>
        <v>0</v>
      </c>
    </row>
    <row r="148" spans="1:3" ht="15">
      <c r="A148" s="8"/>
      <c r="B148" s="8"/>
      <c r="C148">
        <f t="shared" si="2"/>
        <v>0</v>
      </c>
    </row>
    <row r="149" spans="1:3" ht="15">
      <c r="A149" s="8"/>
      <c r="B149" s="8"/>
      <c r="C149">
        <f t="shared" si="2"/>
        <v>0</v>
      </c>
    </row>
    <row r="150" spans="1:3" ht="15">
      <c r="A150" s="8"/>
      <c r="B150" s="8"/>
      <c r="C150">
        <f t="shared" si="2"/>
        <v>0</v>
      </c>
    </row>
    <row r="151" spans="1:3" ht="15">
      <c r="A151" s="8"/>
      <c r="B151" s="8"/>
      <c r="C151">
        <f t="shared" si="2"/>
        <v>0</v>
      </c>
    </row>
    <row r="152" spans="1:3" ht="15">
      <c r="A152" s="8"/>
      <c r="B152" s="8"/>
      <c r="C152">
        <f t="shared" si="2"/>
        <v>0</v>
      </c>
    </row>
    <row r="153" spans="1:3" ht="15">
      <c r="A153" s="8"/>
      <c r="B153" s="8"/>
      <c r="C153">
        <f t="shared" si="2"/>
        <v>0</v>
      </c>
    </row>
    <row r="154" spans="1:3" ht="15">
      <c r="A154" s="8"/>
      <c r="B154" s="8"/>
      <c r="C154">
        <f t="shared" si="2"/>
        <v>0</v>
      </c>
    </row>
    <row r="155" spans="1:3" ht="15">
      <c r="A155" s="8"/>
      <c r="B155" s="8"/>
      <c r="C155">
        <f t="shared" si="2"/>
        <v>0</v>
      </c>
    </row>
    <row r="156" spans="1:3" ht="15">
      <c r="A156" s="8"/>
      <c r="B156" s="8"/>
      <c r="C156">
        <f t="shared" si="2"/>
        <v>0</v>
      </c>
    </row>
    <row r="157" spans="1:3" ht="15">
      <c r="A157" s="8"/>
      <c r="B157" s="8"/>
      <c r="C157">
        <f t="shared" si="2"/>
        <v>0</v>
      </c>
    </row>
    <row r="158" spans="1:3" ht="15">
      <c r="A158" s="8"/>
      <c r="B158" s="8"/>
      <c r="C158">
        <f t="shared" si="2"/>
        <v>0</v>
      </c>
    </row>
    <row r="159" spans="1:3" ht="15">
      <c r="A159" s="8"/>
      <c r="B159" s="8"/>
      <c r="C159">
        <f t="shared" si="2"/>
        <v>0</v>
      </c>
    </row>
    <row r="160" spans="1:3" ht="15">
      <c r="A160" s="8"/>
      <c r="B160" s="8"/>
      <c r="C160">
        <f t="shared" si="2"/>
        <v>0</v>
      </c>
    </row>
    <row r="161" spans="1:3" ht="15">
      <c r="A161" s="8"/>
      <c r="B161" s="8"/>
      <c r="C161">
        <f t="shared" si="2"/>
        <v>0</v>
      </c>
    </row>
    <row r="162" spans="1:3" ht="15">
      <c r="A162" s="8"/>
      <c r="B162" s="8"/>
      <c r="C162">
        <f t="shared" si="2"/>
        <v>0</v>
      </c>
    </row>
    <row r="163" spans="1:3" ht="15">
      <c r="A163" s="8"/>
      <c r="B163" s="8"/>
      <c r="C163">
        <f t="shared" si="2"/>
        <v>0</v>
      </c>
    </row>
    <row r="164" spans="1:3" ht="15">
      <c r="A164" s="8"/>
      <c r="B164" s="8"/>
      <c r="C164">
        <f t="shared" si="2"/>
        <v>0</v>
      </c>
    </row>
    <row r="165" spans="1:3" ht="15">
      <c r="A165" s="8"/>
      <c r="B165" s="8"/>
      <c r="C165">
        <f t="shared" si="2"/>
        <v>0</v>
      </c>
    </row>
    <row r="166" spans="1:3" ht="15">
      <c r="A166" s="8"/>
      <c r="B166" s="8"/>
      <c r="C166">
        <f t="shared" si="2"/>
        <v>0</v>
      </c>
    </row>
    <row r="167" spans="1:3" ht="15">
      <c r="A167" s="8"/>
      <c r="B167" s="8"/>
      <c r="C167">
        <f t="shared" si="2"/>
        <v>0</v>
      </c>
    </row>
    <row r="168" spans="1:3" ht="15">
      <c r="A168" s="8"/>
      <c r="B168" s="8"/>
      <c r="C168">
        <f t="shared" si="2"/>
        <v>0</v>
      </c>
    </row>
    <row r="169" spans="1:3" ht="15">
      <c r="A169" s="8"/>
      <c r="B169" s="8"/>
      <c r="C169">
        <f t="shared" si="2"/>
        <v>0</v>
      </c>
    </row>
    <row r="170" spans="1:3" ht="15">
      <c r="A170" s="8"/>
      <c r="B170" s="8"/>
      <c r="C170">
        <f t="shared" si="2"/>
        <v>0</v>
      </c>
    </row>
    <row r="171" spans="1:3" ht="15">
      <c r="A171" s="8"/>
      <c r="B171" s="8"/>
      <c r="C171">
        <f t="shared" si="2"/>
        <v>0</v>
      </c>
    </row>
    <row r="172" spans="1:3" ht="15">
      <c r="A172" s="8"/>
      <c r="B172" s="8"/>
      <c r="C172">
        <f t="shared" si="2"/>
        <v>0</v>
      </c>
    </row>
    <row r="173" spans="1:3" ht="15">
      <c r="A173" s="8"/>
      <c r="B173" s="8"/>
      <c r="C173">
        <f t="shared" si="2"/>
        <v>0</v>
      </c>
    </row>
    <row r="174" spans="1:3" ht="15">
      <c r="A174" s="8"/>
      <c r="B174" s="8"/>
      <c r="C174">
        <f t="shared" si="2"/>
        <v>0</v>
      </c>
    </row>
    <row r="175" spans="1:3" ht="15">
      <c r="A175" s="8"/>
      <c r="B175" s="8"/>
      <c r="C175">
        <f t="shared" si="2"/>
        <v>0</v>
      </c>
    </row>
    <row r="176" spans="1:3" ht="15">
      <c r="A176" s="8"/>
      <c r="B176" s="8"/>
      <c r="C176">
        <f t="shared" si="2"/>
        <v>0</v>
      </c>
    </row>
    <row r="177" spans="1:3" ht="15">
      <c r="A177" s="8"/>
      <c r="B177" s="8"/>
      <c r="C177">
        <f t="shared" si="2"/>
        <v>0</v>
      </c>
    </row>
    <row r="178" spans="1:3" ht="15">
      <c r="A178" s="8"/>
      <c r="B178" s="8"/>
      <c r="C178">
        <f t="shared" si="2"/>
        <v>0</v>
      </c>
    </row>
    <row r="179" spans="1:3" ht="15">
      <c r="A179" s="8"/>
      <c r="B179" s="8"/>
      <c r="C179">
        <f t="shared" si="2"/>
        <v>0</v>
      </c>
    </row>
    <row r="180" spans="1:3" ht="15">
      <c r="A180" s="8"/>
      <c r="B180" s="8"/>
      <c r="C180">
        <f t="shared" si="2"/>
        <v>0</v>
      </c>
    </row>
    <row r="181" spans="1:3" ht="15">
      <c r="A181" s="8"/>
      <c r="B181" s="8"/>
      <c r="C181">
        <f t="shared" si="2"/>
        <v>0</v>
      </c>
    </row>
    <row r="182" spans="1:3" ht="15">
      <c r="A182" s="8"/>
      <c r="B182" s="8"/>
      <c r="C182">
        <f t="shared" si="2"/>
        <v>0</v>
      </c>
    </row>
    <row r="183" spans="1:3" ht="15">
      <c r="A183" s="8"/>
      <c r="B183" s="8"/>
      <c r="C183">
        <f t="shared" si="2"/>
        <v>0</v>
      </c>
    </row>
    <row r="184" spans="1:3" ht="15">
      <c r="A184" s="8"/>
      <c r="B184" s="8"/>
      <c r="C184">
        <f t="shared" si="2"/>
        <v>0</v>
      </c>
    </row>
    <row r="185" spans="1:3" ht="15">
      <c r="A185" s="8"/>
      <c r="B185" s="8"/>
      <c r="C185">
        <f t="shared" si="2"/>
        <v>0</v>
      </c>
    </row>
    <row r="186" spans="1:3" ht="15">
      <c r="A186" s="8"/>
      <c r="B186" s="8"/>
      <c r="C186">
        <f t="shared" si="2"/>
        <v>0</v>
      </c>
    </row>
    <row r="187" spans="1:3" ht="15">
      <c r="A187" s="8"/>
      <c r="B187" s="8"/>
      <c r="C187">
        <f t="shared" si="2"/>
        <v>0</v>
      </c>
    </row>
    <row r="188" spans="1:3" ht="15">
      <c r="A188" s="8"/>
      <c r="B188" s="8"/>
      <c r="C188">
        <f t="shared" si="2"/>
        <v>0</v>
      </c>
    </row>
    <row r="189" spans="1:3" ht="15">
      <c r="A189" s="8"/>
      <c r="B189" s="8"/>
      <c r="C189">
        <f t="shared" si="2"/>
        <v>0</v>
      </c>
    </row>
    <row r="190" spans="1:3" ht="15">
      <c r="A190" s="8"/>
      <c r="B190" s="8"/>
      <c r="C190">
        <f t="shared" si="2"/>
        <v>0</v>
      </c>
    </row>
    <row r="191" spans="1:3" ht="15">
      <c r="A191" s="8"/>
      <c r="B191" s="8"/>
      <c r="C191">
        <f t="shared" si="2"/>
        <v>0</v>
      </c>
    </row>
    <row r="192" spans="1:3" ht="15">
      <c r="A192" s="8"/>
      <c r="B192" s="8"/>
      <c r="C192">
        <f t="shared" si="2"/>
        <v>0</v>
      </c>
    </row>
    <row r="193" spans="1:3" ht="15">
      <c r="A193" s="8"/>
      <c r="B193" s="8"/>
      <c r="C193">
        <f t="shared" si="2"/>
        <v>0</v>
      </c>
    </row>
    <row r="194" spans="1:3" ht="15">
      <c r="A194" s="8"/>
      <c r="B194" s="8"/>
      <c r="C194">
        <f t="shared" si="2"/>
        <v>0</v>
      </c>
    </row>
    <row r="195" spans="1:3" ht="15">
      <c r="A195" s="8"/>
      <c r="B195" s="8"/>
      <c r="C195">
        <f t="shared" si="2"/>
        <v>0</v>
      </c>
    </row>
    <row r="196" spans="1:3" ht="15">
      <c r="A196" s="8"/>
      <c r="B196" s="8"/>
      <c r="C196">
        <f t="shared" ref="C196:C259" si="3">IF(LEFT($A196,2)="C5",IF(LEFT($B196,2)="C5","",$B196),$A196)</f>
        <v>0</v>
      </c>
    </row>
    <row r="197" spans="1:3" ht="15">
      <c r="A197" s="8"/>
      <c r="B197" s="8"/>
      <c r="C197">
        <f t="shared" si="3"/>
        <v>0</v>
      </c>
    </row>
    <row r="198" spans="1:3" ht="15">
      <c r="A198" s="8"/>
      <c r="B198" s="8"/>
      <c r="C198">
        <f t="shared" si="3"/>
        <v>0</v>
      </c>
    </row>
    <row r="199" spans="1:3" ht="15">
      <c r="A199" s="8"/>
      <c r="B199" s="8"/>
      <c r="C199">
        <f t="shared" si="3"/>
        <v>0</v>
      </c>
    </row>
    <row r="200" spans="1:3" ht="15">
      <c r="A200" s="8"/>
      <c r="B200" s="8"/>
      <c r="C200">
        <f t="shared" si="3"/>
        <v>0</v>
      </c>
    </row>
    <row r="201" spans="1:3" ht="15">
      <c r="A201" s="8"/>
      <c r="B201" s="8"/>
      <c r="C201">
        <f t="shared" si="3"/>
        <v>0</v>
      </c>
    </row>
    <row r="202" spans="1:3" ht="15">
      <c r="A202" s="8"/>
      <c r="B202" s="8"/>
      <c r="C202">
        <f t="shared" si="3"/>
        <v>0</v>
      </c>
    </row>
    <row r="203" spans="1:3" ht="15">
      <c r="A203" s="8"/>
      <c r="B203" s="8"/>
      <c r="C203">
        <f t="shared" si="3"/>
        <v>0</v>
      </c>
    </row>
    <row r="204" spans="1:3" ht="15">
      <c r="A204" s="8"/>
      <c r="B204" s="8"/>
      <c r="C204">
        <f t="shared" si="3"/>
        <v>0</v>
      </c>
    </row>
    <row r="205" spans="1:3" ht="15">
      <c r="A205" s="8"/>
      <c r="B205" s="8"/>
      <c r="C205">
        <f t="shared" si="3"/>
        <v>0</v>
      </c>
    </row>
    <row r="206" spans="1:3" ht="15">
      <c r="A206" s="8"/>
      <c r="B206" s="8"/>
      <c r="C206">
        <f t="shared" si="3"/>
        <v>0</v>
      </c>
    </row>
    <row r="207" spans="1:3" ht="15">
      <c r="A207" s="8"/>
      <c r="B207" s="8"/>
      <c r="C207">
        <f t="shared" si="3"/>
        <v>0</v>
      </c>
    </row>
    <row r="208" spans="1:3" ht="15">
      <c r="A208" s="8"/>
      <c r="B208" s="8"/>
      <c r="C208">
        <f t="shared" si="3"/>
        <v>0</v>
      </c>
    </row>
    <row r="209" spans="1:3" ht="15">
      <c r="A209" s="8"/>
      <c r="B209" s="8"/>
      <c r="C209">
        <f t="shared" si="3"/>
        <v>0</v>
      </c>
    </row>
    <row r="210" spans="1:3" ht="15">
      <c r="A210" s="8"/>
      <c r="B210" s="8"/>
      <c r="C210">
        <f t="shared" si="3"/>
        <v>0</v>
      </c>
    </row>
    <row r="211" spans="1:3" ht="15">
      <c r="A211" s="8"/>
      <c r="B211" s="8"/>
      <c r="C211">
        <f t="shared" si="3"/>
        <v>0</v>
      </c>
    </row>
    <row r="212" spans="1:3" ht="15">
      <c r="A212" s="8"/>
      <c r="B212" s="8"/>
      <c r="C212">
        <f t="shared" si="3"/>
        <v>0</v>
      </c>
    </row>
    <row r="213" spans="1:3" ht="15">
      <c r="A213" s="8"/>
      <c r="B213" s="8"/>
      <c r="C213">
        <f t="shared" si="3"/>
        <v>0</v>
      </c>
    </row>
    <row r="214" spans="1:3" ht="15">
      <c r="A214" s="8"/>
      <c r="B214" s="8"/>
      <c r="C214">
        <f t="shared" si="3"/>
        <v>0</v>
      </c>
    </row>
    <row r="215" spans="1:3" ht="15">
      <c r="A215" s="8"/>
      <c r="B215" s="8"/>
      <c r="C215">
        <f t="shared" si="3"/>
        <v>0</v>
      </c>
    </row>
    <row r="216" spans="1:3" ht="15">
      <c r="A216" s="8"/>
      <c r="B216" s="8"/>
      <c r="C216">
        <f t="shared" si="3"/>
        <v>0</v>
      </c>
    </row>
    <row r="217" spans="1:3" ht="15">
      <c r="A217" s="8"/>
      <c r="B217" s="8"/>
      <c r="C217">
        <f t="shared" si="3"/>
        <v>0</v>
      </c>
    </row>
    <row r="218" spans="1:3" ht="15">
      <c r="A218" s="8"/>
      <c r="B218" s="8"/>
      <c r="C218">
        <f t="shared" si="3"/>
        <v>0</v>
      </c>
    </row>
    <row r="219" spans="1:3" ht="15">
      <c r="A219" s="8"/>
      <c r="B219" s="8"/>
      <c r="C219">
        <f t="shared" si="3"/>
        <v>0</v>
      </c>
    </row>
    <row r="220" spans="1:3" ht="15">
      <c r="A220" s="8"/>
      <c r="B220" s="8"/>
      <c r="C220">
        <f t="shared" si="3"/>
        <v>0</v>
      </c>
    </row>
    <row r="221" spans="1:3" ht="15">
      <c r="A221" s="8"/>
      <c r="B221" s="8"/>
      <c r="C221">
        <f t="shared" si="3"/>
        <v>0</v>
      </c>
    </row>
    <row r="222" spans="1:3" ht="15">
      <c r="A222" s="8"/>
      <c r="B222" s="8"/>
      <c r="C222">
        <f t="shared" si="3"/>
        <v>0</v>
      </c>
    </row>
    <row r="223" spans="1:3" ht="15">
      <c r="A223" s="8"/>
      <c r="B223" s="8"/>
      <c r="C223">
        <f t="shared" si="3"/>
        <v>0</v>
      </c>
    </row>
    <row r="224" spans="1:3" ht="15">
      <c r="A224" s="8"/>
      <c r="B224" s="8"/>
      <c r="C224">
        <f t="shared" si="3"/>
        <v>0</v>
      </c>
    </row>
    <row r="225" spans="1:3" ht="15">
      <c r="A225" s="8"/>
      <c r="B225" s="8"/>
      <c r="C225">
        <f t="shared" si="3"/>
        <v>0</v>
      </c>
    </row>
    <row r="226" spans="1:3" ht="15">
      <c r="A226" s="8"/>
      <c r="B226" s="8"/>
      <c r="C226">
        <f t="shared" si="3"/>
        <v>0</v>
      </c>
    </row>
    <row r="227" spans="1:3" ht="15">
      <c r="A227" s="8"/>
      <c r="B227" s="8"/>
      <c r="C227">
        <f t="shared" si="3"/>
        <v>0</v>
      </c>
    </row>
    <row r="228" spans="1:3" ht="15">
      <c r="A228" s="8"/>
      <c r="B228" s="8"/>
      <c r="C228">
        <f t="shared" si="3"/>
        <v>0</v>
      </c>
    </row>
    <row r="229" spans="1:3" ht="15">
      <c r="A229" s="8"/>
      <c r="B229" s="8"/>
      <c r="C229">
        <f t="shared" si="3"/>
        <v>0</v>
      </c>
    </row>
    <row r="230" spans="1:3" ht="15">
      <c r="A230" s="8"/>
      <c r="B230" s="8"/>
      <c r="C230">
        <f t="shared" si="3"/>
        <v>0</v>
      </c>
    </row>
    <row r="231" spans="1:3" ht="15">
      <c r="A231" s="8"/>
      <c r="B231" s="8"/>
      <c r="C231">
        <f t="shared" si="3"/>
        <v>0</v>
      </c>
    </row>
    <row r="232" spans="1:3" ht="15">
      <c r="A232" s="8"/>
      <c r="B232" s="8"/>
      <c r="C232">
        <f t="shared" si="3"/>
        <v>0</v>
      </c>
    </row>
    <row r="233" spans="1:3" ht="15">
      <c r="A233" s="8"/>
      <c r="B233" s="8"/>
      <c r="C233">
        <f t="shared" si="3"/>
        <v>0</v>
      </c>
    </row>
    <row r="234" spans="1:3" ht="15">
      <c r="A234" s="8"/>
      <c r="B234" s="8"/>
      <c r="C234">
        <f t="shared" si="3"/>
        <v>0</v>
      </c>
    </row>
    <row r="235" spans="1:3" ht="15">
      <c r="A235" s="8"/>
      <c r="B235" s="8"/>
      <c r="C235">
        <f t="shared" si="3"/>
        <v>0</v>
      </c>
    </row>
    <row r="236" spans="1:3" ht="15">
      <c r="A236" s="8"/>
      <c r="B236" s="8"/>
      <c r="C236">
        <f t="shared" si="3"/>
        <v>0</v>
      </c>
    </row>
    <row r="237" spans="1:3" ht="15">
      <c r="A237" s="8"/>
      <c r="B237" s="8"/>
      <c r="C237">
        <f t="shared" si="3"/>
        <v>0</v>
      </c>
    </row>
    <row r="238" spans="1:3" ht="15">
      <c r="A238" s="8"/>
      <c r="B238" s="8"/>
      <c r="C238">
        <f t="shared" si="3"/>
        <v>0</v>
      </c>
    </row>
    <row r="239" spans="1:3" ht="15">
      <c r="A239" s="8"/>
      <c r="B239" s="8"/>
      <c r="C239">
        <f t="shared" si="3"/>
        <v>0</v>
      </c>
    </row>
    <row r="240" spans="1:3" ht="15">
      <c r="A240" s="8"/>
      <c r="B240" s="8"/>
      <c r="C240">
        <f t="shared" si="3"/>
        <v>0</v>
      </c>
    </row>
    <row r="241" spans="1:3" ht="15">
      <c r="A241" s="8"/>
      <c r="B241" s="8"/>
      <c r="C241">
        <f t="shared" si="3"/>
        <v>0</v>
      </c>
    </row>
    <row r="242" spans="1:3" ht="15">
      <c r="A242" s="8"/>
      <c r="B242" s="8"/>
      <c r="C242">
        <f t="shared" si="3"/>
        <v>0</v>
      </c>
    </row>
    <row r="243" spans="1:3" ht="15">
      <c r="A243" s="8"/>
      <c r="B243" s="8"/>
      <c r="C243">
        <f t="shared" si="3"/>
        <v>0</v>
      </c>
    </row>
    <row r="244" spans="1:3" ht="15">
      <c r="A244" s="8"/>
      <c r="B244" s="8"/>
      <c r="C244">
        <f t="shared" si="3"/>
        <v>0</v>
      </c>
    </row>
    <row r="245" spans="1:3" ht="15">
      <c r="A245" s="8"/>
      <c r="B245" s="8"/>
      <c r="C245">
        <f t="shared" si="3"/>
        <v>0</v>
      </c>
    </row>
    <row r="246" spans="1:3" ht="15">
      <c r="A246" s="8"/>
      <c r="B246" s="8"/>
      <c r="C246">
        <f t="shared" si="3"/>
        <v>0</v>
      </c>
    </row>
    <row r="247" spans="1:3" ht="15">
      <c r="A247" s="8"/>
      <c r="B247" s="8"/>
      <c r="C247">
        <f t="shared" si="3"/>
        <v>0</v>
      </c>
    </row>
    <row r="248" spans="1:3" ht="15">
      <c r="A248" s="8"/>
      <c r="B248" s="8"/>
      <c r="C248">
        <f t="shared" si="3"/>
        <v>0</v>
      </c>
    </row>
    <row r="249" spans="1:3" ht="15">
      <c r="A249" s="8"/>
      <c r="B249" s="8"/>
      <c r="C249">
        <f t="shared" si="3"/>
        <v>0</v>
      </c>
    </row>
    <row r="250" spans="1:3" ht="15">
      <c r="A250" s="8"/>
      <c r="B250" s="8"/>
      <c r="C250">
        <f t="shared" si="3"/>
        <v>0</v>
      </c>
    </row>
    <row r="251" spans="1:3" ht="15">
      <c r="A251" s="8"/>
      <c r="B251" s="8"/>
      <c r="C251">
        <f t="shared" si="3"/>
        <v>0</v>
      </c>
    </row>
    <row r="252" spans="1:3" ht="15">
      <c r="A252" s="8"/>
      <c r="B252" s="8"/>
      <c r="C252">
        <f t="shared" si="3"/>
        <v>0</v>
      </c>
    </row>
    <row r="253" spans="1:3" ht="15">
      <c r="A253" s="8"/>
      <c r="B253" s="8"/>
      <c r="C253">
        <f t="shared" si="3"/>
        <v>0</v>
      </c>
    </row>
    <row r="254" spans="1:3" ht="15">
      <c r="A254" s="8"/>
      <c r="B254" s="8"/>
      <c r="C254">
        <f t="shared" si="3"/>
        <v>0</v>
      </c>
    </row>
    <row r="255" spans="1:3" ht="15">
      <c r="A255" s="8"/>
      <c r="B255" s="8"/>
      <c r="C255">
        <f t="shared" si="3"/>
        <v>0</v>
      </c>
    </row>
    <row r="256" spans="1:3" ht="15">
      <c r="A256" s="8"/>
      <c r="B256" s="8"/>
      <c r="C256">
        <f t="shared" si="3"/>
        <v>0</v>
      </c>
    </row>
    <row r="257" spans="1:3" ht="15">
      <c r="A257" s="8"/>
      <c r="B257" s="8"/>
      <c r="C257">
        <f t="shared" si="3"/>
        <v>0</v>
      </c>
    </row>
    <row r="258" spans="1:3" ht="15">
      <c r="A258" s="8"/>
      <c r="B258" s="8"/>
      <c r="C258">
        <f t="shared" si="3"/>
        <v>0</v>
      </c>
    </row>
    <row r="259" spans="1:3" ht="15">
      <c r="A259" s="8"/>
      <c r="B259" s="8"/>
      <c r="C259">
        <f t="shared" si="3"/>
        <v>0</v>
      </c>
    </row>
    <row r="260" spans="1:3" ht="15">
      <c r="A260" s="8"/>
      <c r="B260" s="8"/>
      <c r="C260">
        <f t="shared" ref="C260:C323" si="4">IF(LEFT($A260,2)="C5",IF(LEFT($B260,2)="C5","",$B260),$A260)</f>
        <v>0</v>
      </c>
    </row>
    <row r="261" spans="1:3" ht="15">
      <c r="A261" s="8"/>
      <c r="B261" s="8"/>
      <c r="C261">
        <f t="shared" si="4"/>
        <v>0</v>
      </c>
    </row>
    <row r="262" spans="1:3" ht="15">
      <c r="A262" s="8"/>
      <c r="B262" s="8"/>
      <c r="C262">
        <f t="shared" si="4"/>
        <v>0</v>
      </c>
    </row>
    <row r="263" spans="1:3" ht="15">
      <c r="A263" s="8"/>
      <c r="B263" s="8"/>
      <c r="C263">
        <f t="shared" si="4"/>
        <v>0</v>
      </c>
    </row>
    <row r="264" spans="1:3" ht="15">
      <c r="A264" s="8"/>
      <c r="B264" s="8"/>
      <c r="C264">
        <f t="shared" si="4"/>
        <v>0</v>
      </c>
    </row>
    <row r="265" spans="1:3" ht="15">
      <c r="A265" s="8"/>
      <c r="B265" s="8"/>
      <c r="C265">
        <f t="shared" si="4"/>
        <v>0</v>
      </c>
    </row>
    <row r="266" spans="1:3" ht="15">
      <c r="A266" s="8"/>
      <c r="B266" s="8"/>
      <c r="C266">
        <f t="shared" si="4"/>
        <v>0</v>
      </c>
    </row>
    <row r="267" spans="1:3" ht="15">
      <c r="A267" s="8"/>
      <c r="B267" s="8"/>
      <c r="C267">
        <f t="shared" si="4"/>
        <v>0</v>
      </c>
    </row>
    <row r="268" spans="1:3" ht="15">
      <c r="A268" s="8"/>
      <c r="B268" s="8"/>
      <c r="C268">
        <f t="shared" si="4"/>
        <v>0</v>
      </c>
    </row>
    <row r="269" spans="1:3" ht="15">
      <c r="A269" s="8"/>
      <c r="B269" s="8"/>
      <c r="C269">
        <f t="shared" si="4"/>
        <v>0</v>
      </c>
    </row>
    <row r="270" spans="1:3" ht="15">
      <c r="A270" s="8"/>
      <c r="B270" s="8"/>
      <c r="C270">
        <f t="shared" si="4"/>
        <v>0</v>
      </c>
    </row>
    <row r="271" spans="1:3" ht="15">
      <c r="A271" s="8"/>
      <c r="B271" s="8"/>
      <c r="C271">
        <f t="shared" si="4"/>
        <v>0</v>
      </c>
    </row>
    <row r="272" spans="1:3" ht="15">
      <c r="A272" s="8"/>
      <c r="B272" s="8"/>
      <c r="C272">
        <f t="shared" si="4"/>
        <v>0</v>
      </c>
    </row>
    <row r="273" spans="1:3" ht="15">
      <c r="A273" s="8"/>
      <c r="B273" s="8"/>
      <c r="C273">
        <f t="shared" si="4"/>
        <v>0</v>
      </c>
    </row>
    <row r="274" spans="1:3" ht="15">
      <c r="A274" s="8"/>
      <c r="B274" s="8"/>
      <c r="C274">
        <f t="shared" si="4"/>
        <v>0</v>
      </c>
    </row>
    <row r="275" spans="1:3" ht="15">
      <c r="A275" s="8"/>
      <c r="B275" s="8"/>
      <c r="C275">
        <f t="shared" si="4"/>
        <v>0</v>
      </c>
    </row>
    <row r="276" spans="1:3" ht="15">
      <c r="A276" s="8"/>
      <c r="B276" s="8"/>
      <c r="C276">
        <f t="shared" si="4"/>
        <v>0</v>
      </c>
    </row>
    <row r="277" spans="1:3" ht="15">
      <c r="A277" s="8"/>
      <c r="B277" s="8"/>
      <c r="C277">
        <f t="shared" si="4"/>
        <v>0</v>
      </c>
    </row>
    <row r="278" spans="1:3" ht="15">
      <c r="A278" s="8"/>
      <c r="B278" s="8"/>
      <c r="C278">
        <f t="shared" si="4"/>
        <v>0</v>
      </c>
    </row>
    <row r="279" spans="1:3" ht="15">
      <c r="A279" s="8"/>
      <c r="B279" s="8"/>
      <c r="C279">
        <f t="shared" si="4"/>
        <v>0</v>
      </c>
    </row>
    <row r="280" spans="1:3" ht="15">
      <c r="A280" s="8"/>
      <c r="B280" s="8"/>
      <c r="C280">
        <f t="shared" si="4"/>
        <v>0</v>
      </c>
    </row>
    <row r="281" spans="1:3" ht="15">
      <c r="A281" s="8"/>
      <c r="B281" s="8"/>
      <c r="C281">
        <f t="shared" si="4"/>
        <v>0</v>
      </c>
    </row>
    <row r="282" spans="1:3" ht="15">
      <c r="A282" s="8"/>
      <c r="B282" s="8"/>
      <c r="C282">
        <f t="shared" si="4"/>
        <v>0</v>
      </c>
    </row>
    <row r="283" spans="1:3" ht="15">
      <c r="A283" s="8"/>
      <c r="B283" s="8"/>
      <c r="C283">
        <f t="shared" si="4"/>
        <v>0</v>
      </c>
    </row>
    <row r="284" spans="1:3" ht="15">
      <c r="A284" s="8"/>
      <c r="B284" s="8"/>
      <c r="C284">
        <f t="shared" si="4"/>
        <v>0</v>
      </c>
    </row>
    <row r="285" spans="1:3" ht="15">
      <c r="A285" s="8"/>
      <c r="B285" s="8"/>
      <c r="C285">
        <f t="shared" si="4"/>
        <v>0</v>
      </c>
    </row>
    <row r="286" spans="1:3" ht="15">
      <c r="A286" s="8"/>
      <c r="B286" s="8"/>
      <c r="C286">
        <f t="shared" si="4"/>
        <v>0</v>
      </c>
    </row>
    <row r="287" spans="1:3" ht="15">
      <c r="A287" s="8"/>
      <c r="B287" s="8"/>
      <c r="C287">
        <f t="shared" si="4"/>
        <v>0</v>
      </c>
    </row>
    <row r="288" spans="1:3" ht="15">
      <c r="A288" s="8"/>
      <c r="B288" s="8"/>
      <c r="C288">
        <f t="shared" si="4"/>
        <v>0</v>
      </c>
    </row>
    <row r="289" spans="1:3" ht="15">
      <c r="A289" s="8"/>
      <c r="B289" s="8"/>
      <c r="C289">
        <f t="shared" si="4"/>
        <v>0</v>
      </c>
    </row>
    <row r="290" spans="1:3" ht="15">
      <c r="A290" s="8"/>
      <c r="B290" s="8"/>
      <c r="C290">
        <f t="shared" si="4"/>
        <v>0</v>
      </c>
    </row>
    <row r="291" spans="1:3" ht="15">
      <c r="A291" s="8"/>
      <c r="B291" s="8"/>
      <c r="C291">
        <f t="shared" si="4"/>
        <v>0</v>
      </c>
    </row>
    <row r="292" spans="1:3" ht="15">
      <c r="A292" s="8"/>
      <c r="B292" s="8"/>
      <c r="C292">
        <f t="shared" si="4"/>
        <v>0</v>
      </c>
    </row>
    <row r="293" spans="1:3" ht="15">
      <c r="A293" s="8"/>
      <c r="B293" s="8"/>
      <c r="C293">
        <f t="shared" si="4"/>
        <v>0</v>
      </c>
    </row>
    <row r="294" spans="1:3" ht="15">
      <c r="A294" s="8"/>
      <c r="B294" s="8"/>
      <c r="C294">
        <f t="shared" si="4"/>
        <v>0</v>
      </c>
    </row>
    <row r="295" spans="1:3" ht="15">
      <c r="A295" s="8"/>
      <c r="B295" s="8"/>
      <c r="C295">
        <f t="shared" si="4"/>
        <v>0</v>
      </c>
    </row>
    <row r="296" spans="1:3" ht="15">
      <c r="A296" s="8"/>
      <c r="B296" s="8"/>
      <c r="C296">
        <f t="shared" si="4"/>
        <v>0</v>
      </c>
    </row>
    <row r="297" spans="1:3" ht="15">
      <c r="A297" s="8"/>
      <c r="B297" s="8"/>
      <c r="C297">
        <f t="shared" si="4"/>
        <v>0</v>
      </c>
    </row>
    <row r="298" spans="1:3" ht="15">
      <c r="A298" s="8"/>
      <c r="B298" s="8"/>
      <c r="C298">
        <f t="shared" si="4"/>
        <v>0</v>
      </c>
    </row>
    <row r="299" spans="1:3" ht="15">
      <c r="A299" s="8"/>
      <c r="B299" s="8"/>
      <c r="C299">
        <f t="shared" si="4"/>
        <v>0</v>
      </c>
    </row>
    <row r="300" spans="1:3" ht="15">
      <c r="A300" s="8"/>
      <c r="B300" s="8"/>
      <c r="C300">
        <f t="shared" si="4"/>
        <v>0</v>
      </c>
    </row>
    <row r="301" spans="1:3" ht="15">
      <c r="A301" s="8"/>
      <c r="B301" s="8"/>
      <c r="C301">
        <f t="shared" si="4"/>
        <v>0</v>
      </c>
    </row>
    <row r="302" spans="1:3" ht="15">
      <c r="A302" s="8"/>
      <c r="B302" s="8"/>
      <c r="C302">
        <f t="shared" si="4"/>
        <v>0</v>
      </c>
    </row>
    <row r="303" spans="1:3" ht="15">
      <c r="A303" s="8"/>
      <c r="B303" s="8"/>
      <c r="C303">
        <f t="shared" si="4"/>
        <v>0</v>
      </c>
    </row>
    <row r="304" spans="1:3" ht="15">
      <c r="A304" s="8"/>
      <c r="B304" s="8"/>
      <c r="C304">
        <f t="shared" si="4"/>
        <v>0</v>
      </c>
    </row>
    <row r="305" spans="1:3" ht="15">
      <c r="A305" s="8"/>
      <c r="B305" s="8"/>
      <c r="C305">
        <f t="shared" si="4"/>
        <v>0</v>
      </c>
    </row>
    <row r="306" spans="1:3" ht="15">
      <c r="A306" s="8"/>
      <c r="B306" s="8"/>
      <c r="C306">
        <f t="shared" si="4"/>
        <v>0</v>
      </c>
    </row>
    <row r="307" spans="1:3" ht="15">
      <c r="A307" s="8"/>
      <c r="B307" s="8"/>
      <c r="C307">
        <f t="shared" si="4"/>
        <v>0</v>
      </c>
    </row>
    <row r="308" spans="1:3" ht="15">
      <c r="A308" s="8"/>
      <c r="B308" s="8"/>
      <c r="C308">
        <f t="shared" si="4"/>
        <v>0</v>
      </c>
    </row>
    <row r="309" spans="1:3" ht="15">
      <c r="A309" s="8"/>
      <c r="B309" s="8"/>
      <c r="C309">
        <f t="shared" si="4"/>
        <v>0</v>
      </c>
    </row>
    <row r="310" spans="1:3" ht="15">
      <c r="A310" s="8"/>
      <c r="B310" s="8"/>
      <c r="C310">
        <f t="shared" si="4"/>
        <v>0</v>
      </c>
    </row>
    <row r="311" spans="1:3" ht="15">
      <c r="A311" s="8"/>
      <c r="B311" s="8"/>
      <c r="C311">
        <f t="shared" si="4"/>
        <v>0</v>
      </c>
    </row>
    <row r="312" spans="1:3" ht="15">
      <c r="A312" s="8"/>
      <c r="B312" s="8"/>
      <c r="C312">
        <f t="shared" si="4"/>
        <v>0</v>
      </c>
    </row>
    <row r="313" spans="1:3" ht="15">
      <c r="A313" s="8"/>
      <c r="B313" s="8"/>
      <c r="C313">
        <f t="shared" si="4"/>
        <v>0</v>
      </c>
    </row>
    <row r="314" spans="1:3" ht="15">
      <c r="A314" s="8"/>
      <c r="B314" s="8"/>
      <c r="C314">
        <f t="shared" si="4"/>
        <v>0</v>
      </c>
    </row>
    <row r="315" spans="1:3" ht="15">
      <c r="A315" s="8"/>
      <c r="B315" s="8"/>
      <c r="C315">
        <f t="shared" si="4"/>
        <v>0</v>
      </c>
    </row>
    <row r="316" spans="1:3" ht="15">
      <c r="A316" s="8"/>
      <c r="B316" s="8"/>
      <c r="C316">
        <f t="shared" si="4"/>
        <v>0</v>
      </c>
    </row>
    <row r="317" spans="1:3" ht="15">
      <c r="A317" s="8"/>
      <c r="B317" s="8"/>
      <c r="C317">
        <f t="shared" si="4"/>
        <v>0</v>
      </c>
    </row>
    <row r="318" spans="1:3" ht="15">
      <c r="A318" s="8"/>
      <c r="B318" s="8"/>
      <c r="C318">
        <f t="shared" si="4"/>
        <v>0</v>
      </c>
    </row>
    <row r="319" spans="1:3" ht="15">
      <c r="A319" s="8"/>
      <c r="B319" s="8"/>
      <c r="C319">
        <f t="shared" si="4"/>
        <v>0</v>
      </c>
    </row>
    <row r="320" spans="1:3" ht="15">
      <c r="A320" s="8"/>
      <c r="B320" s="8"/>
      <c r="C320">
        <f t="shared" si="4"/>
        <v>0</v>
      </c>
    </row>
    <row r="321" spans="1:3" ht="15">
      <c r="A321" s="8"/>
      <c r="B321" s="8"/>
      <c r="C321">
        <f t="shared" si="4"/>
        <v>0</v>
      </c>
    </row>
    <row r="322" spans="1:3" ht="15">
      <c r="A322" s="8"/>
      <c r="B322" s="8"/>
      <c r="C322">
        <f t="shared" si="4"/>
        <v>0</v>
      </c>
    </row>
    <row r="323" spans="1:3" ht="15">
      <c r="A323" s="8"/>
      <c r="B323" s="8"/>
      <c r="C323">
        <f t="shared" si="4"/>
        <v>0</v>
      </c>
    </row>
    <row r="324" spans="1:3" ht="15">
      <c r="A324" s="8"/>
      <c r="B324" s="8"/>
      <c r="C324">
        <f t="shared" ref="C324:C387" si="5">IF(LEFT($A324,2)="C5",IF(LEFT($B324,2)="C5","",$B324),$A324)</f>
        <v>0</v>
      </c>
    </row>
    <row r="325" spans="1:3" ht="15">
      <c r="A325" s="8"/>
      <c r="B325" s="8"/>
      <c r="C325">
        <f t="shared" si="5"/>
        <v>0</v>
      </c>
    </row>
    <row r="326" spans="1:3" ht="15">
      <c r="A326" s="8"/>
      <c r="B326" s="8"/>
      <c r="C326">
        <f t="shared" si="5"/>
        <v>0</v>
      </c>
    </row>
    <row r="327" spans="1:3" ht="15">
      <c r="A327" s="8"/>
      <c r="B327" s="8"/>
      <c r="C327">
        <f t="shared" si="5"/>
        <v>0</v>
      </c>
    </row>
    <row r="328" spans="1:3" ht="15">
      <c r="A328" s="8"/>
      <c r="B328" s="8"/>
      <c r="C328">
        <f t="shared" si="5"/>
        <v>0</v>
      </c>
    </row>
    <row r="329" spans="1:3" ht="15">
      <c r="A329" s="8"/>
      <c r="B329" s="8"/>
      <c r="C329">
        <f t="shared" si="5"/>
        <v>0</v>
      </c>
    </row>
    <row r="330" spans="1:3" ht="15">
      <c r="A330" s="8"/>
      <c r="B330" s="8"/>
      <c r="C330">
        <f t="shared" si="5"/>
        <v>0</v>
      </c>
    </row>
    <row r="331" spans="1:3" ht="15">
      <c r="A331" s="8"/>
      <c r="B331" s="8"/>
      <c r="C331">
        <f t="shared" si="5"/>
        <v>0</v>
      </c>
    </row>
    <row r="332" spans="1:3" ht="15">
      <c r="A332" s="8"/>
      <c r="B332" s="8"/>
      <c r="C332">
        <f t="shared" si="5"/>
        <v>0</v>
      </c>
    </row>
    <row r="333" spans="1:3" ht="15">
      <c r="A333" s="8"/>
      <c r="B333" s="8"/>
      <c r="C333">
        <f t="shared" si="5"/>
        <v>0</v>
      </c>
    </row>
    <row r="334" spans="1:3" ht="15">
      <c r="A334" s="8"/>
      <c r="B334" s="8"/>
      <c r="C334">
        <f t="shared" si="5"/>
        <v>0</v>
      </c>
    </row>
    <row r="335" spans="1:3" ht="15">
      <c r="A335" s="8"/>
      <c r="B335" s="8"/>
      <c r="C335">
        <f t="shared" si="5"/>
        <v>0</v>
      </c>
    </row>
    <row r="336" spans="1:3" ht="15">
      <c r="A336" s="8"/>
      <c r="B336" s="8"/>
      <c r="C336">
        <f t="shared" si="5"/>
        <v>0</v>
      </c>
    </row>
    <row r="337" spans="1:3" ht="15">
      <c r="A337" s="8"/>
      <c r="B337" s="8"/>
      <c r="C337">
        <f t="shared" si="5"/>
        <v>0</v>
      </c>
    </row>
    <row r="338" spans="1:3" ht="15">
      <c r="A338" s="8"/>
      <c r="B338" s="8"/>
      <c r="C338">
        <f t="shared" si="5"/>
        <v>0</v>
      </c>
    </row>
    <row r="339" spans="1:3" ht="15">
      <c r="A339" s="8"/>
      <c r="B339" s="8"/>
      <c r="C339">
        <f t="shared" si="5"/>
        <v>0</v>
      </c>
    </row>
    <row r="340" spans="1:3" ht="15">
      <c r="A340" s="8"/>
      <c r="B340" s="8"/>
      <c r="C340">
        <f t="shared" si="5"/>
        <v>0</v>
      </c>
    </row>
    <row r="341" spans="1:3" ht="15">
      <c r="A341" s="8"/>
      <c r="B341" s="8"/>
      <c r="C341">
        <f t="shared" si="5"/>
        <v>0</v>
      </c>
    </row>
    <row r="342" spans="1:3" ht="15">
      <c r="A342" s="8"/>
      <c r="B342" s="8"/>
      <c r="C342">
        <f t="shared" si="5"/>
        <v>0</v>
      </c>
    </row>
    <row r="343" spans="1:3" ht="15">
      <c r="A343" s="8"/>
      <c r="B343" s="8"/>
      <c r="C343">
        <f t="shared" si="5"/>
        <v>0</v>
      </c>
    </row>
    <row r="344" spans="1:3" ht="15">
      <c r="A344" s="8"/>
      <c r="B344" s="8"/>
      <c r="C344">
        <f t="shared" si="5"/>
        <v>0</v>
      </c>
    </row>
    <row r="345" spans="1:3" ht="15">
      <c r="A345" s="8"/>
      <c r="B345" s="8"/>
      <c r="C345">
        <f t="shared" si="5"/>
        <v>0</v>
      </c>
    </row>
    <row r="346" spans="1:3" ht="15">
      <c r="A346" s="8"/>
      <c r="B346" s="8"/>
      <c r="C346">
        <f t="shared" si="5"/>
        <v>0</v>
      </c>
    </row>
    <row r="347" spans="1:3" ht="15">
      <c r="A347" s="8"/>
      <c r="B347" s="8"/>
      <c r="C347">
        <f t="shared" si="5"/>
        <v>0</v>
      </c>
    </row>
    <row r="348" spans="1:3" ht="15">
      <c r="A348" s="8"/>
      <c r="B348" s="8"/>
      <c r="C348">
        <f t="shared" si="5"/>
        <v>0</v>
      </c>
    </row>
    <row r="349" spans="1:3" ht="15">
      <c r="A349" s="8"/>
      <c r="B349" s="8"/>
      <c r="C349">
        <f t="shared" si="5"/>
        <v>0</v>
      </c>
    </row>
    <row r="350" spans="1:3" ht="15">
      <c r="A350" s="8"/>
      <c r="B350" s="8"/>
      <c r="C350">
        <f t="shared" si="5"/>
        <v>0</v>
      </c>
    </row>
    <row r="351" spans="1:3" ht="15">
      <c r="A351" s="8"/>
      <c r="B351" s="8"/>
      <c r="C351">
        <f t="shared" si="5"/>
        <v>0</v>
      </c>
    </row>
    <row r="352" spans="1:3" ht="15">
      <c r="A352" s="8"/>
      <c r="B352" s="8"/>
      <c r="C352">
        <f t="shared" si="5"/>
        <v>0</v>
      </c>
    </row>
    <row r="353" spans="1:3" ht="15">
      <c r="A353" s="8"/>
      <c r="B353" s="8"/>
      <c r="C353">
        <f t="shared" si="5"/>
        <v>0</v>
      </c>
    </row>
    <row r="354" spans="1:3" ht="15">
      <c r="A354" s="8"/>
      <c r="B354" s="8"/>
      <c r="C354">
        <f t="shared" si="5"/>
        <v>0</v>
      </c>
    </row>
    <row r="355" spans="1:3" ht="15">
      <c r="A355" s="8"/>
      <c r="B355" s="8"/>
      <c r="C355">
        <f t="shared" si="5"/>
        <v>0</v>
      </c>
    </row>
    <row r="356" spans="1:3" ht="15">
      <c r="A356" s="8"/>
      <c r="B356" s="8"/>
      <c r="C356">
        <f t="shared" si="5"/>
        <v>0</v>
      </c>
    </row>
    <row r="357" spans="1:3" ht="15">
      <c r="A357" s="8"/>
      <c r="B357" s="8"/>
      <c r="C357">
        <f t="shared" si="5"/>
        <v>0</v>
      </c>
    </row>
    <row r="358" spans="1:3" ht="15">
      <c r="A358" s="8"/>
      <c r="B358" s="8"/>
      <c r="C358">
        <f t="shared" si="5"/>
        <v>0</v>
      </c>
    </row>
    <row r="359" spans="1:3" ht="15">
      <c r="A359" s="8"/>
      <c r="B359" s="8"/>
      <c r="C359">
        <f t="shared" si="5"/>
        <v>0</v>
      </c>
    </row>
    <row r="360" spans="1:3" ht="15">
      <c r="A360" s="8"/>
      <c r="B360" s="8"/>
      <c r="C360">
        <f t="shared" si="5"/>
        <v>0</v>
      </c>
    </row>
    <row r="361" spans="1:3" ht="15">
      <c r="A361" s="8"/>
      <c r="B361" s="8"/>
      <c r="C361">
        <f t="shared" si="5"/>
        <v>0</v>
      </c>
    </row>
    <row r="362" spans="1:3" ht="15">
      <c r="A362" s="8"/>
      <c r="B362" s="8"/>
      <c r="C362">
        <f t="shared" si="5"/>
        <v>0</v>
      </c>
    </row>
    <row r="363" spans="1:3" ht="15">
      <c r="A363" s="8"/>
      <c r="B363" s="8"/>
      <c r="C363">
        <f t="shared" si="5"/>
        <v>0</v>
      </c>
    </row>
    <row r="364" spans="1:3" ht="15">
      <c r="A364" s="8"/>
      <c r="B364" s="8"/>
      <c r="C364">
        <f t="shared" si="5"/>
        <v>0</v>
      </c>
    </row>
    <row r="365" spans="1:3" ht="15">
      <c r="A365" s="8"/>
      <c r="B365" s="8"/>
      <c r="C365">
        <f t="shared" si="5"/>
        <v>0</v>
      </c>
    </row>
    <row r="366" spans="1:3" ht="15">
      <c r="A366" s="8"/>
      <c r="B366" s="8"/>
      <c r="C366">
        <f t="shared" si="5"/>
        <v>0</v>
      </c>
    </row>
    <row r="367" spans="1:3" ht="15">
      <c r="A367" s="8"/>
      <c r="B367" s="8"/>
      <c r="C367">
        <f t="shared" si="5"/>
        <v>0</v>
      </c>
    </row>
    <row r="368" spans="1:3" ht="15">
      <c r="A368" s="8"/>
      <c r="B368" s="8"/>
      <c r="C368">
        <f t="shared" si="5"/>
        <v>0</v>
      </c>
    </row>
    <row r="369" spans="1:3" ht="15">
      <c r="A369" s="8"/>
      <c r="B369" s="8"/>
      <c r="C369">
        <f t="shared" si="5"/>
        <v>0</v>
      </c>
    </row>
    <row r="370" spans="1:3" ht="15">
      <c r="A370" s="8"/>
      <c r="B370" s="8"/>
      <c r="C370">
        <f t="shared" si="5"/>
        <v>0</v>
      </c>
    </row>
    <row r="371" spans="1:3" ht="15">
      <c r="A371" s="8"/>
      <c r="B371" s="8"/>
      <c r="C371">
        <f t="shared" si="5"/>
        <v>0</v>
      </c>
    </row>
    <row r="372" spans="1:3" ht="15">
      <c r="A372" s="8"/>
      <c r="B372" s="8"/>
      <c r="C372">
        <f t="shared" si="5"/>
        <v>0</v>
      </c>
    </row>
    <row r="373" spans="1:3" ht="15">
      <c r="A373" s="8"/>
      <c r="B373" s="8"/>
      <c r="C373">
        <f t="shared" si="5"/>
        <v>0</v>
      </c>
    </row>
    <row r="374" spans="1:3" ht="15">
      <c r="A374" s="8"/>
      <c r="B374" s="8"/>
      <c r="C374">
        <f t="shared" si="5"/>
        <v>0</v>
      </c>
    </row>
    <row r="375" spans="1:3" ht="15">
      <c r="A375" s="8"/>
      <c r="B375" s="8"/>
      <c r="C375">
        <f t="shared" si="5"/>
        <v>0</v>
      </c>
    </row>
    <row r="376" spans="1:3" ht="15">
      <c r="A376" s="8"/>
      <c r="B376" s="8"/>
      <c r="C376">
        <f t="shared" si="5"/>
        <v>0</v>
      </c>
    </row>
    <row r="377" spans="1:3" ht="15">
      <c r="A377" s="8"/>
      <c r="B377" s="8"/>
      <c r="C377">
        <f t="shared" si="5"/>
        <v>0</v>
      </c>
    </row>
    <row r="378" spans="1:3" ht="15">
      <c r="A378" s="8"/>
      <c r="B378" s="8"/>
      <c r="C378">
        <f t="shared" si="5"/>
        <v>0</v>
      </c>
    </row>
    <row r="379" spans="1:3" ht="15">
      <c r="A379" s="8"/>
      <c r="B379" s="8"/>
      <c r="C379">
        <f t="shared" si="5"/>
        <v>0</v>
      </c>
    </row>
    <row r="380" spans="1:3" ht="15">
      <c r="A380" s="8"/>
      <c r="B380" s="8"/>
      <c r="C380">
        <f t="shared" si="5"/>
        <v>0</v>
      </c>
    </row>
    <row r="381" spans="1:3" ht="15">
      <c r="A381" s="8"/>
      <c r="B381" s="8"/>
      <c r="C381">
        <f t="shared" si="5"/>
        <v>0</v>
      </c>
    </row>
    <row r="382" spans="1:3" ht="15">
      <c r="A382" s="8"/>
      <c r="B382" s="8"/>
      <c r="C382">
        <f t="shared" si="5"/>
        <v>0</v>
      </c>
    </row>
    <row r="383" spans="1:3" ht="15">
      <c r="A383" s="8"/>
      <c r="B383" s="8"/>
      <c r="C383">
        <f t="shared" si="5"/>
        <v>0</v>
      </c>
    </row>
    <row r="384" spans="1:3" ht="15">
      <c r="A384" s="8"/>
      <c r="B384" s="8"/>
      <c r="C384">
        <f t="shared" si="5"/>
        <v>0</v>
      </c>
    </row>
    <row r="385" spans="1:3" ht="15">
      <c r="A385" s="8"/>
      <c r="B385" s="8"/>
      <c r="C385">
        <f t="shared" si="5"/>
        <v>0</v>
      </c>
    </row>
    <row r="386" spans="1:3" ht="15">
      <c r="A386" s="8"/>
      <c r="B386" s="8"/>
      <c r="C386">
        <f t="shared" si="5"/>
        <v>0</v>
      </c>
    </row>
    <row r="387" spans="1:3" ht="15">
      <c r="A387" s="8"/>
      <c r="B387" s="8"/>
      <c r="C387">
        <f t="shared" si="5"/>
        <v>0</v>
      </c>
    </row>
    <row r="388" spans="1:3" ht="15">
      <c r="A388" s="8"/>
      <c r="B388" s="8"/>
      <c r="C388">
        <f t="shared" ref="C388:C451" si="6">IF(LEFT($A388,2)="C5",IF(LEFT($B388,2)="C5","",$B388),$A388)</f>
        <v>0</v>
      </c>
    </row>
    <row r="389" spans="1:3" ht="15">
      <c r="A389" s="8"/>
      <c r="B389" s="8"/>
      <c r="C389">
        <f t="shared" si="6"/>
        <v>0</v>
      </c>
    </row>
    <row r="390" spans="1:3" ht="15">
      <c r="A390" s="8"/>
      <c r="B390" s="8"/>
      <c r="C390">
        <f t="shared" si="6"/>
        <v>0</v>
      </c>
    </row>
    <row r="391" spans="1:3" ht="15">
      <c r="A391" s="8"/>
      <c r="B391" s="8"/>
      <c r="C391">
        <f t="shared" si="6"/>
        <v>0</v>
      </c>
    </row>
    <row r="392" spans="1:3" ht="15">
      <c r="A392" s="8"/>
      <c r="B392" s="8"/>
      <c r="C392">
        <f t="shared" si="6"/>
        <v>0</v>
      </c>
    </row>
    <row r="393" spans="1:3" ht="15">
      <c r="A393" s="8"/>
      <c r="B393" s="8"/>
      <c r="C393">
        <f t="shared" si="6"/>
        <v>0</v>
      </c>
    </row>
    <row r="394" spans="1:3" ht="15">
      <c r="A394" s="8"/>
      <c r="B394" s="8"/>
      <c r="C394">
        <f t="shared" si="6"/>
        <v>0</v>
      </c>
    </row>
    <row r="395" spans="1:3" ht="15">
      <c r="A395" s="8"/>
      <c r="B395" s="8"/>
      <c r="C395">
        <f t="shared" si="6"/>
        <v>0</v>
      </c>
    </row>
    <row r="396" spans="1:3" ht="15">
      <c r="A396" s="8"/>
      <c r="B396" s="8"/>
      <c r="C396">
        <f t="shared" si="6"/>
        <v>0</v>
      </c>
    </row>
    <row r="397" spans="1:3" ht="15">
      <c r="A397" s="8"/>
      <c r="B397" s="8"/>
      <c r="C397">
        <f t="shared" si="6"/>
        <v>0</v>
      </c>
    </row>
    <row r="398" spans="1:3" ht="15">
      <c r="A398" s="8"/>
      <c r="B398" s="8"/>
      <c r="C398">
        <f t="shared" si="6"/>
        <v>0</v>
      </c>
    </row>
    <row r="399" spans="1:3" ht="15">
      <c r="A399" s="8"/>
      <c r="B399" s="8"/>
      <c r="C399">
        <f t="shared" si="6"/>
        <v>0</v>
      </c>
    </row>
    <row r="400" spans="1:3" ht="15">
      <c r="A400" s="8"/>
      <c r="B400" s="8"/>
      <c r="C400">
        <f t="shared" si="6"/>
        <v>0</v>
      </c>
    </row>
    <row r="401" spans="1:3" ht="15">
      <c r="A401" s="8"/>
      <c r="B401" s="8"/>
      <c r="C401">
        <f t="shared" si="6"/>
        <v>0</v>
      </c>
    </row>
    <row r="402" spans="1:3" ht="15">
      <c r="A402" s="8"/>
      <c r="B402" s="8"/>
      <c r="C402">
        <f t="shared" si="6"/>
        <v>0</v>
      </c>
    </row>
    <row r="403" spans="1:3" ht="15">
      <c r="A403" s="8"/>
      <c r="B403" s="8"/>
      <c r="C403">
        <f t="shared" si="6"/>
        <v>0</v>
      </c>
    </row>
    <row r="404" spans="1:3" ht="15">
      <c r="A404" s="8"/>
      <c r="B404" s="8"/>
      <c r="C404">
        <f t="shared" si="6"/>
        <v>0</v>
      </c>
    </row>
    <row r="405" spans="1:3" ht="15">
      <c r="A405" s="8"/>
      <c r="B405" s="8"/>
      <c r="C405">
        <f t="shared" si="6"/>
        <v>0</v>
      </c>
    </row>
    <row r="406" spans="1:3" ht="15">
      <c r="A406" s="8"/>
      <c r="B406" s="8"/>
      <c r="C406">
        <f t="shared" si="6"/>
        <v>0</v>
      </c>
    </row>
    <row r="407" spans="1:3" ht="15">
      <c r="A407" s="8"/>
      <c r="B407" s="8"/>
      <c r="C407">
        <f t="shared" si="6"/>
        <v>0</v>
      </c>
    </row>
    <row r="408" spans="1:3" ht="15">
      <c r="A408" s="8"/>
      <c r="B408" s="8"/>
      <c r="C408">
        <f t="shared" si="6"/>
        <v>0</v>
      </c>
    </row>
    <row r="409" spans="1:3" ht="15">
      <c r="A409" s="8"/>
      <c r="B409" s="8"/>
      <c r="C409">
        <f t="shared" si="6"/>
        <v>0</v>
      </c>
    </row>
    <row r="410" spans="1:3" ht="15">
      <c r="A410" s="8"/>
      <c r="B410" s="8"/>
      <c r="C410">
        <f t="shared" si="6"/>
        <v>0</v>
      </c>
    </row>
    <row r="411" spans="1:3" ht="15">
      <c r="A411" s="8"/>
      <c r="B411" s="8"/>
      <c r="C411">
        <f t="shared" si="6"/>
        <v>0</v>
      </c>
    </row>
    <row r="412" spans="1:3" ht="15">
      <c r="A412" s="8"/>
      <c r="B412" s="8"/>
      <c r="C412">
        <f t="shared" si="6"/>
        <v>0</v>
      </c>
    </row>
    <row r="413" spans="1:3" ht="15">
      <c r="A413" s="8"/>
      <c r="B413" s="8"/>
      <c r="C413">
        <f t="shared" si="6"/>
        <v>0</v>
      </c>
    </row>
    <row r="414" spans="1:3" ht="15">
      <c r="A414" s="8"/>
      <c r="B414" s="8"/>
      <c r="C414">
        <f t="shared" si="6"/>
        <v>0</v>
      </c>
    </row>
    <row r="415" spans="1:3" ht="15">
      <c r="A415" s="8"/>
      <c r="B415" s="8"/>
      <c r="C415">
        <f t="shared" si="6"/>
        <v>0</v>
      </c>
    </row>
    <row r="416" spans="1:3" ht="15">
      <c r="A416" s="8"/>
      <c r="B416" s="8"/>
      <c r="C416">
        <f t="shared" si="6"/>
        <v>0</v>
      </c>
    </row>
    <row r="417" spans="1:3" ht="15">
      <c r="A417" s="8"/>
      <c r="B417" s="8"/>
      <c r="C417">
        <f t="shared" si="6"/>
        <v>0</v>
      </c>
    </row>
    <row r="418" spans="1:3" ht="15">
      <c r="A418" s="8"/>
      <c r="B418" s="8"/>
      <c r="C418">
        <f t="shared" si="6"/>
        <v>0</v>
      </c>
    </row>
    <row r="419" spans="1:3" ht="15">
      <c r="A419" s="8"/>
      <c r="B419" s="8"/>
      <c r="C419">
        <f t="shared" si="6"/>
        <v>0</v>
      </c>
    </row>
    <row r="420" spans="1:3" ht="15">
      <c r="A420" s="8"/>
      <c r="B420" s="8"/>
      <c r="C420">
        <f t="shared" si="6"/>
        <v>0</v>
      </c>
    </row>
    <row r="421" spans="1:3" ht="15">
      <c r="A421" s="8"/>
      <c r="B421" s="8"/>
      <c r="C421">
        <f t="shared" si="6"/>
        <v>0</v>
      </c>
    </row>
    <row r="422" spans="1:3" ht="15">
      <c r="A422" s="8"/>
      <c r="B422" s="8"/>
      <c r="C422">
        <f t="shared" si="6"/>
        <v>0</v>
      </c>
    </row>
    <row r="423" spans="1:3" ht="15">
      <c r="A423" s="8"/>
      <c r="B423" s="8"/>
      <c r="C423">
        <f t="shared" si="6"/>
        <v>0</v>
      </c>
    </row>
    <row r="424" spans="1:3" ht="15">
      <c r="A424" s="8"/>
      <c r="B424" s="8"/>
      <c r="C424">
        <f t="shared" si="6"/>
        <v>0</v>
      </c>
    </row>
    <row r="425" spans="1:3" ht="15">
      <c r="A425" s="8"/>
      <c r="B425" s="8"/>
      <c r="C425">
        <f t="shared" si="6"/>
        <v>0</v>
      </c>
    </row>
    <row r="426" spans="1:3" ht="15">
      <c r="A426" s="8"/>
      <c r="B426" s="8"/>
      <c r="C426">
        <f t="shared" si="6"/>
        <v>0</v>
      </c>
    </row>
    <row r="427" spans="1:3" ht="15">
      <c r="A427" s="8"/>
      <c r="B427" s="8"/>
      <c r="C427">
        <f t="shared" si="6"/>
        <v>0</v>
      </c>
    </row>
    <row r="428" spans="1:3" ht="15">
      <c r="A428" s="8"/>
      <c r="B428" s="8"/>
      <c r="C428">
        <f t="shared" si="6"/>
        <v>0</v>
      </c>
    </row>
    <row r="429" spans="1:3" ht="15">
      <c r="A429" s="8"/>
      <c r="B429" s="8"/>
      <c r="C429">
        <f t="shared" si="6"/>
        <v>0</v>
      </c>
    </row>
    <row r="430" spans="1:3" ht="15">
      <c r="A430" s="8"/>
      <c r="B430" s="8"/>
      <c r="C430">
        <f t="shared" si="6"/>
        <v>0</v>
      </c>
    </row>
    <row r="431" spans="1:3" ht="15">
      <c r="A431" s="8"/>
      <c r="B431" s="8"/>
      <c r="C431">
        <f t="shared" si="6"/>
        <v>0</v>
      </c>
    </row>
    <row r="432" spans="1:3" ht="15">
      <c r="A432" s="8"/>
      <c r="B432" s="8"/>
      <c r="C432">
        <f t="shared" si="6"/>
        <v>0</v>
      </c>
    </row>
    <row r="433" spans="1:3" ht="15">
      <c r="A433" s="8"/>
      <c r="B433" s="8"/>
      <c r="C433">
        <f t="shared" si="6"/>
        <v>0</v>
      </c>
    </row>
    <row r="434" spans="1:3" ht="15">
      <c r="A434" s="8"/>
      <c r="B434" s="8"/>
      <c r="C434">
        <f t="shared" si="6"/>
        <v>0</v>
      </c>
    </row>
    <row r="435" spans="1:3" ht="15">
      <c r="A435" s="8"/>
      <c r="B435" s="8"/>
      <c r="C435">
        <f t="shared" si="6"/>
        <v>0</v>
      </c>
    </row>
    <row r="436" spans="1:3" ht="15">
      <c r="A436" s="8"/>
      <c r="B436" s="8"/>
      <c r="C436">
        <f t="shared" si="6"/>
        <v>0</v>
      </c>
    </row>
    <row r="437" spans="1:3" ht="15">
      <c r="A437" s="8"/>
      <c r="B437" s="8"/>
      <c r="C437">
        <f t="shared" si="6"/>
        <v>0</v>
      </c>
    </row>
    <row r="438" spans="1:3" ht="15">
      <c r="A438" s="8"/>
      <c r="B438" s="8"/>
      <c r="C438">
        <f t="shared" si="6"/>
        <v>0</v>
      </c>
    </row>
    <row r="439" spans="1:3" ht="15">
      <c r="A439" s="8"/>
      <c r="B439" s="8"/>
      <c r="C439">
        <f t="shared" si="6"/>
        <v>0</v>
      </c>
    </row>
    <row r="440" spans="1:3" ht="15">
      <c r="A440" s="8"/>
      <c r="B440" s="8"/>
      <c r="C440">
        <f t="shared" si="6"/>
        <v>0</v>
      </c>
    </row>
    <row r="441" spans="1:3" ht="15">
      <c r="A441" s="8"/>
      <c r="B441" s="8"/>
      <c r="C441">
        <f t="shared" si="6"/>
        <v>0</v>
      </c>
    </row>
    <row r="442" spans="1:3" ht="15">
      <c r="A442" s="8"/>
      <c r="B442" s="8"/>
      <c r="C442">
        <f t="shared" si="6"/>
        <v>0</v>
      </c>
    </row>
    <row r="443" spans="1:3" ht="15">
      <c r="A443" s="8"/>
      <c r="B443" s="8"/>
      <c r="C443">
        <f t="shared" si="6"/>
        <v>0</v>
      </c>
    </row>
    <row r="444" spans="1:3" ht="15">
      <c r="A444" s="8"/>
      <c r="B444" s="8"/>
      <c r="C444">
        <f t="shared" si="6"/>
        <v>0</v>
      </c>
    </row>
    <row r="445" spans="1:3" ht="15">
      <c r="A445" s="8"/>
      <c r="B445" s="8"/>
      <c r="C445">
        <f t="shared" si="6"/>
        <v>0</v>
      </c>
    </row>
    <row r="446" spans="1:3" ht="15">
      <c r="A446" s="8"/>
      <c r="B446" s="8"/>
      <c r="C446">
        <f t="shared" si="6"/>
        <v>0</v>
      </c>
    </row>
    <row r="447" spans="1:3" ht="15">
      <c r="A447" s="8"/>
      <c r="B447" s="8"/>
      <c r="C447">
        <f t="shared" si="6"/>
        <v>0</v>
      </c>
    </row>
    <row r="448" spans="1:3" ht="15">
      <c r="A448" s="8"/>
      <c r="B448" s="8"/>
      <c r="C448">
        <f t="shared" si="6"/>
        <v>0</v>
      </c>
    </row>
    <row r="449" spans="1:3" ht="15">
      <c r="A449" s="8"/>
      <c r="B449" s="8"/>
      <c r="C449">
        <f t="shared" si="6"/>
        <v>0</v>
      </c>
    </row>
    <row r="450" spans="1:3" ht="15">
      <c r="A450" s="8"/>
      <c r="B450" s="8"/>
      <c r="C450">
        <f t="shared" si="6"/>
        <v>0</v>
      </c>
    </row>
    <row r="451" spans="1:3" ht="15">
      <c r="A451" s="8"/>
      <c r="B451" s="8"/>
      <c r="C451">
        <f t="shared" si="6"/>
        <v>0</v>
      </c>
    </row>
    <row r="452" spans="1:3" ht="15">
      <c r="A452" s="8"/>
      <c r="B452" s="8"/>
      <c r="C452">
        <f t="shared" ref="C452:C515" si="7">IF(LEFT($A452,2)="C5",IF(LEFT($B452,2)="C5","",$B452),$A452)</f>
        <v>0</v>
      </c>
    </row>
    <row r="453" spans="1:3" ht="15">
      <c r="A453" s="8"/>
      <c r="B453" s="8"/>
      <c r="C453">
        <f t="shared" si="7"/>
        <v>0</v>
      </c>
    </row>
    <row r="454" spans="1:3" ht="15">
      <c r="A454" s="8"/>
      <c r="B454" s="8"/>
      <c r="C454">
        <f t="shared" si="7"/>
        <v>0</v>
      </c>
    </row>
    <row r="455" spans="1:3" ht="15">
      <c r="A455" s="8"/>
      <c r="B455" s="8"/>
      <c r="C455">
        <f t="shared" si="7"/>
        <v>0</v>
      </c>
    </row>
    <row r="456" spans="1:3" ht="15">
      <c r="A456" s="8"/>
      <c r="B456" s="8"/>
      <c r="C456">
        <f t="shared" si="7"/>
        <v>0</v>
      </c>
    </row>
    <row r="457" spans="1:3" ht="15">
      <c r="A457" s="8"/>
      <c r="B457" s="8"/>
      <c r="C457">
        <f t="shared" si="7"/>
        <v>0</v>
      </c>
    </row>
    <row r="458" spans="1:3" ht="15">
      <c r="A458" s="8"/>
      <c r="B458" s="8"/>
      <c r="C458">
        <f t="shared" si="7"/>
        <v>0</v>
      </c>
    </row>
    <row r="459" spans="1:3" ht="15">
      <c r="A459" s="8"/>
      <c r="B459" s="8"/>
      <c r="C459">
        <f t="shared" si="7"/>
        <v>0</v>
      </c>
    </row>
    <row r="460" spans="1:3" ht="15">
      <c r="A460" s="8"/>
      <c r="B460" s="8"/>
      <c r="C460">
        <f t="shared" si="7"/>
        <v>0</v>
      </c>
    </row>
    <row r="461" spans="1:3" ht="15">
      <c r="A461" s="8"/>
      <c r="B461" s="8"/>
      <c r="C461">
        <f t="shared" si="7"/>
        <v>0</v>
      </c>
    </row>
    <row r="462" spans="1:3" ht="15">
      <c r="A462" s="8"/>
      <c r="B462" s="8"/>
      <c r="C462">
        <f t="shared" si="7"/>
        <v>0</v>
      </c>
    </row>
    <row r="463" spans="1:3" ht="15">
      <c r="A463" s="8"/>
      <c r="B463" s="8"/>
      <c r="C463">
        <f t="shared" si="7"/>
        <v>0</v>
      </c>
    </row>
    <row r="464" spans="1:3" ht="15">
      <c r="A464" s="8"/>
      <c r="B464" s="8"/>
      <c r="C464">
        <f t="shared" si="7"/>
        <v>0</v>
      </c>
    </row>
    <row r="465" spans="1:3" ht="15">
      <c r="A465" s="8"/>
      <c r="B465" s="8"/>
      <c r="C465">
        <f t="shared" si="7"/>
        <v>0</v>
      </c>
    </row>
    <row r="466" spans="1:3" ht="15">
      <c r="A466" s="8"/>
      <c r="B466" s="8"/>
      <c r="C466">
        <f t="shared" si="7"/>
        <v>0</v>
      </c>
    </row>
    <row r="467" spans="1:3" ht="15">
      <c r="A467" s="8"/>
      <c r="B467" s="8"/>
      <c r="C467">
        <f t="shared" si="7"/>
        <v>0</v>
      </c>
    </row>
    <row r="468" spans="1:3" ht="15">
      <c r="A468" s="8"/>
      <c r="B468" s="8"/>
      <c r="C468">
        <f t="shared" si="7"/>
        <v>0</v>
      </c>
    </row>
    <row r="469" spans="1:3" ht="15">
      <c r="A469" s="8"/>
      <c r="B469" s="8"/>
      <c r="C469">
        <f t="shared" si="7"/>
        <v>0</v>
      </c>
    </row>
    <row r="470" spans="1:3" ht="15">
      <c r="A470" s="8"/>
      <c r="B470" s="8"/>
      <c r="C470">
        <f t="shared" si="7"/>
        <v>0</v>
      </c>
    </row>
    <row r="471" spans="1:3" ht="15">
      <c r="A471" s="8"/>
      <c r="B471" s="8"/>
      <c r="C471">
        <f t="shared" si="7"/>
        <v>0</v>
      </c>
    </row>
    <row r="472" spans="1:3" ht="15">
      <c r="A472" s="8"/>
      <c r="B472" s="8"/>
      <c r="C472">
        <f t="shared" si="7"/>
        <v>0</v>
      </c>
    </row>
    <row r="473" spans="1:3" ht="15">
      <c r="A473" s="8"/>
      <c r="B473" s="8"/>
      <c r="C473">
        <f t="shared" si="7"/>
        <v>0</v>
      </c>
    </row>
    <row r="474" spans="1:3" ht="15">
      <c r="A474" s="8"/>
      <c r="B474" s="8"/>
      <c r="C474">
        <f t="shared" si="7"/>
        <v>0</v>
      </c>
    </row>
    <row r="475" spans="1:3" ht="15">
      <c r="A475" s="8"/>
      <c r="B475" s="8"/>
      <c r="C475">
        <f t="shared" si="7"/>
        <v>0</v>
      </c>
    </row>
    <row r="476" spans="1:3" ht="15">
      <c r="A476" s="8"/>
      <c r="B476" s="8"/>
      <c r="C476">
        <f t="shared" si="7"/>
        <v>0</v>
      </c>
    </row>
    <row r="477" spans="1:3" ht="15">
      <c r="A477" s="8"/>
      <c r="B477" s="8"/>
      <c r="C477">
        <f t="shared" si="7"/>
        <v>0</v>
      </c>
    </row>
    <row r="478" spans="1:3" ht="15">
      <c r="A478" s="8"/>
      <c r="B478" s="8"/>
      <c r="C478">
        <f t="shared" si="7"/>
        <v>0</v>
      </c>
    </row>
    <row r="479" spans="1:3" ht="15">
      <c r="A479" s="8"/>
      <c r="B479" s="8"/>
      <c r="C479">
        <f t="shared" si="7"/>
        <v>0</v>
      </c>
    </row>
    <row r="480" spans="1:3" ht="15">
      <c r="A480" s="8"/>
      <c r="B480" s="8"/>
      <c r="C480">
        <f t="shared" si="7"/>
        <v>0</v>
      </c>
    </row>
    <row r="481" spans="1:3" ht="15">
      <c r="A481" s="8"/>
      <c r="B481" s="8"/>
      <c r="C481">
        <f t="shared" si="7"/>
        <v>0</v>
      </c>
    </row>
    <row r="482" spans="1:3" ht="15">
      <c r="A482" s="8"/>
      <c r="B482" s="8"/>
      <c r="C482">
        <f t="shared" si="7"/>
        <v>0</v>
      </c>
    </row>
    <row r="483" spans="1:3" ht="15">
      <c r="A483" s="8"/>
      <c r="B483" s="8"/>
      <c r="C483">
        <f t="shared" si="7"/>
        <v>0</v>
      </c>
    </row>
    <row r="484" spans="1:3" ht="15">
      <c r="A484" s="8"/>
      <c r="B484" s="8"/>
      <c r="C484">
        <f t="shared" si="7"/>
        <v>0</v>
      </c>
    </row>
    <row r="485" spans="1:3" ht="15">
      <c r="A485" s="8"/>
      <c r="B485" s="8"/>
      <c r="C485">
        <f t="shared" si="7"/>
        <v>0</v>
      </c>
    </row>
    <row r="486" spans="1:3" ht="15">
      <c r="A486" s="8"/>
      <c r="B486" s="8"/>
      <c r="C486">
        <f t="shared" si="7"/>
        <v>0</v>
      </c>
    </row>
    <row r="487" spans="1:3" ht="15">
      <c r="A487" s="8"/>
      <c r="B487" s="8"/>
      <c r="C487">
        <f t="shared" si="7"/>
        <v>0</v>
      </c>
    </row>
    <row r="488" spans="1:3" ht="15">
      <c r="A488" s="8"/>
      <c r="B488" s="8"/>
      <c r="C488">
        <f t="shared" si="7"/>
        <v>0</v>
      </c>
    </row>
    <row r="489" spans="1:3" ht="15">
      <c r="A489" s="8"/>
      <c r="B489" s="8"/>
      <c r="C489">
        <f t="shared" si="7"/>
        <v>0</v>
      </c>
    </row>
    <row r="490" spans="1:3" ht="15">
      <c r="A490" s="8"/>
      <c r="B490" s="8"/>
      <c r="C490">
        <f t="shared" si="7"/>
        <v>0</v>
      </c>
    </row>
    <row r="491" spans="1:3" ht="15">
      <c r="A491" s="8"/>
      <c r="B491" s="8"/>
      <c r="C491">
        <f t="shared" si="7"/>
        <v>0</v>
      </c>
    </row>
    <row r="492" spans="1:3" ht="15">
      <c r="A492" s="8"/>
      <c r="B492" s="8"/>
      <c r="C492">
        <f t="shared" si="7"/>
        <v>0</v>
      </c>
    </row>
    <row r="493" spans="1:3" ht="15">
      <c r="A493" s="8"/>
      <c r="B493" s="8"/>
      <c r="C493">
        <f t="shared" si="7"/>
        <v>0</v>
      </c>
    </row>
    <row r="494" spans="1:3" ht="15">
      <c r="A494" s="8"/>
      <c r="B494" s="8"/>
      <c r="C494">
        <f t="shared" si="7"/>
        <v>0</v>
      </c>
    </row>
    <row r="495" spans="1:3">
      <c r="A495" t="s">
        <v>193</v>
      </c>
      <c r="B495" s="216">
        <v>36390</v>
      </c>
      <c r="C495" t="str">
        <f t="shared" si="7"/>
        <v>Monsieur Jean Luc JARROT</v>
      </c>
    </row>
    <row r="496" spans="1:3" ht="15">
      <c r="A496" s="8"/>
      <c r="B496" s="8"/>
      <c r="C496">
        <f t="shared" si="7"/>
        <v>0</v>
      </c>
    </row>
    <row r="497" spans="1:3" ht="15">
      <c r="A497" s="8"/>
      <c r="B497" s="8"/>
      <c r="C497">
        <f t="shared" si="7"/>
        <v>0</v>
      </c>
    </row>
    <row r="498" spans="1:3" ht="15">
      <c r="A498" s="8"/>
      <c r="B498" s="8"/>
      <c r="C498">
        <f t="shared" si="7"/>
        <v>0</v>
      </c>
    </row>
    <row r="499" spans="1:3" ht="15">
      <c r="A499" s="8"/>
      <c r="B499" s="8"/>
      <c r="C499">
        <f t="shared" si="7"/>
        <v>0</v>
      </c>
    </row>
    <row r="500" spans="1:3" ht="15">
      <c r="A500" s="8"/>
      <c r="B500" s="8"/>
      <c r="C500">
        <f t="shared" si="7"/>
        <v>0</v>
      </c>
    </row>
    <row r="501" spans="1:3" ht="15">
      <c r="A501" s="8"/>
      <c r="B501" s="8"/>
      <c r="C501">
        <f t="shared" si="7"/>
        <v>0</v>
      </c>
    </row>
    <row r="502" spans="1:3" ht="15">
      <c r="A502" s="8"/>
      <c r="B502" s="8"/>
      <c r="C502">
        <f t="shared" si="7"/>
        <v>0</v>
      </c>
    </row>
    <row r="503" spans="1:3" ht="15">
      <c r="A503" s="8"/>
      <c r="B503" s="8"/>
      <c r="C503">
        <f t="shared" si="7"/>
        <v>0</v>
      </c>
    </row>
    <row r="504" spans="1:3" ht="15">
      <c r="A504" s="8"/>
      <c r="B504" s="8"/>
      <c r="C504">
        <f t="shared" si="7"/>
        <v>0</v>
      </c>
    </row>
    <row r="505" spans="1:3" ht="15">
      <c r="A505" s="8"/>
      <c r="B505" s="8"/>
      <c r="C505">
        <f t="shared" si="7"/>
        <v>0</v>
      </c>
    </row>
    <row r="506" spans="1:3" ht="15">
      <c r="A506" s="8"/>
      <c r="B506" s="8"/>
      <c r="C506">
        <f t="shared" si="7"/>
        <v>0</v>
      </c>
    </row>
    <row r="507" spans="1:3" ht="15">
      <c r="A507" s="8"/>
      <c r="B507" s="8"/>
      <c r="C507">
        <f t="shared" si="7"/>
        <v>0</v>
      </c>
    </row>
    <row r="508" spans="1:3" ht="15">
      <c r="A508" s="8"/>
      <c r="B508" s="8"/>
      <c r="C508">
        <f t="shared" si="7"/>
        <v>0</v>
      </c>
    </row>
    <row r="509" spans="1:3" ht="15">
      <c r="A509" s="8"/>
      <c r="B509" s="8"/>
      <c r="C509">
        <f t="shared" si="7"/>
        <v>0</v>
      </c>
    </row>
    <row r="510" spans="1:3" ht="15">
      <c r="A510" s="8"/>
      <c r="B510" s="8"/>
      <c r="C510">
        <f t="shared" si="7"/>
        <v>0</v>
      </c>
    </row>
    <row r="511" spans="1:3" ht="15">
      <c r="A511" s="8"/>
      <c r="B511" s="8"/>
      <c r="C511">
        <f t="shared" si="7"/>
        <v>0</v>
      </c>
    </row>
    <row r="512" spans="1:3" ht="15">
      <c r="A512" s="8"/>
      <c r="B512" s="8"/>
      <c r="C512">
        <f t="shared" si="7"/>
        <v>0</v>
      </c>
    </row>
    <row r="513" spans="1:3" ht="15">
      <c r="A513" s="8"/>
      <c r="B513" s="8"/>
      <c r="C513">
        <f t="shared" si="7"/>
        <v>0</v>
      </c>
    </row>
    <row r="514" spans="1:3" ht="15">
      <c r="A514" s="8"/>
      <c r="B514" s="8"/>
      <c r="C514">
        <f t="shared" si="7"/>
        <v>0</v>
      </c>
    </row>
    <row r="515" spans="1:3" ht="15">
      <c r="A515" s="8"/>
      <c r="B515" s="8"/>
      <c r="C515">
        <f t="shared" si="7"/>
        <v>0</v>
      </c>
    </row>
    <row r="516" spans="1:3" ht="15">
      <c r="A516" s="8"/>
      <c r="B516" s="8"/>
      <c r="C516">
        <f t="shared" ref="C516:C579" si="8">IF(LEFT($A516,2)="C5",IF(LEFT($B516,2)="C5","",$B516),$A516)</f>
        <v>0</v>
      </c>
    </row>
    <row r="517" spans="1:3" ht="15">
      <c r="A517" s="8"/>
      <c r="B517" s="8"/>
      <c r="C517">
        <f t="shared" si="8"/>
        <v>0</v>
      </c>
    </row>
    <row r="518" spans="1:3" ht="15">
      <c r="A518" s="8"/>
      <c r="B518" s="8"/>
      <c r="C518">
        <f t="shared" si="8"/>
        <v>0</v>
      </c>
    </row>
    <row r="519" spans="1:3" ht="15">
      <c r="A519" s="8"/>
      <c r="B519" s="8"/>
      <c r="C519">
        <f t="shared" si="8"/>
        <v>0</v>
      </c>
    </row>
    <row r="520" spans="1:3" ht="15">
      <c r="A520" s="8"/>
      <c r="B520" s="8"/>
      <c r="C520">
        <f t="shared" si="8"/>
        <v>0</v>
      </c>
    </row>
    <row r="521" spans="1:3" ht="15">
      <c r="A521" s="8"/>
      <c r="B521" s="8"/>
      <c r="C521">
        <f t="shared" si="8"/>
        <v>0</v>
      </c>
    </row>
    <row r="522" spans="1:3" ht="15">
      <c r="A522" s="8"/>
      <c r="B522" s="8"/>
      <c r="C522">
        <f t="shared" si="8"/>
        <v>0</v>
      </c>
    </row>
    <row r="523" spans="1:3" ht="15">
      <c r="A523" s="8"/>
      <c r="B523" s="8"/>
      <c r="C523">
        <f t="shared" si="8"/>
        <v>0</v>
      </c>
    </row>
    <row r="524" spans="1:3" ht="15">
      <c r="A524" s="8"/>
      <c r="B524" s="8"/>
      <c r="C524">
        <f t="shared" si="8"/>
        <v>0</v>
      </c>
    </row>
    <row r="525" spans="1:3" ht="15">
      <c r="A525" s="8"/>
      <c r="B525" s="8"/>
      <c r="C525">
        <f t="shared" si="8"/>
        <v>0</v>
      </c>
    </row>
    <row r="526" spans="1:3" ht="15">
      <c r="A526" s="8"/>
      <c r="B526" s="8"/>
      <c r="C526">
        <f t="shared" si="8"/>
        <v>0</v>
      </c>
    </row>
    <row r="527" spans="1:3" ht="15">
      <c r="A527" s="8"/>
      <c r="B527" s="8"/>
      <c r="C527">
        <f t="shared" si="8"/>
        <v>0</v>
      </c>
    </row>
    <row r="528" spans="1:3" ht="15">
      <c r="A528" s="8"/>
      <c r="B528" s="8"/>
      <c r="C528">
        <f t="shared" si="8"/>
        <v>0</v>
      </c>
    </row>
    <row r="529" spans="1:3" ht="15">
      <c r="A529" s="8"/>
      <c r="B529" s="8"/>
      <c r="C529">
        <f t="shared" si="8"/>
        <v>0</v>
      </c>
    </row>
    <row r="530" spans="1:3" ht="15">
      <c r="A530" s="8"/>
      <c r="B530" s="8"/>
      <c r="C530">
        <f t="shared" si="8"/>
        <v>0</v>
      </c>
    </row>
    <row r="531" spans="1:3" ht="15">
      <c r="A531" s="8"/>
      <c r="B531" s="8"/>
      <c r="C531">
        <f t="shared" si="8"/>
        <v>0</v>
      </c>
    </row>
    <row r="532" spans="1:3" ht="15">
      <c r="A532" s="8"/>
      <c r="B532" s="8"/>
      <c r="C532">
        <f t="shared" si="8"/>
        <v>0</v>
      </c>
    </row>
    <row r="533" spans="1:3" ht="15">
      <c r="A533" s="8"/>
      <c r="B533" s="8"/>
      <c r="C533">
        <f t="shared" si="8"/>
        <v>0</v>
      </c>
    </row>
    <row r="534" spans="1:3" ht="15">
      <c r="A534" s="8"/>
      <c r="B534" s="8"/>
      <c r="C534">
        <f t="shared" si="8"/>
        <v>0</v>
      </c>
    </row>
    <row r="535" spans="1:3" ht="15">
      <c r="A535" s="8"/>
      <c r="B535" s="8"/>
      <c r="C535">
        <f t="shared" si="8"/>
        <v>0</v>
      </c>
    </row>
    <row r="536" spans="1:3" ht="15">
      <c r="A536" s="8"/>
      <c r="B536" s="8"/>
      <c r="C536">
        <f t="shared" si="8"/>
        <v>0</v>
      </c>
    </row>
    <row r="537" spans="1:3" ht="15">
      <c r="A537" s="8"/>
      <c r="B537" s="8"/>
      <c r="C537">
        <f t="shared" si="8"/>
        <v>0</v>
      </c>
    </row>
    <row r="538" spans="1:3" ht="15">
      <c r="A538" s="8"/>
      <c r="B538" s="8"/>
      <c r="C538">
        <f t="shared" si="8"/>
        <v>0</v>
      </c>
    </row>
    <row r="539" spans="1:3" ht="15">
      <c r="A539" s="8"/>
      <c r="B539" s="8"/>
      <c r="C539">
        <f t="shared" si="8"/>
        <v>0</v>
      </c>
    </row>
    <row r="540" spans="1:3" ht="15">
      <c r="A540" s="8"/>
      <c r="B540" s="8"/>
      <c r="C540">
        <f t="shared" si="8"/>
        <v>0</v>
      </c>
    </row>
    <row r="541" spans="1:3" ht="15">
      <c r="A541" s="8"/>
      <c r="B541" s="8"/>
      <c r="C541">
        <f t="shared" si="8"/>
        <v>0</v>
      </c>
    </row>
    <row r="542" spans="1:3" ht="15">
      <c r="A542" s="8"/>
      <c r="B542" s="8"/>
      <c r="C542">
        <f t="shared" si="8"/>
        <v>0</v>
      </c>
    </row>
    <row r="543" spans="1:3" ht="15">
      <c r="A543" s="8"/>
      <c r="B543" s="8"/>
      <c r="C543">
        <f t="shared" si="8"/>
        <v>0</v>
      </c>
    </row>
    <row r="544" spans="1:3" ht="15">
      <c r="A544" s="8"/>
      <c r="B544" s="8"/>
      <c r="C544">
        <f t="shared" si="8"/>
        <v>0</v>
      </c>
    </row>
    <row r="545" spans="1:3" ht="15">
      <c r="A545" s="8"/>
      <c r="B545" s="8"/>
      <c r="C545">
        <f t="shared" si="8"/>
        <v>0</v>
      </c>
    </row>
    <row r="546" spans="1:3" ht="15">
      <c r="A546" s="8"/>
      <c r="B546" s="8"/>
      <c r="C546">
        <f t="shared" si="8"/>
        <v>0</v>
      </c>
    </row>
    <row r="547" spans="1:3" ht="15">
      <c r="A547" s="8"/>
      <c r="B547" s="8"/>
      <c r="C547">
        <f t="shared" si="8"/>
        <v>0</v>
      </c>
    </row>
    <row r="548" spans="1:3" ht="15">
      <c r="A548" s="8"/>
      <c r="B548" s="8"/>
      <c r="C548">
        <f t="shared" si="8"/>
        <v>0</v>
      </c>
    </row>
    <row r="549" spans="1:3" ht="15">
      <c r="A549" s="8"/>
      <c r="B549" s="8"/>
      <c r="C549">
        <f t="shared" si="8"/>
        <v>0</v>
      </c>
    </row>
    <row r="550" spans="1:3" ht="15">
      <c r="A550" s="8"/>
      <c r="B550" s="8"/>
      <c r="C550">
        <f t="shared" si="8"/>
        <v>0</v>
      </c>
    </row>
    <row r="551" spans="1:3" ht="15">
      <c r="A551" s="8"/>
      <c r="B551" s="8"/>
      <c r="C551">
        <f t="shared" si="8"/>
        <v>0</v>
      </c>
    </row>
    <row r="552" spans="1:3" ht="15">
      <c r="A552" s="8"/>
      <c r="B552" s="8"/>
      <c r="C552">
        <f t="shared" si="8"/>
        <v>0</v>
      </c>
    </row>
    <row r="553" spans="1:3" ht="15">
      <c r="A553" s="8"/>
      <c r="B553" s="8"/>
      <c r="C553">
        <f t="shared" si="8"/>
        <v>0</v>
      </c>
    </row>
    <row r="554" spans="1:3" ht="15">
      <c r="A554" s="8"/>
      <c r="B554" s="8"/>
      <c r="C554">
        <f t="shared" si="8"/>
        <v>0</v>
      </c>
    </row>
    <row r="555" spans="1:3" ht="15">
      <c r="A555" s="8"/>
      <c r="B555" s="8"/>
      <c r="C555">
        <f t="shared" si="8"/>
        <v>0</v>
      </c>
    </row>
    <row r="556" spans="1:3" ht="15">
      <c r="A556" s="8"/>
      <c r="B556" s="8"/>
      <c r="C556">
        <f t="shared" si="8"/>
        <v>0</v>
      </c>
    </row>
    <row r="557" spans="1:3" ht="15">
      <c r="A557" s="8"/>
      <c r="B557" s="8"/>
      <c r="C557">
        <f t="shared" si="8"/>
        <v>0</v>
      </c>
    </row>
    <row r="558" spans="1:3" ht="15">
      <c r="A558" s="8"/>
      <c r="B558" s="8"/>
      <c r="C558">
        <f t="shared" si="8"/>
        <v>0</v>
      </c>
    </row>
    <row r="559" spans="1:3" ht="15">
      <c r="A559" s="8"/>
      <c r="B559" s="8"/>
      <c r="C559">
        <f t="shared" si="8"/>
        <v>0</v>
      </c>
    </row>
    <row r="560" spans="1:3" ht="15">
      <c r="A560" s="8"/>
      <c r="B560" s="8"/>
      <c r="C560">
        <f t="shared" si="8"/>
        <v>0</v>
      </c>
    </row>
    <row r="561" spans="1:3" ht="15">
      <c r="A561" s="8"/>
      <c r="B561" s="8"/>
      <c r="C561">
        <f t="shared" si="8"/>
        <v>0</v>
      </c>
    </row>
    <row r="562" spans="1:3" ht="15">
      <c r="A562" s="8"/>
      <c r="B562" s="8"/>
      <c r="C562">
        <f t="shared" si="8"/>
        <v>0</v>
      </c>
    </row>
    <row r="563" spans="1:3" ht="15">
      <c r="A563" s="8"/>
      <c r="B563" s="8"/>
      <c r="C563">
        <f t="shared" si="8"/>
        <v>0</v>
      </c>
    </row>
    <row r="564" spans="1:3" ht="15">
      <c r="A564" s="8"/>
      <c r="B564" s="8"/>
      <c r="C564">
        <f t="shared" si="8"/>
        <v>0</v>
      </c>
    </row>
    <row r="565" spans="1:3" ht="15">
      <c r="A565" s="8"/>
      <c r="B565" s="8"/>
      <c r="C565">
        <f t="shared" si="8"/>
        <v>0</v>
      </c>
    </row>
    <row r="566" spans="1:3" ht="15">
      <c r="A566" s="8"/>
      <c r="B566" s="8"/>
      <c r="C566">
        <f t="shared" si="8"/>
        <v>0</v>
      </c>
    </row>
    <row r="567" spans="1:3" ht="15">
      <c r="A567" s="8"/>
      <c r="B567" s="8"/>
      <c r="C567">
        <f t="shared" si="8"/>
        <v>0</v>
      </c>
    </row>
    <row r="568" spans="1:3" ht="15">
      <c r="A568" s="8"/>
      <c r="B568" s="8"/>
      <c r="C568">
        <f t="shared" si="8"/>
        <v>0</v>
      </c>
    </row>
    <row r="569" spans="1:3" ht="15">
      <c r="A569" s="8"/>
      <c r="B569" s="8"/>
      <c r="C569">
        <f t="shared" si="8"/>
        <v>0</v>
      </c>
    </row>
    <row r="570" spans="1:3" ht="15">
      <c r="A570" s="8"/>
      <c r="B570" s="8"/>
      <c r="C570">
        <f t="shared" si="8"/>
        <v>0</v>
      </c>
    </row>
    <row r="571" spans="1:3" ht="15">
      <c r="A571" s="8"/>
      <c r="B571" s="8"/>
      <c r="C571">
        <f t="shared" si="8"/>
        <v>0</v>
      </c>
    </row>
    <row r="572" spans="1:3" ht="15">
      <c r="A572" s="8"/>
      <c r="B572" s="8"/>
      <c r="C572">
        <f t="shared" si="8"/>
        <v>0</v>
      </c>
    </row>
    <row r="573" spans="1:3" ht="15">
      <c r="A573" s="8"/>
      <c r="B573" s="8"/>
      <c r="C573">
        <f t="shared" si="8"/>
        <v>0</v>
      </c>
    </row>
    <row r="574" spans="1:3" ht="15">
      <c r="A574" s="8"/>
      <c r="B574" s="8"/>
      <c r="C574">
        <f t="shared" si="8"/>
        <v>0</v>
      </c>
    </row>
    <row r="575" spans="1:3" ht="15">
      <c r="A575" s="8"/>
      <c r="B575" s="8"/>
      <c r="C575">
        <f t="shared" si="8"/>
        <v>0</v>
      </c>
    </row>
    <row r="576" spans="1:3" ht="15">
      <c r="A576" s="8"/>
      <c r="B576" s="8"/>
      <c r="C576">
        <f t="shared" si="8"/>
        <v>0</v>
      </c>
    </row>
    <row r="577" spans="1:3" ht="15">
      <c r="A577" s="8"/>
      <c r="B577" s="8"/>
      <c r="C577">
        <f t="shared" si="8"/>
        <v>0</v>
      </c>
    </row>
    <row r="578" spans="1:3" ht="15">
      <c r="A578" s="8"/>
      <c r="B578" s="8"/>
      <c r="C578">
        <f t="shared" si="8"/>
        <v>0</v>
      </c>
    </row>
    <row r="579" spans="1:3" ht="15">
      <c r="A579" s="8"/>
      <c r="B579" s="8"/>
      <c r="C579">
        <f t="shared" si="8"/>
        <v>0</v>
      </c>
    </row>
    <row r="580" spans="1:3" ht="15">
      <c r="A580" s="8"/>
      <c r="B580" s="8"/>
      <c r="C580">
        <f t="shared" ref="C580:C643" si="9">IF(LEFT($A580,2)="C5",IF(LEFT($B580,2)="C5","",$B580),$A580)</f>
        <v>0</v>
      </c>
    </row>
    <row r="581" spans="1:3" ht="15">
      <c r="A581" s="8"/>
      <c r="B581" s="8"/>
      <c r="C581">
        <f t="shared" si="9"/>
        <v>0</v>
      </c>
    </row>
    <row r="582" spans="1:3" ht="15">
      <c r="A582" s="8"/>
      <c r="B582" s="8"/>
      <c r="C582">
        <f t="shared" si="9"/>
        <v>0</v>
      </c>
    </row>
    <row r="583" spans="1:3" ht="15">
      <c r="A583" s="8"/>
      <c r="B583" s="8"/>
      <c r="C583">
        <f t="shared" si="9"/>
        <v>0</v>
      </c>
    </row>
    <row r="584" spans="1:3" ht="15">
      <c r="A584" s="8"/>
      <c r="B584" s="8"/>
      <c r="C584">
        <f t="shared" si="9"/>
        <v>0</v>
      </c>
    </row>
    <row r="585" spans="1:3" ht="15">
      <c r="A585" s="8"/>
      <c r="B585" s="8"/>
      <c r="C585">
        <f t="shared" si="9"/>
        <v>0</v>
      </c>
    </row>
    <row r="586" spans="1:3" ht="15">
      <c r="A586" s="8"/>
      <c r="B586" s="8"/>
      <c r="C586">
        <f t="shared" si="9"/>
        <v>0</v>
      </c>
    </row>
    <row r="587" spans="1:3" ht="15">
      <c r="A587" s="8"/>
      <c r="B587" s="8"/>
      <c r="C587">
        <f t="shared" si="9"/>
        <v>0</v>
      </c>
    </row>
    <row r="588" spans="1:3" ht="15">
      <c r="A588" s="8"/>
      <c r="B588" s="8"/>
      <c r="C588">
        <f t="shared" si="9"/>
        <v>0</v>
      </c>
    </row>
    <row r="589" spans="1:3" ht="15">
      <c r="A589" s="8"/>
      <c r="B589" s="8"/>
      <c r="C589">
        <f t="shared" si="9"/>
        <v>0</v>
      </c>
    </row>
    <row r="590" spans="1:3" ht="15">
      <c r="A590" s="8"/>
      <c r="B590" s="8"/>
      <c r="C590">
        <f t="shared" si="9"/>
        <v>0</v>
      </c>
    </row>
    <row r="591" spans="1:3" ht="15">
      <c r="A591" s="8"/>
      <c r="B591" s="8"/>
      <c r="C591">
        <f t="shared" si="9"/>
        <v>0</v>
      </c>
    </row>
    <row r="592" spans="1:3" ht="15">
      <c r="A592" s="8"/>
      <c r="B592" s="8"/>
      <c r="C592">
        <f t="shared" si="9"/>
        <v>0</v>
      </c>
    </row>
    <row r="593" spans="1:3" ht="15">
      <c r="A593" s="8"/>
      <c r="B593" s="8"/>
      <c r="C593">
        <f t="shared" si="9"/>
        <v>0</v>
      </c>
    </row>
    <row r="594" spans="1:3" ht="15">
      <c r="A594" s="8"/>
      <c r="B594" s="8"/>
      <c r="C594">
        <f t="shared" si="9"/>
        <v>0</v>
      </c>
    </row>
    <row r="595" spans="1:3" ht="15">
      <c r="A595" s="8"/>
      <c r="B595" s="8"/>
      <c r="C595">
        <f t="shared" si="9"/>
        <v>0</v>
      </c>
    </row>
    <row r="596" spans="1:3">
      <c r="C596">
        <f t="shared" si="9"/>
        <v>0</v>
      </c>
    </row>
    <row r="597" spans="1:3">
      <c r="C597">
        <f t="shared" si="9"/>
        <v>0</v>
      </c>
    </row>
    <row r="598" spans="1:3">
      <c r="C598">
        <f t="shared" si="9"/>
        <v>0</v>
      </c>
    </row>
    <row r="599" spans="1:3">
      <c r="C599">
        <f t="shared" si="9"/>
        <v>0</v>
      </c>
    </row>
    <row r="600" spans="1:3">
      <c r="C600">
        <f t="shared" si="9"/>
        <v>0</v>
      </c>
    </row>
    <row r="601" spans="1:3">
      <c r="C601">
        <f t="shared" si="9"/>
        <v>0</v>
      </c>
    </row>
    <row r="602" spans="1:3">
      <c r="C602">
        <f t="shared" si="9"/>
        <v>0</v>
      </c>
    </row>
    <row r="603" spans="1:3">
      <c r="C603">
        <f t="shared" si="9"/>
        <v>0</v>
      </c>
    </row>
    <row r="604" spans="1:3">
      <c r="C604">
        <f t="shared" si="9"/>
        <v>0</v>
      </c>
    </row>
    <row r="605" spans="1:3">
      <c r="C605">
        <f t="shared" si="9"/>
        <v>0</v>
      </c>
    </row>
    <row r="606" spans="1:3">
      <c r="C606">
        <f t="shared" si="9"/>
        <v>0</v>
      </c>
    </row>
    <row r="607" spans="1:3">
      <c r="C607">
        <f t="shared" si="9"/>
        <v>0</v>
      </c>
    </row>
    <row r="608" spans="1:3">
      <c r="C608">
        <f t="shared" si="9"/>
        <v>0</v>
      </c>
    </row>
    <row r="609" spans="3:3">
      <c r="C609">
        <f t="shared" si="9"/>
        <v>0</v>
      </c>
    </row>
    <row r="610" spans="3:3">
      <c r="C610">
        <f t="shared" si="9"/>
        <v>0</v>
      </c>
    </row>
    <row r="611" spans="3:3">
      <c r="C611">
        <f t="shared" si="9"/>
        <v>0</v>
      </c>
    </row>
    <row r="612" spans="3:3">
      <c r="C612">
        <f t="shared" si="9"/>
        <v>0</v>
      </c>
    </row>
    <row r="613" spans="3:3">
      <c r="C613">
        <f t="shared" si="9"/>
        <v>0</v>
      </c>
    </row>
    <row r="614" spans="3:3">
      <c r="C614">
        <f t="shared" si="9"/>
        <v>0</v>
      </c>
    </row>
    <row r="615" spans="3:3">
      <c r="C615">
        <f t="shared" si="9"/>
        <v>0</v>
      </c>
    </row>
    <row r="616" spans="3:3">
      <c r="C616">
        <f t="shared" si="9"/>
        <v>0</v>
      </c>
    </row>
    <row r="617" spans="3:3">
      <c r="C617">
        <f t="shared" si="9"/>
        <v>0</v>
      </c>
    </row>
    <row r="618" spans="3:3">
      <c r="C618">
        <f t="shared" si="9"/>
        <v>0</v>
      </c>
    </row>
    <row r="619" spans="3:3">
      <c r="C619">
        <f t="shared" si="9"/>
        <v>0</v>
      </c>
    </row>
    <row r="620" spans="3:3">
      <c r="C620">
        <f t="shared" si="9"/>
        <v>0</v>
      </c>
    </row>
    <row r="621" spans="3:3">
      <c r="C621">
        <f t="shared" si="9"/>
        <v>0</v>
      </c>
    </row>
    <row r="622" spans="3:3">
      <c r="C622">
        <f t="shared" si="9"/>
        <v>0</v>
      </c>
    </row>
    <row r="623" spans="3:3">
      <c r="C623">
        <f t="shared" si="9"/>
        <v>0</v>
      </c>
    </row>
    <row r="624" spans="3:3">
      <c r="C624">
        <f t="shared" si="9"/>
        <v>0</v>
      </c>
    </row>
    <row r="625" spans="3:3">
      <c r="C625">
        <f t="shared" si="9"/>
        <v>0</v>
      </c>
    </row>
    <row r="626" spans="3:3">
      <c r="C626">
        <f t="shared" si="9"/>
        <v>0</v>
      </c>
    </row>
    <row r="627" spans="3:3">
      <c r="C627">
        <f t="shared" si="9"/>
        <v>0</v>
      </c>
    </row>
    <row r="628" spans="3:3">
      <c r="C628">
        <f t="shared" si="9"/>
        <v>0</v>
      </c>
    </row>
    <row r="629" spans="3:3">
      <c r="C629">
        <f t="shared" si="9"/>
        <v>0</v>
      </c>
    </row>
    <row r="630" spans="3:3">
      <c r="C630">
        <f t="shared" si="9"/>
        <v>0</v>
      </c>
    </row>
    <row r="631" spans="3:3">
      <c r="C631">
        <f t="shared" si="9"/>
        <v>0</v>
      </c>
    </row>
    <row r="632" spans="3:3">
      <c r="C632">
        <f t="shared" si="9"/>
        <v>0</v>
      </c>
    </row>
    <row r="633" spans="3:3">
      <c r="C633">
        <f t="shared" si="9"/>
        <v>0</v>
      </c>
    </row>
    <row r="634" spans="3:3">
      <c r="C634">
        <f t="shared" si="9"/>
        <v>0</v>
      </c>
    </row>
    <row r="635" spans="3:3">
      <c r="C635">
        <f t="shared" si="9"/>
        <v>0</v>
      </c>
    </row>
    <row r="636" spans="3:3">
      <c r="C636">
        <f t="shared" si="9"/>
        <v>0</v>
      </c>
    </row>
    <row r="637" spans="3:3">
      <c r="C637">
        <f t="shared" si="9"/>
        <v>0</v>
      </c>
    </row>
    <row r="638" spans="3:3">
      <c r="C638">
        <f t="shared" si="9"/>
        <v>0</v>
      </c>
    </row>
    <row r="639" spans="3:3">
      <c r="C639">
        <f t="shared" si="9"/>
        <v>0</v>
      </c>
    </row>
    <row r="640" spans="3:3">
      <c r="C640">
        <f t="shared" si="9"/>
        <v>0</v>
      </c>
    </row>
    <row r="641" spans="3:3">
      <c r="C641">
        <f t="shared" si="9"/>
        <v>0</v>
      </c>
    </row>
    <row r="642" spans="3:3">
      <c r="C642">
        <f t="shared" si="9"/>
        <v>0</v>
      </c>
    </row>
    <row r="643" spans="3:3">
      <c r="C643">
        <f t="shared" si="9"/>
        <v>0</v>
      </c>
    </row>
    <row r="644" spans="3:3">
      <c r="C644">
        <f t="shared" ref="C644:C707" si="10">IF(LEFT($A644,2)="C5",IF(LEFT($B644,2)="C5","",$B644),$A644)</f>
        <v>0</v>
      </c>
    </row>
    <row r="645" spans="3:3">
      <c r="C645">
        <f t="shared" si="10"/>
        <v>0</v>
      </c>
    </row>
    <row r="646" spans="3:3">
      <c r="C646">
        <f t="shared" si="10"/>
        <v>0</v>
      </c>
    </row>
    <row r="647" spans="3:3">
      <c r="C647">
        <f t="shared" si="10"/>
        <v>0</v>
      </c>
    </row>
    <row r="648" spans="3:3">
      <c r="C648">
        <f t="shared" si="10"/>
        <v>0</v>
      </c>
    </row>
    <row r="649" spans="3:3">
      <c r="C649">
        <f t="shared" si="10"/>
        <v>0</v>
      </c>
    </row>
    <row r="650" spans="3:3">
      <c r="C650">
        <f t="shared" si="10"/>
        <v>0</v>
      </c>
    </row>
    <row r="651" spans="3:3">
      <c r="C651">
        <f t="shared" si="10"/>
        <v>0</v>
      </c>
    </row>
    <row r="652" spans="3:3">
      <c r="C652">
        <f t="shared" si="10"/>
        <v>0</v>
      </c>
    </row>
    <row r="653" spans="3:3">
      <c r="C653">
        <f t="shared" si="10"/>
        <v>0</v>
      </c>
    </row>
    <row r="654" spans="3:3">
      <c r="C654">
        <f t="shared" si="10"/>
        <v>0</v>
      </c>
    </row>
    <row r="655" spans="3:3">
      <c r="C655">
        <f t="shared" si="10"/>
        <v>0</v>
      </c>
    </row>
    <row r="656" spans="3:3">
      <c r="C656">
        <f t="shared" si="10"/>
        <v>0</v>
      </c>
    </row>
    <row r="657" spans="3:3">
      <c r="C657">
        <f t="shared" si="10"/>
        <v>0</v>
      </c>
    </row>
    <row r="658" spans="3:3">
      <c r="C658">
        <f t="shared" si="10"/>
        <v>0</v>
      </c>
    </row>
    <row r="659" spans="3:3">
      <c r="C659">
        <f t="shared" si="10"/>
        <v>0</v>
      </c>
    </row>
    <row r="660" spans="3:3">
      <c r="C660">
        <f t="shared" si="10"/>
        <v>0</v>
      </c>
    </row>
    <row r="661" spans="3:3">
      <c r="C661">
        <f t="shared" si="10"/>
        <v>0</v>
      </c>
    </row>
    <row r="662" spans="3:3">
      <c r="C662">
        <f t="shared" si="10"/>
        <v>0</v>
      </c>
    </row>
    <row r="663" spans="3:3">
      <c r="C663">
        <f t="shared" si="10"/>
        <v>0</v>
      </c>
    </row>
    <row r="664" spans="3:3">
      <c r="C664">
        <f t="shared" si="10"/>
        <v>0</v>
      </c>
    </row>
    <row r="665" spans="3:3">
      <c r="C665">
        <f t="shared" si="10"/>
        <v>0</v>
      </c>
    </row>
    <row r="666" spans="3:3">
      <c r="C666">
        <f t="shared" si="10"/>
        <v>0</v>
      </c>
    </row>
    <row r="667" spans="3:3">
      <c r="C667">
        <f t="shared" si="10"/>
        <v>0</v>
      </c>
    </row>
    <row r="668" spans="3:3">
      <c r="C668">
        <f t="shared" si="10"/>
        <v>0</v>
      </c>
    </row>
    <row r="669" spans="3:3">
      <c r="C669">
        <f t="shared" si="10"/>
        <v>0</v>
      </c>
    </row>
    <row r="670" spans="3:3">
      <c r="C670">
        <f t="shared" si="10"/>
        <v>0</v>
      </c>
    </row>
    <row r="671" spans="3:3">
      <c r="C671">
        <f t="shared" si="10"/>
        <v>0</v>
      </c>
    </row>
    <row r="672" spans="3:3">
      <c r="C672">
        <f t="shared" si="10"/>
        <v>0</v>
      </c>
    </row>
    <row r="673" spans="3:3">
      <c r="C673">
        <f t="shared" si="10"/>
        <v>0</v>
      </c>
    </row>
    <row r="674" spans="3:3">
      <c r="C674">
        <f t="shared" si="10"/>
        <v>0</v>
      </c>
    </row>
    <row r="675" spans="3:3">
      <c r="C675">
        <f t="shared" si="10"/>
        <v>0</v>
      </c>
    </row>
    <row r="676" spans="3:3">
      <c r="C676">
        <f t="shared" si="10"/>
        <v>0</v>
      </c>
    </row>
    <row r="677" spans="3:3">
      <c r="C677">
        <f t="shared" si="10"/>
        <v>0</v>
      </c>
    </row>
    <row r="678" spans="3:3">
      <c r="C678">
        <f t="shared" si="10"/>
        <v>0</v>
      </c>
    </row>
    <row r="679" spans="3:3">
      <c r="C679">
        <f t="shared" si="10"/>
        <v>0</v>
      </c>
    </row>
    <row r="680" spans="3:3">
      <c r="C680">
        <f t="shared" si="10"/>
        <v>0</v>
      </c>
    </row>
    <row r="681" spans="3:3">
      <c r="C681">
        <f t="shared" si="10"/>
        <v>0</v>
      </c>
    </row>
    <row r="682" spans="3:3">
      <c r="C682">
        <f t="shared" si="10"/>
        <v>0</v>
      </c>
    </row>
    <row r="683" spans="3:3">
      <c r="C683">
        <f t="shared" si="10"/>
        <v>0</v>
      </c>
    </row>
    <row r="684" spans="3:3">
      <c r="C684">
        <f t="shared" si="10"/>
        <v>0</v>
      </c>
    </row>
    <row r="685" spans="3:3">
      <c r="C685">
        <f t="shared" si="10"/>
        <v>0</v>
      </c>
    </row>
    <row r="686" spans="3:3">
      <c r="C686">
        <f t="shared" si="10"/>
        <v>0</v>
      </c>
    </row>
    <row r="687" spans="3:3">
      <c r="C687">
        <f t="shared" si="10"/>
        <v>0</v>
      </c>
    </row>
    <row r="688" spans="3:3">
      <c r="C688">
        <f t="shared" si="10"/>
        <v>0</v>
      </c>
    </row>
    <row r="689" spans="3:3">
      <c r="C689">
        <f t="shared" si="10"/>
        <v>0</v>
      </c>
    </row>
    <row r="690" spans="3:3">
      <c r="C690">
        <f t="shared" si="10"/>
        <v>0</v>
      </c>
    </row>
    <row r="691" spans="3:3">
      <c r="C691">
        <f t="shared" si="10"/>
        <v>0</v>
      </c>
    </row>
    <row r="692" spans="3:3">
      <c r="C692">
        <f t="shared" si="10"/>
        <v>0</v>
      </c>
    </row>
    <row r="693" spans="3:3">
      <c r="C693">
        <f t="shared" si="10"/>
        <v>0</v>
      </c>
    </row>
    <row r="694" spans="3:3">
      <c r="C694">
        <f t="shared" si="10"/>
        <v>0</v>
      </c>
    </row>
    <row r="695" spans="3:3">
      <c r="C695">
        <f t="shared" si="10"/>
        <v>0</v>
      </c>
    </row>
    <row r="696" spans="3:3">
      <c r="C696">
        <f t="shared" si="10"/>
        <v>0</v>
      </c>
    </row>
    <row r="697" spans="3:3">
      <c r="C697">
        <f t="shared" si="10"/>
        <v>0</v>
      </c>
    </row>
    <row r="698" spans="3:3">
      <c r="C698">
        <f t="shared" si="10"/>
        <v>0</v>
      </c>
    </row>
    <row r="699" spans="3:3">
      <c r="C699">
        <f t="shared" si="10"/>
        <v>0</v>
      </c>
    </row>
    <row r="700" spans="3:3">
      <c r="C700">
        <f t="shared" si="10"/>
        <v>0</v>
      </c>
    </row>
    <row r="701" spans="3:3">
      <c r="C701">
        <f t="shared" si="10"/>
        <v>0</v>
      </c>
    </row>
    <row r="702" spans="3:3">
      <c r="C702">
        <f t="shared" si="10"/>
        <v>0</v>
      </c>
    </row>
    <row r="703" spans="3:3">
      <c r="C703">
        <f t="shared" si="10"/>
        <v>0</v>
      </c>
    </row>
    <row r="704" spans="3:3">
      <c r="C704">
        <f t="shared" si="10"/>
        <v>0</v>
      </c>
    </row>
    <row r="705" spans="3:3">
      <c r="C705">
        <f t="shared" si="10"/>
        <v>0</v>
      </c>
    </row>
    <row r="706" spans="3:3">
      <c r="C706">
        <f t="shared" si="10"/>
        <v>0</v>
      </c>
    </row>
    <row r="707" spans="3:3">
      <c r="C707">
        <f t="shared" si="10"/>
        <v>0</v>
      </c>
    </row>
    <row r="708" spans="3:3">
      <c r="C708">
        <f t="shared" ref="C708:C771" si="11">IF(LEFT($A708,2)="C5",IF(LEFT($B708,2)="C5","",$B708),$A708)</f>
        <v>0</v>
      </c>
    </row>
    <row r="709" spans="3:3">
      <c r="C709">
        <f t="shared" si="11"/>
        <v>0</v>
      </c>
    </row>
    <row r="710" spans="3:3">
      <c r="C710">
        <f t="shared" si="11"/>
        <v>0</v>
      </c>
    </row>
    <row r="711" spans="3:3">
      <c r="C711">
        <f t="shared" si="11"/>
        <v>0</v>
      </c>
    </row>
    <row r="712" spans="3:3">
      <c r="C712">
        <f t="shared" si="11"/>
        <v>0</v>
      </c>
    </row>
    <row r="713" spans="3:3">
      <c r="C713">
        <f t="shared" si="11"/>
        <v>0</v>
      </c>
    </row>
    <row r="714" spans="3:3">
      <c r="C714">
        <f t="shared" si="11"/>
        <v>0</v>
      </c>
    </row>
    <row r="715" spans="3:3">
      <c r="C715">
        <f t="shared" si="11"/>
        <v>0</v>
      </c>
    </row>
    <row r="716" spans="3:3">
      <c r="C716">
        <f t="shared" si="11"/>
        <v>0</v>
      </c>
    </row>
    <row r="717" spans="3:3">
      <c r="C717">
        <f t="shared" si="11"/>
        <v>0</v>
      </c>
    </row>
    <row r="718" spans="3:3">
      <c r="C718">
        <f t="shared" si="11"/>
        <v>0</v>
      </c>
    </row>
    <row r="719" spans="3:3">
      <c r="C719">
        <f t="shared" si="11"/>
        <v>0</v>
      </c>
    </row>
    <row r="720" spans="3:3">
      <c r="C720">
        <f t="shared" si="11"/>
        <v>0</v>
      </c>
    </row>
    <row r="721" spans="3:3">
      <c r="C721">
        <f t="shared" si="11"/>
        <v>0</v>
      </c>
    </row>
    <row r="722" spans="3:3">
      <c r="C722">
        <f t="shared" si="11"/>
        <v>0</v>
      </c>
    </row>
    <row r="723" spans="3:3">
      <c r="C723">
        <f t="shared" si="11"/>
        <v>0</v>
      </c>
    </row>
    <row r="724" spans="3:3">
      <c r="C724">
        <f t="shared" si="11"/>
        <v>0</v>
      </c>
    </row>
    <row r="725" spans="3:3">
      <c r="C725">
        <f t="shared" si="11"/>
        <v>0</v>
      </c>
    </row>
    <row r="726" spans="3:3">
      <c r="C726">
        <f t="shared" si="11"/>
        <v>0</v>
      </c>
    </row>
    <row r="727" spans="3:3">
      <c r="C727">
        <f t="shared" si="11"/>
        <v>0</v>
      </c>
    </row>
    <row r="728" spans="3:3">
      <c r="C728">
        <f t="shared" si="11"/>
        <v>0</v>
      </c>
    </row>
    <row r="729" spans="3:3">
      <c r="C729">
        <f t="shared" si="11"/>
        <v>0</v>
      </c>
    </row>
    <row r="730" spans="3:3">
      <c r="C730">
        <f t="shared" si="11"/>
        <v>0</v>
      </c>
    </row>
    <row r="731" spans="3:3">
      <c r="C731">
        <f t="shared" si="11"/>
        <v>0</v>
      </c>
    </row>
    <row r="732" spans="3:3">
      <c r="C732">
        <f t="shared" si="11"/>
        <v>0</v>
      </c>
    </row>
    <row r="733" spans="3:3">
      <c r="C733">
        <f t="shared" si="11"/>
        <v>0</v>
      </c>
    </row>
    <row r="734" spans="3:3">
      <c r="C734">
        <f t="shared" si="11"/>
        <v>0</v>
      </c>
    </row>
    <row r="735" spans="3:3">
      <c r="C735">
        <f t="shared" si="11"/>
        <v>0</v>
      </c>
    </row>
    <row r="736" spans="3:3">
      <c r="C736">
        <f t="shared" si="11"/>
        <v>0</v>
      </c>
    </row>
    <row r="737" spans="3:3">
      <c r="C737">
        <f t="shared" si="11"/>
        <v>0</v>
      </c>
    </row>
    <row r="738" spans="3:3">
      <c r="C738">
        <f t="shared" si="11"/>
        <v>0</v>
      </c>
    </row>
    <row r="739" spans="3:3">
      <c r="C739">
        <f t="shared" si="11"/>
        <v>0</v>
      </c>
    </row>
    <row r="740" spans="3:3">
      <c r="C740">
        <f t="shared" si="11"/>
        <v>0</v>
      </c>
    </row>
    <row r="741" spans="3:3">
      <c r="C741">
        <f t="shared" si="11"/>
        <v>0</v>
      </c>
    </row>
    <row r="742" spans="3:3">
      <c r="C742">
        <f t="shared" si="11"/>
        <v>0</v>
      </c>
    </row>
    <row r="743" spans="3:3">
      <c r="C743">
        <f t="shared" si="11"/>
        <v>0</v>
      </c>
    </row>
    <row r="744" spans="3:3">
      <c r="C744">
        <f t="shared" si="11"/>
        <v>0</v>
      </c>
    </row>
    <row r="745" spans="3:3">
      <c r="C745">
        <f t="shared" si="11"/>
        <v>0</v>
      </c>
    </row>
    <row r="746" spans="3:3">
      <c r="C746">
        <f t="shared" si="11"/>
        <v>0</v>
      </c>
    </row>
    <row r="747" spans="3:3">
      <c r="C747">
        <f t="shared" si="11"/>
        <v>0</v>
      </c>
    </row>
    <row r="748" spans="3:3">
      <c r="C748">
        <f t="shared" si="11"/>
        <v>0</v>
      </c>
    </row>
    <row r="749" spans="3:3">
      <c r="C749">
        <f t="shared" si="11"/>
        <v>0</v>
      </c>
    </row>
    <row r="750" spans="3:3">
      <c r="C750">
        <f t="shared" si="11"/>
        <v>0</v>
      </c>
    </row>
    <row r="751" spans="3:3">
      <c r="C751">
        <f t="shared" si="11"/>
        <v>0</v>
      </c>
    </row>
    <row r="752" spans="3:3">
      <c r="C752">
        <f t="shared" si="11"/>
        <v>0</v>
      </c>
    </row>
    <row r="753" spans="3:3">
      <c r="C753">
        <f t="shared" si="11"/>
        <v>0</v>
      </c>
    </row>
    <row r="754" spans="3:3">
      <c r="C754">
        <f t="shared" si="11"/>
        <v>0</v>
      </c>
    </row>
    <row r="755" spans="3:3">
      <c r="C755">
        <f t="shared" si="11"/>
        <v>0</v>
      </c>
    </row>
    <row r="756" spans="3:3">
      <c r="C756">
        <f t="shared" si="11"/>
        <v>0</v>
      </c>
    </row>
    <row r="757" spans="3:3">
      <c r="C757">
        <f t="shared" si="11"/>
        <v>0</v>
      </c>
    </row>
    <row r="758" spans="3:3">
      <c r="C758">
        <f t="shared" si="11"/>
        <v>0</v>
      </c>
    </row>
    <row r="759" spans="3:3">
      <c r="C759">
        <f t="shared" si="11"/>
        <v>0</v>
      </c>
    </row>
    <row r="760" spans="3:3">
      <c r="C760">
        <f t="shared" si="11"/>
        <v>0</v>
      </c>
    </row>
    <row r="761" spans="3:3">
      <c r="C761">
        <f t="shared" si="11"/>
        <v>0</v>
      </c>
    </row>
    <row r="762" spans="3:3">
      <c r="C762">
        <f t="shared" si="11"/>
        <v>0</v>
      </c>
    </row>
    <row r="763" spans="3:3">
      <c r="C763">
        <f t="shared" si="11"/>
        <v>0</v>
      </c>
    </row>
    <row r="764" spans="3:3">
      <c r="C764">
        <f t="shared" si="11"/>
        <v>0</v>
      </c>
    </row>
    <row r="765" spans="3:3">
      <c r="C765">
        <f t="shared" si="11"/>
        <v>0</v>
      </c>
    </row>
    <row r="766" spans="3:3">
      <c r="C766">
        <f t="shared" si="11"/>
        <v>0</v>
      </c>
    </row>
    <row r="767" spans="3:3">
      <c r="C767">
        <f t="shared" si="11"/>
        <v>0</v>
      </c>
    </row>
    <row r="768" spans="3:3">
      <c r="C768">
        <f t="shared" si="11"/>
        <v>0</v>
      </c>
    </row>
    <row r="769" spans="3:3">
      <c r="C769">
        <f t="shared" si="11"/>
        <v>0</v>
      </c>
    </row>
    <row r="770" spans="3:3">
      <c r="C770">
        <f t="shared" si="11"/>
        <v>0</v>
      </c>
    </row>
    <row r="771" spans="3:3">
      <c r="C771">
        <f t="shared" si="11"/>
        <v>0</v>
      </c>
    </row>
    <row r="772" spans="3:3">
      <c r="C772">
        <f t="shared" ref="C772:C835" si="12">IF(LEFT($A772,2)="C5",IF(LEFT($B772,2)="C5","",$B772),$A772)</f>
        <v>0</v>
      </c>
    </row>
    <row r="773" spans="3:3">
      <c r="C773">
        <f t="shared" si="12"/>
        <v>0</v>
      </c>
    </row>
    <row r="774" spans="3:3">
      <c r="C774">
        <f t="shared" si="12"/>
        <v>0</v>
      </c>
    </row>
    <row r="775" spans="3:3">
      <c r="C775">
        <f t="shared" si="12"/>
        <v>0</v>
      </c>
    </row>
    <row r="776" spans="3:3">
      <c r="C776">
        <f t="shared" si="12"/>
        <v>0</v>
      </c>
    </row>
    <row r="777" spans="3:3">
      <c r="C777">
        <f t="shared" si="12"/>
        <v>0</v>
      </c>
    </row>
    <row r="778" spans="3:3">
      <c r="C778">
        <f t="shared" si="12"/>
        <v>0</v>
      </c>
    </row>
    <row r="779" spans="3:3">
      <c r="C779">
        <f t="shared" si="12"/>
        <v>0</v>
      </c>
    </row>
    <row r="780" spans="3:3">
      <c r="C780">
        <f t="shared" si="12"/>
        <v>0</v>
      </c>
    </row>
    <row r="781" spans="3:3">
      <c r="C781">
        <f t="shared" si="12"/>
        <v>0</v>
      </c>
    </row>
    <row r="782" spans="3:3">
      <c r="C782">
        <f t="shared" si="12"/>
        <v>0</v>
      </c>
    </row>
    <row r="783" spans="3:3">
      <c r="C783">
        <f t="shared" si="12"/>
        <v>0</v>
      </c>
    </row>
    <row r="784" spans="3:3">
      <c r="C784">
        <f t="shared" si="12"/>
        <v>0</v>
      </c>
    </row>
    <row r="785" spans="3:3">
      <c r="C785">
        <f t="shared" si="12"/>
        <v>0</v>
      </c>
    </row>
    <row r="786" spans="3:3">
      <c r="C786">
        <f t="shared" si="12"/>
        <v>0</v>
      </c>
    </row>
    <row r="787" spans="3:3">
      <c r="C787">
        <f t="shared" si="12"/>
        <v>0</v>
      </c>
    </row>
    <row r="788" spans="3:3">
      <c r="C788">
        <f t="shared" si="12"/>
        <v>0</v>
      </c>
    </row>
    <row r="789" spans="3:3">
      <c r="C789">
        <f t="shared" si="12"/>
        <v>0</v>
      </c>
    </row>
    <row r="790" spans="3:3">
      <c r="C790">
        <f t="shared" si="12"/>
        <v>0</v>
      </c>
    </row>
    <row r="791" spans="3:3">
      <c r="C791">
        <f t="shared" si="12"/>
        <v>0</v>
      </c>
    </row>
    <row r="792" spans="3:3">
      <c r="C792">
        <f t="shared" si="12"/>
        <v>0</v>
      </c>
    </row>
    <row r="793" spans="3:3">
      <c r="C793">
        <f t="shared" si="12"/>
        <v>0</v>
      </c>
    </row>
    <row r="794" spans="3:3">
      <c r="C794">
        <f t="shared" si="12"/>
        <v>0</v>
      </c>
    </row>
    <row r="795" spans="3:3">
      <c r="C795">
        <f t="shared" si="12"/>
        <v>0</v>
      </c>
    </row>
    <row r="796" spans="3:3">
      <c r="C796">
        <f t="shared" si="12"/>
        <v>0</v>
      </c>
    </row>
    <row r="797" spans="3:3">
      <c r="C797">
        <f t="shared" si="12"/>
        <v>0</v>
      </c>
    </row>
    <row r="798" spans="3:3">
      <c r="C798">
        <f t="shared" si="12"/>
        <v>0</v>
      </c>
    </row>
    <row r="799" spans="3:3">
      <c r="C799">
        <f t="shared" si="12"/>
        <v>0</v>
      </c>
    </row>
    <row r="800" spans="3:3">
      <c r="C800">
        <f t="shared" si="12"/>
        <v>0</v>
      </c>
    </row>
    <row r="801" spans="3:3">
      <c r="C801">
        <f t="shared" si="12"/>
        <v>0</v>
      </c>
    </row>
    <row r="802" spans="3:3">
      <c r="C802">
        <f t="shared" si="12"/>
        <v>0</v>
      </c>
    </row>
    <row r="803" spans="3:3">
      <c r="C803">
        <f t="shared" si="12"/>
        <v>0</v>
      </c>
    </row>
    <row r="804" spans="3:3">
      <c r="C804">
        <f t="shared" si="12"/>
        <v>0</v>
      </c>
    </row>
    <row r="805" spans="3:3">
      <c r="C805">
        <f t="shared" si="12"/>
        <v>0</v>
      </c>
    </row>
    <row r="806" spans="3:3">
      <c r="C806">
        <f t="shared" si="12"/>
        <v>0</v>
      </c>
    </row>
    <row r="807" spans="3:3">
      <c r="C807">
        <f t="shared" si="12"/>
        <v>0</v>
      </c>
    </row>
    <row r="808" spans="3:3">
      <c r="C808">
        <f t="shared" si="12"/>
        <v>0</v>
      </c>
    </row>
    <row r="809" spans="3:3">
      <c r="C809">
        <f t="shared" si="12"/>
        <v>0</v>
      </c>
    </row>
    <row r="810" spans="3:3">
      <c r="C810">
        <f t="shared" si="12"/>
        <v>0</v>
      </c>
    </row>
    <row r="811" spans="3:3">
      <c r="C811">
        <f t="shared" si="12"/>
        <v>0</v>
      </c>
    </row>
    <row r="812" spans="3:3">
      <c r="C812">
        <f t="shared" si="12"/>
        <v>0</v>
      </c>
    </row>
    <row r="813" spans="3:3">
      <c r="C813">
        <f t="shared" si="12"/>
        <v>0</v>
      </c>
    </row>
    <row r="814" spans="3:3">
      <c r="C814">
        <f t="shared" si="12"/>
        <v>0</v>
      </c>
    </row>
    <row r="815" spans="3:3">
      <c r="C815">
        <f t="shared" si="12"/>
        <v>0</v>
      </c>
    </row>
    <row r="816" spans="3:3">
      <c r="C816">
        <f t="shared" si="12"/>
        <v>0</v>
      </c>
    </row>
    <row r="817" spans="3:3">
      <c r="C817">
        <f t="shared" si="12"/>
        <v>0</v>
      </c>
    </row>
    <row r="818" spans="3:3">
      <c r="C818">
        <f t="shared" si="12"/>
        <v>0</v>
      </c>
    </row>
    <row r="819" spans="3:3">
      <c r="C819">
        <f t="shared" si="12"/>
        <v>0</v>
      </c>
    </row>
    <row r="820" spans="3:3">
      <c r="C820">
        <f t="shared" si="12"/>
        <v>0</v>
      </c>
    </row>
    <row r="821" spans="3:3">
      <c r="C821">
        <f t="shared" si="12"/>
        <v>0</v>
      </c>
    </row>
    <row r="822" spans="3:3">
      <c r="C822">
        <f t="shared" si="12"/>
        <v>0</v>
      </c>
    </row>
    <row r="823" spans="3:3">
      <c r="C823">
        <f t="shared" si="12"/>
        <v>0</v>
      </c>
    </row>
    <row r="824" spans="3:3">
      <c r="C824">
        <f t="shared" si="12"/>
        <v>0</v>
      </c>
    </row>
    <row r="825" spans="3:3">
      <c r="C825">
        <f t="shared" si="12"/>
        <v>0</v>
      </c>
    </row>
    <row r="826" spans="3:3">
      <c r="C826">
        <f t="shared" si="12"/>
        <v>0</v>
      </c>
    </row>
    <row r="827" spans="3:3">
      <c r="C827">
        <f t="shared" si="12"/>
        <v>0</v>
      </c>
    </row>
    <row r="828" spans="3:3">
      <c r="C828">
        <f t="shared" si="12"/>
        <v>0</v>
      </c>
    </row>
    <row r="829" spans="3:3">
      <c r="C829">
        <f t="shared" si="12"/>
        <v>0</v>
      </c>
    </row>
    <row r="830" spans="3:3">
      <c r="C830">
        <f t="shared" si="12"/>
        <v>0</v>
      </c>
    </row>
    <row r="831" spans="3:3">
      <c r="C831">
        <f t="shared" si="12"/>
        <v>0</v>
      </c>
    </row>
    <row r="832" spans="3:3">
      <c r="C832">
        <f t="shared" si="12"/>
        <v>0</v>
      </c>
    </row>
    <row r="833" spans="3:3">
      <c r="C833">
        <f t="shared" si="12"/>
        <v>0</v>
      </c>
    </row>
    <row r="834" spans="3:3">
      <c r="C834">
        <f t="shared" si="12"/>
        <v>0</v>
      </c>
    </row>
    <row r="835" spans="3:3">
      <c r="C835">
        <f t="shared" si="12"/>
        <v>0</v>
      </c>
    </row>
    <row r="836" spans="3:3">
      <c r="C836">
        <f t="shared" ref="C836:C899" si="13">IF(LEFT($A836,2)="C5",IF(LEFT($B836,2)="C5","",$B836),$A836)</f>
        <v>0</v>
      </c>
    </row>
    <row r="837" spans="3:3">
      <c r="C837">
        <f t="shared" si="13"/>
        <v>0</v>
      </c>
    </row>
    <row r="838" spans="3:3">
      <c r="C838">
        <f t="shared" si="13"/>
        <v>0</v>
      </c>
    </row>
    <row r="839" spans="3:3">
      <c r="C839">
        <f t="shared" si="13"/>
        <v>0</v>
      </c>
    </row>
    <row r="840" spans="3:3">
      <c r="C840">
        <f t="shared" si="13"/>
        <v>0</v>
      </c>
    </row>
    <row r="841" spans="3:3">
      <c r="C841">
        <f t="shared" si="13"/>
        <v>0</v>
      </c>
    </row>
    <row r="842" spans="3:3">
      <c r="C842">
        <f t="shared" si="13"/>
        <v>0</v>
      </c>
    </row>
    <row r="843" spans="3:3">
      <c r="C843">
        <f t="shared" si="13"/>
        <v>0</v>
      </c>
    </row>
    <row r="844" spans="3:3">
      <c r="C844">
        <f t="shared" si="13"/>
        <v>0</v>
      </c>
    </row>
    <row r="845" spans="3:3">
      <c r="C845">
        <f t="shared" si="13"/>
        <v>0</v>
      </c>
    </row>
    <row r="846" spans="3:3">
      <c r="C846">
        <f t="shared" si="13"/>
        <v>0</v>
      </c>
    </row>
    <row r="847" spans="3:3">
      <c r="C847">
        <f t="shared" si="13"/>
        <v>0</v>
      </c>
    </row>
    <row r="848" spans="3:3">
      <c r="C848">
        <f t="shared" si="13"/>
        <v>0</v>
      </c>
    </row>
    <row r="849" spans="3:3">
      <c r="C849">
        <f t="shared" si="13"/>
        <v>0</v>
      </c>
    </row>
    <row r="850" spans="3:3">
      <c r="C850">
        <f t="shared" si="13"/>
        <v>0</v>
      </c>
    </row>
    <row r="851" spans="3:3">
      <c r="C851">
        <f t="shared" si="13"/>
        <v>0</v>
      </c>
    </row>
    <row r="852" spans="3:3">
      <c r="C852">
        <f t="shared" si="13"/>
        <v>0</v>
      </c>
    </row>
    <row r="853" spans="3:3">
      <c r="C853">
        <f t="shared" si="13"/>
        <v>0</v>
      </c>
    </row>
    <row r="854" spans="3:3">
      <c r="C854">
        <f t="shared" si="13"/>
        <v>0</v>
      </c>
    </row>
    <row r="855" spans="3:3">
      <c r="C855">
        <f t="shared" si="13"/>
        <v>0</v>
      </c>
    </row>
    <row r="856" spans="3:3">
      <c r="C856">
        <f t="shared" si="13"/>
        <v>0</v>
      </c>
    </row>
    <row r="857" spans="3:3">
      <c r="C857">
        <f t="shared" si="13"/>
        <v>0</v>
      </c>
    </row>
    <row r="858" spans="3:3">
      <c r="C858">
        <f t="shared" si="13"/>
        <v>0</v>
      </c>
    </row>
    <row r="859" spans="3:3">
      <c r="C859">
        <f t="shared" si="13"/>
        <v>0</v>
      </c>
    </row>
    <row r="860" spans="3:3">
      <c r="C860">
        <f t="shared" si="13"/>
        <v>0</v>
      </c>
    </row>
    <row r="861" spans="3:3">
      <c r="C861">
        <f t="shared" si="13"/>
        <v>0</v>
      </c>
    </row>
    <row r="862" spans="3:3">
      <c r="C862">
        <f t="shared" si="13"/>
        <v>0</v>
      </c>
    </row>
    <row r="863" spans="3:3">
      <c r="C863">
        <f t="shared" si="13"/>
        <v>0</v>
      </c>
    </row>
    <row r="864" spans="3:3">
      <c r="C864">
        <f t="shared" si="13"/>
        <v>0</v>
      </c>
    </row>
    <row r="865" spans="3:3">
      <c r="C865">
        <f t="shared" si="13"/>
        <v>0</v>
      </c>
    </row>
    <row r="866" spans="3:3">
      <c r="C866">
        <f t="shared" si="13"/>
        <v>0</v>
      </c>
    </row>
    <row r="867" spans="3:3">
      <c r="C867">
        <f t="shared" si="13"/>
        <v>0</v>
      </c>
    </row>
    <row r="868" spans="3:3">
      <c r="C868">
        <f t="shared" si="13"/>
        <v>0</v>
      </c>
    </row>
    <row r="869" spans="3:3">
      <c r="C869">
        <f t="shared" si="13"/>
        <v>0</v>
      </c>
    </row>
    <row r="870" spans="3:3">
      <c r="C870">
        <f t="shared" si="13"/>
        <v>0</v>
      </c>
    </row>
    <row r="871" spans="3:3">
      <c r="C871">
        <f t="shared" si="13"/>
        <v>0</v>
      </c>
    </row>
    <row r="872" spans="3:3">
      <c r="C872">
        <f t="shared" si="13"/>
        <v>0</v>
      </c>
    </row>
    <row r="873" spans="3:3">
      <c r="C873">
        <f t="shared" si="13"/>
        <v>0</v>
      </c>
    </row>
    <row r="874" spans="3:3">
      <c r="C874">
        <f t="shared" si="13"/>
        <v>0</v>
      </c>
    </row>
    <row r="875" spans="3:3">
      <c r="C875">
        <f t="shared" si="13"/>
        <v>0</v>
      </c>
    </row>
    <row r="876" spans="3:3">
      <c r="C876">
        <f t="shared" si="13"/>
        <v>0</v>
      </c>
    </row>
    <row r="877" spans="3:3">
      <c r="C877">
        <f t="shared" si="13"/>
        <v>0</v>
      </c>
    </row>
    <row r="878" spans="3:3">
      <c r="C878">
        <f t="shared" si="13"/>
        <v>0</v>
      </c>
    </row>
    <row r="879" spans="3:3">
      <c r="C879">
        <f t="shared" si="13"/>
        <v>0</v>
      </c>
    </row>
    <row r="880" spans="3:3">
      <c r="C880">
        <f t="shared" si="13"/>
        <v>0</v>
      </c>
    </row>
    <row r="881" spans="3:3">
      <c r="C881">
        <f t="shared" si="13"/>
        <v>0</v>
      </c>
    </row>
    <row r="882" spans="3:3">
      <c r="C882">
        <f t="shared" si="13"/>
        <v>0</v>
      </c>
    </row>
    <row r="883" spans="3:3">
      <c r="C883">
        <f t="shared" si="13"/>
        <v>0</v>
      </c>
    </row>
    <row r="884" spans="3:3">
      <c r="C884">
        <f t="shared" si="13"/>
        <v>0</v>
      </c>
    </row>
    <row r="885" spans="3:3">
      <c r="C885">
        <f t="shared" si="13"/>
        <v>0</v>
      </c>
    </row>
    <row r="886" spans="3:3">
      <c r="C886">
        <f t="shared" si="13"/>
        <v>0</v>
      </c>
    </row>
    <row r="887" spans="3:3">
      <c r="C887">
        <f t="shared" si="13"/>
        <v>0</v>
      </c>
    </row>
    <row r="888" spans="3:3">
      <c r="C888">
        <f t="shared" si="13"/>
        <v>0</v>
      </c>
    </row>
    <row r="889" spans="3:3">
      <c r="C889">
        <f t="shared" si="13"/>
        <v>0</v>
      </c>
    </row>
    <row r="890" spans="3:3">
      <c r="C890">
        <f t="shared" si="13"/>
        <v>0</v>
      </c>
    </row>
    <row r="891" spans="3:3">
      <c r="C891">
        <f t="shared" si="13"/>
        <v>0</v>
      </c>
    </row>
    <row r="892" spans="3:3">
      <c r="C892">
        <f t="shared" si="13"/>
        <v>0</v>
      </c>
    </row>
    <row r="893" spans="3:3">
      <c r="C893">
        <f t="shared" si="13"/>
        <v>0</v>
      </c>
    </row>
    <row r="894" spans="3:3">
      <c r="C894">
        <f t="shared" si="13"/>
        <v>0</v>
      </c>
    </row>
    <row r="895" spans="3:3">
      <c r="C895">
        <f t="shared" si="13"/>
        <v>0</v>
      </c>
    </row>
    <row r="896" spans="3:3">
      <c r="C896">
        <f t="shared" si="13"/>
        <v>0</v>
      </c>
    </row>
    <row r="897" spans="3:3">
      <c r="C897">
        <f t="shared" si="13"/>
        <v>0</v>
      </c>
    </row>
    <row r="898" spans="3:3">
      <c r="C898">
        <f t="shared" si="13"/>
        <v>0</v>
      </c>
    </row>
    <row r="899" spans="3:3">
      <c r="C899">
        <f t="shared" si="13"/>
        <v>0</v>
      </c>
    </row>
    <row r="900" spans="3:3">
      <c r="C900">
        <f t="shared" ref="C900:C963" si="14">IF(LEFT($A900,2)="C5",IF(LEFT($B900,2)="C5","",$B900),$A900)</f>
        <v>0</v>
      </c>
    </row>
    <row r="901" spans="3:3">
      <c r="C901">
        <f t="shared" si="14"/>
        <v>0</v>
      </c>
    </row>
    <row r="902" spans="3:3">
      <c r="C902">
        <f t="shared" si="14"/>
        <v>0</v>
      </c>
    </row>
    <row r="903" spans="3:3">
      <c r="C903">
        <f t="shared" si="14"/>
        <v>0</v>
      </c>
    </row>
    <row r="904" spans="3:3">
      <c r="C904">
        <f t="shared" si="14"/>
        <v>0</v>
      </c>
    </row>
    <row r="905" spans="3:3">
      <c r="C905">
        <f t="shared" si="14"/>
        <v>0</v>
      </c>
    </row>
    <row r="906" spans="3:3">
      <c r="C906">
        <f t="shared" si="14"/>
        <v>0</v>
      </c>
    </row>
    <row r="907" spans="3:3">
      <c r="C907">
        <f t="shared" si="14"/>
        <v>0</v>
      </c>
    </row>
    <row r="908" spans="3:3">
      <c r="C908">
        <f t="shared" si="14"/>
        <v>0</v>
      </c>
    </row>
    <row r="909" spans="3:3">
      <c r="C909">
        <f t="shared" si="14"/>
        <v>0</v>
      </c>
    </row>
    <row r="910" spans="3:3">
      <c r="C910">
        <f t="shared" si="14"/>
        <v>0</v>
      </c>
    </row>
    <row r="911" spans="3:3">
      <c r="C911">
        <f t="shared" si="14"/>
        <v>0</v>
      </c>
    </row>
    <row r="912" spans="3:3">
      <c r="C912">
        <f t="shared" si="14"/>
        <v>0</v>
      </c>
    </row>
    <row r="913" spans="3:3">
      <c r="C913">
        <f t="shared" si="14"/>
        <v>0</v>
      </c>
    </row>
    <row r="914" spans="3:3">
      <c r="C914">
        <f t="shared" si="14"/>
        <v>0</v>
      </c>
    </row>
    <row r="915" spans="3:3">
      <c r="C915">
        <f t="shared" si="14"/>
        <v>0</v>
      </c>
    </row>
    <row r="916" spans="3:3">
      <c r="C916">
        <f t="shared" si="14"/>
        <v>0</v>
      </c>
    </row>
    <row r="917" spans="3:3">
      <c r="C917">
        <f t="shared" si="14"/>
        <v>0</v>
      </c>
    </row>
    <row r="918" spans="3:3">
      <c r="C918">
        <f t="shared" si="14"/>
        <v>0</v>
      </c>
    </row>
    <row r="919" spans="3:3">
      <c r="C919">
        <f t="shared" si="14"/>
        <v>0</v>
      </c>
    </row>
    <row r="920" spans="3:3">
      <c r="C920">
        <f t="shared" si="14"/>
        <v>0</v>
      </c>
    </row>
    <row r="921" spans="3:3">
      <c r="C921">
        <f t="shared" si="14"/>
        <v>0</v>
      </c>
    </row>
    <row r="922" spans="3:3">
      <c r="C922">
        <f t="shared" si="14"/>
        <v>0</v>
      </c>
    </row>
    <row r="923" spans="3:3">
      <c r="C923">
        <f t="shared" si="14"/>
        <v>0</v>
      </c>
    </row>
    <row r="924" spans="3:3">
      <c r="C924">
        <f t="shared" si="14"/>
        <v>0</v>
      </c>
    </row>
    <row r="925" spans="3:3">
      <c r="C925">
        <f t="shared" si="14"/>
        <v>0</v>
      </c>
    </row>
    <row r="926" spans="3:3">
      <c r="C926">
        <f t="shared" si="14"/>
        <v>0</v>
      </c>
    </row>
    <row r="927" spans="3:3">
      <c r="C927">
        <f t="shared" si="14"/>
        <v>0</v>
      </c>
    </row>
    <row r="928" spans="3:3">
      <c r="C928">
        <f t="shared" si="14"/>
        <v>0</v>
      </c>
    </row>
    <row r="929" spans="3:3">
      <c r="C929">
        <f t="shared" si="14"/>
        <v>0</v>
      </c>
    </row>
    <row r="930" spans="3:3">
      <c r="C930">
        <f t="shared" si="14"/>
        <v>0</v>
      </c>
    </row>
    <row r="931" spans="3:3">
      <c r="C931">
        <f t="shared" si="14"/>
        <v>0</v>
      </c>
    </row>
    <row r="932" spans="3:3">
      <c r="C932">
        <f t="shared" si="14"/>
        <v>0</v>
      </c>
    </row>
    <row r="933" spans="3:3">
      <c r="C933">
        <f t="shared" si="14"/>
        <v>0</v>
      </c>
    </row>
    <row r="934" spans="3:3">
      <c r="C934">
        <f t="shared" si="14"/>
        <v>0</v>
      </c>
    </row>
    <row r="935" spans="3:3">
      <c r="C935">
        <f t="shared" si="14"/>
        <v>0</v>
      </c>
    </row>
    <row r="936" spans="3:3">
      <c r="C936">
        <f t="shared" si="14"/>
        <v>0</v>
      </c>
    </row>
    <row r="937" spans="3:3">
      <c r="C937">
        <f t="shared" si="14"/>
        <v>0</v>
      </c>
    </row>
    <row r="938" spans="3:3">
      <c r="C938">
        <f t="shared" si="14"/>
        <v>0</v>
      </c>
    </row>
    <row r="939" spans="3:3">
      <c r="C939">
        <f t="shared" si="14"/>
        <v>0</v>
      </c>
    </row>
    <row r="940" spans="3:3">
      <c r="C940">
        <f t="shared" si="14"/>
        <v>0</v>
      </c>
    </row>
    <row r="941" spans="3:3">
      <c r="C941">
        <f t="shared" si="14"/>
        <v>0</v>
      </c>
    </row>
    <row r="942" spans="3:3">
      <c r="C942">
        <f t="shared" si="14"/>
        <v>0</v>
      </c>
    </row>
    <row r="943" spans="3:3">
      <c r="C943">
        <f t="shared" si="14"/>
        <v>0</v>
      </c>
    </row>
    <row r="944" spans="3:3">
      <c r="C944">
        <f t="shared" si="14"/>
        <v>0</v>
      </c>
    </row>
    <row r="945" spans="3:3">
      <c r="C945">
        <f t="shared" si="14"/>
        <v>0</v>
      </c>
    </row>
    <row r="946" spans="3:3">
      <c r="C946">
        <f t="shared" si="14"/>
        <v>0</v>
      </c>
    </row>
    <row r="947" spans="3:3">
      <c r="C947">
        <f t="shared" si="14"/>
        <v>0</v>
      </c>
    </row>
    <row r="948" spans="3:3">
      <c r="C948">
        <f t="shared" si="14"/>
        <v>0</v>
      </c>
    </row>
    <row r="949" spans="3:3">
      <c r="C949">
        <f t="shared" si="14"/>
        <v>0</v>
      </c>
    </row>
    <row r="950" spans="3:3">
      <c r="C950">
        <f t="shared" si="14"/>
        <v>0</v>
      </c>
    </row>
    <row r="951" spans="3:3">
      <c r="C951">
        <f t="shared" si="14"/>
        <v>0</v>
      </c>
    </row>
    <row r="952" spans="3:3">
      <c r="C952">
        <f t="shared" si="14"/>
        <v>0</v>
      </c>
    </row>
    <row r="953" spans="3:3">
      <c r="C953">
        <f t="shared" si="14"/>
        <v>0</v>
      </c>
    </row>
    <row r="954" spans="3:3">
      <c r="C954">
        <f t="shared" si="14"/>
        <v>0</v>
      </c>
    </row>
    <row r="955" spans="3:3">
      <c r="C955">
        <f t="shared" si="14"/>
        <v>0</v>
      </c>
    </row>
    <row r="956" spans="3:3">
      <c r="C956">
        <f t="shared" si="14"/>
        <v>0</v>
      </c>
    </row>
    <row r="957" spans="3:3">
      <c r="C957">
        <f t="shared" si="14"/>
        <v>0</v>
      </c>
    </row>
    <row r="958" spans="3:3">
      <c r="C958">
        <f t="shared" si="14"/>
        <v>0</v>
      </c>
    </row>
    <row r="959" spans="3:3">
      <c r="C959">
        <f t="shared" si="14"/>
        <v>0</v>
      </c>
    </row>
    <row r="960" spans="3:3">
      <c r="C960">
        <f t="shared" si="14"/>
        <v>0</v>
      </c>
    </row>
    <row r="961" spans="3:3">
      <c r="C961">
        <f t="shared" si="14"/>
        <v>0</v>
      </c>
    </row>
    <row r="962" spans="3:3">
      <c r="C962">
        <f t="shared" si="14"/>
        <v>0</v>
      </c>
    </row>
    <row r="963" spans="3:3">
      <c r="C963">
        <f t="shared" si="14"/>
        <v>0</v>
      </c>
    </row>
    <row r="964" spans="3:3">
      <c r="C964">
        <f t="shared" ref="C964:C1027" si="15">IF(LEFT($A964,2)="C5",IF(LEFT($B964,2)="C5","",$B964),$A964)</f>
        <v>0</v>
      </c>
    </row>
    <row r="965" spans="3:3">
      <c r="C965">
        <f t="shared" si="15"/>
        <v>0</v>
      </c>
    </row>
    <row r="966" spans="3:3">
      <c r="C966">
        <f t="shared" si="15"/>
        <v>0</v>
      </c>
    </row>
    <row r="967" spans="3:3">
      <c r="C967">
        <f t="shared" si="15"/>
        <v>0</v>
      </c>
    </row>
    <row r="968" spans="3:3">
      <c r="C968">
        <f t="shared" si="15"/>
        <v>0</v>
      </c>
    </row>
    <row r="969" spans="3:3">
      <c r="C969">
        <f t="shared" si="15"/>
        <v>0</v>
      </c>
    </row>
    <row r="970" spans="3:3">
      <c r="C970">
        <f t="shared" si="15"/>
        <v>0</v>
      </c>
    </row>
    <row r="971" spans="3:3">
      <c r="C971">
        <f t="shared" si="15"/>
        <v>0</v>
      </c>
    </row>
    <row r="972" spans="3:3">
      <c r="C972">
        <f t="shared" si="15"/>
        <v>0</v>
      </c>
    </row>
    <row r="973" spans="3:3">
      <c r="C973">
        <f t="shared" si="15"/>
        <v>0</v>
      </c>
    </row>
    <row r="974" spans="3:3">
      <c r="C974">
        <f t="shared" si="15"/>
        <v>0</v>
      </c>
    </row>
    <row r="975" spans="3:3">
      <c r="C975">
        <f t="shared" si="15"/>
        <v>0</v>
      </c>
    </row>
    <row r="976" spans="3:3">
      <c r="C976">
        <f t="shared" si="15"/>
        <v>0</v>
      </c>
    </row>
    <row r="977" spans="3:3">
      <c r="C977">
        <f t="shared" si="15"/>
        <v>0</v>
      </c>
    </row>
    <row r="978" spans="3:3">
      <c r="C978">
        <f t="shared" si="15"/>
        <v>0</v>
      </c>
    </row>
    <row r="979" spans="3:3">
      <c r="C979">
        <f t="shared" si="15"/>
        <v>0</v>
      </c>
    </row>
    <row r="980" spans="3:3">
      <c r="C980">
        <f t="shared" si="15"/>
        <v>0</v>
      </c>
    </row>
    <row r="981" spans="3:3">
      <c r="C981">
        <f t="shared" si="15"/>
        <v>0</v>
      </c>
    </row>
    <row r="982" spans="3:3">
      <c r="C982">
        <f t="shared" si="15"/>
        <v>0</v>
      </c>
    </row>
    <row r="983" spans="3:3">
      <c r="C983">
        <f t="shared" si="15"/>
        <v>0</v>
      </c>
    </row>
    <row r="984" spans="3:3">
      <c r="C984">
        <f t="shared" si="15"/>
        <v>0</v>
      </c>
    </row>
    <row r="985" spans="3:3">
      <c r="C985">
        <f t="shared" si="15"/>
        <v>0</v>
      </c>
    </row>
    <row r="986" spans="3:3">
      <c r="C986">
        <f t="shared" si="15"/>
        <v>0</v>
      </c>
    </row>
    <row r="987" spans="3:3">
      <c r="C987">
        <f t="shared" si="15"/>
        <v>0</v>
      </c>
    </row>
    <row r="988" spans="3:3">
      <c r="C988">
        <f t="shared" si="15"/>
        <v>0</v>
      </c>
    </row>
    <row r="989" spans="3:3">
      <c r="C989">
        <f t="shared" si="15"/>
        <v>0</v>
      </c>
    </row>
    <row r="990" spans="3:3">
      <c r="C990">
        <f t="shared" si="15"/>
        <v>0</v>
      </c>
    </row>
    <row r="991" spans="3:3">
      <c r="C991">
        <f t="shared" si="15"/>
        <v>0</v>
      </c>
    </row>
    <row r="992" spans="3:3">
      <c r="C992">
        <f t="shared" si="15"/>
        <v>0</v>
      </c>
    </row>
    <row r="993" spans="3:3">
      <c r="C993">
        <f t="shared" si="15"/>
        <v>0</v>
      </c>
    </row>
    <row r="994" spans="3:3">
      <c r="C994">
        <f t="shared" si="15"/>
        <v>0</v>
      </c>
    </row>
    <row r="995" spans="3:3">
      <c r="C995">
        <f t="shared" si="15"/>
        <v>0</v>
      </c>
    </row>
    <row r="996" spans="3:3">
      <c r="C996">
        <f t="shared" si="15"/>
        <v>0</v>
      </c>
    </row>
    <row r="997" spans="3:3">
      <c r="C997">
        <f t="shared" si="15"/>
        <v>0</v>
      </c>
    </row>
    <row r="998" spans="3:3">
      <c r="C998">
        <f t="shared" si="15"/>
        <v>0</v>
      </c>
    </row>
    <row r="999" spans="3:3">
      <c r="C999">
        <f t="shared" si="15"/>
        <v>0</v>
      </c>
    </row>
    <row r="1000" spans="3:3">
      <c r="C1000">
        <f t="shared" si="15"/>
        <v>0</v>
      </c>
    </row>
    <row r="1001" spans="3:3">
      <c r="C1001">
        <f t="shared" si="15"/>
        <v>0</v>
      </c>
    </row>
    <row r="1002" spans="3:3">
      <c r="C1002">
        <f t="shared" si="15"/>
        <v>0</v>
      </c>
    </row>
    <row r="1003" spans="3:3">
      <c r="C1003">
        <f t="shared" si="15"/>
        <v>0</v>
      </c>
    </row>
    <row r="1004" spans="3:3">
      <c r="C1004">
        <f t="shared" si="15"/>
        <v>0</v>
      </c>
    </row>
    <row r="1005" spans="3:3">
      <c r="C1005">
        <f t="shared" si="15"/>
        <v>0</v>
      </c>
    </row>
    <row r="1006" spans="3:3">
      <c r="C1006">
        <f t="shared" si="15"/>
        <v>0</v>
      </c>
    </row>
    <row r="1007" spans="3:3">
      <c r="C1007">
        <f t="shared" si="15"/>
        <v>0</v>
      </c>
    </row>
    <row r="1008" spans="3:3">
      <c r="C1008">
        <f t="shared" si="15"/>
        <v>0</v>
      </c>
    </row>
    <row r="1009" spans="3:3">
      <c r="C1009">
        <f t="shared" si="15"/>
        <v>0</v>
      </c>
    </row>
    <row r="1010" spans="3:3">
      <c r="C1010">
        <f t="shared" si="15"/>
        <v>0</v>
      </c>
    </row>
    <row r="1011" spans="3:3">
      <c r="C1011">
        <f t="shared" si="15"/>
        <v>0</v>
      </c>
    </row>
    <row r="1012" spans="3:3">
      <c r="C1012">
        <f t="shared" si="15"/>
        <v>0</v>
      </c>
    </row>
    <row r="1013" spans="3:3">
      <c r="C1013">
        <f t="shared" si="15"/>
        <v>0</v>
      </c>
    </row>
    <row r="1014" spans="3:3">
      <c r="C1014">
        <f t="shared" si="15"/>
        <v>0</v>
      </c>
    </row>
    <row r="1015" spans="3:3">
      <c r="C1015">
        <f t="shared" si="15"/>
        <v>0</v>
      </c>
    </row>
    <row r="1016" spans="3:3">
      <c r="C1016">
        <f t="shared" si="15"/>
        <v>0</v>
      </c>
    </row>
    <row r="1017" spans="3:3">
      <c r="C1017">
        <f t="shared" si="15"/>
        <v>0</v>
      </c>
    </row>
    <row r="1018" spans="3:3">
      <c r="C1018">
        <f t="shared" si="15"/>
        <v>0</v>
      </c>
    </row>
    <row r="1019" spans="3:3">
      <c r="C1019">
        <f t="shared" si="15"/>
        <v>0</v>
      </c>
    </row>
    <row r="1020" spans="3:3">
      <c r="C1020">
        <f t="shared" si="15"/>
        <v>0</v>
      </c>
    </row>
    <row r="1021" spans="3:3">
      <c r="C1021">
        <f t="shared" si="15"/>
        <v>0</v>
      </c>
    </row>
    <row r="1022" spans="3:3">
      <c r="C1022">
        <f t="shared" si="15"/>
        <v>0</v>
      </c>
    </row>
    <row r="1023" spans="3:3">
      <c r="C1023">
        <f t="shared" si="15"/>
        <v>0</v>
      </c>
    </row>
    <row r="1024" spans="3:3">
      <c r="C1024">
        <f t="shared" si="15"/>
        <v>0</v>
      </c>
    </row>
    <row r="1025" spans="3:3">
      <c r="C1025">
        <f t="shared" si="15"/>
        <v>0</v>
      </c>
    </row>
    <row r="1026" spans="3:3">
      <c r="C1026">
        <f t="shared" si="15"/>
        <v>0</v>
      </c>
    </row>
    <row r="1027" spans="3:3">
      <c r="C1027">
        <f t="shared" si="15"/>
        <v>0</v>
      </c>
    </row>
    <row r="1028" spans="3:3">
      <c r="C1028">
        <f t="shared" ref="C1028:C1091" si="16">IF(LEFT($A1028,2)="C5",IF(LEFT($B1028,2)="C5","",$B1028),$A1028)</f>
        <v>0</v>
      </c>
    </row>
    <row r="1029" spans="3:3">
      <c r="C1029">
        <f t="shared" si="16"/>
        <v>0</v>
      </c>
    </row>
    <row r="1030" spans="3:3">
      <c r="C1030">
        <f t="shared" si="16"/>
        <v>0</v>
      </c>
    </row>
    <row r="1031" spans="3:3">
      <c r="C1031">
        <f t="shared" si="16"/>
        <v>0</v>
      </c>
    </row>
    <row r="1032" spans="3:3">
      <c r="C1032">
        <f t="shared" si="16"/>
        <v>0</v>
      </c>
    </row>
    <row r="1033" spans="3:3">
      <c r="C1033">
        <f t="shared" si="16"/>
        <v>0</v>
      </c>
    </row>
    <row r="1034" spans="3:3">
      <c r="C1034">
        <f t="shared" si="16"/>
        <v>0</v>
      </c>
    </row>
    <row r="1035" spans="3:3">
      <c r="C1035">
        <f t="shared" si="16"/>
        <v>0</v>
      </c>
    </row>
    <row r="1036" spans="3:3">
      <c r="C1036">
        <f t="shared" si="16"/>
        <v>0</v>
      </c>
    </row>
    <row r="1037" spans="3:3">
      <c r="C1037">
        <f t="shared" si="16"/>
        <v>0</v>
      </c>
    </row>
    <row r="1038" spans="3:3">
      <c r="C1038">
        <f t="shared" si="16"/>
        <v>0</v>
      </c>
    </row>
    <row r="1039" spans="3:3">
      <c r="C1039">
        <f t="shared" si="16"/>
        <v>0</v>
      </c>
    </row>
    <row r="1040" spans="3:3">
      <c r="C1040">
        <f t="shared" si="16"/>
        <v>0</v>
      </c>
    </row>
    <row r="1041" spans="3:3">
      <c r="C1041">
        <f t="shared" si="16"/>
        <v>0</v>
      </c>
    </row>
    <row r="1042" spans="3:3">
      <c r="C1042">
        <f t="shared" si="16"/>
        <v>0</v>
      </c>
    </row>
    <row r="1043" spans="3:3">
      <c r="C1043">
        <f t="shared" si="16"/>
        <v>0</v>
      </c>
    </row>
    <row r="1044" spans="3:3">
      <c r="C1044">
        <f t="shared" si="16"/>
        <v>0</v>
      </c>
    </row>
    <row r="1045" spans="3:3">
      <c r="C1045">
        <f t="shared" si="16"/>
        <v>0</v>
      </c>
    </row>
    <row r="1046" spans="3:3">
      <c r="C1046">
        <f t="shared" si="16"/>
        <v>0</v>
      </c>
    </row>
    <row r="1047" spans="3:3">
      <c r="C1047">
        <f t="shared" si="16"/>
        <v>0</v>
      </c>
    </row>
    <row r="1048" spans="3:3">
      <c r="C1048">
        <f t="shared" si="16"/>
        <v>0</v>
      </c>
    </row>
    <row r="1049" spans="3:3">
      <c r="C1049">
        <f t="shared" si="16"/>
        <v>0</v>
      </c>
    </row>
    <row r="1050" spans="3:3">
      <c r="C1050">
        <f t="shared" si="16"/>
        <v>0</v>
      </c>
    </row>
    <row r="1051" spans="3:3">
      <c r="C1051">
        <f t="shared" si="16"/>
        <v>0</v>
      </c>
    </row>
    <row r="1052" spans="3:3">
      <c r="C1052">
        <f t="shared" si="16"/>
        <v>0</v>
      </c>
    </row>
    <row r="1053" spans="3:3">
      <c r="C1053">
        <f t="shared" si="16"/>
        <v>0</v>
      </c>
    </row>
    <row r="1054" spans="3:3">
      <c r="C1054">
        <f t="shared" si="16"/>
        <v>0</v>
      </c>
    </row>
    <row r="1055" spans="3:3">
      <c r="C1055">
        <f t="shared" si="16"/>
        <v>0</v>
      </c>
    </row>
    <row r="1056" spans="3:3">
      <c r="C1056">
        <f t="shared" si="16"/>
        <v>0</v>
      </c>
    </row>
    <row r="1057" spans="3:3">
      <c r="C1057">
        <f t="shared" si="16"/>
        <v>0</v>
      </c>
    </row>
    <row r="1058" spans="3:3">
      <c r="C1058">
        <f t="shared" si="16"/>
        <v>0</v>
      </c>
    </row>
    <row r="1059" spans="3:3">
      <c r="C1059">
        <f t="shared" si="16"/>
        <v>0</v>
      </c>
    </row>
    <row r="1060" spans="3:3">
      <c r="C1060">
        <f t="shared" si="16"/>
        <v>0</v>
      </c>
    </row>
    <row r="1061" spans="3:3">
      <c r="C1061">
        <f t="shared" si="16"/>
        <v>0</v>
      </c>
    </row>
    <row r="1062" spans="3:3">
      <c r="C1062">
        <f t="shared" si="16"/>
        <v>0</v>
      </c>
    </row>
    <row r="1063" spans="3:3">
      <c r="C1063">
        <f t="shared" si="16"/>
        <v>0</v>
      </c>
    </row>
    <row r="1064" spans="3:3">
      <c r="C1064">
        <f t="shared" si="16"/>
        <v>0</v>
      </c>
    </row>
    <row r="1065" spans="3:3">
      <c r="C1065">
        <f t="shared" si="16"/>
        <v>0</v>
      </c>
    </row>
    <row r="1066" spans="3:3">
      <c r="C1066">
        <f t="shared" si="16"/>
        <v>0</v>
      </c>
    </row>
    <row r="1067" spans="3:3">
      <c r="C1067">
        <f t="shared" si="16"/>
        <v>0</v>
      </c>
    </row>
    <row r="1068" spans="3:3">
      <c r="C1068">
        <f t="shared" si="16"/>
        <v>0</v>
      </c>
    </row>
    <row r="1069" spans="3:3">
      <c r="C1069">
        <f t="shared" si="16"/>
        <v>0</v>
      </c>
    </row>
    <row r="1070" spans="3:3">
      <c r="C1070">
        <f t="shared" si="16"/>
        <v>0</v>
      </c>
    </row>
    <row r="1071" spans="3:3">
      <c r="C1071">
        <f t="shared" si="16"/>
        <v>0</v>
      </c>
    </row>
    <row r="1072" spans="3:3">
      <c r="C1072">
        <f t="shared" si="16"/>
        <v>0</v>
      </c>
    </row>
    <row r="1073" spans="3:3">
      <c r="C1073">
        <f t="shared" si="16"/>
        <v>0</v>
      </c>
    </row>
    <row r="1074" spans="3:3">
      <c r="C1074">
        <f t="shared" si="16"/>
        <v>0</v>
      </c>
    </row>
    <row r="1075" spans="3:3">
      <c r="C1075">
        <f t="shared" si="16"/>
        <v>0</v>
      </c>
    </row>
    <row r="1076" spans="3:3">
      <c r="C1076">
        <f t="shared" si="16"/>
        <v>0</v>
      </c>
    </row>
    <row r="1077" spans="3:3">
      <c r="C1077">
        <f t="shared" si="16"/>
        <v>0</v>
      </c>
    </row>
    <row r="1078" spans="3:3">
      <c r="C1078">
        <f t="shared" si="16"/>
        <v>0</v>
      </c>
    </row>
    <row r="1079" spans="3:3">
      <c r="C1079">
        <f t="shared" si="16"/>
        <v>0</v>
      </c>
    </row>
    <row r="1080" spans="3:3">
      <c r="C1080">
        <f t="shared" si="16"/>
        <v>0</v>
      </c>
    </row>
    <row r="1081" spans="3:3">
      <c r="C1081">
        <f t="shared" si="16"/>
        <v>0</v>
      </c>
    </row>
    <row r="1082" spans="3:3">
      <c r="C1082">
        <f t="shared" si="16"/>
        <v>0</v>
      </c>
    </row>
    <row r="1083" spans="3:3">
      <c r="C1083">
        <f t="shared" si="16"/>
        <v>0</v>
      </c>
    </row>
    <row r="1084" spans="3:3">
      <c r="C1084">
        <f t="shared" si="16"/>
        <v>0</v>
      </c>
    </row>
    <row r="1085" spans="3:3">
      <c r="C1085">
        <f t="shared" si="16"/>
        <v>0</v>
      </c>
    </row>
    <row r="1086" spans="3:3">
      <c r="C1086">
        <f t="shared" si="16"/>
        <v>0</v>
      </c>
    </row>
    <row r="1087" spans="3:3">
      <c r="C1087">
        <f t="shared" si="16"/>
        <v>0</v>
      </c>
    </row>
    <row r="1088" spans="3:3">
      <c r="C1088">
        <f t="shared" si="16"/>
        <v>0</v>
      </c>
    </row>
    <row r="1089" spans="3:3">
      <c r="C1089">
        <f t="shared" si="16"/>
        <v>0</v>
      </c>
    </row>
    <row r="1090" spans="3:3">
      <c r="C1090">
        <f t="shared" si="16"/>
        <v>0</v>
      </c>
    </row>
    <row r="1091" spans="3:3">
      <c r="C1091">
        <f t="shared" si="16"/>
        <v>0</v>
      </c>
    </row>
    <row r="1092" spans="3:3">
      <c r="C1092">
        <f t="shared" ref="C1092:C1155" si="17">IF(LEFT($A1092,2)="C5",IF(LEFT($B1092,2)="C5","",$B1092),$A1092)</f>
        <v>0</v>
      </c>
    </row>
    <row r="1093" spans="3:3">
      <c r="C1093">
        <f t="shared" si="17"/>
        <v>0</v>
      </c>
    </row>
    <row r="1094" spans="3:3">
      <c r="C1094">
        <f t="shared" si="17"/>
        <v>0</v>
      </c>
    </row>
    <row r="1095" spans="3:3">
      <c r="C1095">
        <f t="shared" si="17"/>
        <v>0</v>
      </c>
    </row>
    <row r="1096" spans="3:3">
      <c r="C1096">
        <f t="shared" si="17"/>
        <v>0</v>
      </c>
    </row>
    <row r="1097" spans="3:3">
      <c r="C1097">
        <f t="shared" si="17"/>
        <v>0</v>
      </c>
    </row>
    <row r="1098" spans="3:3">
      <c r="C1098">
        <f t="shared" si="17"/>
        <v>0</v>
      </c>
    </row>
    <row r="1099" spans="3:3">
      <c r="C1099">
        <f t="shared" si="17"/>
        <v>0</v>
      </c>
    </row>
    <row r="1100" spans="3:3">
      <c r="C1100">
        <f t="shared" si="17"/>
        <v>0</v>
      </c>
    </row>
    <row r="1101" spans="3:3">
      <c r="C1101">
        <f t="shared" si="17"/>
        <v>0</v>
      </c>
    </row>
    <row r="1102" spans="3:3">
      <c r="C1102">
        <f t="shared" si="17"/>
        <v>0</v>
      </c>
    </row>
    <row r="1103" spans="3:3">
      <c r="C1103">
        <f t="shared" si="17"/>
        <v>0</v>
      </c>
    </row>
    <row r="1104" spans="3:3">
      <c r="C1104">
        <f t="shared" si="17"/>
        <v>0</v>
      </c>
    </row>
    <row r="1105" spans="3:3">
      <c r="C1105">
        <f t="shared" si="17"/>
        <v>0</v>
      </c>
    </row>
    <row r="1106" spans="3:3">
      <c r="C1106">
        <f t="shared" si="17"/>
        <v>0</v>
      </c>
    </row>
    <row r="1107" spans="3:3">
      <c r="C1107">
        <f t="shared" si="17"/>
        <v>0</v>
      </c>
    </row>
    <row r="1108" spans="3:3">
      <c r="C1108">
        <f t="shared" si="17"/>
        <v>0</v>
      </c>
    </row>
    <row r="1109" spans="3:3">
      <c r="C1109">
        <f t="shared" si="17"/>
        <v>0</v>
      </c>
    </row>
    <row r="1110" spans="3:3">
      <c r="C1110">
        <f t="shared" si="17"/>
        <v>0</v>
      </c>
    </row>
    <row r="1111" spans="3:3">
      <c r="C1111">
        <f t="shared" si="17"/>
        <v>0</v>
      </c>
    </row>
    <row r="1112" spans="3:3">
      <c r="C1112">
        <f t="shared" si="17"/>
        <v>0</v>
      </c>
    </row>
    <row r="1113" spans="3:3">
      <c r="C1113">
        <f t="shared" si="17"/>
        <v>0</v>
      </c>
    </row>
    <row r="1114" spans="3:3">
      <c r="C1114">
        <f t="shared" si="17"/>
        <v>0</v>
      </c>
    </row>
    <row r="1115" spans="3:3">
      <c r="C1115">
        <f t="shared" si="17"/>
        <v>0</v>
      </c>
    </row>
    <row r="1116" spans="3:3">
      <c r="C1116">
        <f t="shared" si="17"/>
        <v>0</v>
      </c>
    </row>
    <row r="1117" spans="3:3">
      <c r="C1117">
        <f t="shared" si="17"/>
        <v>0</v>
      </c>
    </row>
    <row r="1118" spans="3:3">
      <c r="C1118">
        <f t="shared" si="17"/>
        <v>0</v>
      </c>
    </row>
    <row r="1119" spans="3:3">
      <c r="C1119">
        <f t="shared" si="17"/>
        <v>0</v>
      </c>
    </row>
    <row r="1120" spans="3:3">
      <c r="C1120">
        <f t="shared" si="17"/>
        <v>0</v>
      </c>
    </row>
    <row r="1121" spans="3:3">
      <c r="C1121">
        <f t="shared" si="17"/>
        <v>0</v>
      </c>
    </row>
    <row r="1122" spans="3:3">
      <c r="C1122">
        <f t="shared" si="17"/>
        <v>0</v>
      </c>
    </row>
    <row r="1123" spans="3:3">
      <c r="C1123">
        <f t="shared" si="17"/>
        <v>0</v>
      </c>
    </row>
    <row r="1124" spans="3:3">
      <c r="C1124">
        <f t="shared" si="17"/>
        <v>0</v>
      </c>
    </row>
    <row r="1125" spans="3:3">
      <c r="C1125">
        <f t="shared" si="17"/>
        <v>0</v>
      </c>
    </row>
    <row r="1126" spans="3:3">
      <c r="C1126">
        <f t="shared" si="17"/>
        <v>0</v>
      </c>
    </row>
    <row r="1127" spans="3:3">
      <c r="C1127">
        <f t="shared" si="17"/>
        <v>0</v>
      </c>
    </row>
    <row r="1128" spans="3:3">
      <c r="C1128">
        <f t="shared" si="17"/>
        <v>0</v>
      </c>
    </row>
    <row r="1129" spans="3:3">
      <c r="C1129">
        <f t="shared" si="17"/>
        <v>0</v>
      </c>
    </row>
    <row r="1130" spans="3:3">
      <c r="C1130">
        <f t="shared" si="17"/>
        <v>0</v>
      </c>
    </row>
    <row r="1131" spans="3:3">
      <c r="C1131">
        <f t="shared" si="17"/>
        <v>0</v>
      </c>
    </row>
    <row r="1132" spans="3:3">
      <c r="C1132">
        <f t="shared" si="17"/>
        <v>0</v>
      </c>
    </row>
    <row r="1133" spans="3:3">
      <c r="C1133">
        <f t="shared" si="17"/>
        <v>0</v>
      </c>
    </row>
    <row r="1134" spans="3:3">
      <c r="C1134">
        <f t="shared" si="17"/>
        <v>0</v>
      </c>
    </row>
    <row r="1135" spans="3:3">
      <c r="C1135">
        <f t="shared" si="17"/>
        <v>0</v>
      </c>
    </row>
    <row r="1136" spans="3:3">
      <c r="C1136">
        <f t="shared" si="17"/>
        <v>0</v>
      </c>
    </row>
    <row r="1137" spans="3:3">
      <c r="C1137">
        <f t="shared" si="17"/>
        <v>0</v>
      </c>
    </row>
    <row r="1138" spans="3:3">
      <c r="C1138">
        <f t="shared" si="17"/>
        <v>0</v>
      </c>
    </row>
    <row r="1139" spans="3:3">
      <c r="C1139">
        <f t="shared" si="17"/>
        <v>0</v>
      </c>
    </row>
    <row r="1140" spans="3:3">
      <c r="C1140">
        <f t="shared" si="17"/>
        <v>0</v>
      </c>
    </row>
    <row r="1141" spans="3:3">
      <c r="C1141">
        <f t="shared" si="17"/>
        <v>0</v>
      </c>
    </row>
    <row r="1142" spans="3:3">
      <c r="C1142">
        <f t="shared" si="17"/>
        <v>0</v>
      </c>
    </row>
    <row r="1143" spans="3:3">
      <c r="C1143">
        <f t="shared" si="17"/>
        <v>0</v>
      </c>
    </row>
    <row r="1144" spans="3:3">
      <c r="C1144">
        <f t="shared" si="17"/>
        <v>0</v>
      </c>
    </row>
    <row r="1145" spans="3:3">
      <c r="C1145">
        <f t="shared" si="17"/>
        <v>0</v>
      </c>
    </row>
    <row r="1146" spans="3:3">
      <c r="C1146">
        <f t="shared" si="17"/>
        <v>0</v>
      </c>
    </row>
    <row r="1147" spans="3:3">
      <c r="C1147">
        <f t="shared" si="17"/>
        <v>0</v>
      </c>
    </row>
    <row r="1148" spans="3:3">
      <c r="C1148">
        <f t="shared" si="17"/>
        <v>0</v>
      </c>
    </row>
    <row r="1149" spans="3:3">
      <c r="C1149">
        <f t="shared" si="17"/>
        <v>0</v>
      </c>
    </row>
    <row r="1150" spans="3:3">
      <c r="C1150">
        <f t="shared" si="17"/>
        <v>0</v>
      </c>
    </row>
    <row r="1151" spans="3:3">
      <c r="C1151">
        <f t="shared" si="17"/>
        <v>0</v>
      </c>
    </row>
    <row r="1152" spans="3:3">
      <c r="C1152">
        <f t="shared" si="17"/>
        <v>0</v>
      </c>
    </row>
    <row r="1153" spans="3:3">
      <c r="C1153">
        <f t="shared" si="17"/>
        <v>0</v>
      </c>
    </row>
    <row r="1154" spans="3:3">
      <c r="C1154">
        <f t="shared" si="17"/>
        <v>0</v>
      </c>
    </row>
    <row r="1155" spans="3:3">
      <c r="C1155">
        <f t="shared" si="17"/>
        <v>0</v>
      </c>
    </row>
    <row r="1156" spans="3:3">
      <c r="C1156">
        <f t="shared" ref="C1156:C1180" si="18">IF(LEFT($A1156,2)="C5",IF(LEFT($B1156,2)="C5","",$B1156),$A1156)</f>
        <v>0</v>
      </c>
    </row>
    <row r="1157" spans="3:3">
      <c r="C1157">
        <f t="shared" si="18"/>
        <v>0</v>
      </c>
    </row>
    <row r="1158" spans="3:3">
      <c r="C1158">
        <f t="shared" si="18"/>
        <v>0</v>
      </c>
    </row>
    <row r="1159" spans="3:3">
      <c r="C1159">
        <f t="shared" si="18"/>
        <v>0</v>
      </c>
    </row>
    <row r="1160" spans="3:3">
      <c r="C1160">
        <f t="shared" si="18"/>
        <v>0</v>
      </c>
    </row>
    <row r="1161" spans="3:3">
      <c r="C1161">
        <f t="shared" si="18"/>
        <v>0</v>
      </c>
    </row>
    <row r="1162" spans="3:3">
      <c r="C1162">
        <f t="shared" si="18"/>
        <v>0</v>
      </c>
    </row>
    <row r="1163" spans="3:3">
      <c r="C1163">
        <f t="shared" si="18"/>
        <v>0</v>
      </c>
    </row>
    <row r="1164" spans="3:3">
      <c r="C1164">
        <f t="shared" si="18"/>
        <v>0</v>
      </c>
    </row>
    <row r="1165" spans="3:3">
      <c r="C1165">
        <f t="shared" si="18"/>
        <v>0</v>
      </c>
    </row>
    <row r="1166" spans="3:3">
      <c r="C1166">
        <f t="shared" si="18"/>
        <v>0</v>
      </c>
    </row>
    <row r="1167" spans="3:3">
      <c r="C1167">
        <f t="shared" si="18"/>
        <v>0</v>
      </c>
    </row>
    <row r="1168" spans="3:3">
      <c r="C1168">
        <f t="shared" si="18"/>
        <v>0</v>
      </c>
    </row>
    <row r="1169" spans="3:3">
      <c r="C1169">
        <f t="shared" si="18"/>
        <v>0</v>
      </c>
    </row>
    <row r="1170" spans="3:3">
      <c r="C1170">
        <f t="shared" si="18"/>
        <v>0</v>
      </c>
    </row>
    <row r="1171" spans="3:3">
      <c r="C1171">
        <f t="shared" si="18"/>
        <v>0</v>
      </c>
    </row>
    <row r="1172" spans="3:3">
      <c r="C1172">
        <f t="shared" si="18"/>
        <v>0</v>
      </c>
    </row>
    <row r="1173" spans="3:3">
      <c r="C1173">
        <f t="shared" si="18"/>
        <v>0</v>
      </c>
    </row>
    <row r="1174" spans="3:3">
      <c r="C1174">
        <f t="shared" si="18"/>
        <v>0</v>
      </c>
    </row>
    <row r="1175" spans="3:3">
      <c r="C1175">
        <f t="shared" si="18"/>
        <v>0</v>
      </c>
    </row>
    <row r="1176" spans="3:3">
      <c r="C1176">
        <f t="shared" si="18"/>
        <v>0</v>
      </c>
    </row>
    <row r="1177" spans="3:3">
      <c r="C1177">
        <f t="shared" si="18"/>
        <v>0</v>
      </c>
    </row>
    <row r="1178" spans="3:3">
      <c r="C1178">
        <f t="shared" si="18"/>
        <v>0</v>
      </c>
    </row>
    <row r="1179" spans="3:3">
      <c r="C1179">
        <f t="shared" si="18"/>
        <v>0</v>
      </c>
    </row>
    <row r="1180" spans="3:3">
      <c r="C1180">
        <f t="shared" si="18"/>
        <v>0</v>
      </c>
    </row>
  </sheetData>
  <phoneticPr fontId="6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TCD</vt:lpstr>
      <vt:lpstr>COMPTE1</vt:lpstr>
      <vt:lpstr>TRI</vt:lpstr>
      <vt:lpstr>Base_de_donnees</vt:lpstr>
      <vt:lpstr>Criteres</vt:lpstr>
      <vt:lpstr>DATE1</vt:lpstr>
      <vt:lpstr>DATE2</vt:lpstr>
      <vt:lpstr>DER</vt:lpstr>
      <vt:lpstr>COMPTE1!Extraire</vt:lpstr>
      <vt:lpstr>FDG</vt:lpstr>
      <vt:lpstr>COMPTE1!Impression_des_titres</vt:lpstr>
      <vt:lpstr>Libellés</vt:lpstr>
      <vt:lpstr>RECETTES</vt:lpstr>
      <vt:lpstr>RECHERCHE1</vt:lpstr>
      <vt:lpstr>RECHERCHE2</vt:lpstr>
      <vt:lpstr>VIDE</vt:lpstr>
      <vt:lpstr>COMPTE1!Zone_d_impression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Décordé</dc:creator>
  <cp:lastModifiedBy>fred</cp:lastModifiedBy>
  <cp:lastPrinted>2014-09-23T14:25:05Z</cp:lastPrinted>
  <dcterms:created xsi:type="dcterms:W3CDTF">2000-06-13T10:05:51Z</dcterms:created>
  <dcterms:modified xsi:type="dcterms:W3CDTF">2014-09-23T14:26:07Z</dcterms:modified>
</cp:coreProperties>
</file>