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729"/>
  <workbookPr showInkAnnotation="0" autoCompressPictures="0"/>
  <bookViews>
    <workbookView xWindow="0" yWindow="-460" windowWidth="28800" windowHeight="18000" tabRatio="500"/>
  </bookViews>
  <sheets>
    <sheet name="BORDEREAU" sheetId="1" r:id="rId1"/>
    <sheet name="LISTE ANA" sheetId="2" r:id="rId2"/>
    <sheet name="Fonctionnement" sheetId="3" r:id="rId3"/>
    <sheet name="TABLE" sheetId="5" r:id="rId4"/>
    <sheet name="RECAP FONCT" sheetId="6" r:id="rId5"/>
    <sheet name="RECAP ANA" sheetId="7" r:id="rId6"/>
  </sheets>
  <definedNames>
    <definedName name="_xlnm._FilterDatabase" localSheetId="0" hidden="1">BORDEREAU!$A$3:$J$56</definedName>
    <definedName name="_xlnm._FilterDatabase" localSheetId="2" hidden="1">Fonctionnement!$A$3:$B$86</definedName>
    <definedName name="_xlnm.Print_Titles" localSheetId="0">BORDEREAU!$1:$1</definedName>
    <definedName name="_xlnm.Print_Area" localSheetId="0">BORDEREAU!#REF!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1" l="1"/>
  <c r="F5" i="1"/>
  <c r="G5" i="1"/>
  <c r="H5" i="1"/>
  <c r="E6" i="1"/>
  <c r="F6" i="1"/>
  <c r="G6" i="1"/>
  <c r="H6" i="1"/>
  <c r="E7" i="1"/>
  <c r="F7" i="1"/>
  <c r="G7" i="1"/>
  <c r="H7" i="1"/>
  <c r="E8" i="1"/>
  <c r="F8" i="1"/>
  <c r="G8" i="1"/>
  <c r="H8" i="1"/>
  <c r="E9" i="1"/>
  <c r="F9" i="1"/>
  <c r="G9" i="1"/>
  <c r="H9" i="1"/>
  <c r="E10" i="1"/>
  <c r="F10" i="1"/>
  <c r="G10" i="1"/>
  <c r="H10" i="1"/>
  <c r="E11" i="1"/>
  <c r="F11" i="1"/>
  <c r="G11" i="1"/>
  <c r="H11" i="1"/>
  <c r="E12" i="1"/>
  <c r="F12" i="1"/>
  <c r="G12" i="1"/>
  <c r="H12" i="1"/>
  <c r="E13" i="1"/>
  <c r="F13" i="1"/>
  <c r="G13" i="1"/>
  <c r="H13" i="1"/>
  <c r="E14" i="1"/>
  <c r="F14" i="1"/>
  <c r="G14" i="1"/>
  <c r="H14" i="1"/>
  <c r="E15" i="1"/>
  <c r="F15" i="1"/>
  <c r="G15" i="1"/>
  <c r="H15" i="1"/>
  <c r="E16" i="1"/>
  <c r="F16" i="1"/>
  <c r="G16" i="1"/>
  <c r="H16" i="1"/>
  <c r="E17" i="1"/>
  <c r="F17" i="1"/>
  <c r="G17" i="1"/>
  <c r="H17" i="1"/>
  <c r="E18" i="1"/>
  <c r="F18" i="1"/>
  <c r="G18" i="1"/>
  <c r="H18" i="1"/>
  <c r="E19" i="1"/>
  <c r="F19" i="1"/>
  <c r="G19" i="1"/>
  <c r="H19" i="1"/>
  <c r="E20" i="1"/>
  <c r="F20" i="1"/>
  <c r="G20" i="1"/>
  <c r="H20" i="1"/>
  <c r="E21" i="1"/>
  <c r="F21" i="1"/>
  <c r="G21" i="1"/>
  <c r="H21" i="1"/>
  <c r="E22" i="1"/>
  <c r="F22" i="1"/>
  <c r="G22" i="1"/>
  <c r="H22" i="1"/>
  <c r="E23" i="1"/>
  <c r="F23" i="1"/>
  <c r="G23" i="1"/>
  <c r="H23" i="1"/>
  <c r="E24" i="1"/>
  <c r="F24" i="1"/>
  <c r="G24" i="1"/>
  <c r="H24" i="1"/>
  <c r="E25" i="1"/>
  <c r="F25" i="1"/>
  <c r="G25" i="1"/>
  <c r="H25" i="1"/>
  <c r="E26" i="1"/>
  <c r="F26" i="1"/>
  <c r="G26" i="1"/>
  <c r="H26" i="1"/>
  <c r="E27" i="1"/>
  <c r="F27" i="1"/>
  <c r="G27" i="1"/>
  <c r="H27" i="1"/>
  <c r="E28" i="1"/>
  <c r="F28" i="1"/>
  <c r="G28" i="1"/>
  <c r="H28" i="1"/>
  <c r="E29" i="1"/>
  <c r="F29" i="1"/>
  <c r="G29" i="1"/>
  <c r="H29" i="1"/>
  <c r="E30" i="1"/>
  <c r="F30" i="1"/>
  <c r="G30" i="1"/>
  <c r="H30" i="1"/>
  <c r="E31" i="1"/>
  <c r="F31" i="1"/>
  <c r="G31" i="1"/>
  <c r="H31" i="1"/>
  <c r="E32" i="1"/>
  <c r="F32" i="1"/>
  <c r="G32" i="1"/>
  <c r="H32" i="1"/>
  <c r="E33" i="1"/>
  <c r="F33" i="1"/>
  <c r="G33" i="1"/>
  <c r="H33" i="1"/>
  <c r="E34" i="1"/>
  <c r="F34" i="1"/>
  <c r="G34" i="1"/>
  <c r="H34" i="1"/>
  <c r="E35" i="1"/>
  <c r="F35" i="1"/>
  <c r="G35" i="1"/>
  <c r="H35" i="1"/>
  <c r="E36" i="1"/>
  <c r="F36" i="1"/>
  <c r="G36" i="1"/>
  <c r="H36" i="1"/>
  <c r="E37" i="1"/>
  <c r="F37" i="1"/>
  <c r="G37" i="1"/>
  <c r="H37" i="1"/>
  <c r="H4" i="1"/>
  <c r="G4" i="1"/>
  <c r="R71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4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E38" i="1"/>
  <c r="F38" i="1"/>
  <c r="G38" i="1"/>
  <c r="H38" i="1"/>
  <c r="E39" i="1"/>
  <c r="F39" i="1"/>
  <c r="G39" i="1"/>
  <c r="H39" i="1"/>
  <c r="E40" i="1"/>
  <c r="F40" i="1"/>
  <c r="G40" i="1"/>
  <c r="H40" i="1"/>
  <c r="E41" i="1"/>
  <c r="F41" i="1"/>
  <c r="G41" i="1"/>
  <c r="H41" i="1"/>
  <c r="E42" i="1"/>
  <c r="F42" i="1"/>
  <c r="G42" i="1"/>
  <c r="H42" i="1"/>
  <c r="E43" i="1"/>
  <c r="F43" i="1"/>
  <c r="G43" i="1"/>
  <c r="H43" i="1"/>
  <c r="E44" i="1"/>
  <c r="F44" i="1"/>
  <c r="G44" i="1"/>
  <c r="H44" i="1"/>
  <c r="E45" i="1"/>
  <c r="F45" i="1"/>
  <c r="G45" i="1"/>
  <c r="H45" i="1"/>
  <c r="E46" i="1"/>
  <c r="F46" i="1"/>
  <c r="G46" i="1"/>
  <c r="H46" i="1"/>
  <c r="E47" i="1"/>
  <c r="F47" i="1"/>
  <c r="G47" i="1"/>
  <c r="H47" i="1"/>
  <c r="E48" i="1"/>
  <c r="F48" i="1"/>
  <c r="G48" i="1"/>
  <c r="H48" i="1"/>
  <c r="E49" i="1"/>
  <c r="F49" i="1"/>
  <c r="G49" i="1"/>
  <c r="H49" i="1"/>
  <c r="E50" i="1"/>
  <c r="F50" i="1"/>
  <c r="G50" i="1"/>
  <c r="H50" i="1"/>
  <c r="E51" i="1"/>
  <c r="F51" i="1"/>
  <c r="G51" i="1"/>
  <c r="H51" i="1"/>
  <c r="E52" i="1"/>
  <c r="F52" i="1"/>
  <c r="G52" i="1"/>
  <c r="H52" i="1"/>
  <c r="E53" i="1"/>
  <c r="F53" i="1"/>
  <c r="G53" i="1"/>
  <c r="H53" i="1"/>
  <c r="E54" i="1"/>
  <c r="F54" i="1"/>
  <c r="G54" i="1"/>
  <c r="H54" i="1"/>
  <c r="E55" i="1"/>
  <c r="F55" i="1"/>
  <c r="G55" i="1"/>
  <c r="H55" i="1"/>
  <c r="E56" i="1"/>
  <c r="F56" i="1"/>
  <c r="G56" i="1"/>
  <c r="H56" i="1"/>
  <c r="L8" i="3"/>
  <c r="E4" i="1"/>
  <c r="F4" i="1"/>
  <c r="L62" i="3"/>
  <c r="L63" i="3"/>
  <c r="L66" i="3"/>
  <c r="L65" i="3"/>
  <c r="N67" i="2"/>
  <c r="N68" i="2"/>
  <c r="N69" i="2"/>
  <c r="N70" i="2"/>
  <c r="N71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4" i="2"/>
  <c r="L5" i="3"/>
  <c r="L6" i="3"/>
  <c r="L7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4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4" i="3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4" i="2"/>
</calcChain>
</file>

<file path=xl/sharedStrings.xml><?xml version="1.0" encoding="utf-8"?>
<sst xmlns="http://schemas.openxmlformats.org/spreadsheetml/2006/main" count="919" uniqueCount="554">
  <si>
    <t>COLL</t>
  </si>
  <si>
    <t>COM SUP</t>
  </si>
  <si>
    <t>COMDR</t>
  </si>
  <si>
    <t>DIVERS</t>
  </si>
  <si>
    <t>GN8</t>
  </si>
  <si>
    <t>ISA</t>
  </si>
  <si>
    <t>LAB4</t>
  </si>
  <si>
    <t>P1.2</t>
  </si>
  <si>
    <t>P2.5</t>
  </si>
  <si>
    <t>P4.1</t>
  </si>
  <si>
    <t>P4.2</t>
  </si>
  <si>
    <t>P9</t>
  </si>
  <si>
    <t>GN5</t>
  </si>
  <si>
    <t>P2.1</t>
  </si>
  <si>
    <t>P9.1</t>
  </si>
  <si>
    <t>COM</t>
  </si>
  <si>
    <t xml:space="preserve">COMBB </t>
  </si>
  <si>
    <t>(Commission Bodyboard)</t>
  </si>
  <si>
    <t xml:space="preserve">COMBS </t>
  </si>
  <si>
    <t>(Commission Bodysurf)</t>
  </si>
  <si>
    <t xml:space="preserve">COMDIV </t>
  </si>
  <si>
    <t>(Commissions sportives divers)</t>
  </si>
  <si>
    <t xml:space="preserve">COMKN </t>
  </si>
  <si>
    <t>(Commission Kneeboard)</t>
  </si>
  <si>
    <t xml:space="preserve">COMSK </t>
  </si>
  <si>
    <t>(Commission Skimboard)</t>
  </si>
  <si>
    <t>(Formation entraineurs)</t>
  </si>
  <si>
    <t>(Formation Juges)</t>
  </si>
  <si>
    <t>(Relations internationales)</t>
  </si>
  <si>
    <t>(Coopération bilatérale Japon)</t>
  </si>
  <si>
    <t>(Struct. territoriale et développement)</t>
  </si>
  <si>
    <t>(Label EFS)</t>
  </si>
  <si>
    <t xml:space="preserve">LAB2 </t>
  </si>
  <si>
    <t>(Label Club)</t>
  </si>
  <si>
    <t>(Soutien aux sportifs)</t>
  </si>
  <si>
    <t xml:space="preserve">FENTRAIN </t>
  </si>
  <si>
    <t xml:space="preserve">FJUGES </t>
  </si>
  <si>
    <t xml:space="preserve">FORM </t>
  </si>
  <si>
    <t xml:space="preserve">GN10 </t>
  </si>
  <si>
    <t>(LABEL EF SUP)</t>
  </si>
  <si>
    <t>(Championnat du Monde Surf Open Japon)</t>
  </si>
  <si>
    <t>(Pôle France)</t>
  </si>
  <si>
    <t xml:space="preserve">P1.4 </t>
  </si>
  <si>
    <t>(Championnat du Monde Handi Californie)</t>
  </si>
  <si>
    <t>(Gymnasiades Maroc)</t>
  </si>
  <si>
    <t>(Plaquette règles sécurité surf)</t>
  </si>
  <si>
    <t>(Championnat du Monde Juniors Californie)</t>
  </si>
  <si>
    <t>(Championnat d'Europe Junior Portugal)</t>
  </si>
  <si>
    <t>(Championnat d'Europe SUP Italie)</t>
  </si>
  <si>
    <t>(Accompagnement sanitaire)</t>
  </si>
  <si>
    <t>(Colloques cadres techniques)</t>
  </si>
  <si>
    <t>(Commissions Surf)</t>
  </si>
  <si>
    <t>(Commission SUP RACE)</t>
  </si>
  <si>
    <t>(Commission Drop Knee)</t>
  </si>
  <si>
    <t>(Poste Divers)</t>
  </si>
  <si>
    <t>(Formation BPJEPS)</t>
  </si>
  <si>
    <t>(Handisurf)</t>
  </si>
  <si>
    <t>(Club SurfingFrance)</t>
  </si>
  <si>
    <t>(Insertion)</t>
  </si>
  <si>
    <t>(Plan de féminisation)</t>
  </si>
  <si>
    <t>(Ecosurf)</t>
  </si>
  <si>
    <t>(ISA 2017)</t>
  </si>
  <si>
    <t>(Label loueur)</t>
  </si>
  <si>
    <t>(Label Ville)</t>
  </si>
  <si>
    <t>(Championnat du monde BB)</t>
  </si>
  <si>
    <t>(Championnat du monde SUP Chine)</t>
  </si>
  <si>
    <t>(Championnat du monde BS)</t>
  </si>
  <si>
    <t>(Championnat du monde Master)</t>
  </si>
  <si>
    <t>(Stage national Capbreton)</t>
  </si>
  <si>
    <t>(Suivi Médical)</t>
  </si>
  <si>
    <t>(Championnat de france SURF)</t>
  </si>
  <si>
    <t>(Championnat France SUP RACE)</t>
  </si>
  <si>
    <t>(Rassemblement International Handi Surf)</t>
  </si>
  <si>
    <t>AIDE HN</t>
  </si>
  <si>
    <t>GN11</t>
  </si>
  <si>
    <t xml:space="preserve">GN2 </t>
  </si>
  <si>
    <t xml:space="preserve">GN4 </t>
  </si>
  <si>
    <t xml:space="preserve">GN6 </t>
  </si>
  <si>
    <t xml:space="preserve">GN9 </t>
  </si>
  <si>
    <t>LAB</t>
  </si>
  <si>
    <t>LAB5</t>
  </si>
  <si>
    <t>LAB6</t>
  </si>
  <si>
    <t>P1</t>
  </si>
  <si>
    <t>P1.1</t>
  </si>
  <si>
    <t>P1.5</t>
  </si>
  <si>
    <t>P11</t>
  </si>
  <si>
    <t>P2</t>
  </si>
  <si>
    <t>P3</t>
  </si>
  <si>
    <t>P3.5</t>
  </si>
  <si>
    <t>P4.5</t>
  </si>
  <si>
    <t>P4.4</t>
  </si>
  <si>
    <t>P4.6</t>
  </si>
  <si>
    <t>P5</t>
  </si>
  <si>
    <t xml:space="preserve">P8 </t>
  </si>
  <si>
    <t>PRE2</t>
  </si>
  <si>
    <t>BORDEREAU ENREGISTREMENT FACTURES</t>
  </si>
  <si>
    <t>Date</t>
  </si>
  <si>
    <t>Fournisseur /bénéficiaire</t>
  </si>
  <si>
    <t>Montant</t>
  </si>
  <si>
    <t xml:space="preserve">  </t>
  </si>
  <si>
    <t>CODES POSTES FONCTIONNEMENT</t>
  </si>
  <si>
    <t>6023</t>
  </si>
  <si>
    <t>Achats dosettes machine à café</t>
  </si>
  <si>
    <t>60611</t>
  </si>
  <si>
    <t>Electricité</t>
  </si>
  <si>
    <t>60612</t>
  </si>
  <si>
    <t>Eau</t>
  </si>
  <si>
    <t>60614</t>
  </si>
  <si>
    <t>Carburant Camion Pôle</t>
  </si>
  <si>
    <t>60615</t>
  </si>
  <si>
    <t>Carburant voitures</t>
  </si>
  <si>
    <t>6063</t>
  </si>
  <si>
    <t>Fournitures entretien et petits equipements</t>
  </si>
  <si>
    <t>606301</t>
  </si>
  <si>
    <t>Relevé compteur photocopieur</t>
  </si>
  <si>
    <t>606401</t>
  </si>
  <si>
    <t>Fournitures Administratives</t>
  </si>
  <si>
    <t>60642</t>
  </si>
  <si>
    <t>Fournitures Informatiques</t>
  </si>
  <si>
    <t>611</t>
  </si>
  <si>
    <t>Sous-traitance générale</t>
  </si>
  <si>
    <t>61102</t>
  </si>
  <si>
    <t>Sous traitance informatique</t>
  </si>
  <si>
    <t>61321</t>
  </si>
  <si>
    <t>Locaux FFS</t>
  </si>
  <si>
    <t>6133</t>
  </si>
  <si>
    <t>Locations Diverses</t>
  </si>
  <si>
    <t>613301</t>
  </si>
  <si>
    <t>Location logiciels</t>
  </si>
  <si>
    <t>61331</t>
  </si>
  <si>
    <t>Locations de véhicules</t>
  </si>
  <si>
    <t>6134</t>
  </si>
  <si>
    <t>Exploitation GOAL ORANGE</t>
  </si>
  <si>
    <t>6135</t>
  </si>
  <si>
    <t>Loc Machine à affranchir</t>
  </si>
  <si>
    <t>613501</t>
  </si>
  <si>
    <t>Location Photocopieur</t>
  </si>
  <si>
    <t>61351</t>
  </si>
  <si>
    <t>Locations destructeur+balance</t>
  </si>
  <si>
    <t>615</t>
  </si>
  <si>
    <t>Entretien et réparations</t>
  </si>
  <si>
    <t>61521</t>
  </si>
  <si>
    <t>Nettoyage locaux FFS</t>
  </si>
  <si>
    <t>6156</t>
  </si>
  <si>
    <t>Maintenance</t>
  </si>
  <si>
    <t>6162</t>
  </si>
  <si>
    <t>Assurances Véhicules</t>
  </si>
  <si>
    <t>6163</t>
  </si>
  <si>
    <t>Assurance licences</t>
  </si>
  <si>
    <t>6164</t>
  </si>
  <si>
    <t>Assurance Materiels</t>
  </si>
  <si>
    <t>6171</t>
  </si>
  <si>
    <t>Redevance</t>
  </si>
  <si>
    <t>618</t>
  </si>
  <si>
    <t>Assurance bâtiment fédé</t>
  </si>
  <si>
    <t>6181</t>
  </si>
  <si>
    <t>Documentation Générale</t>
  </si>
  <si>
    <t>6182</t>
  </si>
  <si>
    <t>Documentations Tehniques</t>
  </si>
  <si>
    <t>62263</t>
  </si>
  <si>
    <t>Honoraires comptables</t>
  </si>
  <si>
    <t>62264</t>
  </si>
  <si>
    <t>Honoraires avocat</t>
  </si>
  <si>
    <t>6234</t>
  </si>
  <si>
    <t>Offrandes et Cadeaux</t>
  </si>
  <si>
    <t>6250001</t>
  </si>
  <si>
    <t>DEPLACEMENT / FRAIS DIVERS</t>
  </si>
  <si>
    <t>625002</t>
  </si>
  <si>
    <t>Déplacement BERNADET</t>
  </si>
  <si>
    <t>625004</t>
  </si>
  <si>
    <t>Déplacement POLA</t>
  </si>
  <si>
    <t>625007</t>
  </si>
  <si>
    <t>62500711</t>
  </si>
  <si>
    <t>Déplacement ST GEOURS</t>
  </si>
  <si>
    <t>625009</t>
  </si>
  <si>
    <t>Deplacement BRIDE</t>
  </si>
  <si>
    <t>62501</t>
  </si>
  <si>
    <t>625011</t>
  </si>
  <si>
    <t>Frais de représentation fédérale</t>
  </si>
  <si>
    <t>625012</t>
  </si>
  <si>
    <t>Frais BERTHE</t>
  </si>
  <si>
    <t>625013</t>
  </si>
  <si>
    <t>Frais deplacement lors de compétitions</t>
  </si>
  <si>
    <t>625018</t>
  </si>
  <si>
    <t>Déplacement MONDENX Xavier</t>
  </si>
  <si>
    <t>6250201</t>
  </si>
  <si>
    <t>Déplacement BLANCHARD</t>
  </si>
  <si>
    <t>625021</t>
  </si>
  <si>
    <t>Déplacement PLATEAU</t>
  </si>
  <si>
    <t>625031</t>
  </si>
  <si>
    <t>Déplacement CASTAINGS</t>
  </si>
  <si>
    <t>625038</t>
  </si>
  <si>
    <t>Déplacement BOULANGER</t>
  </si>
  <si>
    <t>6250401</t>
  </si>
  <si>
    <t>Frais SISCO</t>
  </si>
  <si>
    <t>625042</t>
  </si>
  <si>
    <t>Déplacement CORBINIEN</t>
  </si>
  <si>
    <t>625046</t>
  </si>
  <si>
    <t>Frais ZADOUROFF Zoe</t>
  </si>
  <si>
    <t>625047</t>
  </si>
  <si>
    <t>625181</t>
  </si>
  <si>
    <t>Autres Déplacements DTN CTN</t>
  </si>
  <si>
    <t>6254</t>
  </si>
  <si>
    <t>Déplacement Vie Fédérale</t>
  </si>
  <si>
    <t>62545</t>
  </si>
  <si>
    <t>Frais d'autoroute</t>
  </si>
  <si>
    <t>6257</t>
  </si>
  <si>
    <t>Receptions</t>
  </si>
  <si>
    <t>626</t>
  </si>
  <si>
    <t>Télécom  Flotte portables</t>
  </si>
  <si>
    <t>626002</t>
  </si>
  <si>
    <t>Internet</t>
  </si>
  <si>
    <t>626003</t>
  </si>
  <si>
    <t>Pack diffusion sms</t>
  </si>
  <si>
    <t>626004</t>
  </si>
  <si>
    <t>Fixe et Fax</t>
  </si>
  <si>
    <t>6261</t>
  </si>
  <si>
    <t>Affranchissement</t>
  </si>
  <si>
    <t>6271</t>
  </si>
  <si>
    <t>Commissions Paiement CB</t>
  </si>
  <si>
    <t>6275</t>
  </si>
  <si>
    <t>Services bancaires</t>
  </si>
  <si>
    <t>6281</t>
  </si>
  <si>
    <t>Cotisation</t>
  </si>
  <si>
    <t>62821</t>
  </si>
  <si>
    <t>Abonnement</t>
  </si>
  <si>
    <t>6311</t>
  </si>
  <si>
    <t>Taxe sur les salaires</t>
  </si>
  <si>
    <t>6333</t>
  </si>
  <si>
    <t>Participation des employeurs à la formation professionnelle</t>
  </si>
  <si>
    <t>6335</t>
  </si>
  <si>
    <t>TAXE D APPRENTISSAGE</t>
  </si>
  <si>
    <t>635</t>
  </si>
  <si>
    <t>Autres impôts taxes et versements assimiles (administration</t>
  </si>
  <si>
    <t>641</t>
  </si>
  <si>
    <t>Rémunérations du personnel</t>
  </si>
  <si>
    <t>6413</t>
  </si>
  <si>
    <t>Primes et gratifications</t>
  </si>
  <si>
    <t>64131</t>
  </si>
  <si>
    <t>Indemnités stagiares FFS</t>
  </si>
  <si>
    <t>64132</t>
  </si>
  <si>
    <t>Indemnités FFS volontaire service civique</t>
  </si>
  <si>
    <t>6414</t>
  </si>
  <si>
    <t>Indemnités et avantages divers</t>
  </si>
  <si>
    <t>6451</t>
  </si>
  <si>
    <t>Cotisations à l'URSSAF</t>
  </si>
  <si>
    <t>64531</t>
  </si>
  <si>
    <t>Cotisation retraite AGIRC</t>
  </si>
  <si>
    <t>64532</t>
  </si>
  <si>
    <t>COTISATIONS RETRAITE ARRCO</t>
  </si>
  <si>
    <t>64533</t>
  </si>
  <si>
    <t>Cotisations prévoyances</t>
  </si>
  <si>
    <t>6454</t>
  </si>
  <si>
    <t>Cotisations aux Pole emploi</t>
  </si>
  <si>
    <t>6475</t>
  </si>
  <si>
    <t>Médecine du travail; pharmacie</t>
  </si>
  <si>
    <t>657</t>
  </si>
  <si>
    <t>Subventions Reversées</t>
  </si>
  <si>
    <t>658</t>
  </si>
  <si>
    <t>Charges Diverses de Gestion Courante</t>
  </si>
  <si>
    <t>6611</t>
  </si>
  <si>
    <t>Intérêts des emprunts et dettes</t>
  </si>
  <si>
    <t>6712</t>
  </si>
  <si>
    <t>Amendes</t>
  </si>
  <si>
    <t>CODES</t>
  </si>
  <si>
    <t>LIBELLES</t>
  </si>
  <si>
    <t>Déplacements LAJUNCOMME</t>
  </si>
  <si>
    <t>Déplacement HASSAN EL OULALI</t>
  </si>
  <si>
    <t>Déplacements KIEFER Aurélie</t>
  </si>
  <si>
    <t xml:space="preserve"> -   </t>
  </si>
  <si>
    <t>Détails ANA</t>
  </si>
  <si>
    <t>Détails Fonct</t>
  </si>
  <si>
    <t xml:space="preserve"> - </t>
  </si>
  <si>
    <t>(Sout aux sport)</t>
  </si>
  <si>
    <t>(Colloq cadres techn)</t>
  </si>
  <si>
    <t>(Relations internat)</t>
  </si>
  <si>
    <t>(Comm SUP RACE)</t>
  </si>
  <si>
    <t>(Comm Bodyboard)</t>
  </si>
  <si>
    <t>(Comm Bodysurf)</t>
  </si>
  <si>
    <t>(Comm sport div)</t>
  </si>
  <si>
    <t>(Comm Drop Knee)</t>
  </si>
  <si>
    <t>(Comm Kneeboard)</t>
  </si>
  <si>
    <t>(Comm Skimboard)</t>
  </si>
  <si>
    <t>(Formation entrain)</t>
  </si>
  <si>
    <t>(Coop bilat Japon)</t>
  </si>
  <si>
    <t>(Struct. Territ/ dével)</t>
  </si>
  <si>
    <t>(Plan féminisation)</t>
  </si>
  <si>
    <t>(Ch Mon Surf Op Jap)</t>
  </si>
  <si>
    <t>(Cha monde BB)</t>
  </si>
  <si>
    <t>(Cha  monde LB)</t>
  </si>
  <si>
    <t>(Cha Monde Han Calif)</t>
  </si>
  <si>
    <t>(Plaq règles sécu surf)</t>
  </si>
  <si>
    <t>(Cha Monde Jun Calif)</t>
  </si>
  <si>
    <t>(Cha d'Eur Parasurf)</t>
  </si>
  <si>
    <t>(Cha monde SUP Chine)</t>
  </si>
  <si>
    <t>(Cha d'Eur Jun Port)</t>
  </si>
  <si>
    <t>(Cha d'Eur SUP Italie)</t>
  </si>
  <si>
    <t>(Cha monde BS)</t>
  </si>
  <si>
    <t>(Cha monde Mast)</t>
  </si>
  <si>
    <t>(Stage nat Capbreton)</t>
  </si>
  <si>
    <t>(Stage nat Panama)</t>
  </si>
  <si>
    <t>(Stages de sélect)</t>
  </si>
  <si>
    <t>(Cha france SURF)</t>
  </si>
  <si>
    <t>(Cha France SUP RACE)</t>
  </si>
  <si>
    <t>(Rass Internat Handi Surf)</t>
  </si>
  <si>
    <t>(Projet perf fédéral)</t>
  </si>
  <si>
    <t>(Accomp sanitaire)</t>
  </si>
  <si>
    <t>Achats dos  café</t>
  </si>
  <si>
    <t>Carb Camion Pôle</t>
  </si>
  <si>
    <t>Carb voitures</t>
  </si>
  <si>
    <t>Fourn ent pts equip</t>
  </si>
  <si>
    <t>Rel compt photocop</t>
  </si>
  <si>
    <t>Fourn Admin</t>
  </si>
  <si>
    <t>Fourn Informat</t>
  </si>
  <si>
    <t>Sous-trait gén</t>
  </si>
  <si>
    <t>Sous trait inform</t>
  </si>
  <si>
    <t>Loc Diverses</t>
  </si>
  <si>
    <t>Loc logiciels</t>
  </si>
  <si>
    <t>Loc véhicules</t>
  </si>
  <si>
    <t>Exploit GOAL ORANGE</t>
  </si>
  <si>
    <t>Loc Mach à affran</t>
  </si>
  <si>
    <t>Loc Photocop</t>
  </si>
  <si>
    <t>Loca destrucT+bal</t>
  </si>
  <si>
    <t>Entret et répar</t>
  </si>
  <si>
    <t>Nett locaux FFS</t>
  </si>
  <si>
    <t>Assur Véhicules</t>
  </si>
  <si>
    <t>Assur licences</t>
  </si>
  <si>
    <t>Assur Materiels</t>
  </si>
  <si>
    <t>Assur bât fédé</t>
  </si>
  <si>
    <t>Doc Gén</t>
  </si>
  <si>
    <t>Doc Techn</t>
  </si>
  <si>
    <t>Honor compta</t>
  </si>
  <si>
    <t>Honor avocat</t>
  </si>
  <si>
    <t>Offra et Cad</t>
  </si>
  <si>
    <t>DEP / FRAIS DIV</t>
  </si>
  <si>
    <t>Dép BERNADET</t>
  </si>
  <si>
    <t>Dép POLA</t>
  </si>
  <si>
    <t>Dép LAJUNCOMME</t>
  </si>
  <si>
    <t>Dép ST GEOURS</t>
  </si>
  <si>
    <t>Dep BRIDE</t>
  </si>
  <si>
    <t>Dép HASSAN EL OULALI</t>
  </si>
  <si>
    <t>Frais de rep féd</t>
  </si>
  <si>
    <t>Frais dep  compét</t>
  </si>
  <si>
    <t xml:space="preserve">Dép MONDENX </t>
  </si>
  <si>
    <t>Dép BLANCHARD</t>
  </si>
  <si>
    <t>Dép PLATEAU</t>
  </si>
  <si>
    <t>Dép CASTAINGS</t>
  </si>
  <si>
    <t>Dép BOULANGER</t>
  </si>
  <si>
    <t>Dép CORBINIEN</t>
  </si>
  <si>
    <t>Frais ZADOUROFF</t>
  </si>
  <si>
    <t>Dép KIEFER</t>
  </si>
  <si>
    <t>Autres Dép DTN CTN</t>
  </si>
  <si>
    <t>Dép Vie Féd</t>
  </si>
  <si>
    <t>Télécom  Flotte port</t>
  </si>
  <si>
    <t>Affranch</t>
  </si>
  <si>
    <t>Comm Paiement CB</t>
  </si>
  <si>
    <t>Taxe salaires</t>
  </si>
  <si>
    <t>Part employeurs FP</t>
  </si>
  <si>
    <t>Taxe Apprent</t>
  </si>
  <si>
    <t>Rémun pers</t>
  </si>
  <si>
    <t>Primes et gratif</t>
  </si>
  <si>
    <t>Indemn stag FFS</t>
  </si>
  <si>
    <t>Indemn FFS vol serv civ</t>
  </si>
  <si>
    <t>Indemn et avant divers</t>
  </si>
  <si>
    <t>Cot à l'URSSAF</t>
  </si>
  <si>
    <t>Cot retraite AGIRC</t>
  </si>
  <si>
    <t>Cot retraite ARRCO</t>
  </si>
  <si>
    <t>Cot prévoy</t>
  </si>
  <si>
    <t>Cot  Pole emploi</t>
  </si>
  <si>
    <t>Méd travail; pharmacie</t>
  </si>
  <si>
    <t>Subv Reversées</t>
  </si>
  <si>
    <t>Charges Div Gest Cour</t>
  </si>
  <si>
    <t>Intsemprunts et dettes</t>
  </si>
  <si>
    <t>Aut imp/ taxes/vers</t>
  </si>
  <si>
    <t>POSTES GL</t>
  </si>
  <si>
    <t>RACCOURCIS BORDEREAU</t>
  </si>
  <si>
    <t>FRAIS BERNADET</t>
  </si>
  <si>
    <t>625002 -   Dép BERNADET</t>
  </si>
  <si>
    <t>FRAIS BLANCHARD</t>
  </si>
  <si>
    <t>6250201 -   Dép BLANCHARD</t>
  </si>
  <si>
    <t>626 -   Télécom  Flotte port</t>
  </si>
  <si>
    <t>FRAIS ROLAZ FORFAIT TEL</t>
  </si>
  <si>
    <t>IZARD DESIGN STICKERS EDF</t>
  </si>
  <si>
    <t>CHARGES BANUELOS</t>
  </si>
  <si>
    <t>REDEVANCE BANUELOS</t>
  </si>
  <si>
    <t>LIFEGUARD CDF</t>
  </si>
  <si>
    <t>CAP LANDES SEJOURS CDF</t>
  </si>
  <si>
    <t>PART COUPE DE France COTENTIN</t>
  </si>
  <si>
    <t>KINE CDM ISA JAPON</t>
  </si>
  <si>
    <t>FRAIS LAJUNCOMME</t>
  </si>
  <si>
    <t>625007 -   Dép LAJUNCOMME</t>
  </si>
  <si>
    <t>615 -   Entret et répar</t>
  </si>
  <si>
    <t xml:space="preserve">CBL PROD LIVE </t>
  </si>
  <si>
    <t>SECURITE PASS CDF</t>
  </si>
  <si>
    <t>CARROSSERIE BASSIN PRIUS</t>
  </si>
  <si>
    <t>TURQUOISE TRAVEL</t>
  </si>
  <si>
    <t>MOYEN</t>
  </si>
  <si>
    <t>PRÉLÈVEMENT</t>
  </si>
  <si>
    <t>CARBURANT PRO ENERGIES LECLERC</t>
  </si>
  <si>
    <t>VIREMENT</t>
  </si>
  <si>
    <t xml:space="preserve">LIGUE DE SURF NOUVELLE AQUITAINE </t>
  </si>
  <si>
    <r>
      <t>ARRIETA GUILLAUME</t>
    </r>
    <r>
      <rPr>
        <i/>
        <sz val="12"/>
        <color rgb="FF000000"/>
        <rFont val="Calibri"/>
        <scheme val="minor"/>
      </rPr>
      <t xml:space="preserve"> (PHOTOGRAPHE)</t>
    </r>
  </si>
  <si>
    <r>
      <t xml:space="preserve">ANTOINE JUSTES </t>
    </r>
    <r>
      <rPr>
        <i/>
        <sz val="12"/>
        <color rgb="FF000000"/>
        <rFont val="Calibri"/>
        <scheme val="minor"/>
      </rPr>
      <t>(PHOTOGRAPHE)</t>
    </r>
  </si>
  <si>
    <t>COATCH BOXE 64</t>
  </si>
  <si>
    <t xml:space="preserve">OLBIA CONSEIL </t>
  </si>
  <si>
    <r>
      <t xml:space="preserve">GE PRIME </t>
    </r>
    <r>
      <rPr>
        <i/>
        <sz val="12"/>
        <color rgb="FF000000"/>
        <rFont val="Calibri"/>
        <scheme val="minor"/>
      </rPr>
      <t>(FEMME DE MENAGE)</t>
    </r>
  </si>
  <si>
    <r>
      <t xml:space="preserve">GE PRIME </t>
    </r>
    <r>
      <rPr>
        <i/>
        <sz val="12"/>
        <color rgb="FF000000"/>
        <rFont val="Calibri"/>
        <scheme val="minor"/>
      </rPr>
      <t>(FEMME MENAGE)</t>
    </r>
  </si>
  <si>
    <r>
      <t xml:space="preserve">BALLERIN NANOUCK </t>
    </r>
    <r>
      <rPr>
        <i/>
        <sz val="12"/>
        <color rgb="FF000000"/>
        <rFont val="Calibri"/>
        <scheme val="minor"/>
      </rPr>
      <t xml:space="preserve">(JUGE CH2FR 2018) </t>
    </r>
  </si>
  <si>
    <r>
      <t xml:space="preserve">LAISNEY Thomas </t>
    </r>
    <r>
      <rPr>
        <i/>
        <sz val="12"/>
        <color rgb="FF000000"/>
        <rFont val="Calibri"/>
        <scheme val="minor"/>
      </rPr>
      <t>(CHEF JUGE CH2FR 2018)</t>
    </r>
  </si>
  <si>
    <r>
      <t xml:space="preserve">RAULINE Alexis </t>
    </r>
    <r>
      <rPr>
        <i/>
        <sz val="12"/>
        <color rgb="FF000000"/>
        <rFont val="Calibri"/>
        <scheme val="minor"/>
      </rPr>
      <t>(JUGE CH2FR 2018)</t>
    </r>
  </si>
  <si>
    <t xml:space="preserve">VIGNAUT </t>
  </si>
  <si>
    <t>ORANGE BUSINESS (GOAL INTRANET)</t>
  </si>
  <si>
    <r>
      <t xml:space="preserve">EOLE </t>
    </r>
    <r>
      <rPr>
        <i/>
        <sz val="12"/>
        <color rgb="FF000000"/>
        <rFont val="Calibri"/>
        <scheme val="minor"/>
      </rPr>
      <t>(RESTAURATION CH2FR 2018)</t>
    </r>
  </si>
  <si>
    <t xml:space="preserve">MODERN BURO </t>
  </si>
  <si>
    <t>6134 -   Exploit GOAL ORANGE</t>
  </si>
  <si>
    <t>606301 -   Rel compt photocop</t>
  </si>
  <si>
    <t>61521 -   Nett locaux FFS</t>
  </si>
  <si>
    <t>611 -   Sous-trait gén</t>
  </si>
  <si>
    <t>60614 -   Carb Camion Pôle</t>
  </si>
  <si>
    <t>625009 -   Dep BRIDE</t>
  </si>
  <si>
    <t>613301 -   Loc logiciels</t>
  </si>
  <si>
    <t>626004 -   Fixe et Fax</t>
  </si>
  <si>
    <t>6250401 -   Frais SISCO</t>
  </si>
  <si>
    <t>64533 -   Cot prévoy</t>
  </si>
  <si>
    <t>62545 -   Frais d'autoroute</t>
  </si>
  <si>
    <t>6261 -   Affranch</t>
  </si>
  <si>
    <t>6451 -   Cot à l'URSSAF</t>
  </si>
  <si>
    <t/>
  </si>
  <si>
    <t>ISA INVOICE INSCRIPTIONS 5750$</t>
  </si>
  <si>
    <t>625012 -   Frais BERTHE</t>
  </si>
  <si>
    <t>62263 -   Honor compta</t>
  </si>
  <si>
    <t>61331 -   Loc véhicules</t>
  </si>
  <si>
    <t>641 -   Rémun pers</t>
  </si>
  <si>
    <t>62264 -   Honor avocat</t>
  </si>
  <si>
    <t>6023 -   Achats dos  café</t>
  </si>
  <si>
    <t>60642 -   Fourn Informat</t>
  </si>
  <si>
    <t>61102 -   Sous trait inform</t>
  </si>
  <si>
    <t>62500711 -   Dép ST GEOURS</t>
  </si>
  <si>
    <t>6162 -   Assur Véhicules</t>
  </si>
  <si>
    <t>6164 -   Assur Materiels</t>
  </si>
  <si>
    <t>PRELEVEMENT</t>
  </si>
  <si>
    <t xml:space="preserve">625018 -   Dép MONDENX </t>
  </si>
  <si>
    <t>657 -   Subv Reversées</t>
  </si>
  <si>
    <t>6275 -   Services bancaires</t>
  </si>
  <si>
    <t>6281 -   Cotisation</t>
  </si>
  <si>
    <t>6454 -   Cot  Pole emploi</t>
  </si>
  <si>
    <t>COMLB</t>
  </si>
  <si>
    <t>Commission Longboard/SUP/Tandem</t>
  </si>
  <si>
    <t>P1.3</t>
  </si>
  <si>
    <t>(Championnat du monde LB France)</t>
  </si>
  <si>
    <t>(Championnat d'Europe Parasurf Portugal)</t>
  </si>
  <si>
    <t>P3.1</t>
  </si>
  <si>
    <t>(Championnat d'Europe Surf Open Portugal)</t>
  </si>
  <si>
    <t>(Stage national Af Sud Durban)</t>
  </si>
  <si>
    <t>(Stages de sélections LB,BB,SUP )</t>
  </si>
  <si>
    <t>(Suivi Médical et structuration)</t>
  </si>
  <si>
    <t>P7</t>
  </si>
  <si>
    <t>(Beach Games San Diégo)</t>
  </si>
  <si>
    <t>P8.1</t>
  </si>
  <si>
    <t>(Matériel Equip Nat)</t>
  </si>
  <si>
    <t>Tenue EDF</t>
  </si>
  <si>
    <t>Loyer Banuelos</t>
  </si>
  <si>
    <t>Achat Mat Banuelos Lycée</t>
  </si>
  <si>
    <t>Acaht Mat Vidéo</t>
  </si>
  <si>
    <t>PPF.1</t>
  </si>
  <si>
    <t>(Form Prepa Mentale)</t>
  </si>
  <si>
    <t>PPF.2</t>
  </si>
  <si>
    <t>(Expertise Jugement)</t>
  </si>
  <si>
    <t>PPF.3</t>
  </si>
  <si>
    <t>(Recherche/Sout Vidéo)</t>
  </si>
  <si>
    <t>PPF.4</t>
  </si>
  <si>
    <t>(Coll Entraineurs)</t>
  </si>
  <si>
    <t>PPF.5</t>
  </si>
  <si>
    <t>(Implic Juges/classif Fed Intern)</t>
  </si>
  <si>
    <t>PPF.6</t>
  </si>
  <si>
    <t>(Implic Entraineurs Tahiti)</t>
  </si>
  <si>
    <t>PPF.8</t>
  </si>
  <si>
    <t>(Suivi Pro Juniors)</t>
  </si>
  <si>
    <t>PPF.BB</t>
  </si>
  <si>
    <t>(Pole Bodyboard Aquitaine)</t>
  </si>
  <si>
    <t>PPF.CRE</t>
  </si>
  <si>
    <t>(Projet de performance fédéral Rass Elite)</t>
  </si>
  <si>
    <t>Entrain France</t>
  </si>
  <si>
    <t>Deplac Etranger</t>
  </si>
  <si>
    <t>Stage Bassin Artif</t>
  </si>
  <si>
    <t>618 -   Assur bât fédé</t>
  </si>
  <si>
    <t>P1.1(Pôle France)</t>
  </si>
  <si>
    <t>625021 -   Dép PLATEAU</t>
  </si>
  <si>
    <t>FORM (Formation BPJEPS)</t>
  </si>
  <si>
    <t>62501 -   Dép HASSAN EL OULALI</t>
  </si>
  <si>
    <t>6163 -   Assur licences</t>
  </si>
  <si>
    <t>6335 -   Taxe Apprent</t>
  </si>
  <si>
    <t>6333 -   Part employeurs FP</t>
  </si>
  <si>
    <t>6156 -   Maintenance</t>
  </si>
  <si>
    <t>TOTAL</t>
  </si>
  <si>
    <t>VIREMENTS</t>
  </si>
  <si>
    <t>CB</t>
  </si>
  <si>
    <t>TABLE</t>
  </si>
  <si>
    <t>CHEQUE</t>
  </si>
  <si>
    <t>625038 -   Dép BOULANGER</t>
  </si>
  <si>
    <t>6254 -   Dép Vie Féd</t>
  </si>
  <si>
    <t>POSTES</t>
  </si>
  <si>
    <t>TOTAL ENGAGE</t>
  </si>
  <si>
    <t>GN5(Club SurfingFrance)</t>
  </si>
  <si>
    <t>P2.1(Championnat d'Europe Parasurf Portugal)</t>
  </si>
  <si>
    <t>P2.5(Championnat du monde SUP Chine)</t>
  </si>
  <si>
    <t>P8 (Championnat de france SURF)</t>
  </si>
  <si>
    <t>P8.1(Championnat France SUP RACE)</t>
  </si>
  <si>
    <t>PPF.8(Suivi Pro Juniors)</t>
  </si>
  <si>
    <t>60611 -   Electricité</t>
  </si>
  <si>
    <t>60612 -   Eau</t>
  </si>
  <si>
    <t>60615 -   Carb voitures</t>
  </si>
  <si>
    <t>6063 -   Fourn ent pts equip</t>
  </si>
  <si>
    <t>606401 -   Fourn Admin</t>
  </si>
  <si>
    <t>61321 -   Locaux FFS</t>
  </si>
  <si>
    <t>6133 -   Loc Diverses</t>
  </si>
  <si>
    <t>6135 -   Loc Mach à affran</t>
  </si>
  <si>
    <t>613501 -   Loc Photocop</t>
  </si>
  <si>
    <t>61351 -   Loca destrucT+bal</t>
  </si>
  <si>
    <t>6171 -   Redevance</t>
  </si>
  <si>
    <t>6181 -   Doc Gén</t>
  </si>
  <si>
    <t>6182 -   Doc Techn</t>
  </si>
  <si>
    <t>6234 -   Offra et Cad</t>
  </si>
  <si>
    <t>6250001 -   DEP / FRAIS DIV</t>
  </si>
  <si>
    <t>625004 -   Dép POLA</t>
  </si>
  <si>
    <t>625011 -   Frais de rep féd</t>
  </si>
  <si>
    <t>625013 -   Frais dep  compét</t>
  </si>
  <si>
    <t>625031 -   Dép CASTAINGS</t>
  </si>
  <si>
    <t>625042 -   Dép CORBINIEN</t>
  </si>
  <si>
    <t>625046 -   Frais ZADOUROFF</t>
  </si>
  <si>
    <t>625047 -   Dép KIEFER</t>
  </si>
  <si>
    <t>625181 -   Autres Dép DTN CTN</t>
  </si>
  <si>
    <t>6257 -   Receptions</t>
  </si>
  <si>
    <t>626002 -   Internet</t>
  </si>
  <si>
    <t>626003 -   Pack diffusion sms</t>
  </si>
  <si>
    <t>6271 -   Comm Paiement CB</t>
  </si>
  <si>
    <t>62821 -   Abonnement</t>
  </si>
  <si>
    <t>6311 -   Taxe salaires</t>
  </si>
  <si>
    <t>635 -   Aut imp/ taxes/vers</t>
  </si>
  <si>
    <t>6413 -   Primes et gratif</t>
  </si>
  <si>
    <t>64131 -   Indemn stag FFS</t>
  </si>
  <si>
    <t>64132 -   Indemn FFS vol serv civ</t>
  </si>
  <si>
    <t>6414 -   Indemn et avant divers</t>
  </si>
  <si>
    <t>64531 -   Cot retraite AGIRC</t>
  </si>
  <si>
    <t>64532 -   Cot retraite ARRCO</t>
  </si>
  <si>
    <t>6475 -   Méd travail; pharmacie</t>
  </si>
  <si>
    <t>658 -   Charges Div Gest Cour</t>
  </si>
  <si>
    <t>6611 -   Intsemprunts et dettes</t>
  </si>
  <si>
    <t>6712 -   Amendes</t>
  </si>
  <si>
    <t>POSTES FONCTIONNEMENT</t>
  </si>
  <si>
    <t>TOTAL ENGAGE PAR POSTES</t>
  </si>
  <si>
    <t>RECAPITULATIF ANALYTIQUE</t>
  </si>
  <si>
    <t>GESTION POSTES ANALYTIQUES</t>
  </si>
  <si>
    <t>GESTION POSTES FONCTIONNEMENT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</si>
</sst>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/m;@"/>
  </numFmts>
  <fonts count="1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scheme val="minor"/>
    </font>
    <font>
      <sz val="12"/>
      <color indexed="8"/>
      <name val="Calibri"/>
      <scheme val="minor"/>
    </font>
    <font>
      <b/>
      <sz val="14"/>
      <color theme="1"/>
      <name val="Calibri"/>
      <scheme val="minor"/>
    </font>
    <font>
      <sz val="8"/>
      <name val="Calibri"/>
      <family val="2"/>
      <scheme val="minor"/>
    </font>
    <font>
      <b/>
      <sz val="12"/>
      <color indexed="8"/>
      <name val="Calibri"/>
      <scheme val="minor"/>
    </font>
    <font>
      <i/>
      <sz val="12"/>
      <color rgb="FF000000"/>
      <name val="Calibri"/>
      <scheme val="minor"/>
    </font>
    <font>
      <sz val="10"/>
      <name val="Arial"/>
    </font>
    <font>
      <sz val="11"/>
      <color rgb="FF000000"/>
      <name val="Calibri"/>
      <family val="2"/>
      <scheme val="minor"/>
    </font>
    <font>
      <sz val="12"/>
      <color theme="0" tint="-0.499984740745262"/>
      <name val="Calibri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0" tint="-0.499984740745262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</borders>
  <cellStyleXfs count="518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9">
    <xf numFmtId="0" fontId="0" fillId="0" borderId="0" xfId="0"/>
    <xf numFmtId="0" fontId="4" fillId="0" borderId="0" xfId="0" applyFont="1"/>
    <xf numFmtId="0" fontId="0" fillId="0" borderId="0" xfId="0" applyFont="1"/>
    <xf numFmtId="0" fontId="1" fillId="0" borderId="0" xfId="0" applyFont="1"/>
    <xf numFmtId="0" fontId="1" fillId="0" borderId="3" xfId="0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164" fontId="1" fillId="0" borderId="3" xfId="0" applyNumberFormat="1" applyFont="1" applyBorder="1" applyAlignment="1">
      <alignment horizontal="center"/>
    </xf>
    <xf numFmtId="164" fontId="0" fillId="0" borderId="6" xfId="0" applyNumberFormat="1" applyBorder="1"/>
    <xf numFmtId="0" fontId="6" fillId="2" borderId="7" xfId="0" applyNumberFormat="1" applyFont="1" applyFill="1" applyBorder="1" applyAlignment="1" applyProtection="1">
      <alignment vertical="center" wrapText="1" readingOrder="1"/>
    </xf>
    <xf numFmtId="0" fontId="6" fillId="3" borderId="7" xfId="0" applyNumberFormat="1" applyFont="1" applyFill="1" applyBorder="1" applyAlignment="1" applyProtection="1">
      <alignment vertical="center" wrapText="1" readingOrder="1"/>
    </xf>
    <xf numFmtId="0" fontId="6" fillId="4" borderId="7" xfId="0" applyNumberFormat="1" applyFont="1" applyFill="1" applyBorder="1" applyAlignment="1" applyProtection="1">
      <alignment vertical="center" wrapText="1" readingOrder="1"/>
    </xf>
    <xf numFmtId="0" fontId="6" fillId="5" borderId="7" xfId="0" applyNumberFormat="1" applyFont="1" applyFill="1" applyBorder="1" applyAlignment="1" applyProtection="1">
      <alignment vertical="center" wrapText="1" readingOrder="1"/>
    </xf>
    <xf numFmtId="0" fontId="6" fillId="5" borderId="8" xfId="0" applyNumberFormat="1" applyFont="1" applyFill="1" applyBorder="1" applyAlignment="1" applyProtection="1">
      <alignment vertical="center" wrapText="1" readingOrder="1"/>
    </xf>
    <xf numFmtId="0" fontId="6" fillId="6" borderId="7" xfId="0" applyNumberFormat="1" applyFont="1" applyFill="1" applyBorder="1" applyAlignment="1" applyProtection="1">
      <alignment vertical="center" wrapText="1" readingOrder="1"/>
    </xf>
    <xf numFmtId="0" fontId="6" fillId="7" borderId="7" xfId="0" applyNumberFormat="1" applyFont="1" applyFill="1" applyBorder="1" applyAlignment="1" applyProtection="1">
      <alignment vertical="center" wrapText="1" readingOrder="1"/>
    </xf>
    <xf numFmtId="0" fontId="6" fillId="8" borderId="7" xfId="0" applyNumberFormat="1" applyFont="1" applyFill="1" applyBorder="1" applyAlignment="1" applyProtection="1">
      <alignment vertical="center" wrapText="1" readingOrder="1"/>
    </xf>
    <xf numFmtId="0" fontId="6" fillId="9" borderId="7" xfId="0" applyNumberFormat="1" applyFont="1" applyFill="1" applyBorder="1" applyAlignment="1" applyProtection="1">
      <alignment vertical="center" wrapText="1" readingOrder="1"/>
    </xf>
    <xf numFmtId="0" fontId="9" fillId="2" borderId="7" xfId="0" applyNumberFormat="1" applyFont="1" applyFill="1" applyBorder="1" applyAlignment="1" applyProtection="1">
      <alignment vertical="center" wrapText="1" readingOrder="1"/>
    </xf>
    <xf numFmtId="0" fontId="9" fillId="3" borderId="7" xfId="0" applyNumberFormat="1" applyFont="1" applyFill="1" applyBorder="1" applyAlignment="1" applyProtection="1">
      <alignment vertical="center" wrapText="1" readingOrder="1"/>
    </xf>
    <xf numFmtId="0" fontId="9" fillId="4" borderId="7" xfId="0" applyNumberFormat="1" applyFont="1" applyFill="1" applyBorder="1" applyAlignment="1" applyProtection="1">
      <alignment vertical="center" wrapText="1" readingOrder="1"/>
    </xf>
    <xf numFmtId="0" fontId="9" fillId="5" borderId="7" xfId="0" applyNumberFormat="1" applyFont="1" applyFill="1" applyBorder="1" applyAlignment="1" applyProtection="1">
      <alignment vertical="center" wrapText="1" readingOrder="1"/>
    </xf>
    <xf numFmtId="0" fontId="9" fillId="5" borderId="8" xfId="0" applyNumberFormat="1" applyFont="1" applyFill="1" applyBorder="1" applyAlignment="1" applyProtection="1">
      <alignment vertical="center" wrapText="1" readingOrder="1"/>
    </xf>
    <xf numFmtId="0" fontId="9" fillId="6" borderId="7" xfId="0" applyNumberFormat="1" applyFont="1" applyFill="1" applyBorder="1" applyAlignment="1" applyProtection="1">
      <alignment vertical="center" wrapText="1" readingOrder="1"/>
    </xf>
    <xf numFmtId="0" fontId="9" fillId="7" borderId="7" xfId="0" applyNumberFormat="1" applyFont="1" applyFill="1" applyBorder="1" applyAlignment="1" applyProtection="1">
      <alignment vertical="center" wrapText="1" readingOrder="1"/>
    </xf>
    <xf numFmtId="0" fontId="9" fillId="8" borderId="7" xfId="0" applyNumberFormat="1" applyFont="1" applyFill="1" applyBorder="1" applyAlignment="1" applyProtection="1">
      <alignment vertical="center" wrapText="1" readingOrder="1"/>
    </xf>
    <xf numFmtId="0" fontId="9" fillId="9" borderId="7" xfId="0" applyNumberFormat="1" applyFont="1" applyFill="1" applyBorder="1" applyAlignment="1" applyProtection="1">
      <alignment vertical="center" wrapText="1" readingOrder="1"/>
    </xf>
    <xf numFmtId="165" fontId="0" fillId="0" borderId="5" xfId="0" applyNumberFormat="1" applyBorder="1"/>
    <xf numFmtId="165" fontId="0" fillId="0" borderId="6" xfId="0" applyNumberFormat="1" applyBorder="1"/>
    <xf numFmtId="14" fontId="1" fillId="0" borderId="9" xfId="0" applyNumberFormat="1" applyFont="1" applyBorder="1" applyAlignment="1">
      <alignment horizontal="center"/>
    </xf>
    <xf numFmtId="14" fontId="4" fillId="0" borderId="4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14" fontId="4" fillId="12" borderId="4" xfId="0" applyNumberFormat="1" applyFont="1" applyFill="1" applyBorder="1" applyAlignment="1">
      <alignment horizontal="center" vertical="center"/>
    </xf>
    <xf numFmtId="0" fontId="4" fillId="12" borderId="10" xfId="0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18" xfId="0" applyFont="1" applyBorder="1" applyAlignment="1">
      <alignment vertical="center" wrapText="1"/>
    </xf>
    <xf numFmtId="0" fontId="4" fillId="0" borderId="19" xfId="0" applyFont="1" applyBorder="1"/>
    <xf numFmtId="0" fontId="5" fillId="0" borderId="20" xfId="0" applyFont="1" applyBorder="1" applyAlignment="1">
      <alignment vertical="center" wrapText="1"/>
    </xf>
    <xf numFmtId="0" fontId="4" fillId="0" borderId="11" xfId="0" applyFont="1" applyBorder="1"/>
    <xf numFmtId="0" fontId="5" fillId="0" borderId="21" xfId="0" applyFont="1" applyBorder="1" applyAlignment="1">
      <alignment vertical="center" wrapText="1"/>
    </xf>
    <xf numFmtId="0" fontId="4" fillId="0" borderId="22" xfId="0" applyFont="1" applyBorder="1"/>
    <xf numFmtId="0" fontId="4" fillId="13" borderId="11" xfId="0" applyFont="1" applyFill="1" applyBorder="1"/>
    <xf numFmtId="0" fontId="5" fillId="13" borderId="17" xfId="0" applyFont="1" applyFill="1" applyBorder="1"/>
    <xf numFmtId="0" fontId="5" fillId="0" borderId="23" xfId="0" applyFont="1" applyBorder="1" applyAlignment="1">
      <alignment vertical="center" wrapText="1"/>
    </xf>
    <xf numFmtId="0" fontId="4" fillId="0" borderId="12" xfId="0" applyFont="1" applyBorder="1"/>
    <xf numFmtId="0" fontId="5" fillId="0" borderId="1" xfId="0" applyFont="1" applyBorder="1" applyAlignment="1">
      <alignment vertical="center" wrapText="1"/>
    </xf>
    <xf numFmtId="0" fontId="5" fillId="13" borderId="1" xfId="0" applyFont="1" applyFill="1" applyBorder="1" applyAlignment="1">
      <alignment vertical="center" wrapText="1"/>
    </xf>
    <xf numFmtId="0" fontId="12" fillId="0" borderId="22" xfId="0" applyFont="1" applyBorder="1"/>
    <xf numFmtId="0" fontId="1" fillId="0" borderId="3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4" fillId="0" borderId="4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164" fontId="1" fillId="0" borderId="31" xfId="0" applyNumberFormat="1" applyFont="1" applyBorder="1" applyAlignment="1">
      <alignment horizontal="center"/>
    </xf>
    <xf numFmtId="165" fontId="0" fillId="0" borderId="32" xfId="0" applyNumberFormat="1" applyBorder="1"/>
    <xf numFmtId="0" fontId="0" fillId="0" borderId="3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11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13" borderId="25" xfId="0" applyFont="1" applyFill="1" applyBorder="1" applyAlignment="1">
      <alignment horizontal="center"/>
    </xf>
    <xf numFmtId="0" fontId="4" fillId="13" borderId="22" xfId="0" applyFont="1" applyFill="1" applyBorder="1" applyAlignment="1">
      <alignment horizontal="center"/>
    </xf>
    <xf numFmtId="0" fontId="5" fillId="13" borderId="1" xfId="0" applyFont="1" applyFill="1" applyBorder="1" applyAlignment="1">
      <alignment horizontal="left" vertical="center" wrapText="1"/>
    </xf>
    <xf numFmtId="0" fontId="4" fillId="13" borderId="26" xfId="0" applyFont="1" applyFill="1" applyBorder="1" applyAlignment="1">
      <alignment horizontal="center" vertical="center" wrapText="1"/>
    </xf>
    <xf numFmtId="0" fontId="4" fillId="13" borderId="14" xfId="0" applyFont="1" applyFill="1" applyBorder="1" applyAlignment="1">
      <alignment horizontal="center" vertical="center" wrapText="1"/>
    </xf>
    <xf numFmtId="0" fontId="4" fillId="13" borderId="11" xfId="0" applyFont="1" applyFill="1" applyBorder="1" applyAlignment="1">
      <alignment horizontal="center" vertical="center" wrapText="1"/>
    </xf>
    <xf numFmtId="0" fontId="4" fillId="13" borderId="27" xfId="0" applyFont="1" applyFill="1" applyBorder="1" applyAlignment="1">
      <alignment horizontal="center"/>
    </xf>
    <xf numFmtId="0" fontId="4" fillId="13" borderId="11" xfId="0" applyFont="1" applyFill="1" applyBorder="1" applyAlignment="1">
      <alignment horizontal="center"/>
    </xf>
    <xf numFmtId="0" fontId="4" fillId="13" borderId="25" xfId="0" applyFont="1" applyFill="1" applyBorder="1" applyAlignment="1">
      <alignment horizontal="center" vertical="top"/>
    </xf>
    <xf numFmtId="0" fontId="4" fillId="13" borderId="22" xfId="0" applyFont="1" applyFill="1" applyBorder="1" applyAlignment="1">
      <alignment horizontal="center" vertical="top"/>
    </xf>
    <xf numFmtId="0" fontId="4" fillId="13" borderId="16" xfId="0" applyFont="1" applyFill="1" applyBorder="1" applyAlignment="1">
      <alignment horizontal="left" vertical="center" wrapText="1"/>
    </xf>
    <xf numFmtId="0" fontId="4" fillId="13" borderId="28" xfId="0" applyFont="1" applyFill="1" applyBorder="1" applyAlignment="1">
      <alignment horizontal="left" vertical="center" wrapText="1"/>
    </xf>
    <xf numFmtId="0" fontId="4" fillId="13" borderId="13" xfId="0" applyFont="1" applyFill="1" applyBorder="1" applyAlignment="1">
      <alignment horizontal="left" vertical="center" wrapText="1"/>
    </xf>
    <xf numFmtId="0" fontId="4" fillId="0" borderId="29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164" fontId="1" fillId="0" borderId="33" xfId="0" applyNumberFormat="1" applyFont="1" applyFill="1" applyBorder="1"/>
    <xf numFmtId="0" fontId="1" fillId="0" borderId="0" xfId="0" applyFont="1" applyAlignment="1"/>
    <xf numFmtId="0" fontId="1" fillId="10" borderId="5" xfId="0" applyFont="1" applyFill="1" applyBorder="1"/>
    <xf numFmtId="164" fontId="1" fillId="4" borderId="5" xfId="0" applyNumberFormat="1" applyFont="1" applyFill="1" applyBorder="1"/>
    <xf numFmtId="0" fontId="1" fillId="10" borderId="6" xfId="0" applyFont="1" applyFill="1" applyBorder="1"/>
    <xf numFmtId="164" fontId="1" fillId="4" borderId="6" xfId="0" applyNumberFormat="1" applyFont="1" applyFill="1" applyBorder="1"/>
    <xf numFmtId="164" fontId="1" fillId="4" borderId="32" xfId="0" applyNumberFormat="1" applyFont="1" applyFill="1" applyBorder="1"/>
    <xf numFmtId="0" fontId="0" fillId="14" borderId="0" xfId="0" applyFill="1"/>
    <xf numFmtId="0" fontId="1" fillId="0" borderId="15" xfId="0" applyFont="1" applyFill="1" applyBorder="1" applyAlignment="1">
      <alignment horizontal="center"/>
    </xf>
    <xf numFmtId="164" fontId="1" fillId="0" borderId="15" xfId="0" applyNumberFormat="1" applyFont="1" applyFill="1" applyBorder="1" applyAlignment="1">
      <alignment horizontal="center"/>
    </xf>
    <xf numFmtId="164" fontId="1" fillId="6" borderId="3" xfId="0" applyNumberFormat="1" applyFont="1" applyFill="1" applyBorder="1" applyAlignment="1">
      <alignment horizontal="center"/>
    </xf>
    <xf numFmtId="164" fontId="0" fillId="6" borderId="5" xfId="0" applyNumberFormat="1" applyFill="1" applyBorder="1"/>
    <xf numFmtId="164" fontId="0" fillId="6" borderId="6" xfId="0" applyNumberFormat="1" applyFill="1" applyBorder="1"/>
    <xf numFmtId="164" fontId="13" fillId="0" borderId="6" xfId="0" applyNumberFormat="1" applyFont="1" applyBorder="1"/>
    <xf numFmtId="0" fontId="7" fillId="11" borderId="0" xfId="0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/>
    </xf>
  </cellXfs>
  <cellStyles count="51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Normal" xfId="0" builtinId="0"/>
    <cellStyle name="Normal 2" xfId="21"/>
  </cellStyles>
  <dxfs count="2">
    <dxf>
      <font>
        <b/>
        <i val="0"/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469900</xdr:colOff>
      <xdr:row>1</xdr:row>
      <xdr:rowOff>101600</xdr:rowOff>
    </xdr:from>
    <xdr:to>
      <xdr:col>3</xdr:col>
      <xdr:colOff>939800</xdr:colOff>
      <xdr:row>1</xdr:row>
      <xdr:rowOff>508000</xdr:rowOff>
    </xdr:to>
    <xdr:sp macro="" textlink="">
      <xdr:nvSpPr>
        <xdr:cNvPr id="2" name="Flèche vers le bas 1"/>
        <xdr:cNvSpPr/>
      </xdr:nvSpPr>
      <xdr:spPr>
        <a:xfrm>
          <a:off x="5613400" y="330200"/>
          <a:ext cx="469900" cy="406400"/>
        </a:xfrm>
        <a:prstGeom prst="downArrow">
          <a:avLst/>
        </a:prstGeom>
        <a:solidFill>
          <a:schemeClr val="accent3">
            <a:lumMod val="75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939800</xdr:colOff>
      <xdr:row>1</xdr:row>
      <xdr:rowOff>88900</xdr:rowOff>
    </xdr:from>
    <xdr:to>
      <xdr:col>8</xdr:col>
      <xdr:colOff>1409700</xdr:colOff>
      <xdr:row>1</xdr:row>
      <xdr:rowOff>495300</xdr:rowOff>
    </xdr:to>
    <xdr:sp macro="" textlink="">
      <xdr:nvSpPr>
        <xdr:cNvPr id="3" name="Flèche vers le bas 2"/>
        <xdr:cNvSpPr/>
      </xdr:nvSpPr>
      <xdr:spPr>
        <a:xfrm>
          <a:off x="11455400" y="317500"/>
          <a:ext cx="469900" cy="406400"/>
        </a:xfrm>
        <a:prstGeom prst="down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850900</xdr:colOff>
      <xdr:row>1</xdr:row>
      <xdr:rowOff>101600</xdr:rowOff>
    </xdr:from>
    <xdr:to>
      <xdr:col>9</xdr:col>
      <xdr:colOff>1320800</xdr:colOff>
      <xdr:row>1</xdr:row>
      <xdr:rowOff>508000</xdr:rowOff>
    </xdr:to>
    <xdr:sp macro="" textlink="">
      <xdr:nvSpPr>
        <xdr:cNvPr id="4" name="Flèche vers le bas 3"/>
        <xdr:cNvSpPr/>
      </xdr:nvSpPr>
      <xdr:spPr>
        <a:xfrm>
          <a:off x="13728700" y="330200"/>
          <a:ext cx="469900" cy="406400"/>
        </a:xfrm>
        <a:prstGeom prst="downArrow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T231"/>
  <sheetViews>
    <sheetView tabSelected="1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L1" sqref="L1:N1048576"/>
    </sheetView>
  </sheetViews>
  <sheetFormatPr baseColWidth="10" defaultRowHeight="15" x14ac:dyDescent="0"/>
  <cols>
    <col min="1" max="1" width="8.6640625" style="6" customWidth="1"/>
    <col min="2" max="2" width="18.33203125" style="6" customWidth="1"/>
    <col min="3" max="3" width="40.5" style="38" customWidth="1"/>
    <col min="4" max="4" width="18.5" style="7" customWidth="1"/>
    <col min="5" max="8" width="13" style="7" customWidth="1"/>
    <col min="9" max="9" width="31" style="3" customWidth="1"/>
    <col min="10" max="10" width="30.83203125" style="3" customWidth="1"/>
    <col min="11" max="11" width="3.83203125" customWidth="1"/>
    <col min="12" max="14" width="3.33203125" customWidth="1"/>
    <col min="15" max="15" width="27.6640625" customWidth="1"/>
    <col min="16" max="16" width="14.1640625" customWidth="1"/>
    <col min="18" max="18" width="39.6640625" customWidth="1"/>
    <col min="19" max="19" width="16.33203125" style="7" customWidth="1"/>
    <col min="20" max="20" width="5" customWidth="1"/>
  </cols>
  <sheetData>
    <row r="1" spans="1:20" ht="18">
      <c r="A1" s="62" t="s">
        <v>95</v>
      </c>
      <c r="B1" s="62"/>
      <c r="C1" s="62"/>
      <c r="D1" s="62"/>
      <c r="E1" s="62"/>
      <c r="F1" s="62"/>
      <c r="G1" s="62"/>
      <c r="H1" s="62"/>
      <c r="I1" s="62"/>
      <c r="J1" s="84"/>
      <c r="K1" s="90"/>
      <c r="O1" s="98" t="s">
        <v>553</v>
      </c>
      <c r="P1" s="98"/>
      <c r="Q1" s="98"/>
      <c r="R1" s="97" t="s">
        <v>552</v>
      </c>
      <c r="S1" s="97"/>
      <c r="T1" s="97"/>
    </row>
    <row r="2" spans="1:20" ht="48" customHeight="1" thickBot="1">
      <c r="K2" s="90"/>
      <c r="O2" s="98"/>
      <c r="P2" s="98"/>
      <c r="Q2" s="98"/>
      <c r="R2" s="97"/>
      <c r="S2" s="97"/>
      <c r="T2" s="97"/>
    </row>
    <row r="3" spans="1:20" ht="16" thickBot="1">
      <c r="A3" s="5" t="s">
        <v>96</v>
      </c>
      <c r="B3" s="30" t="s">
        <v>396</v>
      </c>
      <c r="C3" s="53" t="s">
        <v>97</v>
      </c>
      <c r="D3" s="93" t="s">
        <v>98</v>
      </c>
      <c r="E3" s="58" t="s">
        <v>495</v>
      </c>
      <c r="F3" s="8" t="s">
        <v>440</v>
      </c>
      <c r="G3" s="8" t="s">
        <v>498</v>
      </c>
      <c r="H3" s="8" t="s">
        <v>496</v>
      </c>
      <c r="I3" s="4" t="s">
        <v>270</v>
      </c>
      <c r="J3" s="4" t="s">
        <v>271</v>
      </c>
      <c r="K3" s="90"/>
      <c r="O3" s="91" t="s">
        <v>501</v>
      </c>
      <c r="P3" s="92" t="s">
        <v>502</v>
      </c>
      <c r="R3" s="91" t="s">
        <v>501</v>
      </c>
      <c r="S3" s="92" t="s">
        <v>502</v>
      </c>
    </row>
    <row r="4" spans="1:20">
      <c r="A4" s="28">
        <v>43406</v>
      </c>
      <c r="B4" s="28" t="s">
        <v>399</v>
      </c>
      <c r="C4" s="54" t="s">
        <v>376</v>
      </c>
      <c r="D4" s="94">
        <v>100</v>
      </c>
      <c r="E4" s="96">
        <f>IF($B4="VIREMENT",$D4," ")</f>
        <v>100</v>
      </c>
      <c r="F4" s="96" t="str">
        <f>IF($B4="PRÉLÈVEMENT",$D4," ")</f>
        <v xml:space="preserve"> </v>
      </c>
      <c r="G4" s="96" t="str">
        <f>IF($B4="CHEQUE",$D4," ")</f>
        <v xml:space="preserve"> </v>
      </c>
      <c r="H4" s="96" t="str">
        <f>IF($B4="CB",$D4," ")</f>
        <v xml:space="preserve"> </v>
      </c>
      <c r="I4" s="85" t="s">
        <v>427</v>
      </c>
      <c r="J4" s="86" t="s">
        <v>414</v>
      </c>
      <c r="K4" s="90"/>
      <c r="O4" t="s">
        <v>434</v>
      </c>
      <c r="P4" s="7">
        <f>IF(ISERROR(SUMPRODUCT(($J$4:$J$190=O4)*($D$4:$D$190))),"",SUMPRODUCT($D$4:$D$190=O4)*($D$4:$D$190))</f>
        <v>0</v>
      </c>
      <c r="R4" t="str">
        <f>'LISTE ANA'!N4</f>
        <v>AIDE HN(Soutien aux sportifs)</v>
      </c>
      <c r="S4" s="7">
        <f>IF(ISERROR(SUMPRODUCT(($I$4:$I$190=R4)*($D$4:$D$190))),"",SUMPRODUCT($I$4:$I$190=R4)*($D$4:$D$190))</f>
        <v>0</v>
      </c>
    </row>
    <row r="5" spans="1:20">
      <c r="A5" s="29">
        <v>43406</v>
      </c>
      <c r="B5" s="29" t="s">
        <v>399</v>
      </c>
      <c r="C5" s="55" t="s">
        <v>378</v>
      </c>
      <c r="D5" s="95">
        <v>200</v>
      </c>
      <c r="E5" s="96">
        <f t="shared" ref="E5:E37" si="0">IF($B5="VIREMENT",$D5," ")</f>
        <v>200</v>
      </c>
      <c r="F5" s="96" t="str">
        <f t="shared" ref="F5:F37" si="1">IF($B5="PRÉLÈVEMENT",$D5," ")</f>
        <v xml:space="preserve"> </v>
      </c>
      <c r="G5" s="96" t="str">
        <f t="shared" ref="G5:G37" si="2">IF($B5="CHEQUE",$D5," ")</f>
        <v xml:space="preserve"> </v>
      </c>
      <c r="H5" s="96" t="str">
        <f t="shared" ref="H5:H37" si="3">IF($B5="CB",$D5," ")</f>
        <v xml:space="preserve"> </v>
      </c>
      <c r="I5" s="87"/>
      <c r="J5" s="88" t="s">
        <v>379</v>
      </c>
      <c r="K5" s="90"/>
      <c r="O5" t="s">
        <v>509</v>
      </c>
      <c r="P5" s="7">
        <f>IF(ISERROR(SUMPRODUCT(($J$4:$J$190=O5)*($D$4:$D$190))),"",SUMPRODUCT($D$4:$D$190=O5)*($D$4:$D$190))</f>
        <v>0</v>
      </c>
      <c r="R5" t="str">
        <f>'LISTE ANA'!N5</f>
        <v>COLL(Colloques cadres techniques)</v>
      </c>
      <c r="S5" s="7">
        <f t="shared" ref="S5:S68" si="4">IF(ISERROR(SUMPRODUCT(($I$4:$I$190=R5)*($D$4:$D$190))),"",SUMPRODUCT($I$4:$I$190=R5)*($D$4:$D$190))</f>
        <v>0</v>
      </c>
    </row>
    <row r="6" spans="1:20">
      <c r="A6" s="29">
        <v>43406</v>
      </c>
      <c r="B6" s="29" t="s">
        <v>399</v>
      </c>
      <c r="C6" s="55" t="s">
        <v>376</v>
      </c>
      <c r="D6" s="95">
        <v>300</v>
      </c>
      <c r="E6" s="96">
        <f t="shared" si="0"/>
        <v>300</v>
      </c>
      <c r="F6" s="96" t="str">
        <f t="shared" si="1"/>
        <v xml:space="preserve"> </v>
      </c>
      <c r="G6" s="96" t="str">
        <f t="shared" si="2"/>
        <v xml:space="preserve"> </v>
      </c>
      <c r="H6" s="96" t="str">
        <f t="shared" si="3"/>
        <v xml:space="preserve"> </v>
      </c>
      <c r="I6" s="87"/>
      <c r="J6" s="88" t="s">
        <v>377</v>
      </c>
      <c r="K6" s="90"/>
      <c r="O6" t="s">
        <v>510</v>
      </c>
      <c r="P6" s="7">
        <f>IF(ISERROR(SUMPRODUCT(($J$4:$J$190=O6)*($D$4:$D$190))),"",SUMPRODUCT($D$4:$D$190=O6)*($D$4:$D$190))</f>
        <v>0</v>
      </c>
      <c r="R6" t="str">
        <f>'LISTE ANA'!N6</f>
        <v>COM(Commissions Surf)</v>
      </c>
      <c r="S6" s="7">
        <f t="shared" si="4"/>
        <v>0</v>
      </c>
    </row>
    <row r="7" spans="1:20">
      <c r="A7" s="29">
        <v>43406</v>
      </c>
      <c r="B7" s="29" t="s">
        <v>399</v>
      </c>
      <c r="C7" s="55" t="s">
        <v>381</v>
      </c>
      <c r="D7" s="95">
        <v>400</v>
      </c>
      <c r="E7" s="96">
        <f t="shared" si="0"/>
        <v>400</v>
      </c>
      <c r="F7" s="96" t="str">
        <f t="shared" si="1"/>
        <v xml:space="preserve"> </v>
      </c>
      <c r="G7" s="96" t="str">
        <f t="shared" si="2"/>
        <v xml:space="preserve"> </v>
      </c>
      <c r="H7" s="96" t="str">
        <f t="shared" si="3"/>
        <v xml:space="preserve"> </v>
      </c>
      <c r="I7" s="87"/>
      <c r="J7" s="88" t="s">
        <v>380</v>
      </c>
      <c r="K7" s="90"/>
      <c r="O7" t="s">
        <v>418</v>
      </c>
      <c r="P7" s="7">
        <f>IF(ISERROR(SUMPRODUCT(($J$4:$J$190=O7)*($D$4:$D$190))),"",SUMPRODUCT($D$4:$D$190=O7)*($D$4:$D$190))</f>
        <v>0</v>
      </c>
      <c r="R7" t="str">
        <f>'LISTE ANA'!N7</f>
        <v>COM SUP(Commission SUP RACE)</v>
      </c>
      <c r="S7" s="7">
        <f t="shared" si="4"/>
        <v>0</v>
      </c>
    </row>
    <row r="8" spans="1:20">
      <c r="A8" s="29">
        <v>43406</v>
      </c>
      <c r="B8" s="29" t="s">
        <v>399</v>
      </c>
      <c r="C8" s="55" t="s">
        <v>382</v>
      </c>
      <c r="D8" s="95">
        <v>500</v>
      </c>
      <c r="E8" s="96">
        <f t="shared" si="0"/>
        <v>500</v>
      </c>
      <c r="F8" s="96" t="str">
        <f t="shared" si="1"/>
        <v xml:space="preserve"> </v>
      </c>
      <c r="G8" s="96" t="str">
        <f t="shared" si="2"/>
        <v xml:space="preserve"> </v>
      </c>
      <c r="H8" s="96" t="str">
        <f t="shared" si="3"/>
        <v xml:space="preserve"> </v>
      </c>
      <c r="I8" s="87" t="s">
        <v>503</v>
      </c>
      <c r="J8" s="88"/>
      <c r="K8" s="90"/>
      <c r="O8" t="s">
        <v>511</v>
      </c>
      <c r="P8" s="7">
        <f>IF(ISERROR(SUMPRODUCT(($J$4:$J$190=O8)*($D$4:$D$190))),"",SUMPRODUCT($D$4:$D$190=O8)*($D$4:$D$190))</f>
        <v>0</v>
      </c>
      <c r="R8" t="str">
        <f>'LISTE ANA'!N8</f>
        <v>COMBB (Commission Bodyboard)</v>
      </c>
      <c r="S8" s="7">
        <f t="shared" si="4"/>
        <v>0</v>
      </c>
    </row>
    <row r="9" spans="1:20">
      <c r="A9" s="29">
        <v>43406</v>
      </c>
      <c r="B9" s="29" t="s">
        <v>498</v>
      </c>
      <c r="C9" s="55" t="s">
        <v>395</v>
      </c>
      <c r="D9" s="95">
        <v>100</v>
      </c>
      <c r="E9" s="96" t="str">
        <f t="shared" si="0"/>
        <v xml:space="preserve"> </v>
      </c>
      <c r="F9" s="96" t="str">
        <f t="shared" si="1"/>
        <v xml:space="preserve"> </v>
      </c>
      <c r="G9" s="96">
        <f t="shared" si="2"/>
        <v>100</v>
      </c>
      <c r="H9" s="96" t="str">
        <f t="shared" si="3"/>
        <v xml:space="preserve"> </v>
      </c>
      <c r="I9" s="87" t="s">
        <v>505</v>
      </c>
      <c r="J9" s="88"/>
      <c r="K9" s="90"/>
      <c r="O9" t="s">
        <v>512</v>
      </c>
      <c r="P9" s="7">
        <f>IF(ISERROR(SUMPRODUCT(($J$4:$J$190=O9)*($D$4:$D$190))),"",SUMPRODUCT($D$4:$D$190=O9)*($D$4:$D$190))</f>
        <v>0</v>
      </c>
      <c r="R9" t="str">
        <f>'LISTE ANA'!N9</f>
        <v>COMBS (Commission Bodysurf)</v>
      </c>
      <c r="S9" s="7">
        <f t="shared" si="4"/>
        <v>0</v>
      </c>
    </row>
    <row r="10" spans="1:20">
      <c r="A10" s="29">
        <v>43406</v>
      </c>
      <c r="B10" s="29" t="s">
        <v>399</v>
      </c>
      <c r="C10" s="55" t="s">
        <v>428</v>
      </c>
      <c r="D10" s="95">
        <v>200</v>
      </c>
      <c r="E10" s="96">
        <f t="shared" si="0"/>
        <v>200</v>
      </c>
      <c r="F10" s="96" t="str">
        <f t="shared" si="1"/>
        <v xml:space="preserve"> </v>
      </c>
      <c r="G10" s="96" t="str">
        <f t="shared" si="2"/>
        <v xml:space="preserve"> </v>
      </c>
      <c r="H10" s="96" t="str">
        <f t="shared" si="3"/>
        <v xml:space="preserve"> </v>
      </c>
      <c r="I10" s="87" t="s">
        <v>504</v>
      </c>
      <c r="J10" s="88"/>
      <c r="K10" s="90"/>
      <c r="O10" t="s">
        <v>415</v>
      </c>
      <c r="P10" s="7">
        <f>IF(ISERROR(SUMPRODUCT(($J$4:$J$190=O10)*($D$4:$D$190))),"",SUMPRODUCT($D$4:$D$190=O10)*($D$4:$D$190))</f>
        <v>0</v>
      </c>
      <c r="R10" t="str">
        <f>'LISTE ANA'!N10</f>
        <v>COMDIV (Commissions sportives divers)</v>
      </c>
      <c r="S10" s="7">
        <f t="shared" si="4"/>
        <v>0</v>
      </c>
    </row>
    <row r="11" spans="1:20">
      <c r="A11" s="29">
        <v>43406</v>
      </c>
      <c r="B11" s="29" t="s">
        <v>399</v>
      </c>
      <c r="C11" s="55" t="s">
        <v>383</v>
      </c>
      <c r="D11" s="95">
        <v>300</v>
      </c>
      <c r="E11" s="96">
        <f t="shared" si="0"/>
        <v>300</v>
      </c>
      <c r="F11" s="96" t="str">
        <f t="shared" si="1"/>
        <v xml:space="preserve"> </v>
      </c>
      <c r="G11" s="96" t="str">
        <f t="shared" si="2"/>
        <v xml:space="preserve"> </v>
      </c>
      <c r="H11" s="96" t="str">
        <f t="shared" si="3"/>
        <v xml:space="preserve"> </v>
      </c>
      <c r="I11" s="87" t="s">
        <v>486</v>
      </c>
      <c r="J11" s="88"/>
      <c r="K11" s="90"/>
      <c r="O11" t="s">
        <v>513</v>
      </c>
      <c r="P11" s="7">
        <f>IF(ISERROR(SUMPRODUCT(($J$4:$J$190=O11)*($D$4:$D$190))),"",SUMPRODUCT($D$4:$D$190=O11)*($D$4:$D$190))</f>
        <v>0</v>
      </c>
      <c r="R11" t="str">
        <f>'LISTE ANA'!N11</f>
        <v>COMDR(Commission Drop Knee)</v>
      </c>
      <c r="S11" s="7">
        <f t="shared" si="4"/>
        <v>0</v>
      </c>
    </row>
    <row r="12" spans="1:20">
      <c r="A12" s="29">
        <v>43406</v>
      </c>
      <c r="B12" s="29" t="s">
        <v>496</v>
      </c>
      <c r="C12" s="55" t="s">
        <v>384</v>
      </c>
      <c r="D12" s="95">
        <v>400</v>
      </c>
      <c r="E12" s="96" t="str">
        <f t="shared" si="0"/>
        <v xml:space="preserve"> </v>
      </c>
      <c r="F12" s="96" t="str">
        <f t="shared" si="1"/>
        <v xml:space="preserve"> </v>
      </c>
      <c r="G12" s="96" t="str">
        <f t="shared" si="2"/>
        <v xml:space="preserve"> </v>
      </c>
      <c r="H12" s="96">
        <f t="shared" si="3"/>
        <v>400</v>
      </c>
      <c r="I12" s="87" t="s">
        <v>486</v>
      </c>
      <c r="J12" s="88"/>
      <c r="K12" s="90"/>
      <c r="O12" t="s">
        <v>435</v>
      </c>
      <c r="P12" s="7">
        <f>IF(ISERROR(SUMPRODUCT(($J$4:$J$190=O12)*($D$4:$D$190))),"",SUMPRODUCT($D$4:$D$190=O12)*($D$4:$D$190))</f>
        <v>0</v>
      </c>
      <c r="R12" t="str">
        <f>'LISTE ANA'!N12</f>
        <v>COMKN (Commission Kneeboard)</v>
      </c>
      <c r="S12" s="7">
        <f t="shared" si="4"/>
        <v>0</v>
      </c>
    </row>
    <row r="13" spans="1:20">
      <c r="A13" s="29">
        <v>43406</v>
      </c>
      <c r="B13" s="29" t="s">
        <v>399</v>
      </c>
      <c r="C13" s="55" t="s">
        <v>385</v>
      </c>
      <c r="D13" s="95">
        <v>500</v>
      </c>
      <c r="E13" s="96">
        <f t="shared" si="0"/>
        <v>500</v>
      </c>
      <c r="F13" s="96" t="str">
        <f t="shared" si="1"/>
        <v xml:space="preserve"> </v>
      </c>
      <c r="G13" s="96" t="str">
        <f t="shared" si="2"/>
        <v xml:space="preserve"> </v>
      </c>
      <c r="H13" s="96" t="str">
        <f t="shared" si="3"/>
        <v xml:space="preserve"> </v>
      </c>
      <c r="I13" s="87" t="s">
        <v>506</v>
      </c>
      <c r="J13" s="88"/>
      <c r="K13" s="90"/>
      <c r="O13" t="s">
        <v>417</v>
      </c>
      <c r="P13" s="7">
        <f>IF(ISERROR(SUMPRODUCT(($J$4:$J$190=O13)*($D$4:$D$190))),"",SUMPRODUCT($D$4:$D$190=O13)*($D$4:$D$190))</f>
        <v>0</v>
      </c>
      <c r="R13" t="str">
        <f>'LISTE ANA'!N13</f>
        <v>COMLBCommission Longboard/SUP/Tandem</v>
      </c>
      <c r="S13" s="7">
        <f t="shared" si="4"/>
        <v>0</v>
      </c>
    </row>
    <row r="14" spans="1:20">
      <c r="A14" s="29">
        <v>43406</v>
      </c>
      <c r="B14" s="29" t="s">
        <v>399</v>
      </c>
      <c r="C14" s="55" t="s">
        <v>392</v>
      </c>
      <c r="D14" s="95">
        <v>100</v>
      </c>
      <c r="E14" s="96">
        <f t="shared" si="0"/>
        <v>100</v>
      </c>
      <c r="F14" s="96" t="str">
        <f t="shared" si="1"/>
        <v xml:space="preserve"> </v>
      </c>
      <c r="G14" s="96" t="str">
        <f t="shared" si="2"/>
        <v xml:space="preserve"> </v>
      </c>
      <c r="H14" s="96" t="str">
        <f t="shared" si="3"/>
        <v xml:space="preserve"> </v>
      </c>
      <c r="I14" s="87" t="s">
        <v>507</v>
      </c>
      <c r="J14" s="88"/>
      <c r="K14" s="90"/>
      <c r="O14" t="s">
        <v>436</v>
      </c>
      <c r="P14" s="7">
        <f>IF(ISERROR(SUMPRODUCT(($J$4:$J$190=O14)*($D$4:$D$190))),"",SUMPRODUCT($D$4:$D$190=O14)*($D$4:$D$190))</f>
        <v>0</v>
      </c>
      <c r="R14" t="str">
        <f>'LISTE ANA'!N14</f>
        <v>COMSK (Commission Skimboard)</v>
      </c>
      <c r="S14" s="7">
        <f t="shared" si="4"/>
        <v>0</v>
      </c>
    </row>
    <row r="15" spans="1:20">
      <c r="A15" s="29">
        <v>43406</v>
      </c>
      <c r="B15" s="29" t="s">
        <v>399</v>
      </c>
      <c r="C15" s="55" t="s">
        <v>393</v>
      </c>
      <c r="D15" s="95">
        <v>200</v>
      </c>
      <c r="E15" s="96">
        <f t="shared" si="0"/>
        <v>200</v>
      </c>
      <c r="F15" s="96" t="str">
        <f t="shared" si="1"/>
        <v xml:space="preserve"> </v>
      </c>
      <c r="G15" s="96" t="str">
        <f t="shared" si="2"/>
        <v xml:space="preserve"> </v>
      </c>
      <c r="H15" s="96" t="str">
        <f t="shared" si="3"/>
        <v xml:space="preserve"> </v>
      </c>
      <c r="I15" s="87" t="s">
        <v>506</v>
      </c>
      <c r="J15" s="88"/>
      <c r="K15" s="90"/>
      <c r="O15" t="s">
        <v>514</v>
      </c>
      <c r="P15" s="7">
        <f>IF(ISERROR(SUMPRODUCT(($J$4:$J$190=O15)*($D$4:$D$190))),"",SUMPRODUCT($D$4:$D$190=O15)*($D$4:$D$190))</f>
        <v>0</v>
      </c>
      <c r="R15" t="str">
        <f>'LISTE ANA'!N15</f>
        <v>DIVERS(Poste Divers)</v>
      </c>
      <c r="S15" s="7">
        <f t="shared" si="4"/>
        <v>0</v>
      </c>
    </row>
    <row r="16" spans="1:20">
      <c r="A16" s="29">
        <v>43406</v>
      </c>
      <c r="B16" s="29" t="s">
        <v>399</v>
      </c>
      <c r="C16" s="55" t="s">
        <v>386</v>
      </c>
      <c r="D16" s="95">
        <v>300</v>
      </c>
      <c r="E16" s="96">
        <f t="shared" si="0"/>
        <v>300</v>
      </c>
      <c r="F16" s="96" t="str">
        <f t="shared" si="1"/>
        <v xml:space="preserve"> </v>
      </c>
      <c r="G16" s="96" t="str">
        <f t="shared" si="2"/>
        <v xml:space="preserve"> </v>
      </c>
      <c r="H16" s="96" t="str">
        <f t="shared" si="3"/>
        <v xml:space="preserve"> </v>
      </c>
      <c r="I16" s="87" t="s">
        <v>506</v>
      </c>
      <c r="J16" s="88"/>
      <c r="K16" s="90"/>
      <c r="O16" t="s">
        <v>515</v>
      </c>
      <c r="P16" s="7">
        <f>IF(ISERROR(SUMPRODUCT(($J$4:$J$190=O16)*($D$4:$D$190))),"",SUMPRODUCT($D$4:$D$190=O16)*($D$4:$D$190))</f>
        <v>0</v>
      </c>
      <c r="R16" t="str">
        <f>'LISTE ANA'!N16</f>
        <v>FENTRAIN (Formation entraineurs)</v>
      </c>
      <c r="S16" s="7">
        <f t="shared" si="4"/>
        <v>0</v>
      </c>
    </row>
    <row r="17" spans="1:20">
      <c r="A17" s="29">
        <v>43406</v>
      </c>
      <c r="B17" s="29" t="s">
        <v>399</v>
      </c>
      <c r="C17" s="55" t="s">
        <v>394</v>
      </c>
      <c r="D17" s="95">
        <v>400</v>
      </c>
      <c r="E17" s="96">
        <f t="shared" si="0"/>
        <v>400</v>
      </c>
      <c r="F17" s="96" t="str">
        <f t="shared" si="1"/>
        <v xml:space="preserve"> </v>
      </c>
      <c r="G17" s="96" t="str">
        <f t="shared" si="2"/>
        <v xml:space="preserve"> </v>
      </c>
      <c r="H17" s="96" t="str">
        <f t="shared" si="3"/>
        <v xml:space="preserve"> </v>
      </c>
      <c r="I17" s="87"/>
      <c r="J17" s="88" t="s">
        <v>391</v>
      </c>
      <c r="K17" s="90"/>
      <c r="O17" t="s">
        <v>420</v>
      </c>
      <c r="P17" s="7">
        <f>IF(ISERROR(SUMPRODUCT(($J$4:$J$190=O17)*($D$4:$D$190))),"",SUMPRODUCT($D$4:$D$190=O17)*($D$4:$D$190))</f>
        <v>0</v>
      </c>
      <c r="R17" t="str">
        <f>'LISTE ANA'!N17</f>
        <v>FJUGES (Formation Juges)</v>
      </c>
      <c r="S17" s="7">
        <f t="shared" si="4"/>
        <v>0</v>
      </c>
    </row>
    <row r="18" spans="1:20">
      <c r="A18" s="29">
        <v>43406</v>
      </c>
      <c r="B18" s="29" t="s">
        <v>397</v>
      </c>
      <c r="C18" s="55" t="s">
        <v>387</v>
      </c>
      <c r="D18" s="95">
        <v>500</v>
      </c>
      <c r="E18" s="96" t="str">
        <f t="shared" si="0"/>
        <v xml:space="preserve"> </v>
      </c>
      <c r="F18" s="96">
        <f t="shared" si="1"/>
        <v>500</v>
      </c>
      <c r="G18" s="96" t="str">
        <f t="shared" si="2"/>
        <v xml:space="preserve"> </v>
      </c>
      <c r="H18" s="96" t="str">
        <f t="shared" si="3"/>
        <v xml:space="preserve"> </v>
      </c>
      <c r="I18" s="87" t="s">
        <v>505</v>
      </c>
      <c r="J18" s="88"/>
      <c r="K18" s="90"/>
      <c r="O18" t="s">
        <v>431</v>
      </c>
      <c r="P18" s="7">
        <f>IF(ISERROR(SUMPRODUCT(($J$4:$J$190=O18)*($D$4:$D$190))),"",SUMPRODUCT($D$4:$D$190=O18)*($D$4:$D$190))</f>
        <v>0</v>
      </c>
      <c r="R18" t="str">
        <f>'LISTE ANA'!N18</f>
        <v>FORM (Formation BPJEPS)</v>
      </c>
      <c r="S18" s="7">
        <f t="shared" si="4"/>
        <v>0</v>
      </c>
    </row>
    <row r="19" spans="1:20">
      <c r="A19" s="29">
        <v>43406</v>
      </c>
      <c r="B19" s="29" t="s">
        <v>399</v>
      </c>
      <c r="C19" s="55" t="s">
        <v>388</v>
      </c>
      <c r="D19" s="95">
        <v>100</v>
      </c>
      <c r="E19" s="96">
        <f t="shared" si="0"/>
        <v>100</v>
      </c>
      <c r="F19" s="96" t="str">
        <f t="shared" si="1"/>
        <v xml:space="preserve"> </v>
      </c>
      <c r="G19" s="96" t="str">
        <f t="shared" si="2"/>
        <v xml:space="preserve"> </v>
      </c>
      <c r="H19" s="96" t="str">
        <f t="shared" si="3"/>
        <v xml:space="preserve"> </v>
      </c>
      <c r="I19" s="87" t="s">
        <v>508</v>
      </c>
      <c r="J19" s="88"/>
      <c r="K19" s="90"/>
      <c r="O19" t="s">
        <v>414</v>
      </c>
      <c r="P19" s="7">
        <f>IF(ISERROR(SUMPRODUCT(($J$4:$J$190=O19)*($D$4:$D$190))),"",SUMPRODUCT($D$4:$D$190=O19)*($D$4:$D$190))</f>
        <v>0</v>
      </c>
      <c r="R19" t="str">
        <f>'LISTE ANA'!N19</f>
        <v>GN10 (Relations internationales)</v>
      </c>
      <c r="S19" s="7">
        <f t="shared" si="4"/>
        <v>0</v>
      </c>
    </row>
    <row r="20" spans="1:20">
      <c r="A20" s="59">
        <v>43406</v>
      </c>
      <c r="B20" s="29" t="s">
        <v>399</v>
      </c>
      <c r="C20" s="60" t="s">
        <v>389</v>
      </c>
      <c r="D20" s="95">
        <v>200</v>
      </c>
      <c r="E20" s="96">
        <f t="shared" si="0"/>
        <v>200</v>
      </c>
      <c r="F20" s="96" t="str">
        <f t="shared" si="1"/>
        <v xml:space="preserve"> </v>
      </c>
      <c r="G20" s="96" t="str">
        <f t="shared" si="2"/>
        <v xml:space="preserve"> </v>
      </c>
      <c r="H20" s="96" t="str">
        <f t="shared" si="3"/>
        <v xml:space="preserve"> </v>
      </c>
      <c r="I20" s="87"/>
      <c r="J20" s="89" t="s">
        <v>390</v>
      </c>
      <c r="K20" s="90"/>
      <c r="O20" t="s">
        <v>516</v>
      </c>
      <c r="P20" s="7">
        <f>IF(ISERROR(SUMPRODUCT(($J$4:$J$190=O20)*($D$4:$D$190))),"",SUMPRODUCT($D$4:$D$190=O20)*($D$4:$D$190))</f>
        <v>0</v>
      </c>
      <c r="R20" t="str">
        <f>'LISTE ANA'!N20</f>
        <v>GN11(Coopération bilatérale Japon)</v>
      </c>
      <c r="S20" s="7">
        <f t="shared" si="4"/>
        <v>0</v>
      </c>
    </row>
    <row r="21" spans="1:20">
      <c r="A21" s="56">
        <v>43409</v>
      </c>
      <c r="B21" s="29" t="s">
        <v>496</v>
      </c>
      <c r="C21" s="57" t="s">
        <v>398</v>
      </c>
      <c r="D21" s="95">
        <v>300</v>
      </c>
      <c r="E21" s="96" t="str">
        <f t="shared" si="0"/>
        <v xml:space="preserve"> </v>
      </c>
      <c r="F21" s="96" t="str">
        <f t="shared" si="1"/>
        <v xml:space="preserve"> </v>
      </c>
      <c r="G21" s="96" t="str">
        <f t="shared" si="2"/>
        <v xml:space="preserve"> </v>
      </c>
      <c r="H21" s="96">
        <f t="shared" si="3"/>
        <v>300</v>
      </c>
      <c r="I21" s="87"/>
      <c r="J21" s="83" t="s">
        <v>418</v>
      </c>
      <c r="K21" s="90"/>
      <c r="O21" t="s">
        <v>517</v>
      </c>
      <c r="P21" s="7">
        <f>IF(ISERROR(SUMPRODUCT(($J$4:$J$190=O21)*($D$4:$D$190))),"",SUMPRODUCT($D$4:$D$190=O21)*($D$4:$D$190))</f>
        <v>0</v>
      </c>
      <c r="R21" t="str">
        <f>'LISTE ANA'!N21</f>
        <v>GN2 (Struct. territoriale et développement)</v>
      </c>
      <c r="S21" s="7">
        <f t="shared" si="4"/>
        <v>0</v>
      </c>
    </row>
    <row r="22" spans="1:20">
      <c r="A22" s="31">
        <v>43412</v>
      </c>
      <c r="B22" s="29" t="s">
        <v>399</v>
      </c>
      <c r="C22" s="32" t="s">
        <v>400</v>
      </c>
      <c r="D22" s="95">
        <v>400</v>
      </c>
      <c r="E22" s="96">
        <f t="shared" si="0"/>
        <v>400</v>
      </c>
      <c r="F22" s="96" t="str">
        <f t="shared" si="1"/>
        <v xml:space="preserve"> </v>
      </c>
      <c r="G22" s="96" t="str">
        <f t="shared" si="2"/>
        <v xml:space="preserve"> </v>
      </c>
      <c r="H22" s="96" t="str">
        <f t="shared" si="3"/>
        <v xml:space="preserve"> </v>
      </c>
      <c r="I22" s="87" t="s">
        <v>488</v>
      </c>
      <c r="J22" s="88"/>
      <c r="K22" s="90"/>
      <c r="O22" s="37" t="s">
        <v>518</v>
      </c>
      <c r="P22" s="7">
        <f>IF(ISERROR(SUMPRODUCT(($J$4:$J$190=O22)*($D$4:$D$190))),"",SUMPRODUCT($D$4:$D$190=O22)*($D$4:$D$190))</f>
        <v>0</v>
      </c>
      <c r="Q22" s="37"/>
      <c r="R22" t="str">
        <f>'LISTE ANA'!N22</f>
        <v>GN4 (Handisurf)</v>
      </c>
      <c r="S22" s="7">
        <f t="shared" si="4"/>
        <v>0</v>
      </c>
      <c r="T22" s="37"/>
    </row>
    <row r="23" spans="1:20">
      <c r="A23" s="31">
        <v>43412</v>
      </c>
      <c r="B23" s="29" t="s">
        <v>399</v>
      </c>
      <c r="C23" s="32" t="s">
        <v>400</v>
      </c>
      <c r="D23" s="95">
        <v>500</v>
      </c>
      <c r="E23" s="96">
        <f t="shared" si="0"/>
        <v>500</v>
      </c>
      <c r="F23" s="96" t="str">
        <f t="shared" si="1"/>
        <v xml:space="preserve"> </v>
      </c>
      <c r="G23" s="96" t="str">
        <f t="shared" si="2"/>
        <v xml:space="preserve"> </v>
      </c>
      <c r="H23" s="96" t="str">
        <f t="shared" si="3"/>
        <v xml:space="preserve"> </v>
      </c>
      <c r="I23" s="87" t="s">
        <v>488</v>
      </c>
      <c r="J23" s="88"/>
      <c r="K23" s="90"/>
      <c r="O23" t="s">
        <v>391</v>
      </c>
      <c r="P23" s="7">
        <f>IF(ISERROR(SUMPRODUCT(($J$4:$J$190=O23)*($D$4:$D$190))),"",SUMPRODUCT($D$4:$D$190=O23)*($D$4:$D$190))</f>
        <v>0</v>
      </c>
      <c r="R23" t="str">
        <f>'LISTE ANA'!N23</f>
        <v>GN5(Club SurfingFrance)</v>
      </c>
      <c r="S23" s="7">
        <f t="shared" si="4"/>
        <v>0</v>
      </c>
    </row>
    <row r="24" spans="1:20">
      <c r="A24" s="31">
        <v>43412</v>
      </c>
      <c r="B24" s="29" t="s">
        <v>399</v>
      </c>
      <c r="C24" s="32" t="s">
        <v>401</v>
      </c>
      <c r="D24" s="95">
        <v>100</v>
      </c>
      <c r="E24" s="96">
        <f t="shared" si="0"/>
        <v>100</v>
      </c>
      <c r="F24" s="96" t="str">
        <f t="shared" si="1"/>
        <v xml:space="preserve"> </v>
      </c>
      <c r="G24" s="96" t="str">
        <f t="shared" si="2"/>
        <v xml:space="preserve"> </v>
      </c>
      <c r="H24" s="96" t="str">
        <f t="shared" si="3"/>
        <v xml:space="preserve"> </v>
      </c>
      <c r="I24" s="87" t="s">
        <v>506</v>
      </c>
      <c r="J24" s="88"/>
      <c r="K24" s="90"/>
      <c r="O24" t="s">
        <v>416</v>
      </c>
      <c r="P24" s="7">
        <f>IF(ISERROR(SUMPRODUCT(($J$4:$J$190=O24)*($D$4:$D$190))),"",SUMPRODUCT($D$4:$D$190=O24)*($D$4:$D$190))</f>
        <v>0</v>
      </c>
      <c r="R24" t="str">
        <f>'LISTE ANA'!N24</f>
        <v>GN6 (Insertion)</v>
      </c>
      <c r="S24" s="7">
        <f t="shared" si="4"/>
        <v>0</v>
      </c>
    </row>
    <row r="25" spans="1:20">
      <c r="A25" s="31">
        <v>43412</v>
      </c>
      <c r="B25" s="29" t="s">
        <v>399</v>
      </c>
      <c r="C25" s="32" t="s">
        <v>402</v>
      </c>
      <c r="D25" s="95">
        <v>200</v>
      </c>
      <c r="E25" s="96">
        <f t="shared" si="0"/>
        <v>200</v>
      </c>
      <c r="F25" s="96" t="str">
        <f t="shared" si="1"/>
        <v xml:space="preserve"> </v>
      </c>
      <c r="G25" s="96" t="str">
        <f t="shared" si="2"/>
        <v xml:space="preserve"> </v>
      </c>
      <c r="H25" s="96" t="str">
        <f t="shared" si="3"/>
        <v xml:space="preserve"> </v>
      </c>
      <c r="I25" s="87" t="s">
        <v>506</v>
      </c>
      <c r="J25" s="88"/>
      <c r="K25" s="90"/>
      <c r="O25" t="s">
        <v>493</v>
      </c>
      <c r="P25" s="7">
        <f>IF(ISERROR(SUMPRODUCT(($J$4:$J$190=O25)*($D$4:$D$190))),"",SUMPRODUCT($D$4:$D$190=O25)*($D$4:$D$190))</f>
        <v>0</v>
      </c>
      <c r="R25" t="str">
        <f>'LISTE ANA'!N25</f>
        <v>GN8(Plan de féminisation)</v>
      </c>
      <c r="S25" s="7">
        <f t="shared" si="4"/>
        <v>0</v>
      </c>
    </row>
    <row r="26" spans="1:20">
      <c r="A26" s="31">
        <v>43412</v>
      </c>
      <c r="B26" s="29" t="s">
        <v>498</v>
      </c>
      <c r="C26" s="32" t="s">
        <v>402</v>
      </c>
      <c r="D26" s="95">
        <v>300</v>
      </c>
      <c r="E26" s="96" t="str">
        <f t="shared" si="0"/>
        <v xml:space="preserve"> </v>
      </c>
      <c r="F26" s="96" t="str">
        <f t="shared" si="1"/>
        <v xml:space="preserve"> </v>
      </c>
      <c r="G26" s="96">
        <f t="shared" si="2"/>
        <v>300</v>
      </c>
      <c r="H26" s="96" t="str">
        <f t="shared" si="3"/>
        <v xml:space="preserve"> </v>
      </c>
      <c r="I26" s="87" t="s">
        <v>506</v>
      </c>
      <c r="J26" s="88"/>
      <c r="K26" s="90"/>
      <c r="O26" t="s">
        <v>438</v>
      </c>
      <c r="P26" s="7">
        <f>IF(ISERROR(SUMPRODUCT(($J$4:$J$190=O26)*($D$4:$D$190))),"",SUMPRODUCT($D$4:$D$190=O26)*($D$4:$D$190))</f>
        <v>0</v>
      </c>
      <c r="R26" t="str">
        <f>'LISTE ANA'!N26</f>
        <v>GN9 (Ecosurf)</v>
      </c>
      <c r="S26" s="7">
        <f t="shared" si="4"/>
        <v>0</v>
      </c>
    </row>
    <row r="27" spans="1:20">
      <c r="A27" s="31">
        <v>43412</v>
      </c>
      <c r="B27" s="29" t="s">
        <v>399</v>
      </c>
      <c r="C27" s="32" t="s">
        <v>403</v>
      </c>
      <c r="D27" s="95">
        <v>400</v>
      </c>
      <c r="E27" s="96">
        <f t="shared" si="0"/>
        <v>400</v>
      </c>
      <c r="F27" s="96" t="str">
        <f t="shared" si="1"/>
        <v xml:space="preserve"> </v>
      </c>
      <c r="G27" s="96" t="str">
        <f t="shared" si="2"/>
        <v xml:space="preserve"> </v>
      </c>
      <c r="H27" s="96" t="str">
        <f t="shared" si="3"/>
        <v xml:space="preserve"> </v>
      </c>
      <c r="I27" s="87" t="s">
        <v>506</v>
      </c>
      <c r="J27" s="88"/>
      <c r="K27" s="90"/>
      <c r="O27" t="s">
        <v>490</v>
      </c>
      <c r="P27" s="7">
        <f>IF(ISERROR(SUMPRODUCT(($J$4:$J$190=O27)*($D$4:$D$190))),"",SUMPRODUCT($D$4:$D$190=O27)*($D$4:$D$190))</f>
        <v>0</v>
      </c>
      <c r="R27" t="str">
        <f>'LISTE ANA'!N27</f>
        <v>ISA(ISA 2017)</v>
      </c>
      <c r="S27" s="7">
        <f t="shared" si="4"/>
        <v>0</v>
      </c>
    </row>
    <row r="28" spans="1:20">
      <c r="A28" s="31">
        <v>43412</v>
      </c>
      <c r="B28" s="29" t="s">
        <v>399</v>
      </c>
      <c r="C28" s="32" t="s">
        <v>404</v>
      </c>
      <c r="D28" s="95">
        <v>500</v>
      </c>
      <c r="E28" s="96">
        <f t="shared" si="0"/>
        <v>500</v>
      </c>
      <c r="F28" s="96" t="str">
        <f t="shared" si="1"/>
        <v xml:space="preserve"> </v>
      </c>
      <c r="G28" s="96" t="str">
        <f t="shared" si="2"/>
        <v xml:space="preserve"> </v>
      </c>
      <c r="H28" s="96" t="str">
        <f t="shared" si="3"/>
        <v xml:space="preserve"> </v>
      </c>
      <c r="I28" s="87"/>
      <c r="J28" s="88" t="s">
        <v>417</v>
      </c>
      <c r="K28" s="90"/>
      <c r="O28" t="s">
        <v>439</v>
      </c>
      <c r="P28" s="7">
        <f>IF(ISERROR(SUMPRODUCT(($J$4:$J$190=O28)*($D$4:$D$190))),"",SUMPRODUCT($D$4:$D$190=O28)*($D$4:$D$190))</f>
        <v>0</v>
      </c>
      <c r="R28" t="str">
        <f>'LISTE ANA'!N28</f>
        <v>LAB(Label EFS)</v>
      </c>
      <c r="S28" s="7">
        <f t="shared" si="4"/>
        <v>0</v>
      </c>
    </row>
    <row r="29" spans="1:20">
      <c r="A29" s="31">
        <v>43412</v>
      </c>
      <c r="B29" s="29" t="s">
        <v>399</v>
      </c>
      <c r="C29" s="32" t="s">
        <v>405</v>
      </c>
      <c r="D29" s="95">
        <v>100</v>
      </c>
      <c r="E29" s="96">
        <f t="shared" si="0"/>
        <v>100</v>
      </c>
      <c r="F29" s="96" t="str">
        <f t="shared" si="1"/>
        <v xml:space="preserve"> </v>
      </c>
      <c r="G29" s="96" t="str">
        <f t="shared" si="2"/>
        <v xml:space="preserve"> </v>
      </c>
      <c r="H29" s="96" t="str">
        <f t="shared" si="3"/>
        <v xml:space="preserve"> </v>
      </c>
      <c r="I29" s="87"/>
      <c r="J29" s="88" t="s">
        <v>416</v>
      </c>
      <c r="K29" s="90"/>
      <c r="O29" t="s">
        <v>519</v>
      </c>
      <c r="P29" s="7">
        <f>IF(ISERROR(SUMPRODUCT(($J$4:$J$190=O29)*($D$4:$D$190))),"",SUMPRODUCT($D$4:$D$190=O29)*($D$4:$D$190))</f>
        <v>0</v>
      </c>
      <c r="R29" t="str">
        <f>'LISTE ANA'!N29</f>
        <v>LAB2 (Label Club)</v>
      </c>
      <c r="S29" s="7">
        <f t="shared" si="4"/>
        <v>0</v>
      </c>
    </row>
    <row r="30" spans="1:20">
      <c r="A30" s="31">
        <v>43412</v>
      </c>
      <c r="B30" s="29" t="s">
        <v>399</v>
      </c>
      <c r="C30" s="32" t="s">
        <v>406</v>
      </c>
      <c r="D30" s="95">
        <v>200</v>
      </c>
      <c r="E30" s="96">
        <f t="shared" si="0"/>
        <v>200</v>
      </c>
      <c r="F30" s="96" t="str">
        <f t="shared" si="1"/>
        <v xml:space="preserve"> </v>
      </c>
      <c r="G30" s="96" t="str">
        <f t="shared" si="2"/>
        <v xml:space="preserve"> </v>
      </c>
      <c r="H30" s="96" t="str">
        <f t="shared" si="3"/>
        <v xml:space="preserve"> </v>
      </c>
      <c r="I30" s="87"/>
      <c r="J30" s="88" t="s">
        <v>416</v>
      </c>
      <c r="K30" s="90"/>
      <c r="O30" t="s">
        <v>485</v>
      </c>
      <c r="P30" s="7">
        <f>IF(ISERROR(SUMPRODUCT(($J$4:$J$190=O30)*($D$4:$D$190))),"",SUMPRODUCT($D$4:$D$190=O30)*($D$4:$D$190))</f>
        <v>0</v>
      </c>
      <c r="R30" t="str">
        <f>'LISTE ANA'!N30</f>
        <v>LAB4(Label loueur)</v>
      </c>
      <c r="S30" s="7">
        <f t="shared" si="4"/>
        <v>0</v>
      </c>
    </row>
    <row r="31" spans="1:20">
      <c r="A31" s="31">
        <v>43412</v>
      </c>
      <c r="B31" s="29" t="s">
        <v>399</v>
      </c>
      <c r="C31" s="32" t="s">
        <v>407</v>
      </c>
      <c r="D31" s="95">
        <v>300</v>
      </c>
      <c r="E31" s="96">
        <f t="shared" si="0"/>
        <v>300</v>
      </c>
      <c r="F31" s="96" t="str">
        <f t="shared" si="1"/>
        <v xml:space="preserve"> </v>
      </c>
      <c r="G31" s="96" t="str">
        <f t="shared" si="2"/>
        <v xml:space="preserve"> </v>
      </c>
      <c r="H31" s="96" t="str">
        <f t="shared" si="3"/>
        <v xml:space="preserve"> </v>
      </c>
      <c r="I31" s="87" t="s">
        <v>506</v>
      </c>
      <c r="J31" s="88"/>
      <c r="K31" s="90"/>
      <c r="O31" t="s">
        <v>520</v>
      </c>
      <c r="P31" s="7">
        <f>IF(ISERROR(SUMPRODUCT(($J$4:$J$190=O31)*($D$4:$D$190))),"",SUMPRODUCT($D$4:$D$190=O31)*($D$4:$D$190))</f>
        <v>0</v>
      </c>
      <c r="R31" t="str">
        <f>'LISTE ANA'!N31</f>
        <v>LAB5(Label Ville)</v>
      </c>
      <c r="S31" s="7">
        <f t="shared" si="4"/>
        <v>0</v>
      </c>
    </row>
    <row r="32" spans="1:20">
      <c r="A32" s="31">
        <v>43412</v>
      </c>
      <c r="B32" s="29" t="s">
        <v>399</v>
      </c>
      <c r="C32" s="32" t="s">
        <v>408</v>
      </c>
      <c r="D32" s="95">
        <v>400</v>
      </c>
      <c r="E32" s="96">
        <f t="shared" si="0"/>
        <v>400</v>
      </c>
      <c r="F32" s="96" t="str">
        <f t="shared" si="1"/>
        <v xml:space="preserve"> </v>
      </c>
      <c r="G32" s="96" t="str">
        <f t="shared" si="2"/>
        <v xml:space="preserve"> </v>
      </c>
      <c r="H32" s="96" t="str">
        <f t="shared" si="3"/>
        <v xml:space="preserve"> </v>
      </c>
      <c r="I32" s="87" t="s">
        <v>506</v>
      </c>
      <c r="J32" s="88"/>
      <c r="K32" s="90"/>
      <c r="O32" t="s">
        <v>521</v>
      </c>
      <c r="P32" s="7">
        <f>IF(ISERROR(SUMPRODUCT(($J$4:$J$190=O32)*($D$4:$D$190))),"",SUMPRODUCT($D$4:$D$190=O32)*($D$4:$D$190))</f>
        <v>0</v>
      </c>
      <c r="R32" t="str">
        <f>'LISTE ANA'!N32</f>
        <v>LAB6(LABEL EF SUP)</v>
      </c>
      <c r="S32" s="7">
        <f t="shared" si="4"/>
        <v>0</v>
      </c>
    </row>
    <row r="33" spans="1:19">
      <c r="A33" s="31">
        <v>43412</v>
      </c>
      <c r="B33" s="29" t="s">
        <v>399</v>
      </c>
      <c r="C33" s="32" t="s">
        <v>409</v>
      </c>
      <c r="D33" s="95">
        <v>500</v>
      </c>
      <c r="E33" s="96">
        <f t="shared" si="0"/>
        <v>500</v>
      </c>
      <c r="F33" s="96" t="str">
        <f t="shared" si="1"/>
        <v xml:space="preserve"> </v>
      </c>
      <c r="G33" s="96" t="str">
        <f t="shared" si="2"/>
        <v xml:space="preserve"> </v>
      </c>
      <c r="H33" s="96" t="str">
        <f t="shared" si="3"/>
        <v xml:space="preserve"> </v>
      </c>
      <c r="I33" s="87" t="s">
        <v>506</v>
      </c>
      <c r="J33" s="88"/>
      <c r="K33" s="90"/>
      <c r="O33" t="s">
        <v>430</v>
      </c>
      <c r="P33" s="7">
        <f>IF(ISERROR(SUMPRODUCT(($J$4:$J$190=O33)*($D$4:$D$190))),"",SUMPRODUCT($D$4:$D$190=O33)*($D$4:$D$190))</f>
        <v>0</v>
      </c>
      <c r="R33" t="str">
        <f>'LISTE ANA'!N33</f>
        <v>P1(Championnat du Monde Surf Open Japon)</v>
      </c>
      <c r="S33" s="7">
        <f t="shared" si="4"/>
        <v>0</v>
      </c>
    </row>
    <row r="34" spans="1:19">
      <c r="A34" s="31">
        <v>43412</v>
      </c>
      <c r="B34" s="29" t="s">
        <v>399</v>
      </c>
      <c r="C34" s="32" t="s">
        <v>410</v>
      </c>
      <c r="D34" s="95">
        <v>100</v>
      </c>
      <c r="E34" s="96">
        <f t="shared" si="0"/>
        <v>100</v>
      </c>
      <c r="F34" s="96" t="str">
        <f t="shared" si="1"/>
        <v xml:space="preserve"> </v>
      </c>
      <c r="G34" s="96" t="str">
        <f t="shared" si="2"/>
        <v xml:space="preserve"> </v>
      </c>
      <c r="H34" s="96" t="str">
        <f t="shared" si="3"/>
        <v xml:space="preserve"> </v>
      </c>
      <c r="I34" s="87" t="s">
        <v>506</v>
      </c>
      <c r="J34" s="88"/>
      <c r="K34" s="90"/>
      <c r="O34" t="s">
        <v>433</v>
      </c>
      <c r="P34" s="7">
        <f>IF(ISERROR(SUMPRODUCT(($J$4:$J$190=O34)*($D$4:$D$190))),"",SUMPRODUCT($D$4:$D$190=O34)*($D$4:$D$190))</f>
        <v>0</v>
      </c>
      <c r="R34" t="str">
        <f>'LISTE ANA'!N34</f>
        <v>P1.1(Pôle France)</v>
      </c>
      <c r="S34" s="7">
        <f t="shared" si="4"/>
        <v>0</v>
      </c>
    </row>
    <row r="35" spans="1:19">
      <c r="A35" s="33">
        <v>43412</v>
      </c>
      <c r="B35" s="29" t="s">
        <v>399</v>
      </c>
      <c r="C35" s="34" t="s">
        <v>411</v>
      </c>
      <c r="D35" s="95">
        <v>200</v>
      </c>
      <c r="E35" s="96">
        <f t="shared" si="0"/>
        <v>200</v>
      </c>
      <c r="F35" s="96" t="str">
        <f t="shared" si="1"/>
        <v xml:space="preserve"> </v>
      </c>
      <c r="G35" s="96" t="str">
        <f t="shared" si="2"/>
        <v xml:space="preserve"> </v>
      </c>
      <c r="H35" s="96" t="str">
        <f t="shared" si="3"/>
        <v xml:space="preserve"> </v>
      </c>
      <c r="I35" s="87"/>
      <c r="J35" s="88" t="s">
        <v>414</v>
      </c>
      <c r="K35" s="90"/>
      <c r="O35" t="s">
        <v>522</v>
      </c>
      <c r="P35" s="7">
        <f>IF(ISERROR(SUMPRODUCT(($J$4:$J$190=O35)*($D$4:$D$190))),"",SUMPRODUCT($D$4:$D$190=O35)*($D$4:$D$190))</f>
        <v>0</v>
      </c>
      <c r="R35" t="str">
        <f>'LISTE ANA'!N35</f>
        <v>P1.2(Championnat du monde BB)</v>
      </c>
      <c r="S35" s="7">
        <f t="shared" si="4"/>
        <v>0</v>
      </c>
    </row>
    <row r="36" spans="1:19">
      <c r="A36" s="31">
        <v>43412</v>
      </c>
      <c r="B36" s="29" t="s">
        <v>399</v>
      </c>
      <c r="C36" s="32" t="s">
        <v>412</v>
      </c>
      <c r="D36" s="95">
        <v>300</v>
      </c>
      <c r="E36" s="96">
        <f t="shared" si="0"/>
        <v>300</v>
      </c>
      <c r="F36" s="96" t="str">
        <f t="shared" si="1"/>
        <v xml:space="preserve"> </v>
      </c>
      <c r="G36" s="96" t="str">
        <f t="shared" si="2"/>
        <v xml:space="preserve"> </v>
      </c>
      <c r="H36" s="96" t="str">
        <f t="shared" si="3"/>
        <v xml:space="preserve"> </v>
      </c>
      <c r="I36" s="87" t="s">
        <v>506</v>
      </c>
      <c r="J36" s="88"/>
      <c r="K36" s="90"/>
      <c r="O36" t="s">
        <v>523</v>
      </c>
      <c r="P36" s="7">
        <f>IF(ISERROR(SUMPRODUCT(($J$4:$J$190=O36)*($D$4:$D$190))),"",SUMPRODUCT($D$4:$D$190=O36)*($D$4:$D$190))</f>
        <v>0</v>
      </c>
      <c r="R36" t="str">
        <f>'LISTE ANA'!N36</f>
        <v>P1.3(Championnat du monde LB France)</v>
      </c>
      <c r="S36" s="7">
        <f t="shared" si="4"/>
        <v>0</v>
      </c>
    </row>
    <row r="37" spans="1:19">
      <c r="A37" s="31">
        <v>43412</v>
      </c>
      <c r="B37" s="29" t="s">
        <v>399</v>
      </c>
      <c r="C37" s="32" t="s">
        <v>413</v>
      </c>
      <c r="D37" s="95">
        <v>400</v>
      </c>
      <c r="E37" s="96">
        <f t="shared" si="0"/>
        <v>400</v>
      </c>
      <c r="F37" s="96" t="str">
        <f t="shared" si="1"/>
        <v xml:space="preserve"> </v>
      </c>
      <c r="G37" s="96" t="str">
        <f t="shared" si="2"/>
        <v xml:space="preserve"> </v>
      </c>
      <c r="H37" s="96" t="str">
        <f t="shared" si="3"/>
        <v xml:space="preserve"> </v>
      </c>
      <c r="I37" s="87"/>
      <c r="J37" s="88" t="s">
        <v>415</v>
      </c>
      <c r="K37" s="90"/>
      <c r="O37" t="s">
        <v>377</v>
      </c>
      <c r="P37" s="7">
        <f>IF(ISERROR(SUMPRODUCT(($J$4:$J$190=O37)*($D$4:$D$190))),"",SUMPRODUCT($D$4:$D$190=O37)*($D$4:$D$190))</f>
        <v>0</v>
      </c>
      <c r="R37" t="str">
        <f>'LISTE ANA'!N37</f>
        <v>P1.4 (Championnat du Monde Handi Californie)</v>
      </c>
      <c r="S37" s="7">
        <f t="shared" si="4"/>
        <v>0</v>
      </c>
    </row>
    <row r="38" spans="1:19">
      <c r="B38" s="61"/>
      <c r="E38" s="9" t="str">
        <f t="shared" ref="E38:E54" si="5">IF($B38="VIREMENT",$D38," ")</f>
        <v xml:space="preserve"> </v>
      </c>
      <c r="F38" s="9" t="str">
        <f t="shared" ref="F38:F54" si="6">IF($B38="PRÉLÈVEMENT",$D38," ")</f>
        <v xml:space="preserve"> </v>
      </c>
      <c r="G38" s="9" t="str">
        <f t="shared" ref="G38:G56" si="7">IF($B38="CHEQUE",$D38," ")</f>
        <v xml:space="preserve"> </v>
      </c>
      <c r="H38" s="9" t="str">
        <f t="shared" ref="H38:H56" si="8">IF($B38="CB",$D38," ")</f>
        <v xml:space="preserve"> </v>
      </c>
      <c r="I38" s="87"/>
      <c r="J38" s="88"/>
      <c r="K38" s="90"/>
      <c r="O38" t="s">
        <v>524</v>
      </c>
      <c r="P38" s="7">
        <f>IF(ISERROR(SUMPRODUCT(($J$4:$J$190=O38)*($D$4:$D$190))),"",SUMPRODUCT($D$4:$D$190=O38)*($D$4:$D$190))</f>
        <v>0</v>
      </c>
      <c r="R38" t="str">
        <f>'LISTE ANA'!N38</f>
        <v>P1.5(Gymnasiades Maroc)</v>
      </c>
      <c r="S38" s="7">
        <f t="shared" si="4"/>
        <v>0</v>
      </c>
    </row>
    <row r="39" spans="1:19">
      <c r="B39" s="61"/>
      <c r="E39" s="9" t="str">
        <f t="shared" si="5"/>
        <v xml:space="preserve"> </v>
      </c>
      <c r="F39" s="9" t="str">
        <f t="shared" si="6"/>
        <v xml:space="preserve"> </v>
      </c>
      <c r="G39" s="9" t="str">
        <f t="shared" si="7"/>
        <v xml:space="preserve"> </v>
      </c>
      <c r="H39" s="9" t="str">
        <f t="shared" si="8"/>
        <v xml:space="preserve"> </v>
      </c>
      <c r="I39" s="87"/>
      <c r="J39" s="88"/>
      <c r="K39" s="90"/>
      <c r="O39" t="s">
        <v>390</v>
      </c>
      <c r="P39" s="7">
        <f>IF(ISERROR(SUMPRODUCT(($J$4:$J$190=O39)*($D$4:$D$190))),"",SUMPRODUCT($D$4:$D$190=O39)*($D$4:$D$190))</f>
        <v>0</v>
      </c>
      <c r="R39" t="str">
        <f>'LISTE ANA'!N39</f>
        <v>P11(Plaquette règles sécurité surf)</v>
      </c>
      <c r="S39" s="7">
        <f t="shared" si="4"/>
        <v>0</v>
      </c>
    </row>
    <row r="40" spans="1:19">
      <c r="B40" s="61"/>
      <c r="E40" s="9" t="str">
        <f t="shared" si="5"/>
        <v xml:space="preserve"> </v>
      </c>
      <c r="F40" s="9" t="str">
        <f t="shared" si="6"/>
        <v xml:space="preserve"> </v>
      </c>
      <c r="G40" s="9" t="str">
        <f t="shared" si="7"/>
        <v xml:space="preserve"> </v>
      </c>
      <c r="H40" s="9" t="str">
        <f t="shared" si="8"/>
        <v xml:space="preserve"> </v>
      </c>
      <c r="I40" s="87"/>
      <c r="J40" s="88"/>
      <c r="K40" s="90"/>
      <c r="O40" t="s">
        <v>437</v>
      </c>
      <c r="P40" s="7">
        <f>IF(ISERROR(SUMPRODUCT(($J$4:$J$190=O40)*($D$4:$D$190))),"",SUMPRODUCT($D$4:$D$190=O40)*($D$4:$D$190))</f>
        <v>0</v>
      </c>
      <c r="R40" t="str">
        <f>'LISTE ANA'!N40</f>
        <v>P2(Championnat du Monde Juniors Californie)</v>
      </c>
      <c r="S40" s="7">
        <f t="shared" si="4"/>
        <v>0</v>
      </c>
    </row>
    <row r="41" spans="1:19">
      <c r="B41" s="61"/>
      <c r="E41" s="9" t="str">
        <f t="shared" si="5"/>
        <v xml:space="preserve"> </v>
      </c>
      <c r="F41" s="9" t="str">
        <f t="shared" si="6"/>
        <v xml:space="preserve"> </v>
      </c>
      <c r="G41" s="9" t="str">
        <f t="shared" si="7"/>
        <v xml:space="preserve"> </v>
      </c>
      <c r="H41" s="9" t="str">
        <f t="shared" si="8"/>
        <v xml:space="preserve"> </v>
      </c>
      <c r="I41" s="87"/>
      <c r="J41" s="88"/>
      <c r="K41" s="90"/>
      <c r="O41" t="s">
        <v>419</v>
      </c>
      <c r="P41" s="7">
        <f>IF(ISERROR(SUMPRODUCT(($J$4:$J$190=O41)*($D$4:$D$190))),"",SUMPRODUCT($D$4:$D$190=O41)*($D$4:$D$190))</f>
        <v>0</v>
      </c>
      <c r="R41" t="str">
        <f>'LISTE ANA'!N41</f>
        <v>P2.1(Championnat d'Europe Parasurf Portugal)</v>
      </c>
      <c r="S41" s="7">
        <f t="shared" si="4"/>
        <v>0</v>
      </c>
    </row>
    <row r="42" spans="1:19">
      <c r="B42" s="61"/>
      <c r="E42" s="9" t="str">
        <f t="shared" si="5"/>
        <v xml:space="preserve"> </v>
      </c>
      <c r="F42" s="9" t="str">
        <f t="shared" si="6"/>
        <v xml:space="preserve"> </v>
      </c>
      <c r="G42" s="9" t="str">
        <f t="shared" si="7"/>
        <v xml:space="preserve"> </v>
      </c>
      <c r="H42" s="9" t="str">
        <f t="shared" si="8"/>
        <v xml:space="preserve"> </v>
      </c>
      <c r="I42" s="87"/>
      <c r="J42" s="88"/>
      <c r="K42" s="90"/>
      <c r="O42" t="s">
        <v>489</v>
      </c>
      <c r="P42" s="7">
        <f>IF(ISERROR(SUMPRODUCT(($J$4:$J$190=O42)*($D$4:$D$190))),"",SUMPRODUCT($D$4:$D$190=O42)*($D$4:$D$190))</f>
        <v>0</v>
      </c>
      <c r="R42" t="str">
        <f>'LISTE ANA'!N42</f>
        <v>P2.5(Championnat du monde SUP Chine)</v>
      </c>
      <c r="S42" s="7">
        <f t="shared" si="4"/>
        <v>0</v>
      </c>
    </row>
    <row r="43" spans="1:19">
      <c r="B43" s="61"/>
      <c r="E43" s="9" t="str">
        <f t="shared" si="5"/>
        <v xml:space="preserve"> </v>
      </c>
      <c r="F43" s="9" t="str">
        <f t="shared" si="6"/>
        <v xml:space="preserve"> </v>
      </c>
      <c r="G43" s="9" t="str">
        <f t="shared" si="7"/>
        <v xml:space="preserve"> </v>
      </c>
      <c r="H43" s="9" t="str">
        <f t="shared" si="8"/>
        <v xml:space="preserve"> </v>
      </c>
      <c r="I43" s="87"/>
      <c r="J43" s="88"/>
      <c r="K43" s="90"/>
      <c r="O43" t="s">
        <v>525</v>
      </c>
      <c r="P43" s="7">
        <f>IF(ISERROR(SUMPRODUCT(($J$4:$J$190=O43)*($D$4:$D$190))),"",SUMPRODUCT($D$4:$D$190=O43)*($D$4:$D$190))</f>
        <v>0</v>
      </c>
      <c r="R43" t="str">
        <f>'LISTE ANA'!N43</f>
        <v>P3(Championnat d'Europe Junior Portugal)</v>
      </c>
      <c r="S43" s="7">
        <f t="shared" si="4"/>
        <v>0</v>
      </c>
    </row>
    <row r="44" spans="1:19">
      <c r="B44" s="61"/>
      <c r="E44" s="9" t="str">
        <f t="shared" si="5"/>
        <v xml:space="preserve"> </v>
      </c>
      <c r="F44" s="9" t="str">
        <f t="shared" si="6"/>
        <v xml:space="preserve"> </v>
      </c>
      <c r="G44" s="9" t="str">
        <f t="shared" si="7"/>
        <v xml:space="preserve"> </v>
      </c>
      <c r="H44" s="9" t="str">
        <f t="shared" si="8"/>
        <v xml:space="preserve"> </v>
      </c>
      <c r="I44" s="87"/>
      <c r="J44" s="88"/>
      <c r="K44" s="90"/>
      <c r="O44" t="s">
        <v>429</v>
      </c>
      <c r="P44" s="7">
        <f>IF(ISERROR(SUMPRODUCT(($J$4:$J$190=O44)*($D$4:$D$190))),"",SUMPRODUCT($D$4:$D$190=O44)*($D$4:$D$190))</f>
        <v>0</v>
      </c>
      <c r="R44" t="str">
        <f>'LISTE ANA'!N44</f>
        <v>P3.1(Championnat d'Europe Surf Open Portugal)</v>
      </c>
      <c r="S44" s="7">
        <f t="shared" si="4"/>
        <v>0</v>
      </c>
    </row>
    <row r="45" spans="1:19">
      <c r="B45" s="61"/>
      <c r="E45" s="9" t="str">
        <f t="shared" si="5"/>
        <v xml:space="preserve"> </v>
      </c>
      <c r="F45" s="9" t="str">
        <f t="shared" si="6"/>
        <v xml:space="preserve"> </v>
      </c>
      <c r="G45" s="9" t="str">
        <f t="shared" si="7"/>
        <v xml:space="preserve"> </v>
      </c>
      <c r="H45" s="9" t="str">
        <f t="shared" si="8"/>
        <v xml:space="preserve"> </v>
      </c>
      <c r="I45" s="87"/>
      <c r="J45" s="88"/>
      <c r="K45" s="90"/>
      <c r="O45" t="s">
        <v>526</v>
      </c>
      <c r="P45" s="7">
        <f>IF(ISERROR(SUMPRODUCT(($J$4:$J$190=O45)*($D$4:$D$190))),"",SUMPRODUCT($D$4:$D$190=O45)*($D$4:$D$190))</f>
        <v>0</v>
      </c>
      <c r="R45" t="str">
        <f>'LISTE ANA'!N45</f>
        <v>P3.5(Championnat d'Europe SUP Italie)</v>
      </c>
      <c r="S45" s="7">
        <f t="shared" si="4"/>
        <v>0</v>
      </c>
    </row>
    <row r="46" spans="1:19">
      <c r="B46" s="61"/>
      <c r="E46" s="9" t="str">
        <f t="shared" si="5"/>
        <v xml:space="preserve"> </v>
      </c>
      <c r="F46" s="9" t="str">
        <f t="shared" si="6"/>
        <v xml:space="preserve"> </v>
      </c>
      <c r="G46" s="9" t="str">
        <f t="shared" si="7"/>
        <v xml:space="preserve"> </v>
      </c>
      <c r="H46" s="9" t="str">
        <f t="shared" si="8"/>
        <v xml:space="preserve"> </v>
      </c>
      <c r="I46" s="87"/>
      <c r="J46" s="88"/>
      <c r="K46" s="90"/>
      <c r="O46" t="s">
        <v>441</v>
      </c>
      <c r="P46" s="7">
        <f>IF(ISERROR(SUMPRODUCT(($J$4:$J$190=O46)*($D$4:$D$190))),"",SUMPRODUCT($D$4:$D$190=O46)*($D$4:$D$190))</f>
        <v>0</v>
      </c>
      <c r="R46" t="str">
        <f>'LISTE ANA'!N46</f>
        <v>P4.1(Championnat du monde BS)</v>
      </c>
      <c r="S46" s="7">
        <f t="shared" si="4"/>
        <v>0</v>
      </c>
    </row>
    <row r="47" spans="1:19">
      <c r="B47" s="61"/>
      <c r="E47" s="9" t="str">
        <f t="shared" si="5"/>
        <v xml:space="preserve"> </v>
      </c>
      <c r="F47" s="9" t="str">
        <f t="shared" si="6"/>
        <v xml:space="preserve"> </v>
      </c>
      <c r="G47" s="9" t="str">
        <f t="shared" si="7"/>
        <v xml:space="preserve"> </v>
      </c>
      <c r="H47" s="9" t="str">
        <f t="shared" si="8"/>
        <v xml:space="preserve"> </v>
      </c>
      <c r="I47" s="87"/>
      <c r="J47" s="88"/>
      <c r="K47" s="90"/>
      <c r="O47" t="s">
        <v>379</v>
      </c>
      <c r="P47" s="7">
        <f>IF(ISERROR(SUMPRODUCT(($J$4:$J$190=O47)*($D$4:$D$190))),"",SUMPRODUCT($D$4:$D$190=O47)*($D$4:$D$190))</f>
        <v>0</v>
      </c>
      <c r="R47" t="str">
        <f>'LISTE ANA'!N47</f>
        <v>P4.2(Championnat du monde Master)</v>
      </c>
      <c r="S47" s="7">
        <f t="shared" si="4"/>
        <v>0</v>
      </c>
    </row>
    <row r="48" spans="1:19">
      <c r="B48" s="61"/>
      <c r="E48" s="9" t="str">
        <f t="shared" si="5"/>
        <v xml:space="preserve"> </v>
      </c>
      <c r="F48" s="9" t="str">
        <f t="shared" si="6"/>
        <v xml:space="preserve"> </v>
      </c>
      <c r="G48" s="9" t="str">
        <f t="shared" si="7"/>
        <v xml:space="preserve"> </v>
      </c>
      <c r="H48" s="9" t="str">
        <f t="shared" si="8"/>
        <v xml:space="preserve"> </v>
      </c>
      <c r="I48" s="87"/>
      <c r="J48" s="88"/>
      <c r="K48" s="90"/>
      <c r="O48" t="s">
        <v>487</v>
      </c>
      <c r="P48" s="7">
        <f>IF(ISERROR(SUMPRODUCT(($J$4:$J$190=O48)*($D$4:$D$190))),"",SUMPRODUCT($D$4:$D$190=O48)*($D$4:$D$190))</f>
        <v>0</v>
      </c>
      <c r="R48" t="str">
        <f>'LISTE ANA'!N48</f>
        <v>P4.4(Stage national Capbreton)</v>
      </c>
      <c r="S48" s="7">
        <f t="shared" si="4"/>
        <v>0</v>
      </c>
    </row>
    <row r="49" spans="2:19">
      <c r="B49" s="61"/>
      <c r="E49" s="9" t="str">
        <f t="shared" si="5"/>
        <v xml:space="preserve"> </v>
      </c>
      <c r="F49" s="9" t="str">
        <f t="shared" si="6"/>
        <v xml:space="preserve"> </v>
      </c>
      <c r="G49" s="9" t="str">
        <f t="shared" si="7"/>
        <v xml:space="preserve"> </v>
      </c>
      <c r="H49" s="9" t="str">
        <f t="shared" si="8"/>
        <v xml:space="preserve"> </v>
      </c>
      <c r="I49" s="87"/>
      <c r="J49" s="88"/>
      <c r="K49" s="90"/>
      <c r="O49" t="s">
        <v>527</v>
      </c>
      <c r="P49" s="7">
        <f>IF(ISERROR(SUMPRODUCT(($J$4:$J$190=O49)*($D$4:$D$190))),"",SUMPRODUCT($D$4:$D$190=O49)*($D$4:$D$190))</f>
        <v>0</v>
      </c>
      <c r="R49" t="str">
        <f>'LISTE ANA'!N49</f>
        <v>P4.5(Stage national Af Sud Durban)</v>
      </c>
      <c r="S49" s="7">
        <f t="shared" si="4"/>
        <v>0</v>
      </c>
    </row>
    <row r="50" spans="2:19">
      <c r="B50" s="61"/>
      <c r="E50" s="9" t="str">
        <f t="shared" si="5"/>
        <v xml:space="preserve"> </v>
      </c>
      <c r="F50" s="9" t="str">
        <f t="shared" si="6"/>
        <v xml:space="preserve"> </v>
      </c>
      <c r="G50" s="9" t="str">
        <f t="shared" si="7"/>
        <v xml:space="preserve"> </v>
      </c>
      <c r="H50" s="9" t="str">
        <f t="shared" si="8"/>
        <v xml:space="preserve"> </v>
      </c>
      <c r="I50" s="87"/>
      <c r="J50" s="88"/>
      <c r="K50" s="90"/>
      <c r="O50" t="s">
        <v>499</v>
      </c>
      <c r="P50" s="7">
        <f>IF(ISERROR(SUMPRODUCT(($J$4:$J$190=O50)*($D$4:$D$190))),"",SUMPRODUCT($D$4:$D$190=O50)*($D$4:$D$190))</f>
        <v>0</v>
      </c>
      <c r="R50" t="str">
        <f>'LISTE ANA'!N50</f>
        <v>P4.6(Stages de sélections LB,BB,SUP )</v>
      </c>
      <c r="S50" s="7">
        <f t="shared" si="4"/>
        <v>0</v>
      </c>
    </row>
    <row r="51" spans="2:19">
      <c r="B51" s="61"/>
      <c r="E51" s="9" t="str">
        <f t="shared" si="5"/>
        <v xml:space="preserve"> </v>
      </c>
      <c r="F51" s="9" t="str">
        <f t="shared" si="6"/>
        <v xml:space="preserve"> </v>
      </c>
      <c r="G51" s="9" t="str">
        <f t="shared" si="7"/>
        <v xml:space="preserve"> </v>
      </c>
      <c r="H51" s="9" t="str">
        <f t="shared" si="8"/>
        <v xml:space="preserve"> </v>
      </c>
      <c r="I51" s="87"/>
      <c r="J51" s="88"/>
      <c r="K51" s="90"/>
      <c r="O51" t="s">
        <v>422</v>
      </c>
      <c r="P51" s="7">
        <f>IF(ISERROR(SUMPRODUCT(($J$4:$J$190=O51)*($D$4:$D$190))),"",SUMPRODUCT($D$4:$D$190=O51)*($D$4:$D$190))</f>
        <v>0</v>
      </c>
      <c r="R51" t="str">
        <f>'LISTE ANA'!N51</f>
        <v>P5(Suivi Médical et structuration)</v>
      </c>
      <c r="S51" s="7">
        <f t="shared" si="4"/>
        <v>0</v>
      </c>
    </row>
    <row r="52" spans="2:19">
      <c r="B52" s="61"/>
      <c r="E52" s="9" t="str">
        <f t="shared" si="5"/>
        <v xml:space="preserve"> </v>
      </c>
      <c r="F52" s="9" t="str">
        <f t="shared" si="6"/>
        <v xml:space="preserve"> </v>
      </c>
      <c r="G52" s="9" t="str">
        <f t="shared" si="7"/>
        <v xml:space="preserve"> </v>
      </c>
      <c r="H52" s="9" t="str">
        <f t="shared" si="8"/>
        <v xml:space="preserve"> </v>
      </c>
      <c r="I52" s="87"/>
      <c r="J52" s="88"/>
      <c r="K52" s="90"/>
      <c r="O52" t="s">
        <v>528</v>
      </c>
      <c r="P52" s="7">
        <f>IF(ISERROR(SUMPRODUCT(($J$4:$J$190=O52)*($D$4:$D$190))),"",SUMPRODUCT($D$4:$D$190=O52)*($D$4:$D$190))</f>
        <v>0</v>
      </c>
      <c r="R52" t="str">
        <f>'LISTE ANA'!N52</f>
        <v>P7(Beach Games San Diégo)</v>
      </c>
      <c r="S52" s="7">
        <f t="shared" si="4"/>
        <v>0</v>
      </c>
    </row>
    <row r="53" spans="2:19">
      <c r="B53" s="61"/>
      <c r="E53" s="9" t="str">
        <f t="shared" si="5"/>
        <v xml:space="preserve"> </v>
      </c>
      <c r="F53" s="9" t="str">
        <f t="shared" si="6"/>
        <v xml:space="preserve"> </v>
      </c>
      <c r="G53" s="9" t="str">
        <f t="shared" si="7"/>
        <v xml:space="preserve"> </v>
      </c>
      <c r="H53" s="9" t="str">
        <f t="shared" si="8"/>
        <v xml:space="preserve"> </v>
      </c>
      <c r="I53" s="87"/>
      <c r="J53" s="88"/>
      <c r="K53" s="90"/>
      <c r="O53" t="s">
        <v>529</v>
      </c>
      <c r="P53" s="7">
        <f>IF(ISERROR(SUMPRODUCT(($J$4:$J$190=O53)*($D$4:$D$190))),"",SUMPRODUCT($D$4:$D$190=O53)*($D$4:$D$190))</f>
        <v>0</v>
      </c>
      <c r="R53" t="str">
        <f>'LISTE ANA'!N53</f>
        <v>P8 (Championnat de france SURF)</v>
      </c>
      <c r="S53" s="7">
        <f t="shared" si="4"/>
        <v>0</v>
      </c>
    </row>
    <row r="54" spans="2:19">
      <c r="B54" s="61"/>
      <c r="E54" s="9" t="str">
        <f t="shared" si="5"/>
        <v xml:space="preserve"> </v>
      </c>
      <c r="F54" s="9" t="str">
        <f t="shared" si="6"/>
        <v xml:space="preserve"> </v>
      </c>
      <c r="G54" s="9" t="str">
        <f t="shared" si="7"/>
        <v xml:space="preserve"> </v>
      </c>
      <c r="H54" s="9" t="str">
        <f t="shared" si="8"/>
        <v xml:space="preserve"> </v>
      </c>
      <c r="I54" s="87"/>
      <c r="J54" s="88"/>
      <c r="K54" s="90"/>
      <c r="O54" t="s">
        <v>530</v>
      </c>
      <c r="P54" s="7">
        <f>IF(ISERROR(SUMPRODUCT(($J$4:$J$190=O54)*($D$4:$D$190))),"",SUMPRODUCT($D$4:$D$190=O54)*($D$4:$D$190))</f>
        <v>0</v>
      </c>
      <c r="R54" t="str">
        <f>'LISTE ANA'!N54</f>
        <v>P8.1(Championnat France SUP RACE)</v>
      </c>
      <c r="S54" s="7">
        <f t="shared" si="4"/>
        <v>0</v>
      </c>
    </row>
    <row r="55" spans="2:19">
      <c r="B55" s="61"/>
      <c r="E55" s="9" t="str">
        <f t="shared" ref="E55:E56" si="9">IF($B55="VIREMENT",$D55," ")</f>
        <v xml:space="preserve"> </v>
      </c>
      <c r="F55" s="9" t="str">
        <f t="shared" ref="F55:F56" si="10">IF($B55="PRÉLÈVEMENT",$D55," ")</f>
        <v xml:space="preserve"> </v>
      </c>
      <c r="G55" s="9" t="str">
        <f t="shared" si="7"/>
        <v xml:space="preserve"> </v>
      </c>
      <c r="H55" s="9" t="str">
        <f t="shared" si="8"/>
        <v xml:space="preserve"> </v>
      </c>
      <c r="I55" s="87"/>
      <c r="J55" s="88"/>
      <c r="K55" s="90"/>
      <c r="O55" t="s">
        <v>531</v>
      </c>
      <c r="P55" s="7">
        <f>IF(ISERROR(SUMPRODUCT(($J$4:$J$190=O55)*($D$4:$D$190))),"",SUMPRODUCT($D$4:$D$190=O55)*($D$4:$D$190))</f>
        <v>0</v>
      </c>
      <c r="R55" t="str">
        <f>'LISTE ANA'!N55</f>
        <v>P9(Matériel Equip Nat)</v>
      </c>
      <c r="S55" s="7">
        <f t="shared" si="4"/>
        <v>0</v>
      </c>
    </row>
    <row r="56" spans="2:19">
      <c r="B56" s="61"/>
      <c r="E56" s="9" t="str">
        <f t="shared" si="9"/>
        <v xml:space="preserve"> </v>
      </c>
      <c r="F56" s="9" t="str">
        <f t="shared" si="10"/>
        <v xml:space="preserve"> </v>
      </c>
      <c r="G56" s="9" t="str">
        <f t="shared" si="7"/>
        <v xml:space="preserve"> </v>
      </c>
      <c r="H56" s="9" t="str">
        <f t="shared" si="8"/>
        <v xml:space="preserve"> </v>
      </c>
      <c r="I56" s="87"/>
      <c r="J56" s="88"/>
      <c r="K56" s="90"/>
      <c r="O56" t="s">
        <v>500</v>
      </c>
      <c r="P56" s="7">
        <f>IF(ISERROR(SUMPRODUCT(($J$4:$J$190=O56)*($D$4:$D$190))),"",SUMPRODUCT($D$4:$D$190=O56)*($D$4:$D$190))</f>
        <v>0</v>
      </c>
      <c r="R56" t="str">
        <f>'LISTE ANA'!N56</f>
        <v/>
      </c>
      <c r="S56" s="7">
        <f t="shared" si="4"/>
        <v>0</v>
      </c>
    </row>
    <row r="57" spans="2:19">
      <c r="B57" s="61"/>
      <c r="K57" s="90"/>
      <c r="O57" t="s">
        <v>424</v>
      </c>
      <c r="P57" s="7">
        <f>IF(ISERROR(SUMPRODUCT(($J$4:$J$190=O57)*($D$4:$D$190))),"",SUMPRODUCT($D$4:$D$190=O57)*($D$4:$D$190))</f>
        <v>0</v>
      </c>
      <c r="R57" t="str">
        <f>'LISTE ANA'!N57</f>
        <v/>
      </c>
      <c r="S57" s="7">
        <f t="shared" si="4"/>
        <v>0</v>
      </c>
    </row>
    <row r="58" spans="2:19">
      <c r="B58" s="61"/>
      <c r="K58" s="90"/>
      <c r="O58" t="s">
        <v>532</v>
      </c>
      <c r="P58" s="7">
        <f>IF(ISERROR(SUMPRODUCT(($J$4:$J$190=O58)*($D$4:$D$190))),"",SUMPRODUCT($D$4:$D$190=O58)*($D$4:$D$190))</f>
        <v>0</v>
      </c>
      <c r="R58" t="str">
        <f>'LISTE ANA'!N58</f>
        <v/>
      </c>
      <c r="S58" s="7">
        <f t="shared" si="4"/>
        <v>0</v>
      </c>
    </row>
    <row r="59" spans="2:19">
      <c r="B59" s="61"/>
      <c r="K59" s="90"/>
      <c r="O59" t="s">
        <v>380</v>
      </c>
      <c r="P59" s="7">
        <f>IF(ISERROR(SUMPRODUCT(($J$4:$J$190=O59)*($D$4:$D$190))),"",SUMPRODUCT($D$4:$D$190=O59)*($D$4:$D$190))</f>
        <v>0</v>
      </c>
      <c r="R59" t="str">
        <f>'LISTE ANA'!N59</f>
        <v>P9.1(Rassemblement International Handi Surf)</v>
      </c>
      <c r="S59" s="7">
        <f t="shared" si="4"/>
        <v>0</v>
      </c>
    </row>
    <row r="60" spans="2:19">
      <c r="B60" s="61"/>
      <c r="K60" s="90"/>
      <c r="O60" t="s">
        <v>533</v>
      </c>
      <c r="P60" s="7">
        <f>IF(ISERROR(SUMPRODUCT(($J$4:$J$190=O60)*($D$4:$D$190))),"",SUMPRODUCT($D$4:$D$190=O60)*($D$4:$D$190))</f>
        <v>0</v>
      </c>
      <c r="R60" t="str">
        <f>'LISTE ANA'!N60</f>
        <v>PPF.1(Form Prepa Mentale)</v>
      </c>
      <c r="S60" s="7">
        <f t="shared" si="4"/>
        <v>0</v>
      </c>
    </row>
    <row r="61" spans="2:19">
      <c r="B61" s="61"/>
      <c r="K61" s="90"/>
      <c r="O61" t="s">
        <v>534</v>
      </c>
      <c r="P61" s="7">
        <f>IF(ISERROR(SUMPRODUCT(($J$4:$J$190=O61)*($D$4:$D$190))),"",SUMPRODUCT($D$4:$D$190=O61)*($D$4:$D$190))</f>
        <v>0</v>
      </c>
      <c r="R61" t="str">
        <f>'LISTE ANA'!N61</f>
        <v>PPF.2(Expertise Jugement)</v>
      </c>
      <c r="S61" s="7">
        <f t="shared" si="4"/>
        <v>0</v>
      </c>
    </row>
    <row r="62" spans="2:19">
      <c r="B62" s="61"/>
      <c r="K62" s="90"/>
      <c r="O62" t="s">
        <v>421</v>
      </c>
      <c r="P62" s="7">
        <f>IF(ISERROR(SUMPRODUCT(($J$4:$J$190=O62)*($D$4:$D$190))),"",SUMPRODUCT($D$4:$D$190=O62)*($D$4:$D$190))</f>
        <v>0</v>
      </c>
      <c r="R62" t="str">
        <f>'LISTE ANA'!N62</f>
        <v>PPF.3(Recherche/Sout Vidéo)</v>
      </c>
      <c r="S62" s="7">
        <f t="shared" si="4"/>
        <v>0</v>
      </c>
    </row>
    <row r="63" spans="2:19">
      <c r="B63" s="61"/>
      <c r="K63" s="90"/>
      <c r="O63" t="s">
        <v>425</v>
      </c>
      <c r="P63" s="7">
        <f>IF(ISERROR(SUMPRODUCT(($J$4:$J$190=O63)*($D$4:$D$190))),"",SUMPRODUCT($D$4:$D$190=O63)*($D$4:$D$190))</f>
        <v>0</v>
      </c>
      <c r="R63" t="str">
        <f>'LISTE ANA'!N63</f>
        <v>PPF.4(Coll Entraineurs)</v>
      </c>
      <c r="S63" s="7">
        <f t="shared" si="4"/>
        <v>0</v>
      </c>
    </row>
    <row r="64" spans="2:19">
      <c r="B64" s="61"/>
      <c r="K64" s="90"/>
      <c r="O64" t="s">
        <v>535</v>
      </c>
      <c r="P64" s="7">
        <f>IF(ISERROR(SUMPRODUCT(($J$4:$J$190=O64)*($D$4:$D$190))),"",SUMPRODUCT($D$4:$D$190=O64)*($D$4:$D$190))</f>
        <v>0</v>
      </c>
      <c r="R64" t="str">
        <f>'LISTE ANA'!N64</f>
        <v>PPF.5(Implic Juges/classif Fed Intern)</v>
      </c>
      <c r="S64" s="7">
        <f t="shared" si="4"/>
        <v>0</v>
      </c>
    </row>
    <row r="65" spans="1:19">
      <c r="B65" s="61"/>
      <c r="K65" s="90"/>
      <c r="O65" t="s">
        <v>443</v>
      </c>
      <c r="P65" s="7">
        <f>IF(ISERROR(SUMPRODUCT(($J$4:$J$190=O65)*($D$4:$D$190))),"",SUMPRODUCT($D$4:$D$190=O65)*($D$4:$D$190))</f>
        <v>0</v>
      </c>
      <c r="R65" t="str">
        <f>'LISTE ANA'!N65</f>
        <v>PPF.6(Implic Entraineurs Tahiti)</v>
      </c>
      <c r="S65" s="7">
        <f t="shared" si="4"/>
        <v>0</v>
      </c>
    </row>
    <row r="66" spans="1:19">
      <c r="B66" s="61"/>
      <c r="K66" s="90"/>
      <c r="O66" t="s">
        <v>444</v>
      </c>
      <c r="P66" s="7">
        <f>IF(ISERROR(SUMPRODUCT(($J$4:$J$190=O66)*($D$4:$D$190))),"",SUMPRODUCT($D$4:$D$190=O66)*($D$4:$D$190))</f>
        <v>0</v>
      </c>
      <c r="R66" t="str">
        <f>'LISTE ANA'!N66</f>
        <v>PPF.8(Suivi Pro Juniors)</v>
      </c>
      <c r="S66" s="7">
        <f t="shared" si="4"/>
        <v>0</v>
      </c>
    </row>
    <row r="67" spans="1:19" s="37" customFormat="1">
      <c r="A67" s="6"/>
      <c r="B67" s="61"/>
      <c r="C67" s="38"/>
      <c r="D67" s="7"/>
      <c r="E67" s="7"/>
      <c r="F67" s="7"/>
      <c r="G67" s="7"/>
      <c r="H67" s="7"/>
      <c r="I67" s="3"/>
      <c r="J67" s="3"/>
      <c r="K67" s="90"/>
      <c r="O67" s="37" t="s">
        <v>536</v>
      </c>
      <c r="P67" s="7">
        <f>IF(ISERROR(SUMPRODUCT(($J$4:$J$190=O67)*($D$4:$D$190))),"",SUMPRODUCT($D$4:$D$190=O67)*($D$4:$D$190))</f>
        <v>0</v>
      </c>
      <c r="R67" t="str">
        <f>'LISTE ANA'!N67</f>
        <v>PPF.BB(Pole Bodyboard Aquitaine)</v>
      </c>
      <c r="S67" s="7">
        <f t="shared" si="4"/>
        <v>0</v>
      </c>
    </row>
    <row r="68" spans="1:19">
      <c r="B68" s="61"/>
      <c r="K68" s="90"/>
      <c r="O68" t="s">
        <v>537</v>
      </c>
      <c r="P68" s="7">
        <f>IF(ISERROR(SUMPRODUCT(($J$4:$J$190=O68)*($D$4:$D$190))),"",SUMPRODUCT($D$4:$D$190=O68)*($D$4:$D$190))</f>
        <v>0</v>
      </c>
      <c r="R68" t="str">
        <f>'LISTE ANA'!N68</f>
        <v>PPF.CRE(Projet de performance fédéral Rass Elite)</v>
      </c>
      <c r="S68" s="7">
        <f t="shared" si="4"/>
        <v>0</v>
      </c>
    </row>
    <row r="69" spans="1:19">
      <c r="B69" s="61"/>
      <c r="K69" s="90"/>
      <c r="O69" t="s">
        <v>492</v>
      </c>
      <c r="P69" s="7">
        <f>IF(ISERROR(SUMPRODUCT(($J$4:$J$190=O69)*($D$4:$D$190))),"",SUMPRODUCT($D$4:$D$190=O69)*($D$4:$D$190))</f>
        <v>0</v>
      </c>
      <c r="R69" t="str">
        <f>'LISTE ANA'!N69</f>
        <v/>
      </c>
      <c r="S69" s="7">
        <f t="shared" ref="S69:S71" si="11">IF(ISERROR(SUMPRODUCT(($I$4:$I$190=R69)*($D$4:$D$190))),"",SUMPRODUCT($I$4:$I$190=R69)*($D$4:$D$190))</f>
        <v>0</v>
      </c>
    </row>
    <row r="70" spans="1:19">
      <c r="B70" s="61"/>
      <c r="K70" s="90"/>
      <c r="O70" t="s">
        <v>491</v>
      </c>
      <c r="P70" s="7">
        <f>IF(ISERROR(SUMPRODUCT(($J$4:$J$190=O70)*($D$4:$D$190))),"",SUMPRODUCT($D$4:$D$190=O70)*($D$4:$D$190))</f>
        <v>0</v>
      </c>
      <c r="R70" t="str">
        <f>'LISTE ANA'!N70</f>
        <v/>
      </c>
      <c r="S70" s="7">
        <f t="shared" si="11"/>
        <v>0</v>
      </c>
    </row>
    <row r="71" spans="1:19">
      <c r="B71" s="61"/>
      <c r="K71" s="90"/>
      <c r="O71" t="s">
        <v>538</v>
      </c>
      <c r="P71" s="7">
        <f>IF(ISERROR(SUMPRODUCT(($J$4:$J$190=O71)*($D$4:$D$190))),"",SUMPRODUCT($D$4:$D$190=O71)*($D$4:$D$190))</f>
        <v>0</v>
      </c>
      <c r="R71" t="str">
        <f>'LISTE ANA'!N71</f>
        <v>PRE2(Accompagnement sanitaire)</v>
      </c>
      <c r="S71" s="7">
        <f t="shared" si="11"/>
        <v>0</v>
      </c>
    </row>
    <row r="72" spans="1:19">
      <c r="B72" s="61"/>
      <c r="K72" s="90"/>
      <c r="O72" t="s">
        <v>432</v>
      </c>
      <c r="P72" s="7">
        <f>IF(ISERROR(SUMPRODUCT(($J$4:$J$190=O72)*($D$4:$D$190))),"",SUMPRODUCT($D$4:$D$190=O72)*($D$4:$D$190))</f>
        <v>0</v>
      </c>
    </row>
    <row r="73" spans="1:19">
      <c r="B73" s="61"/>
      <c r="K73" s="90"/>
      <c r="O73" t="s">
        <v>539</v>
      </c>
      <c r="P73" s="7">
        <f>IF(ISERROR(SUMPRODUCT(($J$4:$J$190=O73)*($D$4:$D$190))),"",SUMPRODUCT($D$4:$D$190=O73)*($D$4:$D$190))</f>
        <v>0</v>
      </c>
    </row>
    <row r="74" spans="1:19">
      <c r="B74" s="61"/>
      <c r="K74" s="90"/>
      <c r="O74" t="s">
        <v>540</v>
      </c>
      <c r="P74" s="7">
        <f>IF(ISERROR(SUMPRODUCT(($J$4:$J$190=O74)*($D$4:$D$190))),"",SUMPRODUCT($D$4:$D$190=O74)*($D$4:$D$190))</f>
        <v>0</v>
      </c>
    </row>
    <row r="75" spans="1:19">
      <c r="B75" s="61"/>
      <c r="K75" s="90"/>
      <c r="O75" t="s">
        <v>541</v>
      </c>
      <c r="P75" s="7">
        <f>IF(ISERROR(SUMPRODUCT(($J$4:$J$190=O75)*($D$4:$D$190))),"",SUMPRODUCT($D$4:$D$190=O75)*($D$4:$D$190))</f>
        <v>0</v>
      </c>
    </row>
    <row r="76" spans="1:19">
      <c r="B76" s="61"/>
      <c r="K76" s="90"/>
      <c r="O76" t="s">
        <v>542</v>
      </c>
      <c r="P76" s="7">
        <f>IF(ISERROR(SUMPRODUCT(($J$4:$J$190=O76)*($D$4:$D$190))),"",SUMPRODUCT($D$4:$D$190=O76)*($D$4:$D$190))</f>
        <v>0</v>
      </c>
    </row>
    <row r="77" spans="1:19">
      <c r="B77" s="61"/>
      <c r="K77" s="90"/>
      <c r="O77" t="s">
        <v>426</v>
      </c>
      <c r="P77" s="7">
        <f>IF(ISERROR(SUMPRODUCT(($J$4:$J$190=O77)*($D$4:$D$190))),"",SUMPRODUCT($D$4:$D$190=O77)*($D$4:$D$190))</f>
        <v>0</v>
      </c>
    </row>
    <row r="78" spans="1:19">
      <c r="B78" s="61"/>
      <c r="K78" s="90"/>
      <c r="O78" t="s">
        <v>543</v>
      </c>
      <c r="P78" s="7">
        <f>IF(ISERROR(SUMPRODUCT(($J$4:$J$190=O78)*($D$4:$D$190))),"",SUMPRODUCT($D$4:$D$190=O78)*($D$4:$D$190))</f>
        <v>0</v>
      </c>
    </row>
    <row r="79" spans="1:19">
      <c r="B79" s="61"/>
      <c r="K79" s="90"/>
      <c r="O79" t="s">
        <v>544</v>
      </c>
      <c r="P79" s="7">
        <f>IF(ISERROR(SUMPRODUCT(($J$4:$J$190=O79)*($D$4:$D$190))),"",SUMPRODUCT($D$4:$D$190=O79)*($D$4:$D$190))</f>
        <v>0</v>
      </c>
    </row>
    <row r="80" spans="1:19">
      <c r="B80" s="61"/>
      <c r="K80" s="90"/>
      <c r="O80" t="s">
        <v>423</v>
      </c>
      <c r="P80" s="7">
        <f>IF(ISERROR(SUMPRODUCT(($J$4:$J$190=O80)*($D$4:$D$190))),"",SUMPRODUCT($D$4:$D$190=O80)*($D$4:$D$190))</f>
        <v>0</v>
      </c>
    </row>
    <row r="81" spans="2:16">
      <c r="B81" s="61"/>
      <c r="K81" s="90"/>
      <c r="O81" t="s">
        <v>445</v>
      </c>
      <c r="P81" s="7">
        <f>IF(ISERROR(SUMPRODUCT(($J$4:$J$190=O81)*($D$4:$D$190))),"",SUMPRODUCT($D$4:$D$190=O81)*($D$4:$D$190))</f>
        <v>0</v>
      </c>
    </row>
    <row r="82" spans="2:16">
      <c r="B82" s="61"/>
      <c r="K82" s="90"/>
      <c r="O82" t="s">
        <v>545</v>
      </c>
      <c r="P82" s="7">
        <f>IF(ISERROR(SUMPRODUCT(($J$4:$J$190=O82)*($D$4:$D$190))),"",SUMPRODUCT($D$4:$D$190=O82)*($D$4:$D$190))</f>
        <v>0</v>
      </c>
    </row>
    <row r="83" spans="2:16">
      <c r="B83" s="61"/>
      <c r="K83" s="90"/>
      <c r="O83" t="s">
        <v>442</v>
      </c>
      <c r="P83" s="7">
        <f>IF(ISERROR(SUMPRODUCT(($J$4:$J$190=O83)*($D$4:$D$190))),"",SUMPRODUCT($D$4:$D$190=O83)*($D$4:$D$190))</f>
        <v>0</v>
      </c>
    </row>
    <row r="84" spans="2:16">
      <c r="B84" s="61"/>
      <c r="K84" s="90"/>
      <c r="O84" t="s">
        <v>546</v>
      </c>
      <c r="P84" s="7">
        <f>IF(ISERROR(SUMPRODUCT(($J$4:$J$190=O84)*($D$4:$D$190))),"",SUMPRODUCT($D$4:$D$190=O84)*($D$4:$D$190))</f>
        <v>0</v>
      </c>
    </row>
    <row r="85" spans="2:16">
      <c r="B85" s="61"/>
      <c r="K85" s="90"/>
      <c r="O85" t="s">
        <v>547</v>
      </c>
      <c r="P85" s="7">
        <f>IF(ISERROR(SUMPRODUCT(($J$4:$J$190=O85)*($D$4:$D$190))),"",SUMPRODUCT($D$4:$D$190=O85)*($D$4:$D$190))</f>
        <v>0</v>
      </c>
    </row>
    <row r="86" spans="2:16">
      <c r="B86" s="61"/>
      <c r="K86" s="90"/>
      <c r="O86" t="s">
        <v>548</v>
      </c>
      <c r="P86" s="7">
        <f>IF(ISERROR(SUMPRODUCT(($J$4:$J$190=O86)*($D$4:$D$190))),"",SUMPRODUCT($D$4:$D$190=O86)*($D$4:$D$190))</f>
        <v>0</v>
      </c>
    </row>
    <row r="87" spans="2:16">
      <c r="B87" s="61"/>
      <c r="K87" s="90"/>
    </row>
    <row r="88" spans="2:16">
      <c r="B88" s="61"/>
      <c r="K88" s="90"/>
    </row>
    <row r="89" spans="2:16">
      <c r="B89" s="61"/>
      <c r="K89" s="90"/>
    </row>
    <row r="90" spans="2:16">
      <c r="B90" s="61"/>
      <c r="K90" s="90"/>
    </row>
    <row r="91" spans="2:16">
      <c r="B91" s="61"/>
      <c r="K91" s="90"/>
    </row>
    <row r="92" spans="2:16">
      <c r="B92" s="61"/>
      <c r="K92" s="90"/>
    </row>
    <row r="93" spans="2:16">
      <c r="B93" s="61"/>
      <c r="K93" s="90"/>
    </row>
    <row r="94" spans="2:16">
      <c r="B94" s="61"/>
      <c r="K94" s="90"/>
    </row>
    <row r="95" spans="2:16">
      <c r="B95" s="61"/>
      <c r="K95" s="90"/>
    </row>
    <row r="96" spans="2:16">
      <c r="B96" s="61"/>
      <c r="K96" s="90"/>
    </row>
    <row r="97" spans="2:11">
      <c r="B97" s="61"/>
      <c r="K97" s="90"/>
    </row>
    <row r="98" spans="2:11">
      <c r="B98" s="61"/>
      <c r="K98" s="90"/>
    </row>
    <row r="99" spans="2:11">
      <c r="B99" s="61"/>
      <c r="K99" s="90"/>
    </row>
    <row r="100" spans="2:11">
      <c r="B100" s="61"/>
      <c r="K100" s="90"/>
    </row>
    <row r="101" spans="2:11">
      <c r="B101" s="61"/>
      <c r="K101" s="90"/>
    </row>
    <row r="102" spans="2:11">
      <c r="B102" s="61"/>
      <c r="K102" s="90"/>
    </row>
    <row r="103" spans="2:11">
      <c r="B103" s="61"/>
      <c r="K103" s="90"/>
    </row>
    <row r="104" spans="2:11">
      <c r="B104" s="61"/>
      <c r="K104" s="90"/>
    </row>
    <row r="105" spans="2:11">
      <c r="B105" s="61"/>
      <c r="K105" s="90"/>
    </row>
    <row r="106" spans="2:11">
      <c r="B106" s="61"/>
      <c r="K106" s="90"/>
    </row>
    <row r="107" spans="2:11">
      <c r="B107" s="61"/>
      <c r="K107" s="90"/>
    </row>
    <row r="108" spans="2:11">
      <c r="B108" s="61"/>
      <c r="K108" s="90"/>
    </row>
    <row r="109" spans="2:11">
      <c r="B109" s="61"/>
      <c r="K109" s="90"/>
    </row>
    <row r="110" spans="2:11">
      <c r="B110" s="61"/>
      <c r="K110" s="90"/>
    </row>
    <row r="111" spans="2:11">
      <c r="B111" s="61"/>
      <c r="K111" s="90"/>
    </row>
    <row r="112" spans="2:11">
      <c r="B112" s="61"/>
      <c r="K112" s="90"/>
    </row>
    <row r="113" spans="2:11">
      <c r="B113" s="61"/>
      <c r="K113" s="90"/>
    </row>
    <row r="114" spans="2:11">
      <c r="B114" s="61"/>
      <c r="K114" s="90"/>
    </row>
    <row r="115" spans="2:11">
      <c r="B115" s="61"/>
      <c r="K115" s="90"/>
    </row>
    <row r="116" spans="2:11">
      <c r="B116" s="61"/>
      <c r="K116" s="90"/>
    </row>
    <row r="117" spans="2:11">
      <c r="B117" s="61"/>
      <c r="K117" s="90"/>
    </row>
    <row r="118" spans="2:11">
      <c r="B118" s="61"/>
      <c r="K118" s="90"/>
    </row>
    <row r="119" spans="2:11">
      <c r="B119" s="61"/>
      <c r="K119" s="90"/>
    </row>
    <row r="120" spans="2:11">
      <c r="B120" s="61"/>
      <c r="K120" s="90"/>
    </row>
    <row r="121" spans="2:11">
      <c r="B121" s="61"/>
      <c r="K121" s="90"/>
    </row>
    <row r="122" spans="2:11">
      <c r="B122" s="61"/>
      <c r="K122" s="90"/>
    </row>
    <row r="123" spans="2:11">
      <c r="B123" s="61"/>
      <c r="K123" s="90"/>
    </row>
    <row r="124" spans="2:11">
      <c r="B124" s="61"/>
      <c r="K124" s="90"/>
    </row>
    <row r="125" spans="2:11">
      <c r="B125" s="61"/>
      <c r="K125" s="90"/>
    </row>
    <row r="126" spans="2:11">
      <c r="B126" s="61"/>
      <c r="K126" s="90"/>
    </row>
    <row r="127" spans="2:11">
      <c r="B127" s="61"/>
      <c r="K127" s="90"/>
    </row>
    <row r="128" spans="2:11">
      <c r="B128" s="61"/>
      <c r="K128" s="90"/>
    </row>
    <row r="129" spans="2:11">
      <c r="B129" s="61"/>
      <c r="K129" s="90"/>
    </row>
    <row r="130" spans="2:11">
      <c r="B130" s="61"/>
      <c r="K130" s="90"/>
    </row>
    <row r="131" spans="2:11">
      <c r="B131" s="61"/>
      <c r="K131" s="90"/>
    </row>
    <row r="132" spans="2:11">
      <c r="B132" s="61"/>
      <c r="K132" s="90"/>
    </row>
    <row r="133" spans="2:11">
      <c r="B133" s="61"/>
      <c r="K133" s="90"/>
    </row>
    <row r="134" spans="2:11">
      <c r="B134" s="61"/>
      <c r="K134" s="90"/>
    </row>
    <row r="135" spans="2:11">
      <c r="B135" s="61"/>
      <c r="K135" s="90"/>
    </row>
    <row r="136" spans="2:11">
      <c r="B136" s="61"/>
      <c r="K136" s="90"/>
    </row>
    <row r="137" spans="2:11">
      <c r="B137" s="61"/>
      <c r="K137" s="90"/>
    </row>
    <row r="138" spans="2:11">
      <c r="B138" s="61"/>
      <c r="K138" s="90"/>
    </row>
    <row r="139" spans="2:11">
      <c r="B139" s="61"/>
      <c r="K139" s="90"/>
    </row>
    <row r="140" spans="2:11">
      <c r="B140" s="61"/>
      <c r="K140" s="90"/>
    </row>
    <row r="141" spans="2:11">
      <c r="B141" s="61"/>
      <c r="K141" s="90"/>
    </row>
    <row r="142" spans="2:11">
      <c r="B142" s="61"/>
      <c r="K142" s="90"/>
    </row>
    <row r="143" spans="2:11">
      <c r="B143" s="61"/>
      <c r="K143" s="90"/>
    </row>
    <row r="144" spans="2:11">
      <c r="B144" s="61"/>
      <c r="K144" s="90"/>
    </row>
    <row r="145" spans="2:11">
      <c r="B145" s="61"/>
      <c r="K145" s="90"/>
    </row>
    <row r="146" spans="2:11">
      <c r="B146" s="61"/>
      <c r="K146" s="90"/>
    </row>
    <row r="147" spans="2:11">
      <c r="B147" s="61"/>
      <c r="K147" s="90"/>
    </row>
    <row r="148" spans="2:11">
      <c r="B148" s="61"/>
      <c r="K148" s="90"/>
    </row>
    <row r="149" spans="2:11">
      <c r="B149" s="61"/>
      <c r="K149" s="90"/>
    </row>
    <row r="150" spans="2:11">
      <c r="B150" s="61"/>
      <c r="K150" s="90"/>
    </row>
    <row r="151" spans="2:11">
      <c r="B151" s="61"/>
      <c r="K151" s="90"/>
    </row>
    <row r="152" spans="2:11">
      <c r="B152" s="61"/>
      <c r="K152" s="90"/>
    </row>
    <row r="153" spans="2:11">
      <c r="B153" s="61"/>
      <c r="K153" s="90"/>
    </row>
    <row r="154" spans="2:11">
      <c r="B154" s="61"/>
      <c r="K154" s="90"/>
    </row>
    <row r="155" spans="2:11">
      <c r="B155" s="61"/>
      <c r="K155" s="90"/>
    </row>
    <row r="156" spans="2:11">
      <c r="B156" s="61"/>
      <c r="K156" s="90"/>
    </row>
    <row r="157" spans="2:11">
      <c r="B157" s="61"/>
      <c r="K157" s="90"/>
    </row>
    <row r="158" spans="2:11">
      <c r="B158" s="61"/>
      <c r="K158" s="90"/>
    </row>
    <row r="159" spans="2:11">
      <c r="B159" s="61"/>
      <c r="K159" s="90"/>
    </row>
    <row r="160" spans="2:11">
      <c r="B160" s="61"/>
      <c r="K160" s="90"/>
    </row>
    <row r="161" spans="2:11">
      <c r="B161" s="61"/>
      <c r="K161" s="90"/>
    </row>
    <row r="162" spans="2:11">
      <c r="B162" s="61"/>
      <c r="K162" s="90"/>
    </row>
    <row r="163" spans="2:11">
      <c r="B163" s="61"/>
      <c r="K163" s="90"/>
    </row>
    <row r="164" spans="2:11">
      <c r="B164" s="61"/>
      <c r="K164" s="90"/>
    </row>
    <row r="165" spans="2:11">
      <c r="B165" s="61"/>
      <c r="K165" s="90"/>
    </row>
    <row r="166" spans="2:11">
      <c r="B166" s="61"/>
      <c r="K166" s="90"/>
    </row>
    <row r="167" spans="2:11">
      <c r="B167" s="61"/>
      <c r="K167" s="90"/>
    </row>
    <row r="168" spans="2:11">
      <c r="B168" s="61"/>
      <c r="K168" s="90"/>
    </row>
    <row r="169" spans="2:11">
      <c r="B169" s="61"/>
      <c r="K169" s="90"/>
    </row>
    <row r="170" spans="2:11">
      <c r="B170" s="61"/>
      <c r="K170" s="90"/>
    </row>
    <row r="171" spans="2:11">
      <c r="B171" s="61"/>
      <c r="K171" s="90"/>
    </row>
    <row r="172" spans="2:11">
      <c r="B172" s="61"/>
      <c r="K172" s="90"/>
    </row>
    <row r="173" spans="2:11">
      <c r="B173" s="61"/>
      <c r="K173" s="90"/>
    </row>
    <row r="174" spans="2:11">
      <c r="B174" s="61"/>
      <c r="K174" s="90"/>
    </row>
    <row r="175" spans="2:11">
      <c r="B175" s="61"/>
      <c r="K175" s="90"/>
    </row>
    <row r="176" spans="2:11">
      <c r="B176" s="61"/>
      <c r="K176" s="90"/>
    </row>
    <row r="177" spans="2:11">
      <c r="B177" s="61"/>
      <c r="K177" s="90"/>
    </row>
    <row r="178" spans="2:11">
      <c r="B178" s="61"/>
      <c r="K178" s="90"/>
    </row>
    <row r="179" spans="2:11">
      <c r="B179" s="61"/>
      <c r="K179" s="90"/>
    </row>
    <row r="180" spans="2:11">
      <c r="B180" s="61"/>
      <c r="K180" s="90"/>
    </row>
    <row r="181" spans="2:11">
      <c r="B181" s="61"/>
      <c r="K181" s="90"/>
    </row>
    <row r="182" spans="2:11">
      <c r="B182" s="61"/>
      <c r="K182" s="90"/>
    </row>
    <row r="183" spans="2:11">
      <c r="B183" s="61"/>
      <c r="K183" s="90"/>
    </row>
    <row r="184" spans="2:11">
      <c r="B184" s="61"/>
      <c r="K184" s="90"/>
    </row>
    <row r="185" spans="2:11">
      <c r="B185" s="61"/>
      <c r="K185" s="90"/>
    </row>
    <row r="186" spans="2:11">
      <c r="B186" s="61"/>
      <c r="K186" s="90"/>
    </row>
    <row r="187" spans="2:11">
      <c r="B187" s="61"/>
      <c r="K187" s="90"/>
    </row>
    <row r="188" spans="2:11">
      <c r="B188" s="61"/>
      <c r="K188" s="90"/>
    </row>
    <row r="189" spans="2:11">
      <c r="B189" s="61"/>
      <c r="K189" s="90"/>
    </row>
    <row r="190" spans="2:11">
      <c r="B190" s="61"/>
      <c r="K190" s="90"/>
    </row>
    <row r="191" spans="2:11">
      <c r="B191" s="61"/>
      <c r="K191" s="90"/>
    </row>
    <row r="192" spans="2:11">
      <c r="B192" s="61"/>
      <c r="K192" s="90"/>
    </row>
    <row r="193" spans="2:11">
      <c r="B193" s="61"/>
      <c r="K193" s="90"/>
    </row>
    <row r="194" spans="2:11">
      <c r="B194" s="61"/>
      <c r="K194" s="90"/>
    </row>
    <row r="195" spans="2:11">
      <c r="B195" s="61"/>
      <c r="K195" s="90"/>
    </row>
    <row r="196" spans="2:11">
      <c r="B196" s="61"/>
      <c r="K196" s="90"/>
    </row>
    <row r="197" spans="2:11">
      <c r="B197" s="61"/>
      <c r="K197" s="90"/>
    </row>
    <row r="198" spans="2:11">
      <c r="B198" s="61"/>
      <c r="K198" s="90"/>
    </row>
    <row r="199" spans="2:11">
      <c r="B199" s="61"/>
      <c r="K199" s="90"/>
    </row>
    <row r="200" spans="2:11">
      <c r="B200" s="61"/>
      <c r="K200" s="90"/>
    </row>
    <row r="201" spans="2:11">
      <c r="B201" s="61"/>
      <c r="K201" s="90"/>
    </row>
    <row r="202" spans="2:11">
      <c r="B202" s="61"/>
      <c r="K202" s="90"/>
    </row>
    <row r="203" spans="2:11">
      <c r="B203" s="61"/>
      <c r="K203" s="90"/>
    </row>
    <row r="204" spans="2:11">
      <c r="B204" s="61"/>
      <c r="K204" s="90"/>
    </row>
    <row r="205" spans="2:11">
      <c r="B205" s="61"/>
      <c r="K205" s="90"/>
    </row>
    <row r="206" spans="2:11">
      <c r="B206" s="61"/>
      <c r="K206" s="90"/>
    </row>
    <row r="207" spans="2:11">
      <c r="B207" s="61"/>
      <c r="K207" s="90"/>
    </row>
    <row r="208" spans="2:11">
      <c r="B208" s="61"/>
      <c r="K208" s="90"/>
    </row>
    <row r="209" spans="2:11">
      <c r="B209" s="61"/>
      <c r="K209" s="90"/>
    </row>
    <row r="210" spans="2:11">
      <c r="B210" s="61"/>
      <c r="K210" s="90"/>
    </row>
    <row r="211" spans="2:11">
      <c r="B211" s="61"/>
      <c r="K211" s="90"/>
    </row>
    <row r="212" spans="2:11">
      <c r="B212" s="61"/>
      <c r="K212" s="90"/>
    </row>
    <row r="213" spans="2:11">
      <c r="B213" s="61"/>
      <c r="K213" s="90"/>
    </row>
    <row r="214" spans="2:11">
      <c r="B214" s="61"/>
      <c r="K214" s="90"/>
    </row>
    <row r="215" spans="2:11">
      <c r="B215" s="61"/>
      <c r="K215" s="90"/>
    </row>
    <row r="216" spans="2:11">
      <c r="B216" s="61"/>
      <c r="K216" s="90"/>
    </row>
    <row r="217" spans="2:11">
      <c r="B217" s="61"/>
      <c r="K217" s="90"/>
    </row>
    <row r="218" spans="2:11">
      <c r="B218" s="61"/>
      <c r="K218" s="90"/>
    </row>
    <row r="219" spans="2:11">
      <c r="B219" s="61"/>
      <c r="K219" s="90"/>
    </row>
    <row r="220" spans="2:11">
      <c r="B220" s="61"/>
      <c r="K220" s="90"/>
    </row>
    <row r="221" spans="2:11">
      <c r="B221" s="61"/>
      <c r="K221" s="90"/>
    </row>
    <row r="222" spans="2:11">
      <c r="B222" s="61"/>
      <c r="K222" s="90"/>
    </row>
    <row r="223" spans="2:11">
      <c r="B223" s="61"/>
      <c r="K223" s="90"/>
    </row>
    <row r="224" spans="2:11">
      <c r="B224" s="61"/>
      <c r="K224" s="90"/>
    </row>
    <row r="225" spans="2:11">
      <c r="B225" s="61"/>
      <c r="K225" s="90"/>
    </row>
    <row r="226" spans="2:11">
      <c r="B226" s="61"/>
      <c r="K226" s="90"/>
    </row>
    <row r="227" spans="2:11">
      <c r="B227" s="61"/>
      <c r="K227" s="90"/>
    </row>
    <row r="228" spans="2:11">
      <c r="B228" s="61"/>
      <c r="K228" s="90"/>
    </row>
    <row r="229" spans="2:11">
      <c r="B229" s="61"/>
    </row>
    <row r="230" spans="2:11">
      <c r="B230" s="61"/>
    </row>
    <row r="231" spans="2:11">
      <c r="B231" s="61"/>
    </row>
  </sheetData>
  <autoFilter ref="A3:J56"/>
  <mergeCells count="3">
    <mergeCell ref="A1:I1"/>
    <mergeCell ref="R1:T2"/>
    <mergeCell ref="O1:Q2"/>
  </mergeCells>
  <phoneticPr fontId="8" type="noConversion"/>
  <conditionalFormatting sqref="B38:B231">
    <cfRule type="containsText" dxfId="0" priority="6" operator="containsText" text="TOTAL">
      <formula>NOT(ISERROR(SEARCH("TOTAL",B38)))</formula>
    </cfRule>
  </conditionalFormatting>
  <pageMargins left="0.16" right="0.16" top="0.41000000000000009" bottom="0.41000000000000009" header="0.30000000000000004" footer="0.30000000000000004"/>
  <pageSetup paperSize="9" scale="58" fitToHeight="4" orientation="landscape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ANA'!$N$4:$N$71</xm:f>
          </x14:formula1>
          <xm:sqref>I4:I56</xm:sqref>
        </x14:dataValidation>
        <x14:dataValidation type="list" allowBlank="1" showInputMessage="1" showErrorMessage="1">
          <x14:formula1>
            <xm:f>TABLE!$A$2:$A$7</xm:f>
          </x14:formula1>
          <xm:sqref>B38:B231</xm:sqref>
        </x14:dataValidation>
        <x14:dataValidation type="list" allowBlank="1" showInputMessage="1" showErrorMessage="1">
          <x14:formula1>
            <xm:f>Fonctionnement!$L$4:$L$86</xm:f>
          </x14:formula1>
          <xm:sqref>J4:J56</xm:sqref>
        </x14:dataValidation>
        <x14:dataValidation type="list" allowBlank="1" showInputMessage="1" showErrorMessage="1">
          <x14:formula1>
            <xm:f>TABLE!$A$2:$A$6</xm:f>
          </x14:formula1>
          <xm:sqref>B4:B37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71"/>
  <sheetViews>
    <sheetView workbookViewId="0">
      <selection activeCell="N4" sqref="N4"/>
    </sheetView>
  </sheetViews>
  <sheetFormatPr baseColWidth="10" defaultRowHeight="15" x14ac:dyDescent="0"/>
  <cols>
    <col min="1" max="1" width="10.5" customWidth="1"/>
    <col min="4" max="4" width="16" customWidth="1"/>
    <col min="5" max="5" width="3" customWidth="1"/>
    <col min="6" max="10" width="10.83203125" customWidth="1"/>
    <col min="11" max="11" width="4.6640625" customWidth="1"/>
    <col min="12" max="13" width="10.83203125" customWidth="1"/>
  </cols>
  <sheetData>
    <row r="3" spans="1:15" ht="16" thickBot="1">
      <c r="A3" s="63" t="s">
        <v>374</v>
      </c>
      <c r="B3" s="63"/>
      <c r="C3" s="63"/>
      <c r="D3" s="3"/>
      <c r="E3" s="3"/>
      <c r="F3" s="3"/>
      <c r="G3" s="3"/>
      <c r="H3" s="3"/>
      <c r="I3" s="3"/>
      <c r="J3" s="3"/>
      <c r="K3" s="3"/>
      <c r="L3" s="3"/>
      <c r="M3" s="3"/>
      <c r="N3" s="63" t="s">
        <v>375</v>
      </c>
      <c r="O3" s="63"/>
    </row>
    <row r="4" spans="1:15">
      <c r="A4" s="40" t="s">
        <v>73</v>
      </c>
      <c r="B4" s="41" t="s">
        <v>34</v>
      </c>
      <c r="C4" s="2"/>
      <c r="D4" s="2"/>
      <c r="E4" t="s">
        <v>99</v>
      </c>
      <c r="F4" t="str">
        <f>CONCATENATE(A4,E4,B4)</f>
        <v>AIDE HN  (Soutien aux sportifs)</v>
      </c>
      <c r="K4" t="s">
        <v>272</v>
      </c>
      <c r="L4" s="2" t="s">
        <v>273</v>
      </c>
      <c r="N4" t="str">
        <f>CONCATENATE(A4,B4)</f>
        <v>AIDE HN(Soutien aux sportifs)</v>
      </c>
    </row>
    <row r="5" spans="1:15">
      <c r="A5" s="42" t="s">
        <v>0</v>
      </c>
      <c r="B5" s="43" t="s">
        <v>50</v>
      </c>
      <c r="C5" s="2"/>
      <c r="D5" s="2"/>
      <c r="E5" t="s">
        <v>99</v>
      </c>
      <c r="F5" t="str">
        <f>CONCATENATE(A5,E5,B5)</f>
        <v>COLL  (Colloques cadres techniques)</v>
      </c>
      <c r="K5" t="s">
        <v>272</v>
      </c>
      <c r="L5" s="2" t="s">
        <v>274</v>
      </c>
      <c r="N5" t="str">
        <f t="shared" ref="N5:N68" si="0">CONCATENATE(A5,B5)</f>
        <v>COLL(Colloques cadres techniques)</v>
      </c>
    </row>
    <row r="6" spans="1:15">
      <c r="A6" s="42" t="s">
        <v>15</v>
      </c>
      <c r="B6" s="43" t="s">
        <v>51</v>
      </c>
      <c r="C6" s="2"/>
      <c r="D6" s="2"/>
      <c r="E6" t="s">
        <v>99</v>
      </c>
      <c r="F6" t="str">
        <f>CONCATENATE(A6,E6,B6)</f>
        <v>COM  (Commissions Surf)</v>
      </c>
      <c r="K6" t="s">
        <v>272</v>
      </c>
      <c r="L6" s="2" t="s">
        <v>51</v>
      </c>
      <c r="N6" t="str">
        <f t="shared" si="0"/>
        <v>COM(Commissions Surf)</v>
      </c>
    </row>
    <row r="7" spans="1:15">
      <c r="A7" s="42" t="s">
        <v>1</v>
      </c>
      <c r="B7" s="43" t="s">
        <v>52</v>
      </c>
      <c r="C7" s="2"/>
      <c r="D7" s="2"/>
      <c r="E7" t="s">
        <v>99</v>
      </c>
      <c r="F7" t="str">
        <f>CONCATENATE(A7,E7,B7)</f>
        <v>COM SUP  (Commission SUP RACE)</v>
      </c>
      <c r="K7" t="s">
        <v>272</v>
      </c>
      <c r="L7" s="2" t="s">
        <v>276</v>
      </c>
      <c r="N7" t="str">
        <f t="shared" si="0"/>
        <v>COM SUP(Commission SUP RACE)</v>
      </c>
    </row>
    <row r="8" spans="1:15">
      <c r="A8" s="42" t="s">
        <v>16</v>
      </c>
      <c r="B8" s="43" t="s">
        <v>17</v>
      </c>
      <c r="C8" s="2"/>
      <c r="D8" s="2"/>
      <c r="E8" t="s">
        <v>99</v>
      </c>
      <c r="F8" t="str">
        <f>CONCATENATE(A8,E8,B8)</f>
        <v>COMBB   (Commission Bodyboard)</v>
      </c>
      <c r="K8" t="s">
        <v>272</v>
      </c>
      <c r="L8" s="2" t="s">
        <v>277</v>
      </c>
      <c r="N8" t="str">
        <f t="shared" si="0"/>
        <v>COMBB (Commission Bodyboard)</v>
      </c>
    </row>
    <row r="9" spans="1:15">
      <c r="A9" s="42" t="s">
        <v>18</v>
      </c>
      <c r="B9" s="43" t="s">
        <v>19</v>
      </c>
      <c r="C9" s="2"/>
      <c r="D9" s="2"/>
      <c r="E9" t="s">
        <v>99</v>
      </c>
      <c r="F9" t="str">
        <f>CONCATENATE(A9,E9,B9)</f>
        <v>COMBS   (Commission Bodysurf)</v>
      </c>
      <c r="K9" t="s">
        <v>272</v>
      </c>
      <c r="L9" s="2" t="s">
        <v>278</v>
      </c>
      <c r="N9" t="str">
        <f t="shared" si="0"/>
        <v>COMBS (Commission Bodysurf)</v>
      </c>
    </row>
    <row r="10" spans="1:15">
      <c r="A10" s="42" t="s">
        <v>20</v>
      </c>
      <c r="B10" s="43" t="s">
        <v>21</v>
      </c>
      <c r="C10" s="2"/>
      <c r="D10" s="2"/>
      <c r="E10" t="s">
        <v>99</v>
      </c>
      <c r="F10" t="str">
        <f>CONCATENATE(A10,E10,B10)</f>
        <v>COMDIV   (Commissions sportives divers)</v>
      </c>
      <c r="K10" t="s">
        <v>272</v>
      </c>
      <c r="L10" s="2" t="s">
        <v>279</v>
      </c>
      <c r="N10" t="str">
        <f t="shared" si="0"/>
        <v>COMDIV (Commissions sportives divers)</v>
      </c>
    </row>
    <row r="11" spans="1:15">
      <c r="A11" s="42" t="s">
        <v>2</v>
      </c>
      <c r="B11" s="43" t="s">
        <v>53</v>
      </c>
      <c r="C11" s="2"/>
      <c r="D11" s="2"/>
      <c r="E11" t="s">
        <v>99</v>
      </c>
      <c r="F11" t="str">
        <f>CONCATENATE(A11,E11,B11)</f>
        <v>COMDR  (Commission Drop Knee)</v>
      </c>
      <c r="K11" t="s">
        <v>272</v>
      </c>
      <c r="L11" s="2" t="s">
        <v>280</v>
      </c>
      <c r="N11" t="str">
        <f t="shared" si="0"/>
        <v>COMDR(Commission Drop Knee)</v>
      </c>
    </row>
    <row r="12" spans="1:15">
      <c r="A12" s="42" t="s">
        <v>22</v>
      </c>
      <c r="B12" s="43" t="s">
        <v>23</v>
      </c>
      <c r="C12" s="2"/>
      <c r="D12" s="2"/>
      <c r="E12" t="s">
        <v>99</v>
      </c>
      <c r="F12" t="str">
        <f>CONCATENATE(A12,E12,B12)</f>
        <v>COMKN   (Commission Kneeboard)</v>
      </c>
      <c r="K12" t="s">
        <v>272</v>
      </c>
      <c r="L12" s="2" t="s">
        <v>281</v>
      </c>
      <c r="N12" t="str">
        <f t="shared" si="0"/>
        <v>COMKN (Commission Kneeboard)</v>
      </c>
    </row>
    <row r="13" spans="1:15">
      <c r="A13" s="42" t="s">
        <v>446</v>
      </c>
      <c r="B13" s="43" t="s">
        <v>447</v>
      </c>
      <c r="C13" s="2"/>
      <c r="D13" s="2"/>
      <c r="E13" t="s">
        <v>99</v>
      </c>
      <c r="F13" t="str">
        <f>CONCATENATE(A13,E13,B13)</f>
        <v>COMLB  Commission Longboard/SUP/Tandem</v>
      </c>
      <c r="K13" t="s">
        <v>272</v>
      </c>
      <c r="L13" s="2" t="s">
        <v>282</v>
      </c>
      <c r="N13" t="str">
        <f t="shared" si="0"/>
        <v>COMLBCommission Longboard/SUP/Tandem</v>
      </c>
    </row>
    <row r="14" spans="1:15">
      <c r="A14" s="44" t="s">
        <v>24</v>
      </c>
      <c r="B14" s="45" t="s">
        <v>25</v>
      </c>
      <c r="C14" s="2"/>
      <c r="D14" s="2"/>
      <c r="E14" t="s">
        <v>99</v>
      </c>
      <c r="F14" t="str">
        <f>CONCATENATE(A14,E14,B14)</f>
        <v>COMSK   (Commission Skimboard)</v>
      </c>
      <c r="K14" t="s">
        <v>272</v>
      </c>
      <c r="L14" s="2" t="s">
        <v>54</v>
      </c>
      <c r="N14" t="str">
        <f t="shared" si="0"/>
        <v>COMSK (Commission Skimboard)</v>
      </c>
    </row>
    <row r="15" spans="1:15">
      <c r="A15" s="42" t="s">
        <v>3</v>
      </c>
      <c r="B15" s="43" t="s">
        <v>54</v>
      </c>
      <c r="C15" s="2"/>
      <c r="D15" s="2"/>
      <c r="E15" t="s">
        <v>99</v>
      </c>
      <c r="F15" t="str">
        <f>CONCATENATE(A15,E15,B15)</f>
        <v>DIVERS  (Poste Divers)</v>
      </c>
      <c r="K15" t="s">
        <v>272</v>
      </c>
      <c r="L15" s="2" t="s">
        <v>283</v>
      </c>
      <c r="N15" t="str">
        <f t="shared" si="0"/>
        <v>DIVERS(Poste Divers)</v>
      </c>
    </row>
    <row r="16" spans="1:15">
      <c r="A16" s="42" t="s">
        <v>35</v>
      </c>
      <c r="B16" s="43" t="s">
        <v>26</v>
      </c>
      <c r="C16" s="2"/>
      <c r="D16" s="2"/>
      <c r="E16" t="s">
        <v>99</v>
      </c>
      <c r="F16" t="str">
        <f>CONCATENATE(A16,E16,B16)</f>
        <v>FENTRAIN   (Formation entraineurs)</v>
      </c>
      <c r="K16" t="s">
        <v>272</v>
      </c>
      <c r="L16" s="2" t="s">
        <v>27</v>
      </c>
      <c r="N16" t="str">
        <f t="shared" si="0"/>
        <v>FENTRAIN (Formation entraineurs)</v>
      </c>
    </row>
    <row r="17" spans="1:14">
      <c r="A17" s="42" t="s">
        <v>36</v>
      </c>
      <c r="B17" s="43" t="s">
        <v>27</v>
      </c>
      <c r="C17" s="2"/>
      <c r="D17" s="2"/>
      <c r="E17" t="s">
        <v>99</v>
      </c>
      <c r="F17" t="str">
        <f>CONCATENATE(A17,E17,B17)</f>
        <v>FJUGES   (Formation Juges)</v>
      </c>
      <c r="K17" t="s">
        <v>272</v>
      </c>
      <c r="L17" s="2" t="s">
        <v>55</v>
      </c>
      <c r="N17" t="str">
        <f t="shared" si="0"/>
        <v>FJUGES (Formation Juges)</v>
      </c>
    </row>
    <row r="18" spans="1:14">
      <c r="A18" s="42" t="s">
        <v>37</v>
      </c>
      <c r="B18" s="43" t="s">
        <v>55</v>
      </c>
      <c r="C18" s="2"/>
      <c r="D18" s="2"/>
      <c r="E18" t="s">
        <v>99</v>
      </c>
      <c r="F18" t="str">
        <f>CONCATENATE(A18,E18,B18)</f>
        <v>FORM   (Formation BPJEPS)</v>
      </c>
      <c r="K18" t="s">
        <v>272</v>
      </c>
      <c r="L18" s="2" t="s">
        <v>275</v>
      </c>
      <c r="N18" t="str">
        <f t="shared" si="0"/>
        <v>FORM (Formation BPJEPS)</v>
      </c>
    </row>
    <row r="19" spans="1:14">
      <c r="A19" s="42" t="s">
        <v>38</v>
      </c>
      <c r="B19" s="43" t="s">
        <v>28</v>
      </c>
      <c r="C19" s="2"/>
      <c r="D19" s="2"/>
      <c r="E19" t="s">
        <v>99</v>
      </c>
      <c r="F19" t="str">
        <f>CONCATENATE(A19,E19,B19)</f>
        <v>GN10   (Relations internationales)</v>
      </c>
      <c r="K19" t="s">
        <v>272</v>
      </c>
      <c r="L19" s="2" t="s">
        <v>284</v>
      </c>
      <c r="N19" t="str">
        <f t="shared" si="0"/>
        <v>GN10 (Relations internationales)</v>
      </c>
    </row>
    <row r="20" spans="1:14">
      <c r="A20" s="42" t="s">
        <v>74</v>
      </c>
      <c r="B20" s="43" t="s">
        <v>29</v>
      </c>
      <c r="C20" s="2"/>
      <c r="D20" s="2"/>
      <c r="E20" t="s">
        <v>99</v>
      </c>
      <c r="F20" t="str">
        <f>CONCATENATE(A20,E20,B20)</f>
        <v>GN11  (Coopération bilatérale Japon)</v>
      </c>
      <c r="K20" t="s">
        <v>272</v>
      </c>
      <c r="L20" s="2" t="s">
        <v>285</v>
      </c>
      <c r="N20" t="str">
        <f t="shared" si="0"/>
        <v>GN11(Coopération bilatérale Japon)</v>
      </c>
    </row>
    <row r="21" spans="1:14">
      <c r="A21" s="42" t="s">
        <v>75</v>
      </c>
      <c r="B21" s="43" t="s">
        <v>30</v>
      </c>
      <c r="C21" s="2"/>
      <c r="D21" s="2"/>
      <c r="E21" t="s">
        <v>99</v>
      </c>
      <c r="F21" t="str">
        <f>CONCATENATE(A21,E21,B21)</f>
        <v>GN2   (Struct. territoriale et développement)</v>
      </c>
      <c r="K21" t="s">
        <v>272</v>
      </c>
      <c r="L21" s="2" t="s">
        <v>56</v>
      </c>
      <c r="N21" t="str">
        <f t="shared" si="0"/>
        <v>GN2 (Struct. territoriale et développement)</v>
      </c>
    </row>
    <row r="22" spans="1:14">
      <c r="A22" s="42" t="s">
        <v>76</v>
      </c>
      <c r="B22" s="43" t="s">
        <v>56</v>
      </c>
      <c r="C22" s="2"/>
      <c r="D22" s="2"/>
      <c r="E22" t="s">
        <v>99</v>
      </c>
      <c r="F22" t="str">
        <f>CONCATENATE(A22,E22,B22)</f>
        <v>GN4   (Handisurf)</v>
      </c>
      <c r="K22" t="s">
        <v>272</v>
      </c>
      <c r="L22" s="2" t="s">
        <v>57</v>
      </c>
      <c r="N22" t="str">
        <f t="shared" si="0"/>
        <v>GN4 (Handisurf)</v>
      </c>
    </row>
    <row r="23" spans="1:14">
      <c r="A23" s="42" t="s">
        <v>12</v>
      </c>
      <c r="B23" s="43" t="s">
        <v>57</v>
      </c>
      <c r="C23" s="2"/>
      <c r="D23" s="2"/>
      <c r="E23" t="s">
        <v>99</v>
      </c>
      <c r="F23" t="str">
        <f>CONCATENATE(A23,E23,B23)</f>
        <v>GN5  (Club SurfingFrance)</v>
      </c>
      <c r="K23" t="s">
        <v>272</v>
      </c>
      <c r="L23" s="2" t="s">
        <v>58</v>
      </c>
      <c r="N23" t="str">
        <f t="shared" si="0"/>
        <v>GN5(Club SurfingFrance)</v>
      </c>
    </row>
    <row r="24" spans="1:14">
      <c r="A24" s="42" t="s">
        <v>77</v>
      </c>
      <c r="B24" s="43" t="s">
        <v>58</v>
      </c>
      <c r="C24" s="2"/>
      <c r="D24" s="2"/>
      <c r="E24" t="s">
        <v>99</v>
      </c>
      <c r="F24" t="str">
        <f>CONCATENATE(A24,E24,B24)</f>
        <v>GN6   (Insertion)</v>
      </c>
      <c r="K24" t="s">
        <v>272</v>
      </c>
      <c r="L24" s="2" t="s">
        <v>286</v>
      </c>
      <c r="N24" t="str">
        <f t="shared" si="0"/>
        <v>GN6 (Insertion)</v>
      </c>
    </row>
    <row r="25" spans="1:14">
      <c r="A25" s="42" t="s">
        <v>4</v>
      </c>
      <c r="B25" s="43" t="s">
        <v>59</v>
      </c>
      <c r="C25" s="2"/>
      <c r="D25" s="2"/>
      <c r="E25" t="s">
        <v>99</v>
      </c>
      <c r="F25" t="str">
        <f>CONCATENATE(A25,E25,B25)</f>
        <v>GN8  (Plan de féminisation)</v>
      </c>
      <c r="K25" t="s">
        <v>272</v>
      </c>
      <c r="L25" s="2" t="s">
        <v>60</v>
      </c>
      <c r="N25" t="str">
        <f t="shared" si="0"/>
        <v>GN8(Plan de féminisation)</v>
      </c>
    </row>
    <row r="26" spans="1:14">
      <c r="A26" s="42" t="s">
        <v>78</v>
      </c>
      <c r="B26" s="43" t="s">
        <v>60</v>
      </c>
      <c r="C26" s="2"/>
      <c r="D26" s="2"/>
      <c r="E26" t="s">
        <v>99</v>
      </c>
      <c r="F26" t="str">
        <f>CONCATENATE(A26,E26,B26)</f>
        <v>GN9   (Ecosurf)</v>
      </c>
      <c r="K26" t="s">
        <v>272</v>
      </c>
      <c r="L26" s="2" t="s">
        <v>61</v>
      </c>
      <c r="N26" t="str">
        <f t="shared" si="0"/>
        <v>GN9 (Ecosurf)</v>
      </c>
    </row>
    <row r="27" spans="1:14">
      <c r="A27" s="42" t="s">
        <v>5</v>
      </c>
      <c r="B27" s="43" t="s">
        <v>61</v>
      </c>
      <c r="C27" s="2"/>
      <c r="D27" s="2"/>
      <c r="E27" t="s">
        <v>99</v>
      </c>
      <c r="F27" t="str">
        <f>CONCATENATE(A27,E27,B27)</f>
        <v>ISA  (ISA 2017)</v>
      </c>
      <c r="K27" t="s">
        <v>272</v>
      </c>
      <c r="L27" s="2" t="s">
        <v>31</v>
      </c>
      <c r="N27" t="str">
        <f t="shared" si="0"/>
        <v>ISA(ISA 2017)</v>
      </c>
    </row>
    <row r="28" spans="1:14">
      <c r="A28" s="42" t="s">
        <v>79</v>
      </c>
      <c r="B28" s="43" t="s">
        <v>31</v>
      </c>
      <c r="C28" s="2"/>
      <c r="D28" s="2"/>
      <c r="E28" t="s">
        <v>99</v>
      </c>
      <c r="F28" t="str">
        <f>CONCATENATE(A28,E28,B28)</f>
        <v>LAB  (Label EFS)</v>
      </c>
      <c r="K28" t="s">
        <v>272</v>
      </c>
      <c r="L28" s="2" t="s">
        <v>33</v>
      </c>
      <c r="N28" t="str">
        <f t="shared" si="0"/>
        <v>LAB(Label EFS)</v>
      </c>
    </row>
    <row r="29" spans="1:14">
      <c r="A29" s="42" t="s">
        <v>32</v>
      </c>
      <c r="B29" s="43" t="s">
        <v>33</v>
      </c>
      <c r="C29" s="2"/>
      <c r="D29" s="2"/>
      <c r="E29" t="s">
        <v>99</v>
      </c>
      <c r="F29" t="str">
        <f>CONCATENATE(A29,E29,B29)</f>
        <v>LAB2   (Label Club)</v>
      </c>
      <c r="K29" t="s">
        <v>272</v>
      </c>
      <c r="L29" s="2" t="s">
        <v>62</v>
      </c>
      <c r="N29" t="str">
        <f t="shared" si="0"/>
        <v>LAB2 (Label Club)</v>
      </c>
    </row>
    <row r="30" spans="1:14">
      <c r="A30" s="42" t="s">
        <v>6</v>
      </c>
      <c r="B30" s="43" t="s">
        <v>62</v>
      </c>
      <c r="C30" s="2"/>
      <c r="D30" s="2"/>
      <c r="E30" t="s">
        <v>99</v>
      </c>
      <c r="F30" t="str">
        <f>CONCATENATE(A30,E30,B30)</f>
        <v>LAB4  (Label loueur)</v>
      </c>
      <c r="K30" t="s">
        <v>272</v>
      </c>
      <c r="L30" s="2" t="s">
        <v>63</v>
      </c>
      <c r="N30" t="str">
        <f t="shared" si="0"/>
        <v>LAB4(Label loueur)</v>
      </c>
    </row>
    <row r="31" spans="1:14">
      <c r="A31" s="42" t="s">
        <v>80</v>
      </c>
      <c r="B31" s="43" t="s">
        <v>63</v>
      </c>
      <c r="C31" s="2"/>
      <c r="D31" s="2"/>
      <c r="E31" t="s">
        <v>99</v>
      </c>
      <c r="F31" t="str">
        <f>CONCATENATE(A31,E31,B31)</f>
        <v>LAB5  (Label Ville)</v>
      </c>
      <c r="K31" t="s">
        <v>272</v>
      </c>
      <c r="L31" s="2" t="s">
        <v>39</v>
      </c>
      <c r="N31" t="str">
        <f t="shared" si="0"/>
        <v>LAB5(Label Ville)</v>
      </c>
    </row>
    <row r="32" spans="1:14">
      <c r="A32" s="42" t="s">
        <v>81</v>
      </c>
      <c r="B32" s="43" t="s">
        <v>39</v>
      </c>
      <c r="C32" s="2"/>
      <c r="D32" s="2"/>
      <c r="E32" t="s">
        <v>99</v>
      </c>
      <c r="F32" t="str">
        <f>CONCATENATE(A32,E32,B32)</f>
        <v>LAB6  (LABEL EF SUP)</v>
      </c>
      <c r="K32" t="s">
        <v>272</v>
      </c>
      <c r="L32" s="2" t="s">
        <v>287</v>
      </c>
      <c r="N32" t="str">
        <f t="shared" si="0"/>
        <v>LAB6(LABEL EF SUP)</v>
      </c>
    </row>
    <row r="33" spans="1:14">
      <c r="A33" s="42" t="s">
        <v>82</v>
      </c>
      <c r="B33" s="43" t="s">
        <v>40</v>
      </c>
      <c r="C33" s="2"/>
      <c r="D33" s="2"/>
      <c r="E33" t="s">
        <v>99</v>
      </c>
      <c r="F33" t="str">
        <f>CONCATENATE(A33,E33,B33)</f>
        <v>P1  (Championnat du Monde Surf Open Japon)</v>
      </c>
      <c r="K33" t="s">
        <v>272</v>
      </c>
      <c r="L33" s="2" t="s">
        <v>41</v>
      </c>
      <c r="N33" t="str">
        <f t="shared" si="0"/>
        <v>P1(Championnat du Monde Surf Open Japon)</v>
      </c>
    </row>
    <row r="34" spans="1:14">
      <c r="A34" s="42" t="s">
        <v>83</v>
      </c>
      <c r="B34" s="43" t="s">
        <v>41</v>
      </c>
      <c r="C34" s="2"/>
      <c r="D34" s="2"/>
      <c r="E34" t="s">
        <v>99</v>
      </c>
      <c r="F34" t="str">
        <f>CONCATENATE(A34,E34,B34)</f>
        <v>P1.1  (Pôle France)</v>
      </c>
      <c r="K34" t="s">
        <v>272</v>
      </c>
      <c r="L34" s="2" t="s">
        <v>288</v>
      </c>
      <c r="N34" t="str">
        <f t="shared" si="0"/>
        <v>P1.1(Pôle France)</v>
      </c>
    </row>
    <row r="35" spans="1:14">
      <c r="A35" s="42" t="s">
        <v>7</v>
      </c>
      <c r="B35" s="43" t="s">
        <v>64</v>
      </c>
      <c r="C35" s="2"/>
      <c r="D35" s="2"/>
      <c r="E35" t="s">
        <v>99</v>
      </c>
      <c r="F35" t="str">
        <f>CONCATENATE(A35,E35,B35)</f>
        <v>P1.2  (Championnat du monde BB)</v>
      </c>
      <c r="K35" t="s">
        <v>272</v>
      </c>
      <c r="L35" s="2" t="s">
        <v>289</v>
      </c>
      <c r="N35" t="str">
        <f t="shared" si="0"/>
        <v>P1.2(Championnat du monde BB)</v>
      </c>
    </row>
    <row r="36" spans="1:14">
      <c r="A36" s="42" t="s">
        <v>448</v>
      </c>
      <c r="B36" s="46" t="s">
        <v>449</v>
      </c>
      <c r="C36" s="2"/>
      <c r="D36" s="2"/>
      <c r="E36" t="s">
        <v>99</v>
      </c>
      <c r="F36" t="str">
        <f>CONCATENATE(A36,E36,B36)</f>
        <v>P1.3  (Championnat du monde LB France)</v>
      </c>
      <c r="K36" t="s">
        <v>272</v>
      </c>
      <c r="L36" s="2" t="s">
        <v>290</v>
      </c>
      <c r="N36" t="str">
        <f t="shared" si="0"/>
        <v>P1.3(Championnat du monde LB France)</v>
      </c>
    </row>
    <row r="37" spans="1:14">
      <c r="A37" s="42" t="s">
        <v>42</v>
      </c>
      <c r="B37" s="43" t="s">
        <v>43</v>
      </c>
      <c r="C37" s="2"/>
      <c r="D37" s="2"/>
      <c r="E37" t="s">
        <v>99</v>
      </c>
      <c r="F37" t="str">
        <f>CONCATENATE(A37,E37,B37)</f>
        <v>P1.4   (Championnat du Monde Handi Californie)</v>
      </c>
      <c r="K37" t="s">
        <v>272</v>
      </c>
      <c r="L37" s="2" t="s">
        <v>44</v>
      </c>
      <c r="N37" t="str">
        <f t="shared" si="0"/>
        <v>P1.4 (Championnat du Monde Handi Californie)</v>
      </c>
    </row>
    <row r="38" spans="1:14">
      <c r="A38" s="42" t="s">
        <v>84</v>
      </c>
      <c r="B38" s="43" t="s">
        <v>44</v>
      </c>
      <c r="C38" s="2"/>
      <c r="D38" s="2"/>
      <c r="E38" t="s">
        <v>99</v>
      </c>
      <c r="F38" t="str">
        <f>CONCATENATE(A38,E38,B38)</f>
        <v>P1.5  (Gymnasiades Maroc)</v>
      </c>
      <c r="K38" t="s">
        <v>272</v>
      </c>
      <c r="L38" s="2" t="s">
        <v>291</v>
      </c>
      <c r="N38" t="str">
        <f t="shared" si="0"/>
        <v>P1.5(Gymnasiades Maroc)</v>
      </c>
    </row>
    <row r="39" spans="1:14">
      <c r="A39" s="42" t="s">
        <v>85</v>
      </c>
      <c r="B39" s="43" t="s">
        <v>45</v>
      </c>
      <c r="C39" s="2"/>
      <c r="D39" s="2"/>
      <c r="E39" t="s">
        <v>99</v>
      </c>
      <c r="F39" t="str">
        <f>CONCATENATE(A39,E39,B39)</f>
        <v>P11  (Plaquette règles sécurité surf)</v>
      </c>
      <c r="K39" t="s">
        <v>272</v>
      </c>
      <c r="L39" s="2" t="s">
        <v>292</v>
      </c>
      <c r="N39" t="str">
        <f t="shared" si="0"/>
        <v>P11(Plaquette règles sécurité surf)</v>
      </c>
    </row>
    <row r="40" spans="1:14">
      <c r="A40" s="42" t="s">
        <v>86</v>
      </c>
      <c r="B40" s="43" t="s">
        <v>46</v>
      </c>
      <c r="C40" s="2"/>
      <c r="D40" s="2"/>
      <c r="E40" t="s">
        <v>99</v>
      </c>
      <c r="F40" t="str">
        <f>CONCATENATE(A40,E40,B40)</f>
        <v>P2  (Championnat du Monde Juniors Californie)</v>
      </c>
      <c r="K40" t="s">
        <v>272</v>
      </c>
      <c r="L40" s="2" t="s">
        <v>293</v>
      </c>
      <c r="N40" t="str">
        <f t="shared" si="0"/>
        <v>P2(Championnat du Monde Juniors Californie)</v>
      </c>
    </row>
    <row r="41" spans="1:14">
      <c r="A41" s="42" t="s">
        <v>13</v>
      </c>
      <c r="B41" s="46" t="s">
        <v>450</v>
      </c>
      <c r="C41" s="2"/>
      <c r="D41" s="2"/>
      <c r="E41" t="s">
        <v>99</v>
      </c>
      <c r="F41" t="str">
        <f>CONCATENATE(A41,E41,B41)</f>
        <v>P2.1  (Championnat d'Europe Parasurf Portugal)</v>
      </c>
      <c r="K41" t="s">
        <v>272</v>
      </c>
      <c r="L41" s="2" t="s">
        <v>294</v>
      </c>
      <c r="N41" t="str">
        <f t="shared" si="0"/>
        <v>P2.1(Championnat d'Europe Parasurf Portugal)</v>
      </c>
    </row>
    <row r="42" spans="1:14">
      <c r="A42" s="42" t="s">
        <v>8</v>
      </c>
      <c r="B42" s="43" t="s">
        <v>65</v>
      </c>
      <c r="C42" s="2"/>
      <c r="D42" s="2"/>
      <c r="E42" t="s">
        <v>99</v>
      </c>
      <c r="F42" t="str">
        <f>CONCATENATE(A42,E42,B42)</f>
        <v>P2.5  (Championnat du monde SUP Chine)</v>
      </c>
      <c r="K42" t="s">
        <v>272</v>
      </c>
      <c r="L42" s="2" t="s">
        <v>295</v>
      </c>
      <c r="N42" t="str">
        <f t="shared" si="0"/>
        <v>P2.5(Championnat du monde SUP Chine)</v>
      </c>
    </row>
    <row r="43" spans="1:14">
      <c r="A43" s="42" t="s">
        <v>87</v>
      </c>
      <c r="B43" s="46" t="s">
        <v>47</v>
      </c>
      <c r="C43" s="2"/>
      <c r="D43" s="2"/>
      <c r="E43" t="s">
        <v>99</v>
      </c>
      <c r="F43" t="str">
        <f>CONCATENATE(A43,E43,B43)</f>
        <v>P3  (Championnat d'Europe Junior Portugal)</v>
      </c>
      <c r="K43" t="s">
        <v>272</v>
      </c>
      <c r="L43" s="2" t="s">
        <v>296</v>
      </c>
      <c r="N43" t="str">
        <f t="shared" si="0"/>
        <v>P3(Championnat d'Europe Junior Portugal)</v>
      </c>
    </row>
    <row r="44" spans="1:14">
      <c r="A44" s="47" t="s">
        <v>451</v>
      </c>
      <c r="B44" s="46" t="s">
        <v>452</v>
      </c>
      <c r="C44" s="2"/>
      <c r="D44" s="2"/>
      <c r="E44" t="s">
        <v>99</v>
      </c>
      <c r="F44" t="str">
        <f>CONCATENATE(A44,E44,B44)</f>
        <v>P3.1  (Championnat d'Europe Surf Open Portugal)</v>
      </c>
      <c r="K44" t="s">
        <v>272</v>
      </c>
      <c r="L44" s="2" t="s">
        <v>297</v>
      </c>
      <c r="N44" t="str">
        <f t="shared" si="0"/>
        <v>P3.1(Championnat d'Europe Surf Open Portugal)</v>
      </c>
    </row>
    <row r="45" spans="1:14" ht="16" thickBot="1">
      <c r="A45" s="48" t="s">
        <v>88</v>
      </c>
      <c r="B45" s="49" t="s">
        <v>48</v>
      </c>
      <c r="C45" s="2"/>
      <c r="D45" s="2"/>
      <c r="E45" t="s">
        <v>99</v>
      </c>
      <c r="F45" t="str">
        <f>CONCATENATE(A45,E45,B45)</f>
        <v>P3.5  (Championnat d'Europe SUP Italie)</v>
      </c>
      <c r="K45" t="s">
        <v>272</v>
      </c>
      <c r="L45" s="1" t="s">
        <v>298</v>
      </c>
      <c r="N45" t="str">
        <f t="shared" si="0"/>
        <v>P3.5(Championnat d'Europe SUP Italie)</v>
      </c>
    </row>
    <row r="46" spans="1:14">
      <c r="A46" s="50" t="s">
        <v>9</v>
      </c>
      <c r="B46" s="64" t="s">
        <v>66</v>
      </c>
      <c r="C46" s="65"/>
      <c r="D46" s="2"/>
      <c r="E46" t="s">
        <v>99</v>
      </c>
      <c r="F46" t="str">
        <f>CONCATENATE(A46,E46,B46)</f>
        <v>P4.1  (Championnat du monde BS)</v>
      </c>
      <c r="K46" t="s">
        <v>272</v>
      </c>
      <c r="L46" s="2" t="s">
        <v>299</v>
      </c>
      <c r="N46" t="str">
        <f t="shared" si="0"/>
        <v>P4.1(Championnat du monde BS)</v>
      </c>
    </row>
    <row r="47" spans="1:14">
      <c r="A47" s="50" t="s">
        <v>10</v>
      </c>
      <c r="B47" s="66" t="s">
        <v>67</v>
      </c>
      <c r="C47" s="67"/>
      <c r="D47" s="2"/>
      <c r="E47" t="s">
        <v>99</v>
      </c>
      <c r="F47" t="str">
        <f>CONCATENATE(A47,E47,B47)</f>
        <v>P4.2  (Championnat du monde Master)</v>
      </c>
      <c r="K47" t="s">
        <v>272</v>
      </c>
      <c r="L47" s="2" t="s">
        <v>300</v>
      </c>
      <c r="N47" t="str">
        <f t="shared" si="0"/>
        <v>P4.2(Championnat du monde Master)</v>
      </c>
    </row>
    <row r="48" spans="1:14">
      <c r="A48" s="50" t="s">
        <v>90</v>
      </c>
      <c r="B48" s="66" t="s">
        <v>68</v>
      </c>
      <c r="C48" s="67"/>
      <c r="D48" s="2"/>
      <c r="E48" t="s">
        <v>99</v>
      </c>
      <c r="F48" t="str">
        <f>CONCATENATE(A48,E48,B48)</f>
        <v>P4.4  (Stage national Capbreton)</v>
      </c>
      <c r="K48" t="s">
        <v>272</v>
      </c>
      <c r="L48" s="2" t="s">
        <v>301</v>
      </c>
      <c r="N48" t="str">
        <f t="shared" si="0"/>
        <v>P4.4(Stage national Capbreton)</v>
      </c>
    </row>
    <row r="49" spans="1:14">
      <c r="A49" s="50" t="s">
        <v>89</v>
      </c>
      <c r="B49" s="68" t="s">
        <v>453</v>
      </c>
      <c r="C49" s="69"/>
      <c r="D49" s="2"/>
      <c r="E49" t="s">
        <v>99</v>
      </c>
      <c r="F49" t="str">
        <f>CONCATENATE(A49,E49,B49)</f>
        <v>P4.5  (Stage national Af Sud Durban)</v>
      </c>
      <c r="K49" t="s">
        <v>272</v>
      </c>
      <c r="L49" s="2" t="s">
        <v>69</v>
      </c>
      <c r="N49" t="str">
        <f t="shared" si="0"/>
        <v>P4.5(Stage national Af Sud Durban)</v>
      </c>
    </row>
    <row r="50" spans="1:14">
      <c r="A50" s="50" t="s">
        <v>91</v>
      </c>
      <c r="B50" s="68" t="s">
        <v>454</v>
      </c>
      <c r="C50" s="69"/>
      <c r="D50" s="2"/>
      <c r="E50" t="s">
        <v>99</v>
      </c>
      <c r="F50" t="str">
        <f>CONCATENATE(A50,E50,B50)</f>
        <v>P4.6  (Stages de sélections LB,BB,SUP )</v>
      </c>
      <c r="K50" t="s">
        <v>272</v>
      </c>
      <c r="L50" s="2" t="s">
        <v>302</v>
      </c>
      <c r="N50" t="str">
        <f t="shared" si="0"/>
        <v>P4.6(Stages de sélections LB,BB,SUP )</v>
      </c>
    </row>
    <row r="51" spans="1:14">
      <c r="A51" s="50" t="s">
        <v>92</v>
      </c>
      <c r="B51" s="66" t="s">
        <v>455</v>
      </c>
      <c r="C51" s="67"/>
      <c r="D51" s="2"/>
      <c r="E51" t="s">
        <v>99</v>
      </c>
      <c r="F51" t="str">
        <f>CONCATENATE(A51,E51,B51)</f>
        <v>P5  (Suivi Médical et structuration)</v>
      </c>
      <c r="K51" t="s">
        <v>272</v>
      </c>
      <c r="L51" s="2" t="s">
        <v>303</v>
      </c>
      <c r="N51" t="str">
        <f t="shared" si="0"/>
        <v>P5(Suivi Médical et structuration)</v>
      </c>
    </row>
    <row r="52" spans="1:14">
      <c r="A52" s="51" t="s">
        <v>456</v>
      </c>
      <c r="B52" s="68" t="s">
        <v>457</v>
      </c>
      <c r="C52" s="69"/>
      <c r="D52" s="2"/>
      <c r="E52" t="s">
        <v>99</v>
      </c>
      <c r="F52" t="str">
        <f>CONCATENATE(A52,E52,B52)</f>
        <v>P7  (Beach Games San Diégo)</v>
      </c>
      <c r="K52" t="s">
        <v>272</v>
      </c>
      <c r="L52" s="2" t="s">
        <v>304</v>
      </c>
      <c r="N52" t="str">
        <f t="shared" si="0"/>
        <v>P7(Beach Games San Diégo)</v>
      </c>
    </row>
    <row r="53" spans="1:14">
      <c r="A53" s="50" t="s">
        <v>93</v>
      </c>
      <c r="B53" s="66" t="s">
        <v>70</v>
      </c>
      <c r="C53" s="67"/>
      <c r="D53" s="2"/>
      <c r="E53" t="s">
        <v>99</v>
      </c>
      <c r="F53" t="str">
        <f>CONCATENATE(A53,E53,B53)</f>
        <v>P8   (Championnat de france SURF)</v>
      </c>
      <c r="K53" t="s">
        <v>272</v>
      </c>
      <c r="L53" s="2" t="s">
        <v>305</v>
      </c>
      <c r="N53" t="str">
        <f t="shared" si="0"/>
        <v>P8 (Championnat de france SURF)</v>
      </c>
    </row>
    <row r="54" spans="1:14">
      <c r="A54" s="51" t="s">
        <v>458</v>
      </c>
      <c r="B54" s="68" t="s">
        <v>71</v>
      </c>
      <c r="C54" s="69"/>
      <c r="D54" s="2"/>
      <c r="E54" t="s">
        <v>99</v>
      </c>
      <c r="F54" t="str">
        <f>CONCATENATE(A54,E54,B54)</f>
        <v>P8.1  (Championnat France SUP RACE)</v>
      </c>
      <c r="K54" t="s">
        <v>272</v>
      </c>
      <c r="L54" s="2" t="s">
        <v>306</v>
      </c>
      <c r="N54" t="str">
        <f t="shared" si="0"/>
        <v>P8.1(Championnat France SUP RACE)</v>
      </c>
    </row>
    <row r="55" spans="1:14">
      <c r="A55" s="70" t="s">
        <v>11</v>
      </c>
      <c r="B55" s="71" t="s">
        <v>459</v>
      </c>
      <c r="C55" s="52" t="s">
        <v>460</v>
      </c>
      <c r="F55" t="str">
        <f>CONCATENATE(A55,E55,B55)</f>
        <v>P9(Matériel Equip Nat)</v>
      </c>
      <c r="N55" t="str">
        <f t="shared" si="0"/>
        <v>P9(Matériel Equip Nat)</v>
      </c>
    </row>
    <row r="56" spans="1:14">
      <c r="A56" s="70"/>
      <c r="B56" s="72"/>
      <c r="C56" s="52" t="s">
        <v>461</v>
      </c>
      <c r="F56" t="str">
        <f>CONCATENATE(A56,E56,B56)</f>
        <v/>
      </c>
      <c r="N56" t="str">
        <f t="shared" si="0"/>
        <v/>
      </c>
    </row>
    <row r="57" spans="1:14">
      <c r="A57" s="70"/>
      <c r="B57" s="72"/>
      <c r="C57" s="52" t="s">
        <v>462</v>
      </c>
      <c r="F57" t="str">
        <f>CONCATENATE(A57,E57,B57)</f>
        <v/>
      </c>
      <c r="N57" t="str">
        <f t="shared" si="0"/>
        <v/>
      </c>
    </row>
    <row r="58" spans="1:14">
      <c r="A58" s="70"/>
      <c r="B58" s="73"/>
      <c r="C58" s="52" t="s">
        <v>463</v>
      </c>
      <c r="F58" t="str">
        <f>CONCATENATE(A58,E58,B58)</f>
        <v/>
      </c>
      <c r="N58" t="str">
        <f t="shared" si="0"/>
        <v/>
      </c>
    </row>
    <row r="59" spans="1:14">
      <c r="A59" s="51" t="s">
        <v>14</v>
      </c>
      <c r="B59" s="68" t="s">
        <v>72</v>
      </c>
      <c r="C59" s="69"/>
      <c r="F59" t="str">
        <f>CONCATENATE(A59,E59,B59)</f>
        <v>P9.1(Rassemblement International Handi Surf)</v>
      </c>
      <c r="N59" t="str">
        <f t="shared" si="0"/>
        <v>P9.1(Rassemblement International Handi Surf)</v>
      </c>
    </row>
    <row r="60" spans="1:14">
      <c r="A60" s="51" t="s">
        <v>464</v>
      </c>
      <c r="B60" s="74" t="s">
        <v>465</v>
      </c>
      <c r="C60" s="75"/>
      <c r="F60" t="str">
        <f>CONCATENATE(A60,E60,B60)</f>
        <v>PPF.1(Form Prepa Mentale)</v>
      </c>
      <c r="N60" t="str">
        <f t="shared" si="0"/>
        <v>PPF.1(Form Prepa Mentale)</v>
      </c>
    </row>
    <row r="61" spans="1:14">
      <c r="A61" s="51" t="s">
        <v>466</v>
      </c>
      <c r="B61" s="68" t="s">
        <v>467</v>
      </c>
      <c r="C61" s="69"/>
      <c r="F61" t="str">
        <f>CONCATENATE(A61,E61,B61)</f>
        <v>PPF.2(Expertise Jugement)</v>
      </c>
      <c r="N61" t="str">
        <f t="shared" si="0"/>
        <v>PPF.2(Expertise Jugement)</v>
      </c>
    </row>
    <row r="62" spans="1:14">
      <c r="A62" s="51" t="s">
        <v>468</v>
      </c>
      <c r="B62" s="68" t="s">
        <v>469</v>
      </c>
      <c r="C62" s="69"/>
      <c r="F62" t="str">
        <f>CONCATENATE(A62,E62,B62)</f>
        <v>PPF.3(Recherche/Sout Vidéo)</v>
      </c>
      <c r="N62" t="str">
        <f t="shared" si="0"/>
        <v>PPF.3(Recherche/Sout Vidéo)</v>
      </c>
    </row>
    <row r="63" spans="1:14">
      <c r="A63" s="51" t="s">
        <v>470</v>
      </c>
      <c r="B63" s="68" t="s">
        <v>471</v>
      </c>
      <c r="C63" s="69"/>
      <c r="F63" t="str">
        <f>CONCATENATE(A63,E63,B63)</f>
        <v>PPF.4(Coll Entraineurs)</v>
      </c>
      <c r="N63" t="str">
        <f t="shared" si="0"/>
        <v>PPF.4(Coll Entraineurs)</v>
      </c>
    </row>
    <row r="64" spans="1:14">
      <c r="A64" s="51" t="s">
        <v>472</v>
      </c>
      <c r="B64" s="68" t="s">
        <v>473</v>
      </c>
      <c r="C64" s="69"/>
      <c r="F64" t="str">
        <f>CONCATENATE(A64,E64,B64)</f>
        <v>PPF.5(Implic Juges/classif Fed Intern)</v>
      </c>
      <c r="N64" t="str">
        <f t="shared" si="0"/>
        <v>PPF.5(Implic Juges/classif Fed Intern)</v>
      </c>
    </row>
    <row r="65" spans="1:14">
      <c r="A65" s="51" t="s">
        <v>474</v>
      </c>
      <c r="B65" s="68" t="s">
        <v>475</v>
      </c>
      <c r="C65" s="69"/>
      <c r="F65" t="str">
        <f>CONCATENATE(A65,E65,B65)</f>
        <v>PPF.6(Implic Entraineurs Tahiti)</v>
      </c>
      <c r="N65" t="str">
        <f t="shared" si="0"/>
        <v>PPF.6(Implic Entraineurs Tahiti)</v>
      </c>
    </row>
    <row r="66" spans="1:14">
      <c r="A66" s="51" t="s">
        <v>476</v>
      </c>
      <c r="B66" s="68" t="s">
        <v>477</v>
      </c>
      <c r="C66" s="69"/>
      <c r="F66" t="str">
        <f>CONCATENATE(A66,E66,B66)</f>
        <v>PPF.8(Suivi Pro Juniors)</v>
      </c>
      <c r="N66" t="str">
        <f t="shared" si="0"/>
        <v>PPF.8(Suivi Pro Juniors)</v>
      </c>
    </row>
    <row r="67" spans="1:14">
      <c r="A67" s="51" t="s">
        <v>478</v>
      </c>
      <c r="B67" s="76" t="s">
        <v>479</v>
      </c>
      <c r="C67" s="77"/>
      <c r="F67" t="str">
        <f>CONCATENATE(A67,E67,B67)</f>
        <v>PPF.BB(Pole Bodyboard Aquitaine)</v>
      </c>
      <c r="N67" t="str">
        <f t="shared" si="0"/>
        <v>PPF.BB(Pole Bodyboard Aquitaine)</v>
      </c>
    </row>
    <row r="68" spans="1:14">
      <c r="A68" s="70" t="s">
        <v>480</v>
      </c>
      <c r="B68" s="78" t="s">
        <v>481</v>
      </c>
      <c r="C68" s="52" t="s">
        <v>482</v>
      </c>
      <c r="F68" t="str">
        <f>CONCATENATE(A68,E68,B68)</f>
        <v>PPF.CRE(Projet de performance fédéral Rass Elite)</v>
      </c>
      <c r="N68" t="str">
        <f t="shared" si="0"/>
        <v>PPF.CRE(Projet de performance fédéral Rass Elite)</v>
      </c>
    </row>
    <row r="69" spans="1:14">
      <c r="A69" s="70"/>
      <c r="B69" s="79"/>
      <c r="C69" s="52" t="s">
        <v>483</v>
      </c>
      <c r="F69" t="str">
        <f>CONCATENATE(A69,E69,B69)</f>
        <v/>
      </c>
      <c r="N69" t="str">
        <f t="shared" ref="N69:N71" si="1">CONCATENATE(A69,B69)</f>
        <v/>
      </c>
    </row>
    <row r="70" spans="1:14">
      <c r="A70" s="70"/>
      <c r="B70" s="80"/>
      <c r="C70" s="52" t="s">
        <v>484</v>
      </c>
      <c r="F70" t="str">
        <f>CONCATENATE(A70,E70,B70)</f>
        <v/>
      </c>
      <c r="N70" t="str">
        <f t="shared" si="1"/>
        <v/>
      </c>
    </row>
    <row r="71" spans="1:14" ht="16" thickBot="1">
      <c r="A71" s="50" t="s">
        <v>94</v>
      </c>
      <c r="B71" s="81" t="s">
        <v>49</v>
      </c>
      <c r="C71" s="82"/>
      <c r="F71" t="str">
        <f>CONCATENATE(A71,E71,B71)</f>
        <v>PRE2(Accompagnement sanitaire)</v>
      </c>
      <c r="N71" t="str">
        <f t="shared" si="1"/>
        <v>PRE2(Accompagnement sanitaire)</v>
      </c>
    </row>
  </sheetData>
  <mergeCells count="25">
    <mergeCell ref="B66:C66"/>
    <mergeCell ref="B67:C67"/>
    <mergeCell ref="A68:A70"/>
    <mergeCell ref="B68:B70"/>
    <mergeCell ref="B71:C71"/>
    <mergeCell ref="B61:C61"/>
    <mergeCell ref="B62:C62"/>
    <mergeCell ref="B63:C63"/>
    <mergeCell ref="B64:C64"/>
    <mergeCell ref="B65:C65"/>
    <mergeCell ref="B54:C54"/>
    <mergeCell ref="A55:A58"/>
    <mergeCell ref="B55:B58"/>
    <mergeCell ref="B59:C59"/>
    <mergeCell ref="B60:C60"/>
    <mergeCell ref="B49:C49"/>
    <mergeCell ref="B50:C50"/>
    <mergeCell ref="B51:C51"/>
    <mergeCell ref="B52:C52"/>
    <mergeCell ref="B53:C53"/>
    <mergeCell ref="A3:C3"/>
    <mergeCell ref="N3:O3"/>
    <mergeCell ref="B46:C46"/>
    <mergeCell ref="B47:C47"/>
    <mergeCell ref="B48:C4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6"/>
  <sheetViews>
    <sheetView workbookViewId="0">
      <selection activeCell="L4" sqref="L4:L86"/>
    </sheetView>
  </sheetViews>
  <sheetFormatPr baseColWidth="10" defaultRowHeight="15" x14ac:dyDescent="0"/>
  <cols>
    <col min="1" max="1" width="10.83203125" style="3"/>
    <col min="2" max="2" width="53.83203125" customWidth="1"/>
    <col min="3" max="9" width="0" hidden="1" customWidth="1"/>
    <col min="10" max="10" width="20.5" hidden="1" customWidth="1"/>
    <col min="11" max="11" width="0" hidden="1" customWidth="1"/>
    <col min="12" max="12" width="28.5" customWidth="1"/>
  </cols>
  <sheetData>
    <row r="1" spans="1:12">
      <c r="A1" s="3" t="s">
        <v>100</v>
      </c>
    </row>
    <row r="2" spans="1:12">
      <c r="L2" s="3" t="s">
        <v>375</v>
      </c>
    </row>
    <row r="3" spans="1:12">
      <c r="A3" s="3" t="s">
        <v>264</v>
      </c>
      <c r="B3" s="3" t="s">
        <v>265</v>
      </c>
    </row>
    <row r="4" spans="1:12">
      <c r="A4" s="19" t="s">
        <v>101</v>
      </c>
      <c r="B4" s="10" t="s">
        <v>102</v>
      </c>
      <c r="C4" t="s">
        <v>269</v>
      </c>
      <c r="D4" t="str">
        <f>CONCATENATE(A4,C4,B4)</f>
        <v>6023 -   Achats dosettes machine à café</v>
      </c>
      <c r="J4" s="10" t="s">
        <v>307</v>
      </c>
      <c r="L4" s="10" t="str">
        <f>CONCATENATE(A4,C4,J4)</f>
        <v>6023 -   Achats dos  café</v>
      </c>
    </row>
    <row r="5" spans="1:12">
      <c r="A5" s="19" t="s">
        <v>103</v>
      </c>
      <c r="B5" s="10" t="s">
        <v>104</v>
      </c>
      <c r="C5" t="s">
        <v>269</v>
      </c>
      <c r="D5" t="str">
        <f t="shared" ref="D5:D68" si="0">CONCATENATE(A5,C5,B5)</f>
        <v>60611 -   Electricité</v>
      </c>
      <c r="J5" s="10" t="s">
        <v>104</v>
      </c>
      <c r="L5" s="10" t="str">
        <f t="shared" ref="L5:L68" si="1">CONCATENATE(A5,C5,J5)</f>
        <v>60611 -   Electricité</v>
      </c>
    </row>
    <row r="6" spans="1:12">
      <c r="A6" s="19" t="s">
        <v>105</v>
      </c>
      <c r="B6" s="10" t="s">
        <v>106</v>
      </c>
      <c r="C6" t="s">
        <v>269</v>
      </c>
      <c r="D6" t="str">
        <f t="shared" si="0"/>
        <v>60612 -   Eau</v>
      </c>
      <c r="J6" s="10" t="s">
        <v>106</v>
      </c>
      <c r="L6" s="10" t="str">
        <f t="shared" si="1"/>
        <v>60612 -   Eau</v>
      </c>
    </row>
    <row r="7" spans="1:12">
      <c r="A7" s="19" t="s">
        <v>107</v>
      </c>
      <c r="B7" s="10" t="s">
        <v>108</v>
      </c>
      <c r="C7" t="s">
        <v>269</v>
      </c>
      <c r="D7" t="str">
        <f t="shared" si="0"/>
        <v>60614 -   Carburant Camion Pôle</v>
      </c>
      <c r="J7" s="10" t="s">
        <v>308</v>
      </c>
      <c r="L7" s="10" t="str">
        <f t="shared" si="1"/>
        <v>60614 -   Carb Camion Pôle</v>
      </c>
    </row>
    <row r="8" spans="1:12">
      <c r="A8" s="19" t="s">
        <v>109</v>
      </c>
      <c r="B8" s="10" t="s">
        <v>110</v>
      </c>
      <c r="C8" t="s">
        <v>269</v>
      </c>
      <c r="D8" t="str">
        <f t="shared" si="0"/>
        <v>60615 -   Carburant voitures</v>
      </c>
      <c r="J8" s="10" t="s">
        <v>309</v>
      </c>
      <c r="L8" s="10" t="str">
        <f>CONCATENATE(A8,C8,J8)</f>
        <v>60615 -   Carb voitures</v>
      </c>
    </row>
    <row r="9" spans="1:12">
      <c r="A9" s="19" t="s">
        <v>111</v>
      </c>
      <c r="B9" s="10" t="s">
        <v>112</v>
      </c>
      <c r="C9" t="s">
        <v>269</v>
      </c>
      <c r="D9" t="str">
        <f t="shared" si="0"/>
        <v>6063 -   Fournitures entretien et petits equipements</v>
      </c>
      <c r="J9" s="10" t="s">
        <v>310</v>
      </c>
      <c r="L9" s="10" t="str">
        <f t="shared" si="1"/>
        <v>6063 -   Fourn ent pts equip</v>
      </c>
    </row>
    <row r="10" spans="1:12">
      <c r="A10" s="19" t="s">
        <v>113</v>
      </c>
      <c r="B10" s="10" t="s">
        <v>114</v>
      </c>
      <c r="C10" t="s">
        <v>269</v>
      </c>
      <c r="D10" t="str">
        <f t="shared" si="0"/>
        <v>606301 -   Relevé compteur photocopieur</v>
      </c>
      <c r="J10" s="10" t="s">
        <v>311</v>
      </c>
      <c r="L10" s="10" t="str">
        <f t="shared" si="1"/>
        <v>606301 -   Rel compt photocop</v>
      </c>
    </row>
    <row r="11" spans="1:12">
      <c r="A11" s="19" t="s">
        <v>115</v>
      </c>
      <c r="B11" s="10" t="s">
        <v>116</v>
      </c>
      <c r="C11" t="s">
        <v>269</v>
      </c>
      <c r="D11" t="str">
        <f t="shared" si="0"/>
        <v>606401 -   Fournitures Administratives</v>
      </c>
      <c r="J11" s="10" t="s">
        <v>312</v>
      </c>
      <c r="L11" s="10" t="str">
        <f t="shared" si="1"/>
        <v>606401 -   Fourn Admin</v>
      </c>
    </row>
    <row r="12" spans="1:12">
      <c r="A12" s="19" t="s">
        <v>117</v>
      </c>
      <c r="B12" s="10" t="s">
        <v>118</v>
      </c>
      <c r="C12" t="s">
        <v>269</v>
      </c>
      <c r="D12" t="str">
        <f t="shared" si="0"/>
        <v>60642 -   Fournitures Informatiques</v>
      </c>
      <c r="J12" s="10" t="s">
        <v>313</v>
      </c>
      <c r="L12" s="10" t="str">
        <f t="shared" si="1"/>
        <v>60642 -   Fourn Informat</v>
      </c>
    </row>
    <row r="13" spans="1:12">
      <c r="A13" s="20" t="s">
        <v>119</v>
      </c>
      <c r="B13" s="11" t="s">
        <v>120</v>
      </c>
      <c r="C13" t="s">
        <v>269</v>
      </c>
      <c r="D13" t="str">
        <f t="shared" si="0"/>
        <v>611 -   Sous-traitance générale</v>
      </c>
      <c r="J13" s="11" t="s">
        <v>314</v>
      </c>
      <c r="L13" s="11" t="str">
        <f t="shared" si="1"/>
        <v>611 -   Sous-trait gén</v>
      </c>
    </row>
    <row r="14" spans="1:12">
      <c r="A14" s="20" t="s">
        <v>121</v>
      </c>
      <c r="B14" s="11" t="s">
        <v>122</v>
      </c>
      <c r="C14" t="s">
        <v>269</v>
      </c>
      <c r="D14" t="str">
        <f t="shared" si="0"/>
        <v>61102 -   Sous traitance informatique</v>
      </c>
      <c r="J14" s="11" t="s">
        <v>315</v>
      </c>
      <c r="L14" s="11" t="str">
        <f t="shared" si="1"/>
        <v>61102 -   Sous trait inform</v>
      </c>
    </row>
    <row r="15" spans="1:12">
      <c r="A15" s="20" t="s">
        <v>123</v>
      </c>
      <c r="B15" s="11" t="s">
        <v>124</v>
      </c>
      <c r="C15" t="s">
        <v>269</v>
      </c>
      <c r="D15" t="str">
        <f t="shared" si="0"/>
        <v>61321 -   Locaux FFS</v>
      </c>
      <c r="J15" s="11" t="s">
        <v>124</v>
      </c>
      <c r="L15" s="11" t="str">
        <f t="shared" si="1"/>
        <v>61321 -   Locaux FFS</v>
      </c>
    </row>
    <row r="16" spans="1:12">
      <c r="A16" s="20" t="s">
        <v>125</v>
      </c>
      <c r="B16" s="11" t="s">
        <v>126</v>
      </c>
      <c r="C16" t="s">
        <v>269</v>
      </c>
      <c r="D16" t="str">
        <f t="shared" si="0"/>
        <v>6133 -   Locations Diverses</v>
      </c>
      <c r="J16" s="11" t="s">
        <v>316</v>
      </c>
      <c r="L16" s="11" t="str">
        <f t="shared" si="1"/>
        <v>6133 -   Loc Diverses</v>
      </c>
    </row>
    <row r="17" spans="1:12">
      <c r="A17" s="20" t="s">
        <v>127</v>
      </c>
      <c r="B17" s="11" t="s">
        <v>128</v>
      </c>
      <c r="C17" t="s">
        <v>269</v>
      </c>
      <c r="D17" t="str">
        <f t="shared" si="0"/>
        <v>613301 -   Location logiciels</v>
      </c>
      <c r="J17" s="11" t="s">
        <v>317</v>
      </c>
      <c r="L17" s="11" t="str">
        <f t="shared" si="1"/>
        <v>613301 -   Loc logiciels</v>
      </c>
    </row>
    <row r="18" spans="1:12">
      <c r="A18" s="20" t="s">
        <v>129</v>
      </c>
      <c r="B18" s="11" t="s">
        <v>130</v>
      </c>
      <c r="C18" t="s">
        <v>269</v>
      </c>
      <c r="D18" t="str">
        <f t="shared" si="0"/>
        <v>61331 -   Locations de véhicules</v>
      </c>
      <c r="J18" s="11" t="s">
        <v>318</v>
      </c>
      <c r="L18" s="11" t="str">
        <f t="shared" si="1"/>
        <v>61331 -   Loc véhicules</v>
      </c>
    </row>
    <row r="19" spans="1:12">
      <c r="A19" s="20" t="s">
        <v>131</v>
      </c>
      <c r="B19" s="11" t="s">
        <v>132</v>
      </c>
      <c r="C19" t="s">
        <v>269</v>
      </c>
      <c r="D19" t="str">
        <f t="shared" si="0"/>
        <v>6134 -   Exploitation GOAL ORANGE</v>
      </c>
      <c r="J19" s="11" t="s">
        <v>319</v>
      </c>
      <c r="L19" s="11" t="str">
        <f t="shared" si="1"/>
        <v>6134 -   Exploit GOAL ORANGE</v>
      </c>
    </row>
    <row r="20" spans="1:12">
      <c r="A20" s="20" t="s">
        <v>133</v>
      </c>
      <c r="B20" s="11" t="s">
        <v>134</v>
      </c>
      <c r="C20" t="s">
        <v>269</v>
      </c>
      <c r="D20" t="str">
        <f t="shared" si="0"/>
        <v>6135 -   Loc Machine à affranchir</v>
      </c>
      <c r="J20" s="11" t="s">
        <v>320</v>
      </c>
      <c r="L20" s="11" t="str">
        <f t="shared" si="1"/>
        <v>6135 -   Loc Mach à affran</v>
      </c>
    </row>
    <row r="21" spans="1:12">
      <c r="A21" s="20" t="s">
        <v>135</v>
      </c>
      <c r="B21" s="11" t="s">
        <v>136</v>
      </c>
      <c r="C21" t="s">
        <v>269</v>
      </c>
      <c r="D21" t="str">
        <f t="shared" si="0"/>
        <v>613501 -   Location Photocopieur</v>
      </c>
      <c r="J21" s="11" t="s">
        <v>321</v>
      </c>
      <c r="L21" s="11" t="str">
        <f t="shared" si="1"/>
        <v>613501 -   Loc Photocop</v>
      </c>
    </row>
    <row r="22" spans="1:12">
      <c r="A22" s="20" t="s">
        <v>137</v>
      </c>
      <c r="B22" s="11" t="s">
        <v>138</v>
      </c>
      <c r="C22" t="s">
        <v>269</v>
      </c>
      <c r="D22" t="str">
        <f t="shared" si="0"/>
        <v>61351 -   Locations destructeur+balance</v>
      </c>
      <c r="J22" s="11" t="s">
        <v>322</v>
      </c>
      <c r="L22" s="11" t="str">
        <f t="shared" si="1"/>
        <v>61351 -   Loca destrucT+bal</v>
      </c>
    </row>
    <row r="23" spans="1:12">
      <c r="A23" s="20" t="s">
        <v>139</v>
      </c>
      <c r="B23" s="11" t="s">
        <v>140</v>
      </c>
      <c r="C23" t="s">
        <v>269</v>
      </c>
      <c r="D23" t="str">
        <f t="shared" si="0"/>
        <v>615 -   Entretien et réparations</v>
      </c>
      <c r="J23" s="11" t="s">
        <v>323</v>
      </c>
      <c r="L23" s="11" t="str">
        <f t="shared" si="1"/>
        <v>615 -   Entret et répar</v>
      </c>
    </row>
    <row r="24" spans="1:12">
      <c r="A24" s="20" t="s">
        <v>141</v>
      </c>
      <c r="B24" s="11" t="s">
        <v>142</v>
      </c>
      <c r="C24" t="s">
        <v>269</v>
      </c>
      <c r="D24" t="str">
        <f t="shared" si="0"/>
        <v>61521 -   Nettoyage locaux FFS</v>
      </c>
      <c r="J24" s="11" t="s">
        <v>324</v>
      </c>
      <c r="L24" s="11" t="str">
        <f t="shared" si="1"/>
        <v>61521 -   Nett locaux FFS</v>
      </c>
    </row>
    <row r="25" spans="1:12">
      <c r="A25" s="20" t="s">
        <v>143</v>
      </c>
      <c r="B25" s="11" t="s">
        <v>144</v>
      </c>
      <c r="C25" t="s">
        <v>269</v>
      </c>
      <c r="D25" t="str">
        <f t="shared" si="0"/>
        <v>6156 -   Maintenance</v>
      </c>
      <c r="J25" s="11" t="s">
        <v>144</v>
      </c>
      <c r="L25" s="11" t="str">
        <f t="shared" si="1"/>
        <v>6156 -   Maintenance</v>
      </c>
    </row>
    <row r="26" spans="1:12">
      <c r="A26" s="20" t="s">
        <v>145</v>
      </c>
      <c r="B26" s="11" t="s">
        <v>146</v>
      </c>
      <c r="C26" t="s">
        <v>269</v>
      </c>
      <c r="D26" t="str">
        <f t="shared" si="0"/>
        <v>6162 -   Assurances Véhicules</v>
      </c>
      <c r="J26" s="11" t="s">
        <v>325</v>
      </c>
      <c r="L26" s="11" t="str">
        <f t="shared" si="1"/>
        <v>6162 -   Assur Véhicules</v>
      </c>
    </row>
    <row r="27" spans="1:12">
      <c r="A27" s="20" t="s">
        <v>147</v>
      </c>
      <c r="B27" s="11" t="s">
        <v>148</v>
      </c>
      <c r="C27" t="s">
        <v>269</v>
      </c>
      <c r="D27" t="str">
        <f t="shared" si="0"/>
        <v>6163 -   Assurance licences</v>
      </c>
      <c r="J27" s="11" t="s">
        <v>326</v>
      </c>
      <c r="L27" s="11" t="str">
        <f t="shared" si="1"/>
        <v>6163 -   Assur licences</v>
      </c>
    </row>
    <row r="28" spans="1:12">
      <c r="A28" s="20" t="s">
        <v>149</v>
      </c>
      <c r="B28" s="11" t="s">
        <v>150</v>
      </c>
      <c r="C28" t="s">
        <v>269</v>
      </c>
      <c r="D28" t="str">
        <f t="shared" si="0"/>
        <v>6164 -   Assurance Materiels</v>
      </c>
      <c r="J28" s="11" t="s">
        <v>327</v>
      </c>
      <c r="L28" s="11" t="str">
        <f t="shared" si="1"/>
        <v>6164 -   Assur Materiels</v>
      </c>
    </row>
    <row r="29" spans="1:12">
      <c r="A29" s="20" t="s">
        <v>151</v>
      </c>
      <c r="B29" s="11" t="s">
        <v>152</v>
      </c>
      <c r="C29" t="s">
        <v>269</v>
      </c>
      <c r="D29" t="str">
        <f t="shared" si="0"/>
        <v>6171 -   Redevance</v>
      </c>
      <c r="J29" s="11" t="s">
        <v>152</v>
      </c>
      <c r="L29" s="11" t="str">
        <f t="shared" si="1"/>
        <v>6171 -   Redevance</v>
      </c>
    </row>
    <row r="30" spans="1:12">
      <c r="A30" s="20" t="s">
        <v>153</v>
      </c>
      <c r="B30" s="11" t="s">
        <v>154</v>
      </c>
      <c r="C30" t="s">
        <v>269</v>
      </c>
      <c r="D30" t="str">
        <f t="shared" si="0"/>
        <v>618 -   Assurance bâtiment fédé</v>
      </c>
      <c r="J30" s="11" t="s">
        <v>328</v>
      </c>
      <c r="L30" s="11" t="str">
        <f t="shared" si="1"/>
        <v>618 -   Assur bât fédé</v>
      </c>
    </row>
    <row r="31" spans="1:12">
      <c r="A31" s="20" t="s">
        <v>155</v>
      </c>
      <c r="B31" s="11" t="s">
        <v>156</v>
      </c>
      <c r="C31" t="s">
        <v>269</v>
      </c>
      <c r="D31" t="str">
        <f t="shared" si="0"/>
        <v>6181 -   Documentation Générale</v>
      </c>
      <c r="J31" s="11" t="s">
        <v>329</v>
      </c>
      <c r="L31" s="11" t="str">
        <f t="shared" si="1"/>
        <v>6181 -   Doc Gén</v>
      </c>
    </row>
    <row r="32" spans="1:12">
      <c r="A32" s="20" t="s">
        <v>157</v>
      </c>
      <c r="B32" s="11" t="s">
        <v>158</v>
      </c>
      <c r="C32" t="s">
        <v>269</v>
      </c>
      <c r="D32" t="str">
        <f t="shared" si="0"/>
        <v>6182 -   Documentations Tehniques</v>
      </c>
      <c r="J32" s="11" t="s">
        <v>330</v>
      </c>
      <c r="L32" s="11" t="str">
        <f t="shared" si="1"/>
        <v>6182 -   Doc Techn</v>
      </c>
    </row>
    <row r="33" spans="1:12">
      <c r="A33" s="21" t="s">
        <v>159</v>
      </c>
      <c r="B33" s="12" t="s">
        <v>160</v>
      </c>
      <c r="C33" t="s">
        <v>269</v>
      </c>
      <c r="D33" t="str">
        <f t="shared" si="0"/>
        <v>62263 -   Honoraires comptables</v>
      </c>
      <c r="J33" s="12" t="s">
        <v>331</v>
      </c>
      <c r="L33" s="12" t="str">
        <f t="shared" si="1"/>
        <v>62263 -   Honor compta</v>
      </c>
    </row>
    <row r="34" spans="1:12">
      <c r="A34" s="21" t="s">
        <v>161</v>
      </c>
      <c r="B34" s="12" t="s">
        <v>162</v>
      </c>
      <c r="C34" t="s">
        <v>269</v>
      </c>
      <c r="D34" t="str">
        <f t="shared" si="0"/>
        <v>62264 -   Honoraires avocat</v>
      </c>
      <c r="J34" s="12" t="s">
        <v>332</v>
      </c>
      <c r="L34" s="12" t="str">
        <f t="shared" si="1"/>
        <v>62264 -   Honor avocat</v>
      </c>
    </row>
    <row r="35" spans="1:12">
      <c r="A35" s="21" t="s">
        <v>163</v>
      </c>
      <c r="B35" s="12" t="s">
        <v>164</v>
      </c>
      <c r="C35" t="s">
        <v>269</v>
      </c>
      <c r="D35" t="str">
        <f t="shared" si="0"/>
        <v>6234 -   Offrandes et Cadeaux</v>
      </c>
      <c r="J35" s="12" t="s">
        <v>333</v>
      </c>
      <c r="L35" s="12" t="str">
        <f t="shared" si="1"/>
        <v>6234 -   Offra et Cad</v>
      </c>
    </row>
    <row r="36" spans="1:12">
      <c r="A36" s="22" t="s">
        <v>165</v>
      </c>
      <c r="B36" s="13" t="s">
        <v>166</v>
      </c>
      <c r="C36" t="s">
        <v>269</v>
      </c>
      <c r="D36" t="str">
        <f t="shared" si="0"/>
        <v>6250001 -   DEPLACEMENT / FRAIS DIVERS</v>
      </c>
      <c r="J36" s="13" t="s">
        <v>334</v>
      </c>
      <c r="L36" s="13" t="str">
        <f t="shared" si="1"/>
        <v>6250001 -   DEP / FRAIS DIV</v>
      </c>
    </row>
    <row r="37" spans="1:12">
      <c r="A37" s="22" t="s">
        <v>167</v>
      </c>
      <c r="B37" s="13" t="s">
        <v>168</v>
      </c>
      <c r="C37" t="s">
        <v>269</v>
      </c>
      <c r="D37" t="str">
        <f t="shared" si="0"/>
        <v>625002 -   Déplacement BERNADET</v>
      </c>
      <c r="J37" s="13" t="s">
        <v>335</v>
      </c>
      <c r="L37" s="13" t="str">
        <f t="shared" si="1"/>
        <v>625002 -   Dép BERNADET</v>
      </c>
    </row>
    <row r="38" spans="1:12">
      <c r="A38" s="22" t="s">
        <v>169</v>
      </c>
      <c r="B38" s="13" t="s">
        <v>170</v>
      </c>
      <c r="C38" t="s">
        <v>269</v>
      </c>
      <c r="D38" t="str">
        <f t="shared" si="0"/>
        <v>625004 -   Déplacement POLA</v>
      </c>
      <c r="J38" s="13" t="s">
        <v>336</v>
      </c>
      <c r="L38" s="13" t="str">
        <f t="shared" si="1"/>
        <v>625004 -   Dép POLA</v>
      </c>
    </row>
    <row r="39" spans="1:12">
      <c r="A39" s="22" t="s">
        <v>171</v>
      </c>
      <c r="B39" s="13" t="s">
        <v>266</v>
      </c>
      <c r="C39" t="s">
        <v>269</v>
      </c>
      <c r="D39" t="str">
        <f t="shared" si="0"/>
        <v>625007 -   Déplacements LAJUNCOMME</v>
      </c>
      <c r="J39" s="13" t="s">
        <v>337</v>
      </c>
      <c r="L39" s="13" t="str">
        <f t="shared" si="1"/>
        <v>625007 -   Dép LAJUNCOMME</v>
      </c>
    </row>
    <row r="40" spans="1:12">
      <c r="A40" s="22" t="s">
        <v>172</v>
      </c>
      <c r="B40" s="13" t="s">
        <v>173</v>
      </c>
      <c r="C40" t="s">
        <v>269</v>
      </c>
      <c r="D40" t="str">
        <f t="shared" si="0"/>
        <v>62500711 -   Déplacement ST GEOURS</v>
      </c>
      <c r="J40" s="13" t="s">
        <v>338</v>
      </c>
      <c r="L40" s="13" t="str">
        <f t="shared" si="1"/>
        <v>62500711 -   Dép ST GEOURS</v>
      </c>
    </row>
    <row r="41" spans="1:12">
      <c r="A41" s="22" t="s">
        <v>174</v>
      </c>
      <c r="B41" s="13" t="s">
        <v>175</v>
      </c>
      <c r="C41" t="s">
        <v>269</v>
      </c>
      <c r="D41" t="str">
        <f t="shared" si="0"/>
        <v>625009 -   Deplacement BRIDE</v>
      </c>
      <c r="J41" s="13" t="s">
        <v>339</v>
      </c>
      <c r="L41" s="13" t="str">
        <f t="shared" si="1"/>
        <v>625009 -   Dep BRIDE</v>
      </c>
    </row>
    <row r="42" spans="1:12">
      <c r="A42" s="22" t="s">
        <v>176</v>
      </c>
      <c r="B42" s="13" t="s">
        <v>267</v>
      </c>
      <c r="C42" t="s">
        <v>269</v>
      </c>
      <c r="D42" t="str">
        <f t="shared" si="0"/>
        <v>62501 -   Déplacement HASSAN EL OULALI</v>
      </c>
      <c r="J42" s="13" t="s">
        <v>340</v>
      </c>
      <c r="L42" s="13" t="str">
        <f t="shared" si="1"/>
        <v>62501 -   Dép HASSAN EL OULALI</v>
      </c>
    </row>
    <row r="43" spans="1:12">
      <c r="A43" s="22" t="s">
        <v>177</v>
      </c>
      <c r="B43" s="13" t="s">
        <v>178</v>
      </c>
      <c r="C43" t="s">
        <v>269</v>
      </c>
      <c r="D43" t="str">
        <f t="shared" si="0"/>
        <v>625011 -   Frais de représentation fédérale</v>
      </c>
      <c r="J43" s="13" t="s">
        <v>341</v>
      </c>
      <c r="L43" s="13" t="str">
        <f t="shared" si="1"/>
        <v>625011 -   Frais de rep féd</v>
      </c>
    </row>
    <row r="44" spans="1:12">
      <c r="A44" s="22" t="s">
        <v>179</v>
      </c>
      <c r="B44" s="13" t="s">
        <v>180</v>
      </c>
      <c r="C44" t="s">
        <v>269</v>
      </c>
      <c r="D44" t="str">
        <f t="shared" si="0"/>
        <v>625012 -   Frais BERTHE</v>
      </c>
      <c r="J44" s="13" t="s">
        <v>180</v>
      </c>
      <c r="L44" s="13" t="str">
        <f t="shared" si="1"/>
        <v>625012 -   Frais BERTHE</v>
      </c>
    </row>
    <row r="45" spans="1:12">
      <c r="A45" s="22" t="s">
        <v>181</v>
      </c>
      <c r="B45" s="13" t="s">
        <v>182</v>
      </c>
      <c r="C45" t="s">
        <v>269</v>
      </c>
      <c r="D45" t="str">
        <f t="shared" si="0"/>
        <v>625013 -   Frais deplacement lors de compétitions</v>
      </c>
      <c r="J45" s="13" t="s">
        <v>342</v>
      </c>
      <c r="L45" s="13" t="str">
        <f t="shared" si="1"/>
        <v>625013 -   Frais dep  compét</v>
      </c>
    </row>
    <row r="46" spans="1:12">
      <c r="A46" s="22" t="s">
        <v>183</v>
      </c>
      <c r="B46" s="13" t="s">
        <v>184</v>
      </c>
      <c r="C46" t="s">
        <v>269</v>
      </c>
      <c r="D46" t="str">
        <f t="shared" si="0"/>
        <v>625018 -   Déplacement MONDENX Xavier</v>
      </c>
      <c r="J46" s="13" t="s">
        <v>343</v>
      </c>
      <c r="L46" s="13" t="str">
        <f t="shared" si="1"/>
        <v xml:space="preserve">625018 -   Dép MONDENX </v>
      </c>
    </row>
    <row r="47" spans="1:12">
      <c r="A47" s="22" t="s">
        <v>185</v>
      </c>
      <c r="B47" s="13" t="s">
        <v>186</v>
      </c>
      <c r="C47" t="s">
        <v>269</v>
      </c>
      <c r="D47" t="str">
        <f t="shared" si="0"/>
        <v>6250201 -   Déplacement BLANCHARD</v>
      </c>
      <c r="J47" s="13" t="s">
        <v>344</v>
      </c>
      <c r="L47" s="13" t="str">
        <f t="shared" si="1"/>
        <v>6250201 -   Dép BLANCHARD</v>
      </c>
    </row>
    <row r="48" spans="1:12">
      <c r="A48" s="22" t="s">
        <v>187</v>
      </c>
      <c r="B48" s="13" t="s">
        <v>188</v>
      </c>
      <c r="C48" t="s">
        <v>269</v>
      </c>
      <c r="D48" t="str">
        <f t="shared" si="0"/>
        <v>625021 -   Déplacement PLATEAU</v>
      </c>
      <c r="J48" s="13" t="s">
        <v>345</v>
      </c>
      <c r="L48" s="13" t="str">
        <f t="shared" si="1"/>
        <v>625021 -   Dép PLATEAU</v>
      </c>
    </row>
    <row r="49" spans="1:12">
      <c r="A49" s="22" t="s">
        <v>189</v>
      </c>
      <c r="B49" s="13" t="s">
        <v>190</v>
      </c>
      <c r="C49" t="s">
        <v>269</v>
      </c>
      <c r="D49" t="str">
        <f t="shared" si="0"/>
        <v>625031 -   Déplacement CASTAINGS</v>
      </c>
      <c r="J49" s="13" t="s">
        <v>346</v>
      </c>
      <c r="L49" s="13" t="str">
        <f t="shared" si="1"/>
        <v>625031 -   Dép CASTAINGS</v>
      </c>
    </row>
    <row r="50" spans="1:12">
      <c r="A50" s="22" t="s">
        <v>191</v>
      </c>
      <c r="B50" s="13" t="s">
        <v>192</v>
      </c>
      <c r="C50" t="s">
        <v>269</v>
      </c>
      <c r="D50" t="str">
        <f t="shared" si="0"/>
        <v>625038 -   Déplacement BOULANGER</v>
      </c>
      <c r="J50" s="13" t="s">
        <v>347</v>
      </c>
      <c r="L50" s="13" t="str">
        <f t="shared" si="1"/>
        <v>625038 -   Dép BOULANGER</v>
      </c>
    </row>
    <row r="51" spans="1:12">
      <c r="A51" s="22" t="s">
        <v>193</v>
      </c>
      <c r="B51" s="13" t="s">
        <v>194</v>
      </c>
      <c r="C51" t="s">
        <v>269</v>
      </c>
      <c r="D51" t="str">
        <f t="shared" si="0"/>
        <v>6250401 -   Frais SISCO</v>
      </c>
      <c r="J51" s="13" t="s">
        <v>194</v>
      </c>
      <c r="L51" s="13" t="str">
        <f t="shared" si="1"/>
        <v>6250401 -   Frais SISCO</v>
      </c>
    </row>
    <row r="52" spans="1:12">
      <c r="A52" s="22" t="s">
        <v>195</v>
      </c>
      <c r="B52" s="13" t="s">
        <v>196</v>
      </c>
      <c r="C52" t="s">
        <v>269</v>
      </c>
      <c r="D52" t="str">
        <f t="shared" si="0"/>
        <v>625042 -   Déplacement CORBINIEN</v>
      </c>
      <c r="J52" s="13" t="s">
        <v>348</v>
      </c>
      <c r="L52" s="13" t="str">
        <f t="shared" si="1"/>
        <v>625042 -   Dép CORBINIEN</v>
      </c>
    </row>
    <row r="53" spans="1:12">
      <c r="A53" s="22" t="s">
        <v>197</v>
      </c>
      <c r="B53" s="13" t="s">
        <v>198</v>
      </c>
      <c r="C53" t="s">
        <v>269</v>
      </c>
      <c r="D53" t="str">
        <f t="shared" si="0"/>
        <v>625046 -   Frais ZADOUROFF Zoe</v>
      </c>
      <c r="J53" s="13" t="s">
        <v>349</v>
      </c>
      <c r="L53" s="13" t="str">
        <f t="shared" si="1"/>
        <v>625046 -   Frais ZADOUROFF</v>
      </c>
    </row>
    <row r="54" spans="1:12">
      <c r="A54" s="22" t="s">
        <v>199</v>
      </c>
      <c r="B54" s="13" t="s">
        <v>268</v>
      </c>
      <c r="C54" t="s">
        <v>269</v>
      </c>
      <c r="D54" t="str">
        <f t="shared" si="0"/>
        <v>625047 -   Déplacements KIEFER Aurélie</v>
      </c>
      <c r="J54" s="13" t="s">
        <v>350</v>
      </c>
      <c r="L54" s="13" t="str">
        <f t="shared" si="1"/>
        <v>625047 -   Dép KIEFER</v>
      </c>
    </row>
    <row r="55" spans="1:12">
      <c r="A55" s="22" t="s">
        <v>200</v>
      </c>
      <c r="B55" s="13" t="s">
        <v>201</v>
      </c>
      <c r="C55" t="s">
        <v>269</v>
      </c>
      <c r="D55" t="str">
        <f t="shared" si="0"/>
        <v>625181 -   Autres Déplacements DTN CTN</v>
      </c>
      <c r="J55" s="13" t="s">
        <v>351</v>
      </c>
      <c r="L55" s="13" t="str">
        <f t="shared" si="1"/>
        <v>625181 -   Autres Dép DTN CTN</v>
      </c>
    </row>
    <row r="56" spans="1:12">
      <c r="A56" s="23" t="s">
        <v>202</v>
      </c>
      <c r="B56" s="14" t="s">
        <v>203</v>
      </c>
      <c r="C56" t="s">
        <v>269</v>
      </c>
      <c r="D56" t="str">
        <f t="shared" si="0"/>
        <v>6254 -   Déplacement Vie Fédérale</v>
      </c>
      <c r="J56" s="14" t="s">
        <v>352</v>
      </c>
      <c r="L56" s="14" t="str">
        <f t="shared" si="1"/>
        <v>6254 -   Dép Vie Féd</v>
      </c>
    </row>
    <row r="57" spans="1:12">
      <c r="A57" s="22" t="s">
        <v>204</v>
      </c>
      <c r="B57" s="13" t="s">
        <v>205</v>
      </c>
      <c r="C57" t="s">
        <v>269</v>
      </c>
      <c r="D57" t="str">
        <f t="shared" si="0"/>
        <v>62545 -   Frais d'autoroute</v>
      </c>
      <c r="J57" s="13" t="s">
        <v>205</v>
      </c>
      <c r="L57" s="13" t="str">
        <f t="shared" si="1"/>
        <v>62545 -   Frais d'autoroute</v>
      </c>
    </row>
    <row r="58" spans="1:12">
      <c r="A58" s="22" t="s">
        <v>206</v>
      </c>
      <c r="B58" s="13" t="s">
        <v>207</v>
      </c>
      <c r="C58" t="s">
        <v>269</v>
      </c>
      <c r="D58" t="str">
        <f t="shared" si="0"/>
        <v>6257 -   Receptions</v>
      </c>
      <c r="J58" s="13" t="s">
        <v>207</v>
      </c>
      <c r="L58" s="13" t="str">
        <f t="shared" si="1"/>
        <v>6257 -   Receptions</v>
      </c>
    </row>
    <row r="59" spans="1:12">
      <c r="A59" s="24" t="s">
        <v>208</v>
      </c>
      <c r="B59" s="15" t="s">
        <v>209</v>
      </c>
      <c r="C59" t="s">
        <v>269</v>
      </c>
      <c r="D59" t="str">
        <f t="shared" si="0"/>
        <v>626 -   Télécom  Flotte portables</v>
      </c>
      <c r="J59" s="15" t="s">
        <v>353</v>
      </c>
      <c r="L59" s="15" t="str">
        <f t="shared" si="1"/>
        <v>626 -   Télécom  Flotte port</v>
      </c>
    </row>
    <row r="60" spans="1:12">
      <c r="A60" s="24" t="s">
        <v>210</v>
      </c>
      <c r="B60" s="15" t="s">
        <v>211</v>
      </c>
      <c r="C60" t="s">
        <v>269</v>
      </c>
      <c r="D60" t="str">
        <f t="shared" si="0"/>
        <v>626002 -   Internet</v>
      </c>
      <c r="J60" s="15" t="s">
        <v>211</v>
      </c>
      <c r="L60" s="15" t="str">
        <f t="shared" si="1"/>
        <v>626002 -   Internet</v>
      </c>
    </row>
    <row r="61" spans="1:12">
      <c r="A61" s="24" t="s">
        <v>212</v>
      </c>
      <c r="B61" s="15" t="s">
        <v>213</v>
      </c>
      <c r="C61" t="s">
        <v>269</v>
      </c>
      <c r="D61" t="str">
        <f t="shared" si="0"/>
        <v>626003 -   Pack diffusion sms</v>
      </c>
      <c r="J61" s="15" t="s">
        <v>213</v>
      </c>
      <c r="L61" s="15" t="str">
        <f t="shared" si="1"/>
        <v>626003 -   Pack diffusion sms</v>
      </c>
    </row>
    <row r="62" spans="1:12">
      <c r="A62" s="24" t="s">
        <v>214</v>
      </c>
      <c r="B62" s="15" t="s">
        <v>215</v>
      </c>
      <c r="C62" t="s">
        <v>269</v>
      </c>
      <c r="D62" t="str">
        <f t="shared" si="0"/>
        <v>626004 -   Fixe et Fax</v>
      </c>
      <c r="J62" s="15" t="s">
        <v>215</v>
      </c>
      <c r="L62" s="15" t="str">
        <f>CONCATENATE(A62,C62,J62)</f>
        <v>626004 -   Fixe et Fax</v>
      </c>
    </row>
    <row r="63" spans="1:12">
      <c r="A63" s="24" t="s">
        <v>216</v>
      </c>
      <c r="B63" s="15" t="s">
        <v>217</v>
      </c>
      <c r="C63" t="s">
        <v>269</v>
      </c>
      <c r="D63" t="str">
        <f t="shared" si="0"/>
        <v>6261 -   Affranchissement</v>
      </c>
      <c r="J63" s="15" t="s">
        <v>354</v>
      </c>
      <c r="L63" s="15" t="str">
        <f>CONCATENATE(A63,C63,J63)</f>
        <v>6261 -   Affranch</v>
      </c>
    </row>
    <row r="64" spans="1:12">
      <c r="A64" s="21" t="s">
        <v>218</v>
      </c>
      <c r="B64" s="12" t="s">
        <v>219</v>
      </c>
      <c r="C64" t="s">
        <v>269</v>
      </c>
      <c r="D64" t="str">
        <f t="shared" si="0"/>
        <v>6271 -   Commissions Paiement CB</v>
      </c>
      <c r="J64" s="12" t="s">
        <v>355</v>
      </c>
      <c r="L64" s="12" t="str">
        <f t="shared" si="1"/>
        <v>6271 -   Comm Paiement CB</v>
      </c>
    </row>
    <row r="65" spans="1:12">
      <c r="A65" s="21" t="s">
        <v>220</v>
      </c>
      <c r="B65" s="12" t="s">
        <v>221</v>
      </c>
      <c r="C65" t="s">
        <v>269</v>
      </c>
      <c r="D65" t="str">
        <f t="shared" si="0"/>
        <v>6275 -   Services bancaires</v>
      </c>
      <c r="J65" s="12" t="s">
        <v>221</v>
      </c>
      <c r="L65" s="12" t="str">
        <f t="shared" si="1"/>
        <v>6275 -   Services bancaires</v>
      </c>
    </row>
    <row r="66" spans="1:12">
      <c r="A66" s="21" t="s">
        <v>222</v>
      </c>
      <c r="B66" s="12" t="s">
        <v>223</v>
      </c>
      <c r="C66" t="s">
        <v>269</v>
      </c>
      <c r="D66" t="str">
        <f t="shared" si="0"/>
        <v>6281 -   Cotisation</v>
      </c>
      <c r="J66" s="12" t="s">
        <v>223</v>
      </c>
      <c r="L66" s="12" t="str">
        <f t="shared" si="1"/>
        <v>6281 -   Cotisation</v>
      </c>
    </row>
    <row r="67" spans="1:12">
      <c r="A67" s="21" t="s">
        <v>224</v>
      </c>
      <c r="B67" s="12" t="s">
        <v>225</v>
      </c>
      <c r="C67" t="s">
        <v>269</v>
      </c>
      <c r="D67" t="str">
        <f t="shared" si="0"/>
        <v>62821 -   Abonnement</v>
      </c>
      <c r="J67" s="12" t="s">
        <v>225</v>
      </c>
      <c r="L67" s="12" t="str">
        <f t="shared" si="1"/>
        <v>62821 -   Abonnement</v>
      </c>
    </row>
    <row r="68" spans="1:12">
      <c r="A68" s="25" t="s">
        <v>226</v>
      </c>
      <c r="B68" s="16" t="s">
        <v>227</v>
      </c>
      <c r="C68" t="s">
        <v>269</v>
      </c>
      <c r="D68" t="str">
        <f t="shared" si="0"/>
        <v>6311 -   Taxe sur les salaires</v>
      </c>
      <c r="J68" s="16" t="s">
        <v>356</v>
      </c>
      <c r="L68" s="16" t="str">
        <f t="shared" si="1"/>
        <v>6311 -   Taxe salaires</v>
      </c>
    </row>
    <row r="69" spans="1:12">
      <c r="A69" s="25" t="s">
        <v>228</v>
      </c>
      <c r="B69" s="16" t="s">
        <v>229</v>
      </c>
      <c r="C69" t="s">
        <v>269</v>
      </c>
      <c r="D69" t="str">
        <f t="shared" ref="D69:D86" si="2">CONCATENATE(A69,C69,B69)</f>
        <v>6333 -   Participation des employeurs à la formation professionnelle</v>
      </c>
      <c r="J69" s="16" t="s">
        <v>357</v>
      </c>
      <c r="L69" s="16" t="str">
        <f t="shared" ref="L69:L86" si="3">CONCATENATE(A69,C69,J69)</f>
        <v>6333 -   Part employeurs FP</v>
      </c>
    </row>
    <row r="70" spans="1:12">
      <c r="A70" s="25" t="s">
        <v>230</v>
      </c>
      <c r="B70" s="16" t="s">
        <v>231</v>
      </c>
      <c r="C70" t="s">
        <v>269</v>
      </c>
      <c r="D70" t="str">
        <f t="shared" si="2"/>
        <v>6335 -   TAXE D APPRENTISSAGE</v>
      </c>
      <c r="J70" s="16" t="s">
        <v>358</v>
      </c>
      <c r="L70" s="16" t="str">
        <f t="shared" si="3"/>
        <v>6335 -   Taxe Apprent</v>
      </c>
    </row>
    <row r="71" spans="1:12">
      <c r="A71" s="25" t="s">
        <v>232</v>
      </c>
      <c r="B71" s="16" t="s">
        <v>233</v>
      </c>
      <c r="C71" t="s">
        <v>269</v>
      </c>
      <c r="D71" t="str">
        <f t="shared" si="2"/>
        <v>635 -   Autres impôts taxes et versements assimiles (administration</v>
      </c>
      <c r="J71" s="16" t="s">
        <v>373</v>
      </c>
      <c r="L71" s="16" t="str">
        <f t="shared" si="3"/>
        <v>635 -   Aut imp/ taxes/vers</v>
      </c>
    </row>
    <row r="72" spans="1:12">
      <c r="A72" s="26" t="s">
        <v>234</v>
      </c>
      <c r="B72" s="17" t="s">
        <v>235</v>
      </c>
      <c r="C72" t="s">
        <v>269</v>
      </c>
      <c r="D72" t="str">
        <f t="shared" si="2"/>
        <v>641 -   Rémunérations du personnel</v>
      </c>
      <c r="J72" s="17" t="s">
        <v>359</v>
      </c>
      <c r="L72" s="17" t="str">
        <f t="shared" si="3"/>
        <v>641 -   Rémun pers</v>
      </c>
    </row>
    <row r="73" spans="1:12">
      <c r="A73" s="26" t="s">
        <v>236</v>
      </c>
      <c r="B73" s="17" t="s">
        <v>237</v>
      </c>
      <c r="C73" t="s">
        <v>269</v>
      </c>
      <c r="D73" t="str">
        <f t="shared" si="2"/>
        <v>6413 -   Primes et gratifications</v>
      </c>
      <c r="J73" s="17" t="s">
        <v>360</v>
      </c>
      <c r="L73" s="17" t="str">
        <f t="shared" si="3"/>
        <v>6413 -   Primes et gratif</v>
      </c>
    </row>
    <row r="74" spans="1:12">
      <c r="A74" s="26" t="s">
        <v>238</v>
      </c>
      <c r="B74" s="17" t="s">
        <v>239</v>
      </c>
      <c r="C74" t="s">
        <v>269</v>
      </c>
      <c r="D74" t="str">
        <f t="shared" si="2"/>
        <v>64131 -   Indemnités stagiares FFS</v>
      </c>
      <c r="J74" s="17" t="s">
        <v>361</v>
      </c>
      <c r="L74" s="17" t="str">
        <f t="shared" si="3"/>
        <v>64131 -   Indemn stag FFS</v>
      </c>
    </row>
    <row r="75" spans="1:12">
      <c r="A75" s="26" t="s">
        <v>240</v>
      </c>
      <c r="B75" s="17" t="s">
        <v>241</v>
      </c>
      <c r="C75" t="s">
        <v>269</v>
      </c>
      <c r="D75" t="str">
        <f t="shared" si="2"/>
        <v>64132 -   Indemnités FFS volontaire service civique</v>
      </c>
      <c r="J75" s="17" t="s">
        <v>362</v>
      </c>
      <c r="L75" s="17" t="str">
        <f t="shared" si="3"/>
        <v>64132 -   Indemn FFS vol serv civ</v>
      </c>
    </row>
    <row r="76" spans="1:12">
      <c r="A76" s="26" t="s">
        <v>242</v>
      </c>
      <c r="B76" s="17" t="s">
        <v>243</v>
      </c>
      <c r="C76" t="s">
        <v>269</v>
      </c>
      <c r="D76" t="str">
        <f t="shared" si="2"/>
        <v>6414 -   Indemnités et avantages divers</v>
      </c>
      <c r="J76" s="17" t="s">
        <v>363</v>
      </c>
      <c r="L76" s="17" t="str">
        <f t="shared" si="3"/>
        <v>6414 -   Indemn et avant divers</v>
      </c>
    </row>
    <row r="77" spans="1:12">
      <c r="A77" s="26" t="s">
        <v>244</v>
      </c>
      <c r="B77" s="17" t="s">
        <v>245</v>
      </c>
      <c r="C77" t="s">
        <v>269</v>
      </c>
      <c r="D77" t="str">
        <f t="shared" si="2"/>
        <v>6451 -   Cotisations à l'URSSAF</v>
      </c>
      <c r="J77" s="17" t="s">
        <v>364</v>
      </c>
      <c r="L77" s="17" t="str">
        <f t="shared" si="3"/>
        <v>6451 -   Cot à l'URSSAF</v>
      </c>
    </row>
    <row r="78" spans="1:12">
      <c r="A78" s="26" t="s">
        <v>246</v>
      </c>
      <c r="B78" s="17" t="s">
        <v>247</v>
      </c>
      <c r="C78" t="s">
        <v>269</v>
      </c>
      <c r="D78" t="str">
        <f t="shared" si="2"/>
        <v>64531 -   Cotisation retraite AGIRC</v>
      </c>
      <c r="J78" s="17" t="s">
        <v>365</v>
      </c>
      <c r="L78" s="17" t="str">
        <f t="shared" si="3"/>
        <v>64531 -   Cot retraite AGIRC</v>
      </c>
    </row>
    <row r="79" spans="1:12">
      <c r="A79" s="26" t="s">
        <v>248</v>
      </c>
      <c r="B79" s="17" t="s">
        <v>249</v>
      </c>
      <c r="C79" t="s">
        <v>269</v>
      </c>
      <c r="D79" t="str">
        <f t="shared" si="2"/>
        <v>64532 -   COTISATIONS RETRAITE ARRCO</v>
      </c>
      <c r="J79" s="17" t="s">
        <v>366</v>
      </c>
      <c r="L79" s="17" t="str">
        <f t="shared" si="3"/>
        <v>64532 -   Cot retraite ARRCO</v>
      </c>
    </row>
    <row r="80" spans="1:12">
      <c r="A80" s="26" t="s">
        <v>250</v>
      </c>
      <c r="B80" s="17" t="s">
        <v>251</v>
      </c>
      <c r="C80" t="s">
        <v>269</v>
      </c>
      <c r="D80" t="str">
        <f t="shared" si="2"/>
        <v>64533 -   Cotisations prévoyances</v>
      </c>
      <c r="J80" s="17" t="s">
        <v>367</v>
      </c>
      <c r="L80" s="17" t="str">
        <f t="shared" si="3"/>
        <v>64533 -   Cot prévoy</v>
      </c>
    </row>
    <row r="81" spans="1:12">
      <c r="A81" s="26" t="s">
        <v>252</v>
      </c>
      <c r="B81" s="17" t="s">
        <v>253</v>
      </c>
      <c r="C81" t="s">
        <v>269</v>
      </c>
      <c r="D81" t="str">
        <f t="shared" si="2"/>
        <v>6454 -   Cotisations aux Pole emploi</v>
      </c>
      <c r="J81" s="17" t="s">
        <v>368</v>
      </c>
      <c r="L81" s="17" t="str">
        <f t="shared" si="3"/>
        <v>6454 -   Cot  Pole emploi</v>
      </c>
    </row>
    <row r="82" spans="1:12">
      <c r="A82" s="26" t="s">
        <v>254</v>
      </c>
      <c r="B82" s="17" t="s">
        <v>255</v>
      </c>
      <c r="C82" t="s">
        <v>269</v>
      </c>
      <c r="D82" t="str">
        <f t="shared" si="2"/>
        <v>6475 -   Médecine du travail; pharmacie</v>
      </c>
      <c r="J82" s="17" t="s">
        <v>369</v>
      </c>
      <c r="L82" s="17" t="str">
        <f t="shared" si="3"/>
        <v>6475 -   Méd travail; pharmacie</v>
      </c>
    </row>
    <row r="83" spans="1:12">
      <c r="A83" s="27" t="s">
        <v>256</v>
      </c>
      <c r="B83" s="18" t="s">
        <v>257</v>
      </c>
      <c r="C83" t="s">
        <v>269</v>
      </c>
      <c r="D83" t="str">
        <f t="shared" si="2"/>
        <v>657 -   Subventions Reversées</v>
      </c>
      <c r="J83" s="18" t="s">
        <v>370</v>
      </c>
      <c r="L83" s="18" t="str">
        <f t="shared" si="3"/>
        <v>657 -   Subv Reversées</v>
      </c>
    </row>
    <row r="84" spans="1:12">
      <c r="A84" s="27" t="s">
        <v>258</v>
      </c>
      <c r="B84" s="18" t="s">
        <v>259</v>
      </c>
      <c r="C84" t="s">
        <v>269</v>
      </c>
      <c r="D84" t="str">
        <f t="shared" si="2"/>
        <v>658 -   Charges Diverses de Gestion Courante</v>
      </c>
      <c r="J84" s="18" t="s">
        <v>371</v>
      </c>
      <c r="L84" s="18" t="str">
        <f t="shared" si="3"/>
        <v>658 -   Charges Div Gest Cour</v>
      </c>
    </row>
    <row r="85" spans="1:12">
      <c r="A85" s="27" t="s">
        <v>260</v>
      </c>
      <c r="B85" s="18" t="s">
        <v>261</v>
      </c>
      <c r="C85" t="s">
        <v>269</v>
      </c>
      <c r="D85" t="str">
        <f t="shared" si="2"/>
        <v>6611 -   Intérêts des emprunts et dettes</v>
      </c>
      <c r="J85" s="18" t="s">
        <v>372</v>
      </c>
      <c r="L85" s="18" t="str">
        <f t="shared" si="3"/>
        <v>6611 -   Intsemprunts et dettes</v>
      </c>
    </row>
    <row r="86" spans="1:12">
      <c r="A86" s="27" t="s">
        <v>262</v>
      </c>
      <c r="B86" s="18" t="s">
        <v>263</v>
      </c>
      <c r="C86" t="s">
        <v>269</v>
      </c>
      <c r="D86" t="str">
        <f t="shared" si="2"/>
        <v>6712 -   Amendes</v>
      </c>
      <c r="J86" s="18" t="s">
        <v>263</v>
      </c>
      <c r="L86" s="18" t="str">
        <f t="shared" si="3"/>
        <v>6712 -   Amendes</v>
      </c>
    </row>
  </sheetData>
  <autoFilter ref="A3:B86">
    <sortState ref="A4:B86">
      <sortCondition ref="A3:A86"/>
    </sortState>
  </autoFilter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35" sqref="E35"/>
    </sheetView>
  </sheetViews>
  <sheetFormatPr baseColWidth="10" defaultRowHeight="15" x14ac:dyDescent="0"/>
  <cols>
    <col min="1" max="1" width="18.1640625" customWidth="1"/>
  </cols>
  <sheetData>
    <row r="1" spans="1:1">
      <c r="A1" t="s">
        <v>497</v>
      </c>
    </row>
    <row r="2" spans="1:1">
      <c r="A2" s="36" t="s">
        <v>397</v>
      </c>
    </row>
    <row r="3" spans="1:1">
      <c r="A3" s="36" t="s">
        <v>399</v>
      </c>
    </row>
    <row r="4" spans="1:1">
      <c r="A4" s="36" t="s">
        <v>498</v>
      </c>
    </row>
    <row r="5" spans="1:1">
      <c r="A5" s="35" t="s">
        <v>496</v>
      </c>
    </row>
    <row r="6" spans="1:1">
      <c r="A6" s="39" t="s">
        <v>494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6"/>
  <sheetViews>
    <sheetView workbookViewId="0">
      <selection activeCell="C13" sqref="C13"/>
    </sheetView>
  </sheetViews>
  <sheetFormatPr baseColWidth="10" defaultRowHeight="15" x14ac:dyDescent="0"/>
  <cols>
    <col min="1" max="1" width="32.33203125" customWidth="1"/>
    <col min="2" max="2" width="22" customWidth="1"/>
    <col min="3" max="3" width="18.1640625" customWidth="1"/>
  </cols>
  <sheetData>
    <row r="3" spans="1:2">
      <c r="A3" t="s">
        <v>549</v>
      </c>
      <c r="B3" t="s">
        <v>550</v>
      </c>
    </row>
    <row r="4" spans="1:2">
      <c r="A4" t="s">
        <v>434</v>
      </c>
    </row>
    <row r="5" spans="1:2">
      <c r="A5" t="s">
        <v>509</v>
      </c>
    </row>
    <row r="6" spans="1:2">
      <c r="A6" t="s">
        <v>510</v>
      </c>
    </row>
    <row r="7" spans="1:2">
      <c r="A7" t="s">
        <v>418</v>
      </c>
    </row>
    <row r="8" spans="1:2">
      <c r="A8" t="s">
        <v>511</v>
      </c>
    </row>
    <row r="9" spans="1:2">
      <c r="A9" t="s">
        <v>512</v>
      </c>
    </row>
    <row r="10" spans="1:2">
      <c r="A10" t="s">
        <v>415</v>
      </c>
    </row>
    <row r="11" spans="1:2">
      <c r="A11" t="s">
        <v>513</v>
      </c>
    </row>
    <row r="12" spans="1:2">
      <c r="A12" t="s">
        <v>435</v>
      </c>
    </row>
    <row r="13" spans="1:2">
      <c r="A13" t="s">
        <v>417</v>
      </c>
    </row>
    <row r="14" spans="1:2">
      <c r="A14" t="s">
        <v>436</v>
      </c>
    </row>
    <row r="15" spans="1:2">
      <c r="A15" t="s">
        <v>514</v>
      </c>
    </row>
    <row r="16" spans="1:2">
      <c r="A16" t="s">
        <v>515</v>
      </c>
    </row>
    <row r="17" spans="1:1">
      <c r="A17" t="s">
        <v>420</v>
      </c>
    </row>
    <row r="18" spans="1:1">
      <c r="A18" t="s">
        <v>431</v>
      </c>
    </row>
    <row r="19" spans="1:1">
      <c r="A19" t="s">
        <v>414</v>
      </c>
    </row>
    <row r="20" spans="1:1">
      <c r="A20" t="s">
        <v>516</v>
      </c>
    </row>
    <row r="21" spans="1:1">
      <c r="A21" t="s">
        <v>517</v>
      </c>
    </row>
    <row r="22" spans="1:1">
      <c r="A22" t="s">
        <v>518</v>
      </c>
    </row>
    <row r="23" spans="1:1">
      <c r="A23" t="s">
        <v>391</v>
      </c>
    </row>
    <row r="24" spans="1:1">
      <c r="A24" t="s">
        <v>416</v>
      </c>
    </row>
    <row r="25" spans="1:1">
      <c r="A25" t="s">
        <v>493</v>
      </c>
    </row>
    <row r="26" spans="1:1">
      <c r="A26" t="s">
        <v>438</v>
      </c>
    </row>
    <row r="27" spans="1:1">
      <c r="A27" t="s">
        <v>490</v>
      </c>
    </row>
    <row r="28" spans="1:1">
      <c r="A28" t="s">
        <v>439</v>
      </c>
    </row>
    <row r="29" spans="1:1">
      <c r="A29" t="s">
        <v>519</v>
      </c>
    </row>
    <row r="30" spans="1:1">
      <c r="A30" t="s">
        <v>485</v>
      </c>
    </row>
    <row r="31" spans="1:1">
      <c r="A31" t="s">
        <v>520</v>
      </c>
    </row>
    <row r="32" spans="1:1">
      <c r="A32" t="s">
        <v>521</v>
      </c>
    </row>
    <row r="33" spans="1:1">
      <c r="A33" t="s">
        <v>430</v>
      </c>
    </row>
    <row r="34" spans="1:1">
      <c r="A34" t="s">
        <v>433</v>
      </c>
    </row>
    <row r="35" spans="1:1">
      <c r="A35" t="s">
        <v>522</v>
      </c>
    </row>
    <row r="36" spans="1:1">
      <c r="A36" t="s">
        <v>523</v>
      </c>
    </row>
    <row r="37" spans="1:1">
      <c r="A37" t="s">
        <v>377</v>
      </c>
    </row>
    <row r="38" spans="1:1">
      <c r="A38" t="s">
        <v>524</v>
      </c>
    </row>
    <row r="39" spans="1:1">
      <c r="A39" t="s">
        <v>390</v>
      </c>
    </row>
    <row r="40" spans="1:1">
      <c r="A40" t="s">
        <v>437</v>
      </c>
    </row>
    <row r="41" spans="1:1">
      <c r="A41" t="s">
        <v>419</v>
      </c>
    </row>
    <row r="42" spans="1:1">
      <c r="A42" t="s">
        <v>489</v>
      </c>
    </row>
    <row r="43" spans="1:1">
      <c r="A43" t="s">
        <v>525</v>
      </c>
    </row>
    <row r="44" spans="1:1">
      <c r="A44" t="s">
        <v>429</v>
      </c>
    </row>
    <row r="45" spans="1:1">
      <c r="A45" t="s">
        <v>526</v>
      </c>
    </row>
    <row r="46" spans="1:1">
      <c r="A46" t="s">
        <v>441</v>
      </c>
    </row>
    <row r="47" spans="1:1">
      <c r="A47" t="s">
        <v>379</v>
      </c>
    </row>
    <row r="48" spans="1:1">
      <c r="A48" t="s">
        <v>487</v>
      </c>
    </row>
    <row r="49" spans="1:1">
      <c r="A49" t="s">
        <v>527</v>
      </c>
    </row>
    <row r="50" spans="1:1">
      <c r="A50" t="s">
        <v>499</v>
      </c>
    </row>
    <row r="51" spans="1:1">
      <c r="A51" t="s">
        <v>422</v>
      </c>
    </row>
    <row r="52" spans="1:1">
      <c r="A52" t="s">
        <v>528</v>
      </c>
    </row>
    <row r="53" spans="1:1">
      <c r="A53" t="s">
        <v>529</v>
      </c>
    </row>
    <row r="54" spans="1:1">
      <c r="A54" t="s">
        <v>530</v>
      </c>
    </row>
    <row r="55" spans="1:1">
      <c r="A55" t="s">
        <v>531</v>
      </c>
    </row>
    <row r="56" spans="1:1">
      <c r="A56" t="s">
        <v>500</v>
      </c>
    </row>
    <row r="57" spans="1:1">
      <c r="A57" t="s">
        <v>424</v>
      </c>
    </row>
    <row r="58" spans="1:1">
      <c r="A58" t="s">
        <v>532</v>
      </c>
    </row>
    <row r="59" spans="1:1">
      <c r="A59" t="s">
        <v>380</v>
      </c>
    </row>
    <row r="60" spans="1:1">
      <c r="A60" t="s">
        <v>533</v>
      </c>
    </row>
    <row r="61" spans="1:1">
      <c r="A61" t="s">
        <v>534</v>
      </c>
    </row>
    <row r="62" spans="1:1">
      <c r="A62" t="s">
        <v>421</v>
      </c>
    </row>
    <row r="63" spans="1:1">
      <c r="A63" t="s">
        <v>425</v>
      </c>
    </row>
    <row r="64" spans="1:1">
      <c r="A64" t="s">
        <v>535</v>
      </c>
    </row>
    <row r="65" spans="1:1">
      <c r="A65" t="s">
        <v>443</v>
      </c>
    </row>
    <row r="66" spans="1:1">
      <c r="A66" t="s">
        <v>444</v>
      </c>
    </row>
    <row r="67" spans="1:1">
      <c r="A67" t="s">
        <v>536</v>
      </c>
    </row>
    <row r="68" spans="1:1">
      <c r="A68" t="s">
        <v>537</v>
      </c>
    </row>
    <row r="69" spans="1:1">
      <c r="A69" t="s">
        <v>492</v>
      </c>
    </row>
    <row r="70" spans="1:1">
      <c r="A70" t="s">
        <v>491</v>
      </c>
    </row>
    <row r="71" spans="1:1">
      <c r="A71" t="s">
        <v>538</v>
      </c>
    </row>
    <row r="72" spans="1:1">
      <c r="A72" t="s">
        <v>432</v>
      </c>
    </row>
    <row r="73" spans="1:1">
      <c r="A73" t="s">
        <v>539</v>
      </c>
    </row>
    <row r="74" spans="1:1">
      <c r="A74" t="s">
        <v>540</v>
      </c>
    </row>
    <row r="75" spans="1:1">
      <c r="A75" t="s">
        <v>541</v>
      </c>
    </row>
    <row r="76" spans="1:1">
      <c r="A76" t="s">
        <v>542</v>
      </c>
    </row>
    <row r="77" spans="1:1">
      <c r="A77" t="s">
        <v>426</v>
      </c>
    </row>
    <row r="78" spans="1:1">
      <c r="A78" t="s">
        <v>543</v>
      </c>
    </row>
    <row r="79" spans="1:1">
      <c r="A79" t="s">
        <v>544</v>
      </c>
    </row>
    <row r="80" spans="1:1">
      <c r="A80" t="s">
        <v>423</v>
      </c>
    </row>
    <row r="81" spans="1:1">
      <c r="A81" t="s">
        <v>445</v>
      </c>
    </row>
    <row r="82" spans="1:1">
      <c r="A82" t="s">
        <v>545</v>
      </c>
    </row>
    <row r="83" spans="1:1">
      <c r="A83" t="s">
        <v>442</v>
      </c>
    </row>
    <row r="84" spans="1:1">
      <c r="A84" t="s">
        <v>546</v>
      </c>
    </row>
    <row r="85" spans="1:1">
      <c r="A85" t="s">
        <v>547</v>
      </c>
    </row>
    <row r="86" spans="1:1">
      <c r="A86" t="s">
        <v>548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cols>
    <col min="1" max="1" width="32.6640625" customWidth="1"/>
  </cols>
  <sheetData>
    <row r="1" spans="1:1">
      <c r="A1" t="s">
        <v>551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BORDEREAU</vt:lpstr>
      <vt:lpstr>LISTE ANA</vt:lpstr>
      <vt:lpstr>Fonctionnement</vt:lpstr>
      <vt:lpstr>TABLE</vt:lpstr>
      <vt:lpstr>RECAP FONCT</vt:lpstr>
      <vt:lpstr>RECAP ANA</vt:lpstr>
    </vt:vector>
  </TitlesOfParts>
  <Company>Federation Française de surf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Charles Bride</cp:lastModifiedBy>
  <cp:lastPrinted>2019-03-12T15:28:56Z</cp:lastPrinted>
  <dcterms:created xsi:type="dcterms:W3CDTF">2018-11-05T08:07:40Z</dcterms:created>
  <dcterms:modified xsi:type="dcterms:W3CDTF">2019-04-02T09:44:28Z</dcterms:modified>
</cp:coreProperties>
</file>