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RANCHER\Desktop\"/>
    </mc:Choice>
  </mc:AlternateContent>
  <bookViews>
    <workbookView xWindow="0" yWindow="0" windowWidth="19200" windowHeight="8724" activeTab="1"/>
  </bookViews>
  <sheets>
    <sheet name="Feuil2" sheetId="2" r:id="rId1"/>
    <sheet name="Feuil1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E2" i="1"/>
  <c r="F14" i="1"/>
  <c r="E14" i="1"/>
  <c r="H14" i="1" s="1"/>
  <c r="F13" i="1"/>
  <c r="E13" i="1"/>
  <c r="H13" i="1" s="1"/>
  <c r="F12" i="1"/>
  <c r="E12" i="1"/>
  <c r="H12" i="1" s="1"/>
  <c r="F11" i="1"/>
  <c r="E11" i="1"/>
  <c r="H11" i="1" s="1"/>
  <c r="F10" i="1"/>
  <c r="E10" i="1"/>
  <c r="C7" i="1"/>
  <c r="B7" i="1"/>
  <c r="H10" i="1" l="1"/>
</calcChain>
</file>

<file path=xl/sharedStrings.xml><?xml version="1.0" encoding="utf-8"?>
<sst xmlns="http://schemas.openxmlformats.org/spreadsheetml/2006/main" count="109" uniqueCount="56">
  <si>
    <t xml:space="preserve">Chantier </t>
  </si>
  <si>
    <t>manuel</t>
  </si>
  <si>
    <t xml:space="preserve">MARCHE </t>
  </si>
  <si>
    <t>Client</t>
  </si>
  <si>
    <t>auto</t>
  </si>
  <si>
    <t>AV 1</t>
  </si>
  <si>
    <t>AV 2</t>
  </si>
  <si>
    <t>AV 3</t>
  </si>
  <si>
    <t>AV 4</t>
  </si>
  <si>
    <t>TOTAL HT</t>
  </si>
  <si>
    <t>Coeff RG</t>
  </si>
  <si>
    <t>Coeff prorata</t>
  </si>
  <si>
    <t>TVA</t>
  </si>
  <si>
    <t>A REGLER</t>
  </si>
  <si>
    <t>c-d-e-f*tva</t>
  </si>
  <si>
    <t>N° SIT</t>
  </si>
  <si>
    <t>MOIS</t>
  </si>
  <si>
    <t xml:space="preserve">RG HT </t>
  </si>
  <si>
    <t>PRORATA</t>
  </si>
  <si>
    <t xml:space="preserve">CIE </t>
  </si>
  <si>
    <t>MT ARCHI TTC</t>
  </si>
  <si>
    <t>Sous traitant</t>
  </si>
  <si>
    <t>N° FACT</t>
  </si>
  <si>
    <t>ECH</t>
  </si>
  <si>
    <t>MT REGLE</t>
  </si>
  <si>
    <t>Mars</t>
  </si>
  <si>
    <t>Mai</t>
  </si>
  <si>
    <t>Juin</t>
  </si>
  <si>
    <t>Novembre</t>
  </si>
  <si>
    <t>Janvier</t>
  </si>
  <si>
    <t>Février</t>
  </si>
  <si>
    <t>Décembre</t>
  </si>
  <si>
    <t>chantier</t>
  </si>
  <si>
    <t>Entreprise</t>
  </si>
  <si>
    <t>Mois</t>
  </si>
  <si>
    <t>client</t>
  </si>
  <si>
    <t>Avril</t>
  </si>
  <si>
    <t>aaa</t>
  </si>
  <si>
    <t>b</t>
  </si>
  <si>
    <t>c</t>
  </si>
  <si>
    <t>d</t>
  </si>
  <si>
    <t>e</t>
  </si>
  <si>
    <t>montant HT 1</t>
  </si>
  <si>
    <t>MONTANT HT 2</t>
  </si>
  <si>
    <t>Juillet</t>
  </si>
  <si>
    <t>Août</t>
  </si>
  <si>
    <t>Septembre</t>
  </si>
  <si>
    <t>Octobre</t>
  </si>
  <si>
    <t>BDD</t>
  </si>
  <si>
    <t>chantier 1</t>
  </si>
  <si>
    <t>chantier 2</t>
  </si>
  <si>
    <t>chantier 3</t>
  </si>
  <si>
    <t>chantier 4</t>
  </si>
  <si>
    <t>chantier 5</t>
  </si>
  <si>
    <t>Ecart montant ht 1 -montant ht 2 (€)</t>
  </si>
  <si>
    <t>entreprise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</si>
</sst>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\-yy;@"/>
    <numFmt numFmtId="165" formatCode="dd/mm/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i/>
      <sz val="11"/>
      <name val="Berylium"/>
      <charset val="1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2" fontId="2" fillId="0" borderId="0" xfId="0" applyNumberFormat="1" applyFont="1"/>
    <xf numFmtId="2" fontId="0" fillId="0" borderId="0" xfId="0" applyNumberFormat="1" applyAlignment="1"/>
    <xf numFmtId="2" fontId="2" fillId="0" borderId="0" xfId="0" applyNumberFormat="1" applyFont="1" applyAlignment="1">
      <alignment horizontal="center"/>
    </xf>
    <xf numFmtId="2" fontId="0" fillId="0" borderId="0" xfId="0" applyNumberFormat="1"/>
    <xf numFmtId="2" fontId="3" fillId="0" borderId="1" xfId="0" applyNumberFormat="1" applyFont="1" applyBorder="1"/>
    <xf numFmtId="2" fontId="0" fillId="0" borderId="1" xfId="0" applyNumberFormat="1" applyBorder="1"/>
    <xf numFmtId="2" fontId="0" fillId="2" borderId="0" xfId="0" applyNumberFormat="1" applyFill="1" applyAlignment="1">
      <alignment horizontal="center"/>
    </xf>
    <xf numFmtId="2" fontId="0" fillId="2" borderId="0" xfId="0" applyNumberFormat="1" applyFill="1"/>
    <xf numFmtId="2" fontId="0" fillId="3" borderId="0" xfId="0" applyNumberFormat="1" applyFill="1"/>
    <xf numFmtId="2" fontId="0" fillId="4" borderId="0" xfId="0" applyNumberFormat="1" applyFill="1"/>
    <xf numFmtId="2" fontId="0" fillId="5" borderId="0" xfId="0" applyNumberFormat="1" applyFill="1"/>
    <xf numFmtId="2" fontId="0" fillId="0" borderId="0" xfId="0" applyNumberFormat="1" applyFill="1"/>
    <xf numFmtId="2" fontId="3" fillId="0" borderId="2" xfId="0" applyNumberFormat="1" applyFont="1" applyBorder="1"/>
    <xf numFmtId="2" fontId="0" fillId="0" borderId="3" xfId="0" applyNumberFormat="1" applyBorder="1"/>
    <xf numFmtId="10" fontId="0" fillId="3" borderId="0" xfId="0" applyNumberFormat="1" applyFill="1"/>
    <xf numFmtId="10" fontId="0" fillId="4" borderId="0" xfId="0" applyNumberFormat="1" applyFill="1"/>
    <xf numFmtId="10" fontId="0" fillId="5" borderId="0" xfId="0" applyNumberFormat="1" applyFill="1"/>
    <xf numFmtId="10" fontId="0" fillId="0" borderId="0" xfId="0" applyNumberFormat="1" applyFill="1"/>
    <xf numFmtId="2" fontId="2" fillId="0" borderId="1" xfId="0" applyNumberFormat="1" applyFont="1" applyBorder="1"/>
    <xf numFmtId="2" fontId="2" fillId="0" borderId="4" xfId="0" applyNumberFormat="1" applyFont="1" applyBorder="1"/>
    <xf numFmtId="0" fontId="0" fillId="0" borderId="1" xfId="0" applyNumberFormat="1" applyBorder="1" applyAlignment="1">
      <alignment horizontal="center"/>
    </xf>
    <xf numFmtId="164" fontId="0" fillId="0" borderId="1" xfId="0" applyNumberFormat="1" applyBorder="1"/>
    <xf numFmtId="2" fontId="0" fillId="2" borderId="1" xfId="0" applyNumberFormat="1" applyFill="1" applyBorder="1"/>
    <xf numFmtId="0" fontId="0" fillId="2" borderId="1" xfId="0" applyNumberFormat="1" applyFill="1" applyBorder="1"/>
    <xf numFmtId="0" fontId="0" fillId="0" borderId="1" xfId="0" applyNumberFormat="1" applyBorder="1"/>
    <xf numFmtId="165" fontId="0" fillId="0" borderId="1" xfId="0" applyNumberFormat="1" applyBorder="1"/>
    <xf numFmtId="2" fontId="0" fillId="2" borderId="4" xfId="0" applyNumberFormat="1" applyFill="1" applyBorder="1"/>
    <xf numFmtId="165" fontId="0" fillId="0" borderId="5" xfId="0" applyNumberFormat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0" fontId="1" fillId="6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2" fontId="0" fillId="8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ubiliec\AO%20DOC%20ADM\FACTURATION\Facturation%20SOBAT+CP3M%202013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2"/>
      <sheetName val="2013"/>
      <sheetName val="2014 factu SOBAT + CP3M"/>
      <sheetName val="tab recap AO SOBAT"/>
      <sheetName val="2015"/>
      <sheetName val="2016"/>
      <sheetName val="2017"/>
      <sheetName val="2018"/>
      <sheetName val="2019"/>
      <sheetName val="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8" sqref="A8"/>
    </sheetView>
  </sheetViews>
  <sheetFormatPr baseColWidth="10" defaultRowHeight="14.4"/>
  <cols>
    <col min="1" max="1" width="21.5546875" customWidth="1"/>
    <col min="5" max="5" width="12.44140625" bestFit="1" customWidth="1"/>
  </cols>
  <sheetData>
    <row r="1" spans="1:9">
      <c r="A1" s="32" t="s">
        <v>32</v>
      </c>
      <c r="B1" s="32" t="s">
        <v>33</v>
      </c>
      <c r="C1" s="32" t="s">
        <v>34</v>
      </c>
      <c r="D1" s="32" t="s">
        <v>35</v>
      </c>
      <c r="E1" s="32" t="s">
        <v>42</v>
      </c>
    </row>
    <row r="2" spans="1:9">
      <c r="A2" s="33" t="s">
        <v>49</v>
      </c>
      <c r="B2" s="33">
        <v>1</v>
      </c>
      <c r="C2" s="33" t="s">
        <v>36</v>
      </c>
      <c r="D2" s="33" t="s">
        <v>37</v>
      </c>
      <c r="E2" s="33">
        <v>11076.5</v>
      </c>
    </row>
    <row r="3" spans="1:9">
      <c r="A3" s="34" t="s">
        <v>50</v>
      </c>
      <c r="B3" s="34">
        <v>2</v>
      </c>
      <c r="C3" s="33" t="s">
        <v>26</v>
      </c>
      <c r="D3" s="34" t="s">
        <v>37</v>
      </c>
      <c r="E3" s="34">
        <v>6484.27</v>
      </c>
    </row>
    <row r="4" spans="1:9">
      <c r="A4" s="33" t="s">
        <v>51</v>
      </c>
      <c r="B4" s="33">
        <v>2</v>
      </c>
      <c r="C4" s="33" t="s">
        <v>27</v>
      </c>
      <c r="D4" s="33" t="s">
        <v>37</v>
      </c>
      <c r="E4" s="33">
        <v>38184</v>
      </c>
    </row>
    <row r="5" spans="1:9">
      <c r="A5" s="34" t="s">
        <v>52</v>
      </c>
      <c r="B5" s="34">
        <v>1</v>
      </c>
      <c r="C5" s="33" t="s">
        <v>44</v>
      </c>
      <c r="D5" s="34" t="s">
        <v>37</v>
      </c>
      <c r="E5" s="34">
        <v>17079.88</v>
      </c>
    </row>
    <row r="6" spans="1:9">
      <c r="A6" s="33" t="s">
        <v>49</v>
      </c>
      <c r="B6" s="33">
        <v>2</v>
      </c>
      <c r="C6" s="33" t="s">
        <v>45</v>
      </c>
      <c r="D6" s="33" t="s">
        <v>37</v>
      </c>
      <c r="E6" s="33">
        <v>5374.7</v>
      </c>
      <c r="I6" t="s">
        <v>48</v>
      </c>
    </row>
    <row r="7" spans="1:9">
      <c r="A7" s="34" t="s">
        <v>50</v>
      </c>
      <c r="B7" s="34">
        <v>2</v>
      </c>
      <c r="C7" s="33" t="s">
        <v>46</v>
      </c>
      <c r="D7" s="34" t="s">
        <v>37</v>
      </c>
      <c r="E7" s="34">
        <v>15499.03</v>
      </c>
      <c r="I7" t="s">
        <v>29</v>
      </c>
    </row>
    <row r="8" spans="1:9">
      <c r="A8" s="33" t="s">
        <v>51</v>
      </c>
      <c r="B8" s="33">
        <v>1</v>
      </c>
      <c r="C8" s="33" t="s">
        <v>47</v>
      </c>
      <c r="D8" s="33" t="s">
        <v>37</v>
      </c>
      <c r="E8" s="33">
        <v>27129</v>
      </c>
      <c r="I8" t="s">
        <v>30</v>
      </c>
    </row>
    <row r="9" spans="1:9">
      <c r="A9" s="34" t="s">
        <v>49</v>
      </c>
      <c r="B9" s="34">
        <v>2</v>
      </c>
      <c r="C9" s="33" t="s">
        <v>28</v>
      </c>
      <c r="D9" s="34" t="s">
        <v>37</v>
      </c>
      <c r="E9" s="34">
        <v>608</v>
      </c>
      <c r="I9" t="s">
        <v>25</v>
      </c>
    </row>
    <row r="10" spans="1:9">
      <c r="A10" s="33" t="s">
        <v>51</v>
      </c>
      <c r="B10" s="33">
        <v>2</v>
      </c>
      <c r="C10" s="33" t="s">
        <v>31</v>
      </c>
      <c r="D10" s="33" t="s">
        <v>38</v>
      </c>
      <c r="E10" s="33">
        <v>15454.74</v>
      </c>
      <c r="I10" t="s">
        <v>36</v>
      </c>
    </row>
    <row r="11" spans="1:9">
      <c r="A11" s="34" t="s">
        <v>52</v>
      </c>
      <c r="B11" s="34">
        <v>2</v>
      </c>
      <c r="C11" s="33" t="s">
        <v>29</v>
      </c>
      <c r="D11" s="34" t="s">
        <v>39</v>
      </c>
      <c r="E11" s="34">
        <v>3019</v>
      </c>
      <c r="I11" t="s">
        <v>26</v>
      </c>
    </row>
    <row r="12" spans="1:9">
      <c r="A12" s="33" t="s">
        <v>53</v>
      </c>
      <c r="B12" s="33">
        <v>2</v>
      </c>
      <c r="C12" s="33" t="s">
        <v>30</v>
      </c>
      <c r="D12" s="33" t="s">
        <v>37</v>
      </c>
      <c r="E12" s="33">
        <v>12963</v>
      </c>
      <c r="I12" t="s">
        <v>27</v>
      </c>
    </row>
    <row r="13" spans="1:9">
      <c r="A13" s="33" t="s">
        <v>53</v>
      </c>
      <c r="B13" s="34">
        <v>1</v>
      </c>
      <c r="C13" s="33" t="s">
        <v>25</v>
      </c>
      <c r="D13" s="34" t="s">
        <v>37</v>
      </c>
      <c r="E13" s="34">
        <v>1170</v>
      </c>
      <c r="I13" t="s">
        <v>44</v>
      </c>
    </row>
    <row r="14" spans="1:9">
      <c r="A14" s="34" t="s">
        <v>52</v>
      </c>
      <c r="B14" s="33">
        <v>1</v>
      </c>
      <c r="C14" s="33" t="s">
        <v>36</v>
      </c>
      <c r="D14" s="33" t="s">
        <v>39</v>
      </c>
      <c r="E14" s="33">
        <v>1237</v>
      </c>
      <c r="I14" t="s">
        <v>45</v>
      </c>
    </row>
    <row r="15" spans="1:9">
      <c r="A15" s="33" t="s">
        <v>53</v>
      </c>
      <c r="B15" s="34">
        <v>1</v>
      </c>
      <c r="C15" s="33" t="s">
        <v>26</v>
      </c>
      <c r="D15" s="34" t="s">
        <v>39</v>
      </c>
      <c r="E15" s="34">
        <v>6800</v>
      </c>
      <c r="I15" t="s">
        <v>46</v>
      </c>
    </row>
    <row r="16" spans="1:9">
      <c r="A16" s="33" t="s">
        <v>53</v>
      </c>
      <c r="B16" s="33">
        <v>1</v>
      </c>
      <c r="C16" s="33" t="s">
        <v>27</v>
      </c>
      <c r="D16" s="33" t="s">
        <v>37</v>
      </c>
      <c r="E16" s="33">
        <v>39269.54</v>
      </c>
      <c r="I16" t="s">
        <v>47</v>
      </c>
    </row>
    <row r="17" spans="1:9">
      <c r="A17" s="33" t="s">
        <v>53</v>
      </c>
      <c r="B17" s="34">
        <v>2</v>
      </c>
      <c r="C17" s="33" t="s">
        <v>44</v>
      </c>
      <c r="D17" s="34" t="s">
        <v>40</v>
      </c>
      <c r="E17" s="34">
        <v>1248.1500000000001</v>
      </c>
      <c r="I17" t="s">
        <v>28</v>
      </c>
    </row>
    <row r="18" spans="1:9">
      <c r="A18" s="33" t="s">
        <v>51</v>
      </c>
      <c r="B18" s="33">
        <v>2</v>
      </c>
      <c r="C18" s="33" t="s">
        <v>45</v>
      </c>
      <c r="D18" s="33" t="s">
        <v>38</v>
      </c>
      <c r="E18" s="33">
        <v>53140.1</v>
      </c>
      <c r="I18" t="s">
        <v>31</v>
      </c>
    </row>
    <row r="19" spans="1:9">
      <c r="A19" s="34" t="s">
        <v>52</v>
      </c>
      <c r="B19" s="34">
        <v>2</v>
      </c>
      <c r="C19" s="33" t="s">
        <v>46</v>
      </c>
      <c r="D19" s="34" t="s">
        <v>41</v>
      </c>
      <c r="E19" s="34">
        <v>47010.48</v>
      </c>
    </row>
    <row r="20" spans="1:9">
      <c r="A20" s="33" t="s">
        <v>51</v>
      </c>
      <c r="B20" s="33">
        <v>1</v>
      </c>
      <c r="C20" s="33" t="s">
        <v>47</v>
      </c>
      <c r="D20" s="33" t="s">
        <v>37</v>
      </c>
      <c r="E20" s="33">
        <v>24110.23</v>
      </c>
    </row>
  </sheetData>
  <dataValidations count="1">
    <dataValidation type="list" allowBlank="1" showInputMessage="1" showErrorMessage="1" sqref="C2:C20">
      <formula1>$I$7:$I$18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zoomScale="70" zoomScaleNormal="70" workbookViewId="0">
      <selection activeCell="D9" sqref="D9"/>
    </sheetView>
  </sheetViews>
  <sheetFormatPr baseColWidth="10" defaultRowHeight="14.4"/>
  <cols>
    <col min="3" max="3" width="16.88671875" customWidth="1"/>
  </cols>
  <sheetData>
    <row r="1" spans="1:12">
      <c r="A1" s="1" t="s">
        <v>55</v>
      </c>
      <c r="B1" s="2"/>
      <c r="C1" s="2"/>
      <c r="D1" s="2" t="s">
        <v>0</v>
      </c>
      <c r="E1" s="3" t="s">
        <v>50</v>
      </c>
      <c r="F1" s="3"/>
      <c r="G1" s="3"/>
      <c r="H1" s="2"/>
      <c r="I1" s="4" t="s">
        <v>1</v>
      </c>
      <c r="J1" s="4"/>
      <c r="K1" s="4"/>
      <c r="L1" s="4"/>
    </row>
    <row r="2" spans="1:12">
      <c r="A2" s="5" t="s">
        <v>2</v>
      </c>
      <c r="B2" s="6"/>
      <c r="C2" s="4"/>
      <c r="D2" s="4" t="s">
        <v>3</v>
      </c>
      <c r="E2" s="7" t="str">
        <f>VLOOKUP(E1, Feuil2!A2:E20,4,FALSE)</f>
        <v>aaa</v>
      </c>
      <c r="F2" s="7"/>
      <c r="G2" s="7"/>
      <c r="H2" s="4"/>
      <c r="I2" s="8" t="s">
        <v>4</v>
      </c>
      <c r="J2" s="4"/>
      <c r="K2" s="4"/>
      <c r="L2" s="4"/>
    </row>
    <row r="3" spans="1:12">
      <c r="A3" s="5" t="s">
        <v>5</v>
      </c>
      <c r="B3" s="6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6</v>
      </c>
      <c r="B4" s="6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5" t="s">
        <v>7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5" t="s">
        <v>8</v>
      </c>
      <c r="B6" s="6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>
      <c r="A7" s="5" t="s">
        <v>9</v>
      </c>
      <c r="B7" s="6">
        <f>SUM(B2:B6)</f>
        <v>0</v>
      </c>
      <c r="C7" s="4">
        <f>B7*1.196</f>
        <v>0</v>
      </c>
      <c r="D7" s="4"/>
      <c r="E7" s="9" t="s">
        <v>10</v>
      </c>
      <c r="F7" s="10" t="s">
        <v>11</v>
      </c>
      <c r="G7" s="11" t="s">
        <v>12</v>
      </c>
      <c r="H7" s="4"/>
      <c r="I7" s="12"/>
      <c r="J7" s="4"/>
      <c r="K7" s="4"/>
      <c r="L7" s="4"/>
    </row>
    <row r="8" spans="1:12">
      <c r="A8" s="13"/>
      <c r="B8" s="14"/>
      <c r="C8" s="1" t="s">
        <v>13</v>
      </c>
      <c r="D8" s="1"/>
      <c r="E8" s="15">
        <v>0.05</v>
      </c>
      <c r="F8" s="16">
        <v>1.4999999999999999E-2</v>
      </c>
      <c r="G8" s="17">
        <v>0.19600000000000001</v>
      </c>
      <c r="H8" s="4" t="s">
        <v>14</v>
      </c>
      <c r="I8" s="18"/>
      <c r="J8" s="4"/>
      <c r="K8" s="4"/>
      <c r="L8" s="4"/>
    </row>
    <row r="9" spans="1:12">
      <c r="A9" s="19" t="s">
        <v>15</v>
      </c>
      <c r="B9" s="19" t="s">
        <v>16</v>
      </c>
      <c r="C9" s="19" t="s">
        <v>43</v>
      </c>
      <c r="D9" s="19" t="s">
        <v>54</v>
      </c>
      <c r="E9" s="19" t="s">
        <v>17</v>
      </c>
      <c r="F9" s="19" t="s">
        <v>18</v>
      </c>
      <c r="G9" s="19" t="s">
        <v>19</v>
      </c>
      <c r="H9" s="19" t="s">
        <v>20</v>
      </c>
      <c r="I9" s="19" t="s">
        <v>21</v>
      </c>
      <c r="J9" s="19" t="s">
        <v>22</v>
      </c>
      <c r="K9" s="19" t="s">
        <v>23</v>
      </c>
      <c r="L9" s="20" t="s">
        <v>24</v>
      </c>
    </row>
    <row r="10" spans="1:12">
      <c r="A10" s="21">
        <v>1</v>
      </c>
      <c r="B10" s="22" t="s">
        <v>25</v>
      </c>
      <c r="C10" s="6">
        <v>4289.25</v>
      </c>
      <c r="D10" s="35" t="e">
        <f>INDEX(Feuil2!A2:E20,MATCH(Feuil1!E1,Feuil2!A2:A20,0),MATCH(Feuil1!B10,Feuil2!C2:C20,0))-Feuil1!C10</f>
        <v>#REF!</v>
      </c>
      <c r="E10" s="23">
        <f>IF(A10="","",C10*$E$8)</f>
        <v>214.46250000000001</v>
      </c>
      <c r="F10" s="23">
        <f>IF(A10="","",C10*$F$8)</f>
        <v>64.338750000000005</v>
      </c>
      <c r="G10" s="24"/>
      <c r="H10" s="24">
        <f>IF(A10="","",(C10-G10-E10-F10)*(1+$G$8))</f>
        <v>4796.4967049999996</v>
      </c>
      <c r="I10" s="6"/>
      <c r="J10" s="25"/>
      <c r="K10" s="26">
        <v>40630</v>
      </c>
      <c r="L10" s="27">
        <v>4873.45</v>
      </c>
    </row>
    <row r="11" spans="1:12">
      <c r="A11" s="21">
        <v>2</v>
      </c>
      <c r="B11" s="22" t="s">
        <v>25</v>
      </c>
      <c r="C11" s="6">
        <v>1365.63</v>
      </c>
      <c r="D11" s="35"/>
      <c r="E11" s="23">
        <f>IF(A11="","",C11*$E$8)</f>
        <v>68.281500000000008</v>
      </c>
      <c r="F11" s="23">
        <f>IF(A11="","",C11*$F$8)</f>
        <v>20.484450000000002</v>
      </c>
      <c r="G11" s="24"/>
      <c r="H11" s="24">
        <f t="shared" ref="H11:H14" si="0">IF(A11="","",(C11-G11-E11-F11)*(1+$G$8))</f>
        <v>1527.1294038000001</v>
      </c>
      <c r="I11" s="6"/>
      <c r="J11" s="25"/>
      <c r="K11" s="26">
        <v>40659</v>
      </c>
      <c r="L11" s="27">
        <v>1551.63</v>
      </c>
    </row>
    <row r="12" spans="1:12">
      <c r="A12" s="21">
        <v>3</v>
      </c>
      <c r="B12" s="22" t="s">
        <v>26</v>
      </c>
      <c r="C12" s="6">
        <v>6852.8</v>
      </c>
      <c r="D12" s="35"/>
      <c r="E12" s="23">
        <f>IF(A12="","",C12*$E$8)</f>
        <v>342.64000000000004</v>
      </c>
      <c r="F12" s="23">
        <f>IF(A12="","",C12*$F$8)</f>
        <v>102.792</v>
      </c>
      <c r="G12" s="24"/>
      <c r="H12" s="24">
        <f t="shared" si="0"/>
        <v>7663.2121279999992</v>
      </c>
      <c r="I12" s="6"/>
      <c r="J12" s="25"/>
      <c r="K12" s="28">
        <v>40750</v>
      </c>
      <c r="L12" s="29">
        <v>16079.29</v>
      </c>
    </row>
    <row r="13" spans="1:12">
      <c r="A13" s="21">
        <v>4</v>
      </c>
      <c r="B13" s="22" t="s">
        <v>27</v>
      </c>
      <c r="C13" s="6">
        <v>6982.5</v>
      </c>
      <c r="D13" s="35"/>
      <c r="E13" s="23">
        <f>IF(A13="","",C13*$E$8)</f>
        <v>349.125</v>
      </c>
      <c r="F13" s="23">
        <f>IF(A13="","",C13*$F$8)</f>
        <v>104.7375</v>
      </c>
      <c r="G13" s="24"/>
      <c r="H13" s="24">
        <f t="shared" si="0"/>
        <v>7808.2504499999995</v>
      </c>
      <c r="I13" s="6"/>
      <c r="J13" s="25"/>
      <c r="K13" s="30"/>
      <c r="L13" s="31"/>
    </row>
    <row r="14" spans="1:12">
      <c r="A14" s="21">
        <v>5</v>
      </c>
      <c r="B14" s="22" t="s">
        <v>28</v>
      </c>
      <c r="C14" s="6">
        <v>9038.7999999999993</v>
      </c>
      <c r="D14" s="35"/>
      <c r="E14" s="23">
        <f>IF(A14="","",C14*$E$8)</f>
        <v>451.94</v>
      </c>
      <c r="F14" s="23">
        <f>IF(A14="","",C14*$F$8)</f>
        <v>135.58199999999999</v>
      </c>
      <c r="G14" s="24"/>
      <c r="H14" s="24">
        <f t="shared" si="0"/>
        <v>10107.728487999997</v>
      </c>
      <c r="I14" s="6"/>
      <c r="J14" s="25"/>
      <c r="K14" s="26">
        <v>40919</v>
      </c>
      <c r="L14" s="27">
        <v>10929.33</v>
      </c>
    </row>
  </sheetData>
  <mergeCells count="4">
    <mergeCell ref="E1:G1"/>
    <mergeCell ref="E2:G2"/>
    <mergeCell ref="K12:K13"/>
    <mergeCell ref="L12:L1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'[1]2014 factu SOBAT + CP3M'!#REF!</xm:f>
          </x14:formula1>
          <xm:sqref>B11:B14</xm:sqref>
        </x14:dataValidation>
        <x14:dataValidation type="list" allowBlank="1" showInputMessage="1" showErrorMessage="1">
          <x14:formula1>
            <xm:f>Feuil2!$I$7:$I$18</xm:f>
          </x14:formula1>
          <xm:sqref>B10</xm:sqref>
        </x14:dataValidation>
        <x14:dataValidation type="list" allowBlank="1" showInputMessage="1" showErrorMessage="1">
          <x14:formula1>
            <xm:f>Feuil2!$A$2:$A$20</xm:f>
          </x14:formula1>
          <xm:sqref>E1:G1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RANCHER Stéphane</dc:creator>
  <cp:lastModifiedBy>RANCHER Stéphane</cp:lastModifiedBy>
  <dcterms:created xsi:type="dcterms:W3CDTF">2014-05-07T12:52:28Z</dcterms:created>
  <dcterms:modified xsi:type="dcterms:W3CDTF">2014-05-07T13:11:01Z</dcterms:modified>
</cp:coreProperties>
</file>