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A376" i="1"/>
  <c r="A279"/>
  <c r="I371"/>
  <c r="G371"/>
  <c r="A181"/>
  <c r="A84"/>
  <c r="I176"/>
  <c r="H176"/>
  <c r="G176"/>
  <c r="CC2"/>
  <c r="BY2"/>
  <c r="BU2"/>
  <c r="BQ2"/>
  <c r="BM2"/>
  <c r="BI2"/>
  <c r="BE2"/>
  <c r="BA2"/>
  <c r="AW2"/>
  <c r="AS2"/>
  <c r="AO2"/>
  <c r="AK2"/>
  <c r="AG2"/>
  <c r="AC2"/>
  <c r="Y2"/>
  <c r="U2"/>
  <c r="Q2"/>
  <c r="CD2" l="1"/>
  <c r="CB2"/>
  <c r="BZ2"/>
  <c r="BX2"/>
  <c r="BV2"/>
  <c r="BT2"/>
  <c r="BR2"/>
  <c r="BP2"/>
  <c r="BN2"/>
  <c r="BL2"/>
  <c r="BJ2"/>
  <c r="BH2"/>
  <c r="BF2"/>
  <c r="BD2"/>
  <c r="BB2"/>
  <c r="AZ2"/>
  <c r="AX2"/>
  <c r="AV2"/>
  <c r="AT2"/>
  <c r="AR2"/>
  <c r="AP2"/>
  <c r="AN2"/>
  <c r="AL2"/>
  <c r="AJ2"/>
  <c r="AH2"/>
  <c r="AF2"/>
  <c r="AD2"/>
  <c r="AB2"/>
  <c r="Z2"/>
  <c r="X2"/>
  <c r="V2"/>
  <c r="T2"/>
  <c r="R2"/>
  <c r="P2"/>
  <c r="O2"/>
  <c r="S2"/>
  <c r="W2"/>
  <c r="AA2"/>
  <c r="AE2"/>
  <c r="AI2"/>
  <c r="AM2"/>
  <c r="AQ2"/>
  <c r="AU2"/>
  <c r="AY2"/>
  <c r="BC2"/>
  <c r="BG2"/>
  <c r="BK2"/>
  <c r="BO2"/>
  <c r="BS2"/>
  <c r="BW2"/>
  <c r="CA2"/>
  <c r="J176"/>
  <c r="CB469" l="1"/>
  <c r="BX469"/>
  <c r="BT469"/>
  <c r="BP469"/>
  <c r="BL469"/>
  <c r="BH469"/>
  <c r="BD469"/>
  <c r="AZ469"/>
  <c r="AV469"/>
  <c r="AR469"/>
  <c r="AN469"/>
  <c r="AJ469"/>
  <c r="AF469"/>
  <c r="AB469"/>
  <c r="X469"/>
  <c r="T469"/>
  <c r="P469"/>
  <c r="L469"/>
  <c r="BY469"/>
  <c r="BQ469"/>
  <c r="BI469"/>
  <c r="BA469"/>
  <c r="AS469"/>
  <c r="AK469"/>
  <c r="AC469"/>
  <c r="U469"/>
  <c r="M469"/>
  <c r="CD469"/>
  <c r="H371"/>
  <c r="J371" s="1"/>
  <c r="Q469" l="1"/>
  <c r="Y469"/>
  <c r="AG469"/>
  <c r="AO469"/>
  <c r="AW469"/>
  <c r="BE469"/>
  <c r="BM469"/>
  <c r="BU469"/>
  <c r="CC469"/>
  <c r="S469"/>
  <c r="AA469"/>
  <c r="AI469"/>
  <c r="AQ469"/>
  <c r="AY469"/>
  <c r="BG469"/>
  <c r="BO469"/>
  <c r="BW469"/>
  <c r="N469"/>
  <c r="V469"/>
  <c r="AD469"/>
  <c r="AL469"/>
  <c r="AT469"/>
  <c r="BB469"/>
  <c r="BJ469"/>
  <c r="BR469"/>
  <c r="BZ469"/>
  <c r="O469"/>
  <c r="W469"/>
  <c r="AE469"/>
  <c r="AM469"/>
  <c r="AU469"/>
  <c r="BC469"/>
  <c r="BK469"/>
  <c r="BS469"/>
  <c r="CA469"/>
  <c r="R469"/>
  <c r="Z469"/>
  <c r="AH469"/>
  <c r="AP469"/>
  <c r="AX469"/>
  <c r="BF469"/>
  <c r="BN469"/>
  <c r="BV469"/>
  <c r="D177"/>
  <c r="D372" l="1"/>
</calcChain>
</file>

<file path=xl/sharedStrings.xml><?xml version="1.0" encoding="utf-8"?>
<sst xmlns="http://schemas.openxmlformats.org/spreadsheetml/2006/main" count="82" uniqueCount="23">
  <si>
    <t>Date</t>
  </si>
  <si>
    <t>Poste</t>
  </si>
  <si>
    <t>Ligne</t>
  </si>
  <si>
    <t>Cde article</t>
  </si>
  <si>
    <t>Nom produit</t>
  </si>
  <si>
    <t>Client</t>
  </si>
  <si>
    <t>Pers prépa</t>
  </si>
  <si>
    <t>Pers assem</t>
  </si>
  <si>
    <t>Pers emb</t>
  </si>
  <si>
    <t>remarque</t>
  </si>
  <si>
    <t>lundi</t>
  </si>
  <si>
    <t>Matin</t>
  </si>
  <si>
    <t>Total</t>
  </si>
  <si>
    <t/>
  </si>
  <si>
    <t>Journée</t>
  </si>
  <si>
    <t>Ap midi</t>
  </si>
  <si>
    <t>GM manquant</t>
  </si>
  <si>
    <t>Mardi</t>
  </si>
  <si>
    <t>Mercredi</t>
  </si>
  <si>
    <t>Jeudi</t>
  </si>
  <si>
    <t>Vendredi</t>
  </si>
  <si>
    <t>SI(D2="";"";RECHERCHEV(D2;'Base de données'!$A$2:$E$7040;2;FAUX))</t>
  </si>
  <si>
    <t>SI(D2&amp;E2="";"";(SI($D2="";RECHERCHEV($E2;'Base de données'!$B:$FU;8;FAUX);RECHERCHEV($D2;'Base de données'!$1:$1048576;9;FAUX))))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</si>
</sst>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2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7030A0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 style="hair">
        <color indexed="8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  <xf numFmtId="3" fontId="1" fillId="0" borderId="2" xfId="0" applyNumberFormat="1" applyFont="1" applyFill="1" applyBorder="1" applyAlignment="1">
      <alignment horizontal="center" vertical="center"/>
    </xf>
    <xf numFmtId="2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4" fillId="0" borderId="5" xfId="0" applyNumberFormat="1" applyFont="1" applyFill="1" applyBorder="1" applyAlignment="1">
      <alignment horizontal="center" vertical="center"/>
    </xf>
    <xf numFmtId="3" fontId="4" fillId="0" borderId="6" xfId="0" applyNumberFormat="1" applyFont="1" applyFill="1" applyBorder="1" applyAlignment="1">
      <alignment horizontal="center" vertical="center" wrapText="1"/>
    </xf>
    <xf numFmtId="0" fontId="4" fillId="0" borderId="7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 applyAlignment="1">
      <alignment horizontal="center" vertical="center"/>
    </xf>
    <xf numFmtId="0" fontId="4" fillId="0" borderId="8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/>
    </xf>
    <xf numFmtId="3" fontId="4" fillId="0" borderId="2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3" fontId="2" fillId="0" borderId="0" xfId="0" applyNumberFormat="1" applyFont="1" applyFill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6" fillId="0" borderId="6" xfId="0" applyNumberFormat="1" applyFont="1" applyFill="1" applyBorder="1" applyAlignment="1">
      <alignment horizontal="center" vertical="center"/>
    </xf>
    <xf numFmtId="3" fontId="4" fillId="0" borderId="6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2014%20Sem34%20du%2030071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M02"/>
      <sheetName val="SEM03"/>
      <sheetName val="SEM04"/>
      <sheetName val="SEM05"/>
      <sheetName val="Sem06"/>
      <sheetName val="Sem07"/>
      <sheetName val="Sem08"/>
      <sheetName val="Sem09"/>
      <sheetName val="SEM10"/>
      <sheetName val="SEM11"/>
      <sheetName val="SEM12"/>
      <sheetName val="SEM13"/>
      <sheetName val="Sem14"/>
      <sheetName val="Sem15"/>
      <sheetName val="Sem16"/>
      <sheetName val="Sem17"/>
      <sheetName val="Sem18"/>
      <sheetName val="SEM19"/>
      <sheetName val="SEM20"/>
      <sheetName val="SEM21"/>
      <sheetName val="SEM22"/>
      <sheetName val="Sem23"/>
      <sheetName val="Sem24"/>
      <sheetName val="Sem25"/>
      <sheetName val="Sem26"/>
      <sheetName val="SEM27"/>
      <sheetName val="SEM28"/>
      <sheetName val="SEM28 BIS"/>
      <sheetName val="SEM28BIS2"/>
      <sheetName val="SEM29"/>
      <sheetName val="SEM29BIS"/>
      <sheetName val="SEM29BIS2"/>
      <sheetName val="SEM29BIS3"/>
      <sheetName val="SEM29BIS4"/>
      <sheetName val="SEM30"/>
      <sheetName val="SEM30BIS"/>
      <sheetName val="SEM30BIS2"/>
      <sheetName val="SEM31-32-33"/>
      <sheetName val="Base de données"/>
      <sheetName val="Sem34"/>
      <sheetName val="Sem35"/>
      <sheetName val="SEM36"/>
      <sheetName val="SEM37"/>
      <sheetName val="SEM38"/>
      <sheetName val="SEM39"/>
      <sheetName val="SEM40"/>
      <sheetName val="sem 4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1">
          <cell r="A1" t="str">
            <v>Code article</v>
          </cell>
          <cell r="B1" t="str">
            <v>Nom produit</v>
          </cell>
          <cell r="C1" t="str">
            <v>Nom client</v>
          </cell>
          <cell r="D1" t="str">
            <v>Pers prép</v>
          </cell>
          <cell r="E1" t="str">
            <v>Pers assem</v>
          </cell>
          <cell r="F1" t="str">
            <v>Pers emb</v>
          </cell>
          <cell r="G1" t="str">
            <v>Cible en Kg SUR 8H</v>
          </cell>
          <cell r="H1" t="str">
            <v>Kg/h/Pers</v>
          </cell>
          <cell r="I1" t="str">
            <v>Agrafeuse</v>
          </cell>
          <cell r="J1" t="str">
            <v>Batteur VMI</v>
          </cell>
          <cell r="K1" t="str">
            <v xml:space="preserve">Batteurs </v>
          </cell>
          <cell r="L1" t="str">
            <v>Broyeur</v>
          </cell>
          <cell r="M1" t="str">
            <v>Cellule à azote</v>
          </cell>
          <cell r="N1" t="str">
            <v xml:space="preserve">Cloches </v>
          </cell>
          <cell r="O1" t="str">
            <v xml:space="preserve">Convoyeurs flow </v>
          </cell>
          <cell r="P1" t="str">
            <v>Convoyeurs (Grand tapis bleue)</v>
          </cell>
          <cell r="Q1" t="str">
            <v>Convoyeurs Tunnel 1</v>
          </cell>
          <cell r="R1" t="str">
            <v xml:space="preserve">Convoyeurs Séria </v>
          </cell>
          <cell r="S1" t="str">
            <v>Convoyeur vert</v>
          </cell>
          <cell r="T1" t="str">
            <v>Coupe saucisse</v>
          </cell>
          <cell r="U1" t="str">
            <v xml:space="preserve">Cutters </v>
          </cell>
          <cell r="V1" t="str">
            <v xml:space="preserve">Datteur </v>
          </cell>
          <cell r="W1" t="str">
            <v xml:space="preserve">Détecteur </v>
          </cell>
          <cell r="X1" t="str">
            <v>Doseuse 1</v>
          </cell>
          <cell r="Y1" t="str">
            <v>Doseuse 2</v>
          </cell>
          <cell r="Z1" t="str">
            <v>Doseuse 3</v>
          </cell>
          <cell r="AA1" t="str">
            <v>Doseuse 4</v>
          </cell>
          <cell r="AB1" t="str">
            <v>Doseuse 5</v>
          </cell>
          <cell r="AC1" t="str">
            <v>Doseuse 6</v>
          </cell>
          <cell r="AD1" t="str">
            <v>Doseuse 7</v>
          </cell>
          <cell r="AE1" t="str">
            <v>Doseuse 8</v>
          </cell>
          <cell r="AF1" t="str">
            <v>Doseuse multistation</v>
          </cell>
          <cell r="AG1" t="str">
            <v>Etuyeuse à plat</v>
          </cell>
          <cell r="AH1" t="str">
            <v>Etuyeuse blanche (ancienne)</v>
          </cell>
          <cell r="AI1" t="str">
            <v xml:space="preserve">Etuyeuse bleue </v>
          </cell>
          <cell r="AJ1" t="str">
            <v>Flowpack</v>
          </cell>
          <cell r="AK1" t="str">
            <v>Formeuse à boudins + agrafeuse</v>
          </cell>
          <cell r="AL1" t="str">
            <v>Four bodson</v>
          </cell>
          <cell r="AM1" t="str">
            <v>Four rotatif</v>
          </cell>
          <cell r="AN1" t="str">
            <v>Four FRIMA vieux</v>
          </cell>
          <cell r="AO1" t="str">
            <v xml:space="preserve">Fours FRIMA </v>
          </cell>
          <cell r="AP1" t="str">
            <v>Girafe</v>
          </cell>
          <cell r="AQ1" t="str">
            <v>Jet d'eau 1</v>
          </cell>
          <cell r="AR1" t="str">
            <v>Jet d'eau 2</v>
          </cell>
          <cell r="AS1" t="str">
            <v>Kronen</v>
          </cell>
          <cell r="AT1" t="str">
            <v>Laminoir</v>
          </cell>
          <cell r="AU1" t="str">
            <v>Machine à boudins</v>
          </cell>
          <cell r="AV1" t="str">
            <v>Marmite</v>
          </cell>
          <cell r="AW1" t="str">
            <v xml:space="preserve">Mélangeurs </v>
          </cell>
          <cell r="AX1" t="str">
            <v>Mixeur</v>
          </cell>
          <cell r="AY1" t="str">
            <v>Multivac</v>
          </cell>
          <cell r="AZ1" t="str">
            <v>Petit cuisseur</v>
          </cell>
          <cell r="BA1" t="str">
            <v>Plaques à induction</v>
          </cell>
          <cell r="BB1" t="str">
            <v>Pompe de dosage</v>
          </cell>
          <cell r="BC1" t="str">
            <v xml:space="preserve">Pompeuse </v>
          </cell>
          <cell r="BD1" t="str">
            <v>Pompeuse (avec agrafe)</v>
          </cell>
          <cell r="BE1" t="str">
            <v>Poussoir</v>
          </cell>
          <cell r="BF1" t="str">
            <v>Pulvérisateur</v>
          </cell>
          <cell r="BG1" t="str">
            <v>Refroidisseur à eau</v>
          </cell>
          <cell r="BH1" t="str">
            <v>Refroidisseur à tambour</v>
          </cell>
          <cell r="BI1" t="str">
            <v>Rissoleuse</v>
          </cell>
          <cell r="BJ1" t="str">
            <v>Robot-coupe</v>
          </cell>
          <cell r="BK1" t="str">
            <v>Rühle</v>
          </cell>
          <cell r="BL1" t="str">
            <v>Salle de refroidissement</v>
          </cell>
          <cell r="BM1" t="str">
            <v xml:space="preserve">Scies </v>
          </cell>
          <cell r="BN1" t="str">
            <v>Scotchage manuel</v>
          </cell>
          <cell r="BO1" t="str">
            <v xml:space="preserve">Sfère </v>
          </cell>
          <cell r="BP1" t="str">
            <v>Soudeuse</v>
          </cell>
          <cell r="BQ1" t="str">
            <v>Steakeuse</v>
          </cell>
          <cell r="BR1" t="str">
            <v>Trancheur manuel</v>
          </cell>
          <cell r="BS1" t="str">
            <v>Trancheur trief</v>
          </cell>
          <cell r="BT1" t="str">
            <v>Trancheur ultra-sons</v>
          </cell>
          <cell r="BU1" t="str">
            <v>Tunnel 1</v>
          </cell>
          <cell r="BV1" t="str">
            <v>Tunnel 2</v>
          </cell>
          <cell r="BW1" t="str">
            <v>Tunnel 3</v>
          </cell>
          <cell r="BX1" t="str">
            <v>Tunnel 4</v>
          </cell>
          <cell r="BY1" t="str">
            <v>Tunnel 5</v>
          </cell>
          <cell r="BZ1" t="str">
            <v>Tunnel statique boucherie</v>
          </cell>
          <cell r="CA1" t="str">
            <v xml:space="preserve">Woks </v>
          </cell>
          <cell r="CB1" t="str">
            <v>Bac  bleu 2 couleurs</v>
          </cell>
          <cell r="CC1" t="str">
            <v>Bac 2 gris perforé</v>
          </cell>
          <cell r="CD1" t="str">
            <v>Bac 2 gris plein</v>
          </cell>
          <cell r="CE1" t="str">
            <v>Bac alu</v>
          </cell>
          <cell r="CF1" t="str">
            <v>Bac blanc</v>
          </cell>
          <cell r="CG1" t="str">
            <v>Bac blanc poisson</v>
          </cell>
          <cell r="CH1" t="str">
            <v>Bac bleu</v>
          </cell>
          <cell r="CI1" t="str">
            <v>Bac gris</v>
          </cell>
          <cell r="CJ1" t="str">
            <v>Bac inox  n°1</v>
          </cell>
          <cell r="CK1" t="str">
            <v>Bac inox n° 2</v>
          </cell>
          <cell r="CL1" t="str">
            <v>Bac marron</v>
          </cell>
          <cell r="CM1" t="str">
            <v>Bac rouge</v>
          </cell>
          <cell r="CN1" t="str">
            <v>Bac rouge ajouré</v>
          </cell>
          <cell r="CO1" t="str">
            <v>Bac rouge/beige</v>
          </cell>
          <cell r="CP1" t="str">
            <v>Bac vert</v>
          </cell>
          <cell r="CQ1" t="str">
            <v>Bacs europe</v>
          </cell>
          <cell r="CR1" t="str">
            <v>Bacs "table"</v>
          </cell>
          <cell r="CS1" t="str">
            <v>Bain marie</v>
          </cell>
          <cell r="CT1" t="str">
            <v>Balance</v>
          </cell>
          <cell r="CU1" t="str">
            <v>Baratte</v>
          </cell>
          <cell r="CV1" t="str">
            <v>Baton bûche saumon Toupargel</v>
          </cell>
          <cell r="CW1" t="str">
            <v>Biberons</v>
          </cell>
          <cell r="CX1" t="str">
            <v>Cadre évasion</v>
          </cell>
          <cell r="CY1" t="str">
            <v>Cadre inox 1 trou</v>
          </cell>
          <cell r="CZ1" t="str">
            <v>Cadre inox 2 trous</v>
          </cell>
          <cell r="DA1" t="str">
            <v>Cadre inox 3 trous</v>
          </cell>
          <cell r="DB1" t="str">
            <v>Cadre inox 4 trous</v>
          </cell>
          <cell r="DC1" t="str">
            <v>Cadre millefeuille</v>
          </cell>
          <cell r="DD1" t="str">
            <v>Cadre nylon rigide</v>
          </cell>
          <cell r="DE1" t="str">
            <v>Cadre nylon souple</v>
          </cell>
          <cell r="DF1" t="str">
            <v>Chariot caisson Werner</v>
          </cell>
          <cell r="DG1" t="str">
            <v>Chariot cellule</v>
          </cell>
          <cell r="DH1" t="str">
            <v>Chariot cuisson</v>
          </cell>
          <cell r="DI1" t="str">
            <v>Chariot Frima</v>
          </cell>
          <cell r="DJ1" t="str">
            <v>Chinois à piston</v>
          </cell>
          <cell r="DK1" t="str">
            <v>Cocotte</v>
          </cell>
          <cell r="DL1" t="str">
            <v>Corne</v>
          </cell>
          <cell r="DM1" t="str">
            <v>Coupe pâte</v>
          </cell>
          <cell r="DN1" t="str">
            <v>Couteau à fromage</v>
          </cell>
          <cell r="DO1" t="str">
            <v>Couteau à racler</v>
          </cell>
          <cell r="DP1" t="str">
            <v>Couteau moyen</v>
          </cell>
          <cell r="DQ1" t="str">
            <v>Cuillère à café</v>
          </cell>
          <cell r="DR1" t="str">
            <v>Cuillère à soupe</v>
          </cell>
          <cell r="DS1" t="str">
            <v>Cuve à batteur</v>
          </cell>
          <cell r="DT1" t="str">
            <v>Echelle à support</v>
          </cell>
          <cell r="DU1" t="str">
            <v>Echelle cellule</v>
          </cell>
          <cell r="DV1" t="str">
            <v>Ecumette</v>
          </cell>
          <cell r="DW1" t="str">
            <v>Fusil</v>
          </cell>
          <cell r="DX1" t="str">
            <v>Grand bac gastro plat</v>
          </cell>
          <cell r="DY1" t="str">
            <v>Grand couteau</v>
          </cell>
          <cell r="DZ1" t="str">
            <v>Grand fouet</v>
          </cell>
          <cell r="EA1" t="str">
            <v>Grande grille inox</v>
          </cell>
          <cell r="EB1" t="str">
            <v>Grande pelle à denrées</v>
          </cell>
          <cell r="EC1" t="str">
            <v>Grande plaque  cuisson</v>
          </cell>
          <cell r="ED1" t="str">
            <v>Grande spatule</v>
          </cell>
          <cell r="EE1" t="str">
            <v>Louche</v>
          </cell>
          <cell r="EF1" t="str">
            <v>Mandoline</v>
          </cell>
          <cell r="EG1" t="str">
            <v>Marise</v>
          </cell>
          <cell r="EH1" t="str">
            <v>Moule à brochette</v>
          </cell>
          <cell r="EI1" t="str">
            <v xml:space="preserve">Moule à royale
371*570*40mm
Volume : 8460ml
</v>
          </cell>
          <cell r="EJ1" t="str">
            <v>Moule à savarin carré</v>
          </cell>
          <cell r="EK1" t="str">
            <v>Moule bille</v>
          </cell>
          <cell r="EL1" t="str">
            <v>Moule carré</v>
          </cell>
          <cell r="EM1" t="str">
            <v>Moule cylindre</v>
          </cell>
          <cell r="EN1" t="str">
            <v xml:space="preserve">Moule dome
96 empreintes
Diamètre : 30mm
</v>
          </cell>
          <cell r="EO1" t="str">
            <v>Moule pastille</v>
          </cell>
          <cell r="EP1" t="str">
            <v>Moule percé pour piquage brochettes</v>
          </cell>
          <cell r="EQ1" t="str">
            <v>Moule pop cake</v>
          </cell>
          <cell r="ER1" t="str">
            <v>Moule pyramide</v>
          </cell>
          <cell r="ES1" t="str">
            <v>Moule pyramide orange</v>
          </cell>
          <cell r="ET1" t="str">
            <v>Moyen fouet</v>
          </cell>
          <cell r="EU1" t="str">
            <v>Moyenne Pelle à denrées</v>
          </cell>
          <cell r="EV1" t="str">
            <v>Passoire</v>
          </cell>
          <cell r="EW1" t="str">
            <v>Pelle inox</v>
          </cell>
          <cell r="EX1" t="str">
            <v>Petit bac gastro haut</v>
          </cell>
          <cell r="EY1" t="str">
            <v>Petit bac gastro plat</v>
          </cell>
          <cell r="EZ1" t="str">
            <v>Petit bac gastro plat perforé</v>
          </cell>
          <cell r="FA1" t="str">
            <v>Petit couteau</v>
          </cell>
          <cell r="FB1" t="str">
            <v>Petit fouet</v>
          </cell>
          <cell r="FC1" t="str">
            <v>Petit spatule</v>
          </cell>
          <cell r="FD1" t="str">
            <v>Petite grille inox</v>
          </cell>
          <cell r="FE1" t="str">
            <v>Petite pelle à denrées</v>
          </cell>
          <cell r="FF1" t="str">
            <v>Petite plaque cuisson</v>
          </cell>
          <cell r="FG1" t="str">
            <v>Pichet</v>
          </cell>
          <cell r="FH1" t="str">
            <v>Pince</v>
          </cell>
          <cell r="FI1" t="str">
            <v>Pinceau</v>
          </cell>
          <cell r="FJ1" t="str">
            <v>Planche à découper</v>
          </cell>
          <cell r="FK1" t="str">
            <v>Plaque nylon cône (témaki)</v>
          </cell>
          <cell r="FL1" t="str">
            <v>Plaque nylon perforé</v>
          </cell>
          <cell r="FM1" t="str">
            <v>Porte plateau</v>
          </cell>
          <cell r="FN1" t="str">
            <v>Roule bac</v>
          </cell>
          <cell r="FO1" t="str">
            <v>Roule bac surélevé</v>
          </cell>
          <cell r="FP1" t="str">
            <v>Rouleau à patisserie</v>
          </cell>
          <cell r="FQ1" t="str">
            <v>Sceau</v>
          </cell>
          <cell r="FR1" t="str">
            <v>Silpat</v>
          </cell>
          <cell r="FS1" t="str">
            <v>Spatule</v>
          </cell>
          <cell r="FT1" t="str">
            <v xml:space="preserve">Tasseur </v>
          </cell>
          <cell r="FU1" t="str">
            <v>Tasseur carré bleu</v>
          </cell>
        </row>
        <row r="2">
          <cell r="G2" t="str">
            <v>Inventaire</v>
          </cell>
          <cell r="I2">
            <v>1</v>
          </cell>
          <cell r="J2">
            <v>1</v>
          </cell>
          <cell r="K2">
            <v>5</v>
          </cell>
          <cell r="L2">
            <v>1</v>
          </cell>
          <cell r="M2">
            <v>1</v>
          </cell>
          <cell r="N2">
            <v>4</v>
          </cell>
          <cell r="O2">
            <v>2</v>
          </cell>
          <cell r="P2">
            <v>1</v>
          </cell>
          <cell r="Q2">
            <v>1</v>
          </cell>
          <cell r="R2">
            <v>3</v>
          </cell>
          <cell r="S2">
            <v>1</v>
          </cell>
          <cell r="T2">
            <v>1</v>
          </cell>
          <cell r="U2">
            <v>3</v>
          </cell>
          <cell r="V2">
            <v>3</v>
          </cell>
          <cell r="W2">
            <v>3</v>
          </cell>
          <cell r="X2">
            <v>1</v>
          </cell>
          <cell r="Y2">
            <v>1</v>
          </cell>
          <cell r="Z2">
            <v>1</v>
          </cell>
          <cell r="AA2">
            <v>1</v>
          </cell>
          <cell r="AB2">
            <v>1</v>
          </cell>
          <cell r="AC2">
            <v>1</v>
          </cell>
          <cell r="AD2">
            <v>1</v>
          </cell>
          <cell r="AE2">
            <v>1</v>
          </cell>
          <cell r="AF2">
            <v>1</v>
          </cell>
          <cell r="AG2">
            <v>1</v>
          </cell>
          <cell r="AH2">
            <v>1</v>
          </cell>
          <cell r="AI2">
            <v>2</v>
          </cell>
          <cell r="AJ2">
            <v>1</v>
          </cell>
          <cell r="AK2">
            <v>1</v>
          </cell>
          <cell r="AL2">
            <v>1</v>
          </cell>
          <cell r="AM2">
            <v>1</v>
          </cell>
          <cell r="AN2">
            <v>1</v>
          </cell>
          <cell r="AO2">
            <v>2</v>
          </cell>
          <cell r="AP2">
            <v>1</v>
          </cell>
          <cell r="AQ2">
            <v>1</v>
          </cell>
          <cell r="AR2">
            <v>1</v>
          </cell>
          <cell r="AS2">
            <v>1</v>
          </cell>
          <cell r="AT2">
            <v>1</v>
          </cell>
          <cell r="AU2">
            <v>1</v>
          </cell>
          <cell r="AV2">
            <v>1</v>
          </cell>
          <cell r="AW2">
            <v>2</v>
          </cell>
          <cell r="AX2">
            <v>2</v>
          </cell>
          <cell r="AY2">
            <v>1</v>
          </cell>
          <cell r="AZ2">
            <v>9999</v>
          </cell>
          <cell r="BA2">
            <v>9999</v>
          </cell>
          <cell r="BB2">
            <v>1</v>
          </cell>
          <cell r="BC2">
            <v>1</v>
          </cell>
          <cell r="BD2">
            <v>1</v>
          </cell>
          <cell r="BE2">
            <v>1</v>
          </cell>
          <cell r="BF2">
            <v>1</v>
          </cell>
          <cell r="BG2">
            <v>1</v>
          </cell>
          <cell r="BH2">
            <v>1</v>
          </cell>
          <cell r="BI2">
            <v>1</v>
          </cell>
          <cell r="BJ2">
            <v>1</v>
          </cell>
          <cell r="BK2">
            <v>1</v>
          </cell>
          <cell r="BL2">
            <v>1</v>
          </cell>
          <cell r="BM2">
            <v>6</v>
          </cell>
          <cell r="BN2">
            <v>9999</v>
          </cell>
          <cell r="BO2">
            <v>3</v>
          </cell>
          <cell r="BP2">
            <v>1</v>
          </cell>
          <cell r="BQ2">
            <v>1</v>
          </cell>
          <cell r="BR2">
            <v>1</v>
          </cell>
          <cell r="BS2">
            <v>2</v>
          </cell>
          <cell r="BT2">
            <v>1</v>
          </cell>
          <cell r="BU2">
            <v>1</v>
          </cell>
          <cell r="BV2">
            <v>1</v>
          </cell>
          <cell r="BW2">
            <v>1</v>
          </cell>
          <cell r="BX2">
            <v>1</v>
          </cell>
          <cell r="BY2">
            <v>1</v>
          </cell>
          <cell r="BZ2">
            <v>1</v>
          </cell>
          <cell r="CA2">
            <v>2</v>
          </cell>
          <cell r="CB2">
            <v>479</v>
          </cell>
          <cell r="CC2">
            <v>467</v>
          </cell>
          <cell r="CD2">
            <v>602</v>
          </cell>
          <cell r="CE2">
            <v>45</v>
          </cell>
          <cell r="CF2">
            <v>30</v>
          </cell>
          <cell r="CG2">
            <v>97</v>
          </cell>
          <cell r="CH2">
            <v>6</v>
          </cell>
          <cell r="CI2">
            <v>36</v>
          </cell>
          <cell r="CJ2">
            <v>93</v>
          </cell>
          <cell r="CK2">
            <v>152</v>
          </cell>
          <cell r="CL2">
            <v>314</v>
          </cell>
          <cell r="CM2">
            <v>611</v>
          </cell>
          <cell r="CN2">
            <v>319</v>
          </cell>
          <cell r="CO2">
            <v>522</v>
          </cell>
          <cell r="CP2">
            <v>139</v>
          </cell>
          <cell r="CQ2">
            <v>10</v>
          </cell>
          <cell r="CR2">
            <v>9999</v>
          </cell>
          <cell r="CS2">
            <v>1</v>
          </cell>
          <cell r="CT2">
            <v>9999</v>
          </cell>
          <cell r="CU2">
            <v>1</v>
          </cell>
          <cell r="CV2">
            <v>151</v>
          </cell>
          <cell r="CW2">
            <v>8</v>
          </cell>
          <cell r="CX2">
            <v>118</v>
          </cell>
          <cell r="CY2">
            <v>3</v>
          </cell>
          <cell r="CZ2">
            <v>3</v>
          </cell>
          <cell r="DA2">
            <v>4</v>
          </cell>
          <cell r="DB2">
            <v>6</v>
          </cell>
          <cell r="DC2">
            <v>88</v>
          </cell>
          <cell r="DD2">
            <v>22</v>
          </cell>
          <cell r="DE2">
            <v>8</v>
          </cell>
          <cell r="DF2">
            <v>4</v>
          </cell>
          <cell r="DG2">
            <v>9999</v>
          </cell>
          <cell r="DH2">
            <v>9999</v>
          </cell>
          <cell r="DI2">
            <v>7</v>
          </cell>
          <cell r="DJ2">
            <v>10</v>
          </cell>
          <cell r="DK2">
            <v>6</v>
          </cell>
          <cell r="DL2">
            <v>21</v>
          </cell>
          <cell r="DM2">
            <v>3</v>
          </cell>
          <cell r="DN2">
            <v>2</v>
          </cell>
          <cell r="DO2">
            <v>4</v>
          </cell>
          <cell r="DP2">
            <v>22</v>
          </cell>
          <cell r="DQ2">
            <v>18</v>
          </cell>
          <cell r="DR2">
            <v>12</v>
          </cell>
          <cell r="DS2">
            <v>10</v>
          </cell>
          <cell r="DT2">
            <v>22</v>
          </cell>
          <cell r="DU2">
            <v>32</v>
          </cell>
          <cell r="DV2">
            <v>8</v>
          </cell>
          <cell r="DW2">
            <v>4</v>
          </cell>
          <cell r="DX2">
            <v>26</v>
          </cell>
          <cell r="DY2">
            <v>11</v>
          </cell>
          <cell r="DZ2">
            <v>3</v>
          </cell>
          <cell r="EA2">
            <v>9</v>
          </cell>
          <cell r="EB2">
            <v>12</v>
          </cell>
          <cell r="EC2">
            <v>23</v>
          </cell>
          <cell r="ED2">
            <v>8</v>
          </cell>
          <cell r="EE2">
            <v>6</v>
          </cell>
          <cell r="EF2">
            <v>7</v>
          </cell>
          <cell r="EG2">
            <v>9999</v>
          </cell>
          <cell r="EH2">
            <v>4</v>
          </cell>
          <cell r="EI2">
            <v>79</v>
          </cell>
          <cell r="EJ2">
            <v>34</v>
          </cell>
          <cell r="EK2">
            <v>182</v>
          </cell>
          <cell r="EL2">
            <v>52</v>
          </cell>
          <cell r="EM2">
            <v>52</v>
          </cell>
          <cell r="EN2">
            <v>35</v>
          </cell>
          <cell r="EO2">
            <v>22</v>
          </cell>
          <cell r="EP2">
            <v>11</v>
          </cell>
          <cell r="EQ2">
            <v>918</v>
          </cell>
          <cell r="ER2">
            <v>45</v>
          </cell>
          <cell r="ES2">
            <v>20</v>
          </cell>
          <cell r="ET2">
            <v>1</v>
          </cell>
          <cell r="EU2">
            <v>16</v>
          </cell>
          <cell r="EV2">
            <v>3</v>
          </cell>
          <cell r="EW2">
            <v>7</v>
          </cell>
          <cell r="EX2">
            <v>80</v>
          </cell>
          <cell r="EY2">
            <v>1</v>
          </cell>
          <cell r="EZ2">
            <v>5</v>
          </cell>
          <cell r="FA2">
            <v>14</v>
          </cell>
          <cell r="FB2">
            <v>1</v>
          </cell>
          <cell r="FC2">
            <v>8</v>
          </cell>
          <cell r="FD2">
            <v>98</v>
          </cell>
          <cell r="FE2">
            <v>37</v>
          </cell>
          <cell r="FF2">
            <v>5</v>
          </cell>
          <cell r="FG2">
            <v>4</v>
          </cell>
          <cell r="FH2">
            <v>5</v>
          </cell>
          <cell r="FI2">
            <v>1</v>
          </cell>
          <cell r="FJ2">
            <v>3</v>
          </cell>
          <cell r="FK2">
            <v>11</v>
          </cell>
          <cell r="FL2">
            <v>30</v>
          </cell>
          <cell r="FM2">
            <v>11</v>
          </cell>
          <cell r="FN2">
            <v>42</v>
          </cell>
          <cell r="FO2">
            <v>23</v>
          </cell>
          <cell r="FP2">
            <v>3</v>
          </cell>
          <cell r="FQ2">
            <v>50</v>
          </cell>
          <cell r="FR2">
            <v>0</v>
          </cell>
          <cell r="FS2">
            <v>47</v>
          </cell>
          <cell r="FT2">
            <v>14</v>
          </cell>
          <cell r="FU2">
            <v>3</v>
          </cell>
        </row>
        <row r="3">
          <cell r="A3">
            <v>2842</v>
          </cell>
          <cell r="B3" t="str">
            <v>12 mignardises apéritives</v>
          </cell>
          <cell r="C3" t="str">
            <v>Picard</v>
          </cell>
          <cell r="D3">
            <v>2</v>
          </cell>
          <cell r="E3">
            <v>38</v>
          </cell>
          <cell r="F3">
            <v>5</v>
          </cell>
        </row>
        <row r="4">
          <cell r="A4">
            <v>1850</v>
          </cell>
          <cell r="B4" t="str">
            <v>16 minis lingots</v>
          </cell>
          <cell r="C4" t="str">
            <v>Thiriet</v>
          </cell>
        </row>
        <row r="5">
          <cell r="A5">
            <v>2848</v>
          </cell>
          <cell r="B5" t="str">
            <v>2 céramiques en cocotte</v>
          </cell>
          <cell r="C5" t="str">
            <v>Eismann</v>
          </cell>
        </row>
        <row r="6">
          <cell r="A6">
            <v>2810</v>
          </cell>
          <cell r="B6" t="str">
            <v>2 Cubistick</v>
          </cell>
          <cell r="C6" t="str">
            <v>Thiriet</v>
          </cell>
          <cell r="D6">
            <v>0</v>
          </cell>
          <cell r="E6">
            <v>28</v>
          </cell>
          <cell r="F6">
            <v>5</v>
          </cell>
        </row>
        <row r="7">
          <cell r="A7">
            <v>1661</v>
          </cell>
          <cell r="B7" t="str">
            <v>2 lingots de foie gras sur gelée de fruits</v>
          </cell>
          <cell r="C7" t="str">
            <v>Thiriet</v>
          </cell>
          <cell r="G7">
            <v>7700</v>
          </cell>
        </row>
        <row r="8">
          <cell r="A8">
            <v>2840</v>
          </cell>
          <cell r="B8" t="str">
            <v>2 millefeuille d'asperge</v>
          </cell>
          <cell r="C8" t="str">
            <v>Picard</v>
          </cell>
        </row>
        <row r="9">
          <cell r="A9">
            <v>4100</v>
          </cell>
          <cell r="B9" t="str">
            <v>2 soufflés écrevisse</v>
          </cell>
          <cell r="C9" t="str">
            <v>Thiriet</v>
          </cell>
          <cell r="E9">
            <v>13</v>
          </cell>
          <cell r="F9">
            <v>4</v>
          </cell>
        </row>
        <row r="10">
          <cell r="A10" t="str">
            <v>www?</v>
          </cell>
          <cell r="B10" t="str">
            <v>2 Tartares de saumon</v>
          </cell>
          <cell r="C10" t="str">
            <v>Intermarché</v>
          </cell>
          <cell r="D10">
            <v>4</v>
          </cell>
          <cell r="E10">
            <v>14</v>
          </cell>
          <cell r="F10">
            <v>4</v>
          </cell>
        </row>
        <row r="11">
          <cell r="A11">
            <v>1843</v>
          </cell>
          <cell r="B11" t="str">
            <v>2 Tartares saumon</v>
          </cell>
          <cell r="C11" t="str">
            <v>Thiriet</v>
          </cell>
          <cell r="D11">
            <v>4</v>
          </cell>
          <cell r="E11">
            <v>14</v>
          </cell>
          <cell r="F11">
            <v>4</v>
          </cell>
          <cell r="R11">
            <v>2</v>
          </cell>
          <cell r="AS11">
            <v>1</v>
          </cell>
          <cell r="AW11">
            <v>1</v>
          </cell>
          <cell r="AY11">
            <v>1</v>
          </cell>
          <cell r="CF11">
            <v>15</v>
          </cell>
          <cell r="CM11">
            <v>10</v>
          </cell>
          <cell r="CQ11">
            <v>3</v>
          </cell>
          <cell r="CR11">
            <v>40</v>
          </cell>
          <cell r="CT11">
            <v>8</v>
          </cell>
          <cell r="DL11">
            <v>2</v>
          </cell>
          <cell r="DR11">
            <v>6</v>
          </cell>
          <cell r="EB11">
            <v>3</v>
          </cell>
          <cell r="EG11">
            <v>3</v>
          </cell>
          <cell r="EX11">
            <v>2</v>
          </cell>
          <cell r="FE11">
            <v>2</v>
          </cell>
          <cell r="FN11">
            <v>4</v>
          </cell>
          <cell r="FO11">
            <v>2</v>
          </cell>
        </row>
        <row r="12">
          <cell r="A12">
            <v>3652</v>
          </cell>
          <cell r="B12" t="str">
            <v>2 Trio de mise en bouche façon carpaccio</v>
          </cell>
          <cell r="C12" t="str">
            <v>Thiriet</v>
          </cell>
          <cell r="D12">
            <v>1</v>
          </cell>
          <cell r="E12">
            <v>21</v>
          </cell>
          <cell r="F12">
            <v>6</v>
          </cell>
        </row>
        <row r="13">
          <cell r="A13">
            <v>2519</v>
          </cell>
          <cell r="B13" t="str">
            <v>20 mini brochettes</v>
          </cell>
          <cell r="C13" t="str">
            <v>Van den Casteele</v>
          </cell>
        </row>
        <row r="14">
          <cell r="A14">
            <v>1927</v>
          </cell>
          <cell r="B14" t="str">
            <v>24 coupelles chorizo</v>
          </cell>
          <cell r="C14" t="str">
            <v>Accor</v>
          </cell>
        </row>
        <row r="15">
          <cell r="A15">
            <v>2269</v>
          </cell>
          <cell r="B15" t="str">
            <v>45 mini brochettes</v>
          </cell>
          <cell r="C15" t="str">
            <v>Metro</v>
          </cell>
          <cell r="D15">
            <v>1</v>
          </cell>
          <cell r="E15">
            <v>52</v>
          </cell>
          <cell r="F15">
            <v>9</v>
          </cell>
          <cell r="O15">
            <v>1</v>
          </cell>
          <cell r="P15">
            <v>1</v>
          </cell>
          <cell r="R15">
            <v>1</v>
          </cell>
          <cell r="BX15">
            <v>1</v>
          </cell>
          <cell r="CB15">
            <v>5</v>
          </cell>
          <cell r="CR15">
            <v>60</v>
          </cell>
          <cell r="DT15">
            <v>11</v>
          </cell>
          <cell r="DV15">
            <v>1</v>
          </cell>
          <cell r="EU15">
            <v>4</v>
          </cell>
          <cell r="EX15">
            <v>30</v>
          </cell>
          <cell r="FA15">
            <v>6</v>
          </cell>
          <cell r="FO15">
            <v>2</v>
          </cell>
        </row>
        <row r="16">
          <cell r="A16">
            <v>2568</v>
          </cell>
          <cell r="B16" t="str">
            <v>48 céramiques terre et mer</v>
          </cell>
          <cell r="C16" t="str">
            <v>Even</v>
          </cell>
          <cell r="D16">
            <v>0</v>
          </cell>
          <cell r="E16">
            <v>21</v>
          </cell>
          <cell r="F16">
            <v>9</v>
          </cell>
          <cell r="N16">
            <v>1</v>
          </cell>
          <cell r="R16">
            <v>2</v>
          </cell>
          <cell r="BS16">
            <v>1</v>
          </cell>
          <cell r="BX16">
            <v>1</v>
          </cell>
          <cell r="CR16">
            <v>40</v>
          </cell>
          <cell r="CT16">
            <v>4</v>
          </cell>
          <cell r="DP16">
            <v>4</v>
          </cell>
          <cell r="EG16">
            <v>1</v>
          </cell>
          <cell r="EX16">
            <v>12</v>
          </cell>
          <cell r="FG16">
            <v>2</v>
          </cell>
          <cell r="FQ16">
            <v>4</v>
          </cell>
        </row>
        <row r="17">
          <cell r="A17">
            <v>3384</v>
          </cell>
          <cell r="B17" t="str">
            <v>6 cuilleres saumon fumé</v>
          </cell>
          <cell r="C17" t="str">
            <v>Argel</v>
          </cell>
          <cell r="D17">
            <v>2</v>
          </cell>
          <cell r="E17">
            <v>14</v>
          </cell>
          <cell r="F17">
            <v>6</v>
          </cell>
        </row>
        <row r="18">
          <cell r="A18">
            <v>2806</v>
          </cell>
          <cell r="B18" t="str">
            <v>6 mini céramiques chaudes</v>
          </cell>
          <cell r="C18" t="str">
            <v>Thiriet</v>
          </cell>
          <cell r="D18">
            <v>2</v>
          </cell>
          <cell r="E18">
            <v>15</v>
          </cell>
          <cell r="F18">
            <v>6</v>
          </cell>
        </row>
        <row r="19">
          <cell r="A19">
            <v>2523</v>
          </cell>
          <cell r="B19" t="str">
            <v>6 mini tartares</v>
          </cell>
          <cell r="C19" t="str">
            <v>Thiriet</v>
          </cell>
          <cell r="D19">
            <v>4</v>
          </cell>
          <cell r="E19">
            <v>22</v>
          </cell>
          <cell r="F19">
            <v>6</v>
          </cell>
          <cell r="K19">
            <v>1</v>
          </cell>
          <cell r="R19">
            <v>2</v>
          </cell>
          <cell r="U19">
            <v>1</v>
          </cell>
          <cell r="AI19">
            <v>1</v>
          </cell>
          <cell r="AS19">
            <v>1</v>
          </cell>
          <cell r="AW19">
            <v>1</v>
          </cell>
          <cell r="BO19">
            <v>1</v>
          </cell>
          <cell r="BX19">
            <v>1</v>
          </cell>
          <cell r="CB19">
            <v>5</v>
          </cell>
          <cell r="CR19">
            <v>20</v>
          </cell>
          <cell r="CT19">
            <v>4</v>
          </cell>
          <cell r="DL19">
            <v>1</v>
          </cell>
          <cell r="DP19">
            <v>1</v>
          </cell>
          <cell r="DT19">
            <v>10</v>
          </cell>
          <cell r="DY19">
            <v>2</v>
          </cell>
          <cell r="EG19">
            <v>5</v>
          </cell>
          <cell r="EX19">
            <v>30</v>
          </cell>
          <cell r="FG19">
            <v>3</v>
          </cell>
          <cell r="FO19">
            <v>2</v>
          </cell>
        </row>
        <row r="20">
          <cell r="A20">
            <v>3334</v>
          </cell>
          <cell r="B20" t="str">
            <v>8 bulles apéritives</v>
          </cell>
          <cell r="C20" t="str">
            <v>Système U</v>
          </cell>
          <cell r="D20">
            <v>2</v>
          </cell>
          <cell r="E20">
            <v>24</v>
          </cell>
          <cell r="F20">
            <v>5</v>
          </cell>
        </row>
        <row r="21">
          <cell r="A21">
            <v>4031</v>
          </cell>
          <cell r="B21" t="str">
            <v>8 bulles cocktail</v>
          </cell>
          <cell r="C21" t="str">
            <v>Van Den Casteele</v>
          </cell>
          <cell r="D21">
            <v>2</v>
          </cell>
          <cell r="E21">
            <v>24</v>
          </cell>
          <cell r="F21">
            <v>5</v>
          </cell>
          <cell r="J21">
            <v>1</v>
          </cell>
          <cell r="K21">
            <v>1</v>
          </cell>
          <cell r="Q21">
            <v>1</v>
          </cell>
          <cell r="U21">
            <v>1</v>
          </cell>
          <cell r="AL21">
            <v>1</v>
          </cell>
          <cell r="AW21">
            <v>1</v>
          </cell>
          <cell r="BU21">
            <v>1</v>
          </cell>
        </row>
        <row r="22">
          <cell r="A22">
            <v>2173</v>
          </cell>
          <cell r="B22" t="str">
            <v>80 MB chèvre pomme abricot</v>
          </cell>
          <cell r="C22" t="str">
            <v>Cnudde</v>
          </cell>
        </row>
        <row r="23">
          <cell r="A23">
            <v>1924</v>
          </cell>
          <cell r="B23" t="str">
            <v>80 mini brochettes abricots</v>
          </cell>
          <cell r="C23" t="str">
            <v>Servair</v>
          </cell>
          <cell r="D23">
            <v>0</v>
          </cell>
          <cell r="E23">
            <v>25</v>
          </cell>
          <cell r="F23">
            <v>4</v>
          </cell>
        </row>
        <row r="24">
          <cell r="A24">
            <v>1926</v>
          </cell>
          <cell r="B24" t="str">
            <v>80 mini brochettes grison</v>
          </cell>
          <cell r="C24" t="str">
            <v>Servair</v>
          </cell>
          <cell r="D24">
            <v>0</v>
          </cell>
          <cell r="E24">
            <v>30</v>
          </cell>
          <cell r="F24">
            <v>4</v>
          </cell>
        </row>
        <row r="25">
          <cell r="B25" t="str">
            <v>amande bâtonnet torréfié</v>
          </cell>
          <cell r="C25" t="str">
            <v>Picard</v>
          </cell>
        </row>
        <row r="26">
          <cell r="A26">
            <v>4260</v>
          </cell>
          <cell r="B26" t="str">
            <v>Ass 21 mini brochettes</v>
          </cell>
          <cell r="C26" t="str">
            <v>Room Saveurs</v>
          </cell>
          <cell r="D26">
            <v>1</v>
          </cell>
          <cell r="E26">
            <v>62</v>
          </cell>
          <cell r="F26">
            <v>4</v>
          </cell>
          <cell r="N26">
            <v>1</v>
          </cell>
          <cell r="R26">
            <v>3</v>
          </cell>
          <cell r="BX26">
            <v>1</v>
          </cell>
          <cell r="CB26">
            <v>2</v>
          </cell>
          <cell r="CR26">
            <v>40</v>
          </cell>
          <cell r="CT26">
            <v>2</v>
          </cell>
          <cell r="DT26">
            <v>12</v>
          </cell>
          <cell r="DV26">
            <v>1</v>
          </cell>
          <cell r="DY26">
            <v>1</v>
          </cell>
          <cell r="DZ26">
            <v>1</v>
          </cell>
          <cell r="EU26">
            <v>3</v>
          </cell>
          <cell r="EX26">
            <v>40</v>
          </cell>
          <cell r="FA26">
            <v>4</v>
          </cell>
          <cell r="FE26">
            <v>1</v>
          </cell>
          <cell r="FO26">
            <v>4</v>
          </cell>
          <cell r="FQ26">
            <v>2</v>
          </cell>
          <cell r="FS26">
            <v>2</v>
          </cell>
        </row>
        <row r="27">
          <cell r="A27" t="str">
            <v>XX</v>
          </cell>
          <cell r="B27" t="str">
            <v>Ass verrines framboise + passion</v>
          </cell>
          <cell r="C27" t="str">
            <v>Maximo</v>
          </cell>
          <cell r="D27">
            <v>2</v>
          </cell>
          <cell r="E27">
            <v>29</v>
          </cell>
          <cell r="F27">
            <v>4</v>
          </cell>
        </row>
        <row r="28">
          <cell r="A28">
            <v>1929</v>
          </cell>
          <cell r="B28" t="str">
            <v xml:space="preserve">assemblage 48 mini roulés </v>
          </cell>
          <cell r="C28" t="str">
            <v>Accor</v>
          </cell>
          <cell r="D28">
            <v>0</v>
          </cell>
          <cell r="E28">
            <v>11</v>
          </cell>
          <cell r="F28">
            <v>5</v>
          </cell>
        </row>
        <row r="29">
          <cell r="A29" t="str">
            <v>3835s</v>
          </cell>
          <cell r="B29" t="str">
            <v>assemblage 6 lingots d'or</v>
          </cell>
          <cell r="C29" t="str">
            <v>Thiriet</v>
          </cell>
          <cell r="D29">
            <v>0</v>
          </cell>
          <cell r="E29">
            <v>16</v>
          </cell>
          <cell r="F29">
            <v>4</v>
          </cell>
        </row>
        <row r="30">
          <cell r="A30" t="str">
            <v>3962s</v>
          </cell>
          <cell r="B30" t="str">
            <v>assemblage émotions subtiles</v>
          </cell>
          <cell r="C30" t="str">
            <v>Coup de Pâtes</v>
          </cell>
          <cell r="D30">
            <v>1</v>
          </cell>
          <cell r="E30">
            <v>27</v>
          </cell>
          <cell r="F30">
            <v>3</v>
          </cell>
        </row>
        <row r="31">
          <cell r="A31">
            <v>4336</v>
          </cell>
          <cell r="B31" t="str">
            <v>Assemblage Plateau gourmet traiteur</v>
          </cell>
          <cell r="C31" t="str">
            <v>Davigel</v>
          </cell>
          <cell r="D31">
            <v>3</v>
          </cell>
          <cell r="E31">
            <v>68</v>
          </cell>
          <cell r="F31">
            <v>13</v>
          </cell>
          <cell r="K31">
            <v>1</v>
          </cell>
          <cell r="O31">
            <v>1</v>
          </cell>
          <cell r="R31">
            <v>2</v>
          </cell>
          <cell r="S31">
            <v>1</v>
          </cell>
          <cell r="U31">
            <v>2</v>
          </cell>
          <cell r="AW31">
            <v>1</v>
          </cell>
          <cell r="BX31">
            <v>1</v>
          </cell>
          <cell r="CR31">
            <v>65</v>
          </cell>
          <cell r="CT31">
            <v>3</v>
          </cell>
          <cell r="DL31">
            <v>4</v>
          </cell>
          <cell r="DP31">
            <v>1</v>
          </cell>
          <cell r="DS31">
            <v>2</v>
          </cell>
          <cell r="DT31">
            <v>10</v>
          </cell>
          <cell r="EB31">
            <v>7</v>
          </cell>
          <cell r="EG31">
            <v>4</v>
          </cell>
          <cell r="EU31">
            <v>7</v>
          </cell>
          <cell r="EX31">
            <v>40</v>
          </cell>
          <cell r="FE31">
            <v>7</v>
          </cell>
          <cell r="FG31">
            <v>1</v>
          </cell>
          <cell r="FO31">
            <v>6</v>
          </cell>
          <cell r="FQ31">
            <v>3</v>
          </cell>
        </row>
        <row r="32">
          <cell r="A32">
            <v>4099</v>
          </cell>
          <cell r="B32" t="str">
            <v>Assemblage Pop cakes</v>
          </cell>
          <cell r="C32" t="str">
            <v>Picard</v>
          </cell>
          <cell r="D32">
            <v>0</v>
          </cell>
          <cell r="E32">
            <v>0</v>
          </cell>
          <cell r="F32">
            <v>12</v>
          </cell>
          <cell r="O32">
            <v>1</v>
          </cell>
          <cell r="V32">
            <v>1</v>
          </cell>
          <cell r="BN32">
            <v>1</v>
          </cell>
          <cell r="BY32">
            <v>1</v>
          </cell>
          <cell r="CO32">
            <v>30</v>
          </cell>
          <cell r="FO32">
            <v>6</v>
          </cell>
        </row>
        <row r="33">
          <cell r="A33" t="str">
            <v>3811s</v>
          </cell>
          <cell r="B33" t="str">
            <v>Assemblage Révélation des saveurs</v>
          </cell>
          <cell r="C33" t="str">
            <v>Flunch</v>
          </cell>
        </row>
        <row r="34">
          <cell r="A34">
            <v>949</v>
          </cell>
          <cell r="B34" t="str">
            <v>Assortiment 12 mini brochettes</v>
          </cell>
          <cell r="C34" t="str">
            <v>Picard</v>
          </cell>
          <cell r="D34">
            <v>1</v>
          </cell>
          <cell r="E34">
            <v>60</v>
          </cell>
          <cell r="F34">
            <v>7</v>
          </cell>
          <cell r="G34">
            <v>1000</v>
          </cell>
          <cell r="H34">
            <v>1.84</v>
          </cell>
        </row>
        <row r="35">
          <cell r="A35">
            <v>3418</v>
          </cell>
          <cell r="B35" t="str">
            <v>Assortiment 40 mini brochettes</v>
          </cell>
          <cell r="C35" t="str">
            <v>DS Restauration</v>
          </cell>
          <cell r="D35">
            <v>0</v>
          </cell>
          <cell r="E35">
            <v>38</v>
          </cell>
          <cell r="F35">
            <v>8</v>
          </cell>
          <cell r="N35">
            <v>1</v>
          </cell>
          <cell r="O35">
            <v>1</v>
          </cell>
          <cell r="R35">
            <v>1</v>
          </cell>
          <cell r="S35">
            <v>1</v>
          </cell>
          <cell r="CC35">
            <v>4</v>
          </cell>
          <cell r="CR35">
            <v>15</v>
          </cell>
          <cell r="DT35">
            <v>8</v>
          </cell>
          <cell r="DV35">
            <v>1</v>
          </cell>
          <cell r="DZ35">
            <v>1</v>
          </cell>
          <cell r="EB35">
            <v>1</v>
          </cell>
          <cell r="EU35">
            <v>2</v>
          </cell>
          <cell r="EX35">
            <v>23</v>
          </cell>
        </row>
        <row r="36">
          <cell r="A36">
            <v>1310</v>
          </cell>
          <cell r="B36" t="str">
            <v>Assortiment 6 mini cuillères</v>
          </cell>
          <cell r="C36" t="str">
            <v>Système U</v>
          </cell>
          <cell r="D36">
            <v>2</v>
          </cell>
          <cell r="E36">
            <v>14</v>
          </cell>
          <cell r="F36">
            <v>6</v>
          </cell>
          <cell r="G36">
            <v>216</v>
          </cell>
          <cell r="H36">
            <v>1.23</v>
          </cell>
        </row>
        <row r="37">
          <cell r="A37">
            <v>3288</v>
          </cell>
          <cell r="B37" t="str">
            <v>Assortiment 6 mini tartare</v>
          </cell>
          <cell r="C37" t="str">
            <v>Toupargel</v>
          </cell>
          <cell r="D37">
            <v>3</v>
          </cell>
          <cell r="E37">
            <v>20</v>
          </cell>
          <cell r="F37">
            <v>8</v>
          </cell>
        </row>
        <row r="38">
          <cell r="A38">
            <v>3289</v>
          </cell>
          <cell r="B38" t="str">
            <v>Assortiment 6 mini verrines</v>
          </cell>
          <cell r="C38" t="str">
            <v>Toupargel</v>
          </cell>
          <cell r="D38">
            <v>2</v>
          </cell>
          <cell r="E38">
            <v>21</v>
          </cell>
          <cell r="F38">
            <v>6</v>
          </cell>
        </row>
        <row r="39">
          <cell r="A39">
            <v>3386</v>
          </cell>
          <cell r="B39" t="str">
            <v>Assortiment bol tahi</v>
          </cell>
          <cell r="C39" t="str">
            <v>Argel</v>
          </cell>
        </row>
        <row r="40">
          <cell r="A40">
            <v>3423</v>
          </cell>
          <cell r="B40" t="str">
            <v>Assortiment bol thai</v>
          </cell>
          <cell r="C40" t="str">
            <v>Eismann</v>
          </cell>
        </row>
        <row r="41">
          <cell r="A41">
            <v>3483</v>
          </cell>
          <cell r="B41" t="str">
            <v>Assortiment bol thaï</v>
          </cell>
          <cell r="C41" t="str">
            <v>Eismann</v>
          </cell>
        </row>
        <row r="42">
          <cell r="A42">
            <v>3481</v>
          </cell>
          <cell r="B42" t="str">
            <v>Assortiment bulles saveurs</v>
          </cell>
          <cell r="C42" t="str">
            <v>Even</v>
          </cell>
          <cell r="D42">
            <v>2</v>
          </cell>
          <cell r="E42">
            <v>20</v>
          </cell>
          <cell r="F42">
            <v>6</v>
          </cell>
        </row>
        <row r="43">
          <cell r="A43">
            <v>3536</v>
          </cell>
          <cell r="B43" t="str">
            <v>Assortiment carpaccio</v>
          </cell>
          <cell r="C43" t="str">
            <v>France frais</v>
          </cell>
        </row>
        <row r="44">
          <cell r="A44">
            <v>3083</v>
          </cell>
          <cell r="B44" t="str">
            <v>Assortiment carpaccio terre et mer</v>
          </cell>
          <cell r="C44" t="str">
            <v>Accor</v>
          </cell>
          <cell r="D44">
            <v>1</v>
          </cell>
          <cell r="E44">
            <v>12</v>
          </cell>
          <cell r="F44">
            <v>7</v>
          </cell>
        </row>
        <row r="45">
          <cell r="A45">
            <v>3419</v>
          </cell>
          <cell r="B45" t="str">
            <v>Assortiment cuilleres dégustation</v>
          </cell>
          <cell r="C45" t="str">
            <v>DS Restauration</v>
          </cell>
          <cell r="D45">
            <v>2</v>
          </cell>
          <cell r="E45">
            <v>14</v>
          </cell>
          <cell r="F45">
            <v>6</v>
          </cell>
        </row>
        <row r="46">
          <cell r="A46">
            <v>321</v>
          </cell>
          <cell r="B46" t="str">
            <v>Assortiment de godets</v>
          </cell>
          <cell r="C46" t="str">
            <v>Système U</v>
          </cell>
          <cell r="D46">
            <v>5</v>
          </cell>
          <cell r="E46">
            <v>13</v>
          </cell>
          <cell r="F46">
            <v>8</v>
          </cell>
          <cell r="G46">
            <v>980</v>
          </cell>
          <cell r="H46">
            <v>4.71</v>
          </cell>
        </row>
        <row r="47">
          <cell r="A47">
            <v>4007</v>
          </cell>
          <cell r="B47" t="str">
            <v>Assortiment de MB</v>
          </cell>
          <cell r="C47" t="str">
            <v>Croque Gel</v>
          </cell>
        </row>
        <row r="48">
          <cell r="A48">
            <v>3417</v>
          </cell>
          <cell r="B48" t="str">
            <v>Assortiment délices salés</v>
          </cell>
          <cell r="C48" t="str">
            <v>Flunch</v>
          </cell>
          <cell r="D48">
            <v>2</v>
          </cell>
          <cell r="E48">
            <v>18</v>
          </cell>
          <cell r="F48">
            <v>4</v>
          </cell>
        </row>
        <row r="49">
          <cell r="A49">
            <v>2859</v>
          </cell>
          <cell r="B49" t="str">
            <v>Assortiment maki</v>
          </cell>
          <cell r="C49" t="str">
            <v>DS Restauration</v>
          </cell>
          <cell r="D49">
            <v>1</v>
          </cell>
          <cell r="E49">
            <v>29</v>
          </cell>
          <cell r="F49">
            <v>9</v>
          </cell>
        </row>
        <row r="50">
          <cell r="A50">
            <v>1960</v>
          </cell>
          <cell r="B50" t="str">
            <v xml:space="preserve">Assortiment mini brochettes </v>
          </cell>
          <cell r="C50" t="str">
            <v>Flunch</v>
          </cell>
          <cell r="D50">
            <v>0</v>
          </cell>
          <cell r="E50">
            <v>48</v>
          </cell>
          <cell r="F50">
            <v>7</v>
          </cell>
        </row>
        <row r="51">
          <cell r="A51">
            <v>3794</v>
          </cell>
          <cell r="B51" t="str">
            <v>Assortiment mini bulles cocktail</v>
          </cell>
          <cell r="C51" t="str">
            <v>Boncolac</v>
          </cell>
          <cell r="D51">
            <v>2</v>
          </cell>
          <cell r="E51">
            <v>28</v>
          </cell>
          <cell r="F51">
            <v>3</v>
          </cell>
        </row>
        <row r="52">
          <cell r="A52">
            <v>3095</v>
          </cell>
          <cell r="B52" t="str">
            <v>Assortiment mini canapés</v>
          </cell>
          <cell r="C52" t="str">
            <v>Flunch</v>
          </cell>
        </row>
        <row r="53">
          <cell r="A53">
            <v>2860</v>
          </cell>
          <cell r="B53" t="str">
            <v>Assortiment mini tartares</v>
          </cell>
          <cell r="C53" t="str">
            <v>DS Restauration</v>
          </cell>
          <cell r="D53">
            <v>2</v>
          </cell>
          <cell r="E53">
            <v>16</v>
          </cell>
          <cell r="F53">
            <v>7</v>
          </cell>
        </row>
        <row r="54">
          <cell r="A54">
            <v>4004</v>
          </cell>
          <cell r="B54" t="str">
            <v>Assortiment nouvelles cuilleres dégustation</v>
          </cell>
          <cell r="C54" t="str">
            <v>DS Restauration</v>
          </cell>
          <cell r="D54">
            <v>2</v>
          </cell>
          <cell r="E54">
            <v>14</v>
          </cell>
          <cell r="F54">
            <v>6</v>
          </cell>
        </row>
        <row r="55">
          <cell r="A55">
            <v>3097</v>
          </cell>
          <cell r="B55" t="str">
            <v>Assortiment verrines salées</v>
          </cell>
          <cell r="C55" t="str">
            <v>Flunch</v>
          </cell>
          <cell r="D55">
            <v>3</v>
          </cell>
          <cell r="E55">
            <v>28</v>
          </cell>
          <cell r="F55">
            <v>5</v>
          </cell>
          <cell r="J55">
            <v>1</v>
          </cell>
          <cell r="R55">
            <v>2</v>
          </cell>
          <cell r="U55">
            <v>1</v>
          </cell>
          <cell r="AW55">
            <v>1</v>
          </cell>
          <cell r="BO55">
            <v>1</v>
          </cell>
          <cell r="BX55">
            <v>1</v>
          </cell>
          <cell r="CG55">
            <v>4</v>
          </cell>
          <cell r="CN55">
            <v>7</v>
          </cell>
          <cell r="CQ55">
            <v>1</v>
          </cell>
          <cell r="CR55">
            <v>35</v>
          </cell>
          <cell r="CT55">
            <v>4</v>
          </cell>
          <cell r="DL55">
            <v>1</v>
          </cell>
          <cell r="DP55">
            <v>2</v>
          </cell>
          <cell r="DS55">
            <v>4</v>
          </cell>
          <cell r="EG55">
            <v>4</v>
          </cell>
          <cell r="ET55">
            <v>1</v>
          </cell>
          <cell r="EU55">
            <v>4</v>
          </cell>
          <cell r="EX55">
            <v>5</v>
          </cell>
          <cell r="FE55">
            <v>2</v>
          </cell>
          <cell r="FG55">
            <v>1</v>
          </cell>
        </row>
        <row r="56">
          <cell r="A56">
            <v>3096</v>
          </cell>
          <cell r="B56" t="str">
            <v>Assortiment verrines sucrées</v>
          </cell>
          <cell r="C56" t="str">
            <v>Flunch</v>
          </cell>
          <cell r="D56">
            <v>2</v>
          </cell>
          <cell r="E56">
            <v>27</v>
          </cell>
          <cell r="F56">
            <v>4</v>
          </cell>
        </row>
        <row r="57">
          <cell r="A57">
            <v>2266</v>
          </cell>
          <cell r="B57" t="str">
            <v>Assortiment wraps</v>
          </cell>
          <cell r="C57" t="str">
            <v>Eismann</v>
          </cell>
        </row>
        <row r="58">
          <cell r="A58">
            <v>2547</v>
          </cell>
          <cell r="B58" t="str">
            <v>Assortiments 24 coupelles</v>
          </cell>
          <cell r="C58" t="str">
            <v>Accor</v>
          </cell>
          <cell r="D58">
            <v>1</v>
          </cell>
          <cell r="E58">
            <v>11</v>
          </cell>
          <cell r="F58">
            <v>6</v>
          </cell>
          <cell r="J58">
            <v>1</v>
          </cell>
          <cell r="K58">
            <v>1</v>
          </cell>
          <cell r="N58">
            <v>1</v>
          </cell>
          <cell r="O58">
            <v>1</v>
          </cell>
          <cell r="U58">
            <v>1</v>
          </cell>
          <cell r="AW58">
            <v>1</v>
          </cell>
          <cell r="AX58">
            <v>1</v>
          </cell>
          <cell r="BW58">
            <v>1</v>
          </cell>
          <cell r="CB58">
            <v>16</v>
          </cell>
          <cell r="CR58">
            <v>30</v>
          </cell>
          <cell r="CT58">
            <v>2</v>
          </cell>
          <cell r="DL58">
            <v>2</v>
          </cell>
          <cell r="DS58">
            <v>1</v>
          </cell>
          <cell r="DU58">
            <v>2</v>
          </cell>
          <cell r="EB58">
            <v>7</v>
          </cell>
          <cell r="EG58">
            <v>2</v>
          </cell>
          <cell r="EX58">
            <v>5</v>
          </cell>
          <cell r="FB58">
            <v>1</v>
          </cell>
          <cell r="FO58">
            <v>3</v>
          </cell>
        </row>
        <row r="59">
          <cell r="A59">
            <v>1552</v>
          </cell>
          <cell r="B59" t="str">
            <v xml:space="preserve">Assortiments 24 coupelles </v>
          </cell>
          <cell r="C59" t="str">
            <v>Compass</v>
          </cell>
          <cell r="D59">
            <v>2</v>
          </cell>
          <cell r="E59">
            <v>17</v>
          </cell>
          <cell r="F59">
            <v>7</v>
          </cell>
          <cell r="J59">
            <v>1</v>
          </cell>
          <cell r="K59">
            <v>1</v>
          </cell>
          <cell r="N59">
            <v>1</v>
          </cell>
          <cell r="O59">
            <v>1</v>
          </cell>
          <cell r="U59">
            <v>1</v>
          </cell>
          <cell r="AW59">
            <v>1</v>
          </cell>
          <cell r="AX59">
            <v>1</v>
          </cell>
          <cell r="BW59">
            <v>1</v>
          </cell>
          <cell r="CB59">
            <v>16</v>
          </cell>
          <cell r="CR59">
            <v>30</v>
          </cell>
          <cell r="CT59">
            <v>2</v>
          </cell>
          <cell r="DL59">
            <v>2</v>
          </cell>
          <cell r="DS59">
            <v>1</v>
          </cell>
          <cell r="DU59">
            <v>2</v>
          </cell>
          <cell r="EB59">
            <v>7</v>
          </cell>
          <cell r="EG59">
            <v>2</v>
          </cell>
          <cell r="EX59">
            <v>5</v>
          </cell>
          <cell r="FB59">
            <v>1</v>
          </cell>
          <cell r="FO59">
            <v>3</v>
          </cell>
        </row>
        <row r="60">
          <cell r="A60">
            <v>2355</v>
          </cell>
          <cell r="B60" t="str">
            <v>Assortiments 6 céramiques</v>
          </cell>
          <cell r="C60" t="str">
            <v>Eismann</v>
          </cell>
        </row>
        <row r="61">
          <cell r="A61">
            <v>1689</v>
          </cell>
          <cell r="B61" t="str">
            <v>Assortiments 6 céramiques froides</v>
          </cell>
          <cell r="C61" t="str">
            <v>Casino</v>
          </cell>
          <cell r="D61">
            <v>1</v>
          </cell>
          <cell r="E61">
            <v>21</v>
          </cell>
          <cell r="F61">
            <v>8</v>
          </cell>
        </row>
        <row r="62">
          <cell r="A62">
            <v>2548</v>
          </cell>
          <cell r="B62" t="str">
            <v>Assortiments 60 brochettes</v>
          </cell>
          <cell r="C62" t="str">
            <v>Accor</v>
          </cell>
          <cell r="D62">
            <v>1</v>
          </cell>
          <cell r="E62">
            <v>62</v>
          </cell>
          <cell r="F62">
            <v>4</v>
          </cell>
          <cell r="BX62">
            <v>1</v>
          </cell>
        </row>
        <row r="63">
          <cell r="A63">
            <v>2549</v>
          </cell>
          <cell r="B63" t="str">
            <v>Assortiments 64 canapés</v>
          </cell>
          <cell r="C63" t="str">
            <v>Accor</v>
          </cell>
        </row>
        <row r="64">
          <cell r="A64">
            <v>4385</v>
          </cell>
          <cell r="B64" t="str">
            <v>Assortiments brochettes</v>
          </cell>
          <cell r="C64" t="str">
            <v>Boncolac</v>
          </cell>
          <cell r="D64">
            <v>1</v>
          </cell>
          <cell r="E64">
            <v>55</v>
          </cell>
          <cell r="F64">
            <v>7</v>
          </cell>
        </row>
        <row r="65">
          <cell r="A65">
            <v>1963</v>
          </cell>
          <cell r="B65" t="str">
            <v>Assortiments céramiques froides</v>
          </cell>
          <cell r="C65" t="str">
            <v>Flunch</v>
          </cell>
          <cell r="D65">
            <v>2</v>
          </cell>
          <cell r="E65">
            <v>14</v>
          </cell>
          <cell r="F65">
            <v>7</v>
          </cell>
        </row>
        <row r="66">
          <cell r="A66">
            <v>1627</v>
          </cell>
          <cell r="B66" t="str">
            <v xml:space="preserve">Assortiments céramiques froides </v>
          </cell>
          <cell r="C66" t="str">
            <v>Maximo</v>
          </cell>
          <cell r="D66">
            <v>1</v>
          </cell>
          <cell r="E66">
            <v>19</v>
          </cell>
          <cell r="F66">
            <v>7</v>
          </cell>
        </row>
        <row r="67">
          <cell r="A67">
            <v>3116</v>
          </cell>
          <cell r="B67" t="str">
            <v>Assortiments coupelles apéritives</v>
          </cell>
          <cell r="C67" t="str">
            <v>Maximo</v>
          </cell>
          <cell r="D67">
            <v>1</v>
          </cell>
          <cell r="E67">
            <v>18</v>
          </cell>
          <cell r="F67">
            <v>8</v>
          </cell>
        </row>
        <row r="68">
          <cell r="A68">
            <v>1668</v>
          </cell>
          <cell r="B68" t="str">
            <v>Assortiments godets</v>
          </cell>
          <cell r="C68" t="str">
            <v>Argel</v>
          </cell>
          <cell r="D68">
            <v>3</v>
          </cell>
          <cell r="E68">
            <v>19</v>
          </cell>
          <cell r="F68">
            <v>8</v>
          </cell>
        </row>
        <row r="69">
          <cell r="A69">
            <v>3245</v>
          </cell>
          <cell r="B69" t="str">
            <v>Assortiments maki</v>
          </cell>
          <cell r="C69" t="str">
            <v>Métro</v>
          </cell>
          <cell r="D69">
            <v>2</v>
          </cell>
          <cell r="E69">
            <v>31</v>
          </cell>
          <cell r="F69">
            <v>9</v>
          </cell>
        </row>
        <row r="70">
          <cell r="A70">
            <v>2608</v>
          </cell>
          <cell r="B70" t="str">
            <v>Assortiments mini Carpaccio</v>
          </cell>
          <cell r="C70" t="str">
            <v>Flunch</v>
          </cell>
          <cell r="D70">
            <v>1</v>
          </cell>
          <cell r="E70">
            <v>14</v>
          </cell>
          <cell r="F70">
            <v>7</v>
          </cell>
        </row>
        <row r="71">
          <cell r="A71">
            <v>1310</v>
          </cell>
          <cell r="B71" t="str">
            <v>Assortiments mini cuillères</v>
          </cell>
          <cell r="C71" t="str">
            <v>Argel</v>
          </cell>
          <cell r="D71">
            <v>2</v>
          </cell>
          <cell r="E71">
            <v>14</v>
          </cell>
          <cell r="F71">
            <v>6</v>
          </cell>
        </row>
        <row r="72">
          <cell r="A72">
            <v>2607</v>
          </cell>
          <cell r="B72" t="str">
            <v>Assortiments mini cuillères</v>
          </cell>
          <cell r="C72" t="str">
            <v>Flunch</v>
          </cell>
          <cell r="D72">
            <v>1</v>
          </cell>
          <cell r="E72">
            <v>20</v>
          </cell>
          <cell r="F72">
            <v>6</v>
          </cell>
        </row>
        <row r="73">
          <cell r="A73">
            <v>3196</v>
          </cell>
          <cell r="B73" t="str">
            <v>Assortiments wraps</v>
          </cell>
          <cell r="C73" t="str">
            <v>Flunch</v>
          </cell>
        </row>
        <row r="74">
          <cell r="A74">
            <v>3850</v>
          </cell>
          <cell r="B74" t="str">
            <v>Autour du saumon</v>
          </cell>
          <cell r="C74" t="str">
            <v>Picard</v>
          </cell>
          <cell r="D74">
            <v>1</v>
          </cell>
          <cell r="E74">
            <v>47</v>
          </cell>
          <cell r="F74">
            <v>6</v>
          </cell>
          <cell r="J74">
            <v>1</v>
          </cell>
          <cell r="O74">
            <v>1</v>
          </cell>
          <cell r="R74">
            <v>2</v>
          </cell>
          <cell r="U74">
            <v>1</v>
          </cell>
          <cell r="AI74">
            <v>1</v>
          </cell>
          <cell r="AS74">
            <v>1</v>
          </cell>
          <cell r="AW74">
            <v>1</v>
          </cell>
          <cell r="AX74">
            <v>1</v>
          </cell>
          <cell r="BJ74">
            <v>1</v>
          </cell>
          <cell r="BK74">
            <v>1</v>
          </cell>
          <cell r="BO74">
            <v>1</v>
          </cell>
          <cell r="BW74">
            <v>1</v>
          </cell>
          <cell r="CB74">
            <v>15</v>
          </cell>
          <cell r="CF74">
            <v>6</v>
          </cell>
          <cell r="CG74">
            <v>2</v>
          </cell>
          <cell r="CQ74">
            <v>3</v>
          </cell>
          <cell r="CR74">
            <v>60</v>
          </cell>
          <cell r="CT74">
            <v>4</v>
          </cell>
          <cell r="DJ74">
            <v>2</v>
          </cell>
          <cell r="DL74">
            <v>2</v>
          </cell>
          <cell r="DP74">
            <v>7</v>
          </cell>
          <cell r="DS74">
            <v>2</v>
          </cell>
          <cell r="DW74">
            <v>1</v>
          </cell>
          <cell r="DY74">
            <v>2</v>
          </cell>
          <cell r="EB74">
            <v>6</v>
          </cell>
          <cell r="EE74">
            <v>1</v>
          </cell>
          <cell r="EG74">
            <v>4</v>
          </cell>
          <cell r="EU74">
            <v>4</v>
          </cell>
          <cell r="EX74">
            <v>16</v>
          </cell>
          <cell r="FA74">
            <v>2</v>
          </cell>
          <cell r="FO74">
            <v>3</v>
          </cell>
        </row>
        <row r="75">
          <cell r="A75">
            <v>3170</v>
          </cell>
          <cell r="B75" t="str">
            <v>Baba</v>
          </cell>
          <cell r="C75" t="str">
            <v>Flunch</v>
          </cell>
        </row>
        <row r="76">
          <cell r="A76">
            <v>2910</v>
          </cell>
          <cell r="B76" t="str">
            <v>Base croustillant pour majestick</v>
          </cell>
          <cell r="C76" t="str">
            <v>Thiriet</v>
          </cell>
        </row>
        <row r="77">
          <cell r="A77">
            <v>1740</v>
          </cell>
          <cell r="B77" t="str">
            <v>Base culinaire</v>
          </cell>
          <cell r="C77" t="str">
            <v>Monin</v>
          </cell>
        </row>
        <row r="78">
          <cell r="A78">
            <v>3307</v>
          </cell>
          <cell r="B78" t="str">
            <v>Base gélatine</v>
          </cell>
          <cell r="C78" t="str">
            <v>Thiriet</v>
          </cell>
          <cell r="AV78">
            <v>1</v>
          </cell>
          <cell r="AX78">
            <v>1</v>
          </cell>
          <cell r="CG78">
            <v>2</v>
          </cell>
          <cell r="CM78">
            <v>5</v>
          </cell>
          <cell r="CT78">
            <v>1</v>
          </cell>
          <cell r="DL78">
            <v>1</v>
          </cell>
          <cell r="DV78">
            <v>1</v>
          </cell>
          <cell r="EG78">
            <v>1</v>
          </cell>
          <cell r="ET78">
            <v>1</v>
          </cell>
          <cell r="EX78">
            <v>3</v>
          </cell>
          <cell r="FQ78">
            <v>3</v>
          </cell>
        </row>
        <row r="79">
          <cell r="A79">
            <v>1006</v>
          </cell>
          <cell r="B79" t="str">
            <v>Bavette 1kg</v>
          </cell>
          <cell r="C79" t="str">
            <v>Eismann</v>
          </cell>
          <cell r="D79">
            <v>0</v>
          </cell>
          <cell r="E79">
            <v>4</v>
          </cell>
          <cell r="F79">
            <v>2</v>
          </cell>
        </row>
        <row r="80">
          <cell r="A80">
            <v>131</v>
          </cell>
          <cell r="B80" t="str">
            <v>Bavette 5kg</v>
          </cell>
          <cell r="C80" t="str">
            <v>Eismann</v>
          </cell>
          <cell r="D80">
            <v>0</v>
          </cell>
          <cell r="E80">
            <v>4</v>
          </cell>
          <cell r="F80">
            <v>2</v>
          </cell>
        </row>
        <row r="81">
          <cell r="A81">
            <v>3254</v>
          </cell>
          <cell r="B81" t="str">
            <v>Biscuit au parmesan</v>
          </cell>
          <cell r="C81" t="str">
            <v>Picard</v>
          </cell>
          <cell r="D81">
            <v>0</v>
          </cell>
          <cell r="E81">
            <v>3</v>
          </cell>
          <cell r="F81">
            <v>0</v>
          </cell>
        </row>
        <row r="82">
          <cell r="A82">
            <v>3374</v>
          </cell>
          <cell r="B82" t="str">
            <v>Biscuit aux figues</v>
          </cell>
          <cell r="C82" t="str">
            <v>Picard</v>
          </cell>
          <cell r="D82">
            <v>0</v>
          </cell>
          <cell r="E82">
            <v>9</v>
          </cell>
          <cell r="F82">
            <v>0</v>
          </cell>
        </row>
        <row r="83">
          <cell r="A83">
            <v>3280</v>
          </cell>
          <cell r="B83" t="str">
            <v>Biscuit aux herbes</v>
          </cell>
          <cell r="C83" t="str">
            <v>Thiriet</v>
          </cell>
        </row>
        <row r="84">
          <cell r="A84">
            <v>3292</v>
          </cell>
          <cell r="B84" t="str">
            <v>Biscuit noix parmesan</v>
          </cell>
          <cell r="C84" t="str">
            <v>Thiriet</v>
          </cell>
          <cell r="D84">
            <v>1</v>
          </cell>
          <cell r="E84">
            <v>0</v>
          </cell>
          <cell r="F84">
            <v>0</v>
          </cell>
        </row>
        <row r="85">
          <cell r="A85">
            <v>3236</v>
          </cell>
          <cell r="B85" t="str">
            <v>Boite a bento</v>
          </cell>
          <cell r="C85" t="str">
            <v>Picard</v>
          </cell>
          <cell r="D85">
            <v>2</v>
          </cell>
          <cell r="E85">
            <v>50</v>
          </cell>
          <cell r="F85">
            <v>7</v>
          </cell>
          <cell r="G85">
            <v>6300</v>
          </cell>
        </row>
        <row r="86">
          <cell r="A86">
            <v>2642</v>
          </cell>
          <cell r="B86" t="str">
            <v>Boite au cantal</v>
          </cell>
          <cell r="C86" t="str">
            <v>Eismann</v>
          </cell>
        </row>
        <row r="87">
          <cell r="A87">
            <v>3027</v>
          </cell>
          <cell r="B87" t="str">
            <v>Bol st jacques concassé</v>
          </cell>
          <cell r="C87" t="str">
            <v>Servair</v>
          </cell>
          <cell r="D87">
            <v>1</v>
          </cell>
          <cell r="E87">
            <v>11</v>
          </cell>
          <cell r="F87">
            <v>5</v>
          </cell>
        </row>
        <row r="88">
          <cell r="A88">
            <v>2794</v>
          </cell>
          <cell r="B88" t="str">
            <v>Bol thai SF lég cuisinés</v>
          </cell>
          <cell r="C88" t="str">
            <v>Servair</v>
          </cell>
          <cell r="D88">
            <v>1</v>
          </cell>
          <cell r="E88">
            <v>16</v>
          </cell>
          <cell r="F88">
            <v>6</v>
          </cell>
          <cell r="N88">
            <v>1</v>
          </cell>
          <cell r="O88">
            <v>1</v>
          </cell>
          <cell r="AS88">
            <v>1</v>
          </cell>
          <cell r="BX88">
            <v>1</v>
          </cell>
          <cell r="CG88">
            <v>4</v>
          </cell>
          <cell r="CR88">
            <v>5</v>
          </cell>
          <cell r="CT88">
            <v>2</v>
          </cell>
          <cell r="EG88">
            <v>1</v>
          </cell>
          <cell r="FN88">
            <v>1</v>
          </cell>
          <cell r="FO88">
            <v>2</v>
          </cell>
          <cell r="FQ88">
            <v>1</v>
          </cell>
        </row>
        <row r="89">
          <cell r="A89">
            <v>2197</v>
          </cell>
          <cell r="B89" t="str">
            <v>Bonbons foie gras</v>
          </cell>
          <cell r="C89" t="str">
            <v>Thiriet</v>
          </cell>
          <cell r="D89">
            <v>0</v>
          </cell>
          <cell r="E89">
            <v>21</v>
          </cell>
          <cell r="F89">
            <v>6</v>
          </cell>
        </row>
        <row r="90">
          <cell r="A90">
            <v>1364</v>
          </cell>
          <cell r="B90" t="str">
            <v>Boudins jambon Serrano</v>
          </cell>
          <cell r="C90" t="str">
            <v>Werner</v>
          </cell>
        </row>
        <row r="91">
          <cell r="A91">
            <v>1363</v>
          </cell>
          <cell r="B91" t="str">
            <v>Boudins saumon tzatziki</v>
          </cell>
          <cell r="C91" t="str">
            <v>Werner</v>
          </cell>
        </row>
        <row r="92">
          <cell r="A92">
            <v>2907</v>
          </cell>
          <cell r="B92" t="str">
            <v>Bouillon épaissi</v>
          </cell>
          <cell r="C92" t="str">
            <v>Picard</v>
          </cell>
          <cell r="D92">
            <v>1</v>
          </cell>
          <cell r="E92">
            <v>0</v>
          </cell>
          <cell r="F92">
            <v>0</v>
          </cell>
        </row>
        <row r="93">
          <cell r="A93">
            <v>3867</v>
          </cell>
          <cell r="B93" t="str">
            <v>brochette olive kalamata tomate</v>
          </cell>
          <cell r="C93" t="str">
            <v>Autret</v>
          </cell>
          <cell r="D93">
            <v>0</v>
          </cell>
          <cell r="E93">
            <v>29</v>
          </cell>
          <cell r="F93">
            <v>3</v>
          </cell>
        </row>
        <row r="94">
          <cell r="A94">
            <v>1886</v>
          </cell>
          <cell r="B94" t="str">
            <v>Brochettes ananas crevette</v>
          </cell>
          <cell r="C94" t="str">
            <v>DS Restauration</v>
          </cell>
        </row>
        <row r="95">
          <cell r="A95">
            <v>2777</v>
          </cell>
          <cell r="B95" t="str">
            <v>Brochettes coktail</v>
          </cell>
          <cell r="C95" t="str">
            <v>Davigel</v>
          </cell>
          <cell r="D95">
            <v>0</v>
          </cell>
          <cell r="E95">
            <v>43</v>
          </cell>
          <cell r="F95">
            <v>9</v>
          </cell>
        </row>
        <row r="96">
          <cell r="A96">
            <v>1891</v>
          </cell>
          <cell r="B96" t="str">
            <v>Brochettes pastrami</v>
          </cell>
          <cell r="C96" t="str">
            <v>DS Restauration</v>
          </cell>
        </row>
        <row r="97">
          <cell r="A97">
            <v>3478</v>
          </cell>
          <cell r="B97" t="str">
            <v>Brochettes patissière</v>
          </cell>
          <cell r="C97" t="str">
            <v>Picard</v>
          </cell>
          <cell r="D97">
            <v>0</v>
          </cell>
          <cell r="E97">
            <v>50</v>
          </cell>
          <cell r="F97">
            <v>6</v>
          </cell>
        </row>
        <row r="98">
          <cell r="A98">
            <v>1693</v>
          </cell>
          <cell r="B98" t="str">
            <v>Brochettes saumon</v>
          </cell>
          <cell r="C98" t="str">
            <v>Coup de Pâtes</v>
          </cell>
          <cell r="D98">
            <v>1</v>
          </cell>
          <cell r="E98">
            <v>12</v>
          </cell>
          <cell r="F98">
            <v>5</v>
          </cell>
        </row>
        <row r="99">
          <cell r="A99">
            <v>1889</v>
          </cell>
          <cell r="B99" t="str">
            <v>Brochettes saumon fumé</v>
          </cell>
          <cell r="C99" t="str">
            <v>DS Restauration</v>
          </cell>
        </row>
        <row r="100">
          <cell r="A100">
            <v>1344</v>
          </cell>
          <cell r="B100" t="str">
            <v>Brochettes saumon fumé ananas pour plateau dinatoire</v>
          </cell>
          <cell r="C100" t="str">
            <v>Brake</v>
          </cell>
        </row>
        <row r="101">
          <cell r="A101">
            <v>1343</v>
          </cell>
          <cell r="B101" t="str">
            <v>Brochettes toast magret pour plateau dinatoire</v>
          </cell>
          <cell r="C101" t="str">
            <v>Brake</v>
          </cell>
        </row>
        <row r="102">
          <cell r="A102">
            <v>1350</v>
          </cell>
          <cell r="B102" t="str">
            <v>Brochettes tomates mozzarella pour plateau dinatoire</v>
          </cell>
          <cell r="C102" t="str">
            <v>Brake</v>
          </cell>
        </row>
        <row r="103">
          <cell r="A103">
            <v>3148</v>
          </cell>
          <cell r="B103" t="str">
            <v>Bruschetta serrano</v>
          </cell>
          <cell r="C103" t="str">
            <v>Accor</v>
          </cell>
          <cell r="D103">
            <v>3</v>
          </cell>
          <cell r="E103">
            <v>14</v>
          </cell>
          <cell r="F103">
            <v>4</v>
          </cell>
        </row>
        <row r="104">
          <cell r="A104">
            <v>3305</v>
          </cell>
          <cell r="B104" t="str">
            <v>Buche saumon</v>
          </cell>
          <cell r="C104" t="str">
            <v>Toupargel</v>
          </cell>
        </row>
        <row r="105">
          <cell r="A105">
            <v>3222</v>
          </cell>
          <cell r="B105" t="str">
            <v>Buchette de saumon</v>
          </cell>
          <cell r="C105" t="str">
            <v>Thiriet</v>
          </cell>
        </row>
        <row r="106">
          <cell r="A106">
            <v>3331</v>
          </cell>
          <cell r="B106" t="str">
            <v>Bulle guacamole</v>
          </cell>
          <cell r="C106" t="str">
            <v>Casino cafeteria</v>
          </cell>
        </row>
        <row r="107">
          <cell r="A107">
            <v>3332</v>
          </cell>
          <cell r="B107" t="str">
            <v>Bulle légumes</v>
          </cell>
          <cell r="C107" t="str">
            <v>Casino cafeteria</v>
          </cell>
        </row>
        <row r="108">
          <cell r="A108">
            <v>3333</v>
          </cell>
          <cell r="B108" t="str">
            <v>Bulle saumon</v>
          </cell>
          <cell r="C108" t="str">
            <v>Casino cafeteria</v>
          </cell>
        </row>
        <row r="109">
          <cell r="A109">
            <v>4259</v>
          </cell>
          <cell r="B109" t="str">
            <v>Bulles cocktail *20</v>
          </cell>
          <cell r="C109" t="str">
            <v>Room Saveurs</v>
          </cell>
          <cell r="D109">
            <v>2</v>
          </cell>
          <cell r="E109">
            <v>24</v>
          </cell>
          <cell r="F109">
            <v>5</v>
          </cell>
          <cell r="J109">
            <v>1</v>
          </cell>
          <cell r="K109">
            <v>1</v>
          </cell>
          <cell r="Q109">
            <v>1</v>
          </cell>
          <cell r="U109">
            <v>1</v>
          </cell>
          <cell r="AL109">
            <v>1</v>
          </cell>
        </row>
        <row r="110">
          <cell r="A110">
            <v>2230</v>
          </cell>
          <cell r="B110" t="str">
            <v>Bulles douceurs</v>
          </cell>
          <cell r="C110" t="str">
            <v>Flunch</v>
          </cell>
          <cell r="D110">
            <v>7</v>
          </cell>
          <cell r="E110">
            <v>36</v>
          </cell>
          <cell r="F110">
            <v>7</v>
          </cell>
        </row>
        <row r="111">
          <cell r="A111">
            <v>2951</v>
          </cell>
          <cell r="B111" t="str">
            <v>Bulles douceurs</v>
          </cell>
          <cell r="C111" t="str">
            <v>DS Restauration</v>
          </cell>
          <cell r="D111">
            <v>7</v>
          </cell>
          <cell r="E111">
            <v>39</v>
          </cell>
          <cell r="F111">
            <v>9</v>
          </cell>
        </row>
        <row r="112">
          <cell r="A112">
            <v>2338</v>
          </cell>
          <cell r="B112" t="str">
            <v>Bulles salées</v>
          </cell>
          <cell r="C112" t="str">
            <v>DS restauration</v>
          </cell>
          <cell r="D112">
            <v>4</v>
          </cell>
          <cell r="E112">
            <v>28</v>
          </cell>
          <cell r="F112">
            <v>7</v>
          </cell>
        </row>
        <row r="113">
          <cell r="A113">
            <v>2941</v>
          </cell>
          <cell r="B113" t="str">
            <v>Bulles sucrées</v>
          </cell>
          <cell r="C113" t="str">
            <v>Argel</v>
          </cell>
        </row>
        <row r="114">
          <cell r="A114">
            <v>3497</v>
          </cell>
          <cell r="B114" t="str">
            <v>Bulles surimi</v>
          </cell>
          <cell r="C114" t="str">
            <v>Aldi</v>
          </cell>
          <cell r="D114">
            <v>2</v>
          </cell>
          <cell r="E114">
            <v>18</v>
          </cell>
          <cell r="F114">
            <v>8</v>
          </cell>
        </row>
        <row r="115">
          <cell r="A115">
            <v>3496</v>
          </cell>
          <cell r="B115" t="str">
            <v>Bulles veau</v>
          </cell>
          <cell r="C115" t="str">
            <v>Aldi</v>
          </cell>
          <cell r="D115">
            <v>2</v>
          </cell>
          <cell r="E115">
            <v>16</v>
          </cell>
          <cell r="F115">
            <v>8</v>
          </cell>
        </row>
        <row r="116">
          <cell r="A116">
            <v>4079</v>
          </cell>
          <cell r="B116" t="str">
            <v>cabillaud - crème de poivron doux - poche</v>
          </cell>
          <cell r="C116" t="str">
            <v>Accor</v>
          </cell>
          <cell r="D116">
            <v>1</v>
          </cell>
          <cell r="E116">
            <v>4</v>
          </cell>
          <cell r="F116">
            <v>1</v>
          </cell>
          <cell r="AC116">
            <v>1</v>
          </cell>
          <cell r="AY116">
            <v>1</v>
          </cell>
          <cell r="CR116">
            <v>20</v>
          </cell>
          <cell r="CT116">
            <v>1</v>
          </cell>
          <cell r="EX116">
            <v>1</v>
          </cell>
        </row>
        <row r="117">
          <cell r="A117">
            <v>1742</v>
          </cell>
          <cell r="B117" t="str">
            <v>Cabillaud 80g</v>
          </cell>
          <cell r="C117" t="str">
            <v>Picard</v>
          </cell>
          <cell r="E117">
            <v>2</v>
          </cell>
        </row>
        <row r="118">
          <cell r="A118">
            <v>4035</v>
          </cell>
          <cell r="B118" t="str">
            <v>Canapés craquants</v>
          </cell>
          <cell r="C118" t="str">
            <v>Croque Gel</v>
          </cell>
        </row>
        <row r="119">
          <cell r="A119">
            <v>3787</v>
          </cell>
          <cell r="B119" t="str">
            <v>Canapés craquants *60</v>
          </cell>
          <cell r="C119" t="str">
            <v>DS Restauration</v>
          </cell>
          <cell r="D119">
            <v>1</v>
          </cell>
          <cell r="E119">
            <v>37</v>
          </cell>
          <cell r="F119">
            <v>7</v>
          </cell>
        </row>
        <row r="120">
          <cell r="A120">
            <v>3232</v>
          </cell>
          <cell r="B120" t="str">
            <v>Canapés prestige</v>
          </cell>
          <cell r="C120" t="str">
            <v>Thiriet</v>
          </cell>
          <cell r="D120">
            <v>1</v>
          </cell>
          <cell r="E120">
            <v>37</v>
          </cell>
          <cell r="F120">
            <v>3</v>
          </cell>
        </row>
        <row r="121">
          <cell r="A121" t="str">
            <v>3672t</v>
          </cell>
          <cell r="B121" t="str">
            <v>Canapés prestige Le savoureux</v>
          </cell>
          <cell r="C121" t="str">
            <v>Coup de Pâtes</v>
          </cell>
          <cell r="D121">
            <v>1</v>
          </cell>
          <cell r="E121">
            <v>7</v>
          </cell>
          <cell r="F121">
            <v>0</v>
          </cell>
        </row>
        <row r="122">
          <cell r="A122">
            <v>3255</v>
          </cell>
          <cell r="B122" t="str">
            <v>carottes marinées</v>
          </cell>
          <cell r="C122" t="str">
            <v>Boncolac</v>
          </cell>
          <cell r="D122">
            <v>1</v>
          </cell>
          <cell r="E122">
            <v>4</v>
          </cell>
          <cell r="F122">
            <v>0</v>
          </cell>
        </row>
        <row r="123">
          <cell r="B123" t="str">
            <v>carottes vapeur</v>
          </cell>
          <cell r="C123" t="str">
            <v>picard</v>
          </cell>
          <cell r="D123">
            <v>1</v>
          </cell>
          <cell r="AL123">
            <v>1</v>
          </cell>
          <cell r="AO123">
            <v>2</v>
          </cell>
          <cell r="BL123">
            <v>1</v>
          </cell>
          <cell r="CB123">
            <v>20</v>
          </cell>
          <cell r="CR123">
            <v>4</v>
          </cell>
          <cell r="CT123">
            <v>1</v>
          </cell>
          <cell r="DH123">
            <v>2</v>
          </cell>
          <cell r="DI123">
            <v>4</v>
          </cell>
          <cell r="DX123">
            <v>22</v>
          </cell>
          <cell r="EB123">
            <v>2</v>
          </cell>
          <cell r="EY123">
            <v>6</v>
          </cell>
          <cell r="FE123">
            <v>4</v>
          </cell>
        </row>
        <row r="124">
          <cell r="A124">
            <v>2566</v>
          </cell>
          <cell r="B124" t="str">
            <v>Carpaccio assiette charolais</v>
          </cell>
          <cell r="C124" t="str">
            <v>Even</v>
          </cell>
          <cell r="D124">
            <v>0</v>
          </cell>
          <cell r="E124">
            <v>6</v>
          </cell>
          <cell r="F124">
            <v>3</v>
          </cell>
        </row>
        <row r="125">
          <cell r="A125">
            <v>103</v>
          </cell>
          <cell r="B125" t="str">
            <v>Carpaccio bœuf</v>
          </cell>
          <cell r="C125" t="str">
            <v>Il Ristorante</v>
          </cell>
          <cell r="D125">
            <v>0</v>
          </cell>
          <cell r="E125">
            <v>6</v>
          </cell>
          <cell r="F125">
            <v>2</v>
          </cell>
          <cell r="BE125">
            <v>1</v>
          </cell>
          <cell r="BS125">
            <v>1</v>
          </cell>
          <cell r="BY125">
            <v>1</v>
          </cell>
          <cell r="CM125">
            <v>22</v>
          </cell>
          <cell r="CO125">
            <v>5</v>
          </cell>
          <cell r="CR125">
            <v>10</v>
          </cell>
          <cell r="CT125">
            <v>2</v>
          </cell>
          <cell r="DC125">
            <v>3</v>
          </cell>
          <cell r="DY125">
            <v>1</v>
          </cell>
          <cell r="EX125">
            <v>2</v>
          </cell>
          <cell r="FO125">
            <v>2</v>
          </cell>
        </row>
        <row r="126">
          <cell r="A126">
            <v>2135</v>
          </cell>
          <cell r="B126" t="str">
            <v>Carpaccio bœuf</v>
          </cell>
          <cell r="C126" t="str">
            <v>Convergence</v>
          </cell>
          <cell r="D126">
            <v>0</v>
          </cell>
          <cell r="E126">
            <v>6</v>
          </cell>
          <cell r="F126">
            <v>3</v>
          </cell>
          <cell r="BE126">
            <v>1</v>
          </cell>
          <cell r="BS126">
            <v>1</v>
          </cell>
          <cell r="BY126">
            <v>1</v>
          </cell>
          <cell r="CM126">
            <v>22</v>
          </cell>
          <cell r="CO126">
            <v>5</v>
          </cell>
          <cell r="CR126">
            <v>10</v>
          </cell>
          <cell r="CT126">
            <v>2</v>
          </cell>
          <cell r="DC126">
            <v>3</v>
          </cell>
          <cell r="DY126">
            <v>1</v>
          </cell>
          <cell r="EX126">
            <v>2</v>
          </cell>
          <cell r="FO126">
            <v>2</v>
          </cell>
        </row>
        <row r="127">
          <cell r="A127">
            <v>2179</v>
          </cell>
          <cell r="B127" t="str">
            <v>Carpaccio bœuf</v>
          </cell>
          <cell r="C127" t="str">
            <v>Pizza Paï</v>
          </cell>
          <cell r="D127">
            <v>0</v>
          </cell>
          <cell r="E127">
            <v>6</v>
          </cell>
          <cell r="F127">
            <v>2</v>
          </cell>
          <cell r="G127">
            <v>620</v>
          </cell>
          <cell r="H127">
            <v>9.69</v>
          </cell>
          <cell r="BE127">
            <v>1</v>
          </cell>
          <cell r="BS127">
            <v>1</v>
          </cell>
          <cell r="BY127">
            <v>1</v>
          </cell>
          <cell r="CM127">
            <v>22</v>
          </cell>
          <cell r="CO127">
            <v>5</v>
          </cell>
          <cell r="CR127">
            <v>10</v>
          </cell>
          <cell r="CT127">
            <v>2</v>
          </cell>
          <cell r="DC127">
            <v>3</v>
          </cell>
          <cell r="DY127">
            <v>1</v>
          </cell>
          <cell r="EX127">
            <v>2</v>
          </cell>
          <cell r="FO127">
            <v>2</v>
          </cell>
        </row>
        <row r="128">
          <cell r="A128">
            <v>1981</v>
          </cell>
          <cell r="B128" t="str">
            <v>Carpaccio bœuf charolais</v>
          </cell>
          <cell r="C128" t="str">
            <v>Coup de Pâtes</v>
          </cell>
          <cell r="D128">
            <v>0</v>
          </cell>
          <cell r="E128">
            <v>6</v>
          </cell>
          <cell r="F128">
            <v>3</v>
          </cell>
          <cell r="BE128">
            <v>1</v>
          </cell>
          <cell r="BS128">
            <v>1</v>
          </cell>
          <cell r="BY128">
            <v>1</v>
          </cell>
          <cell r="CM128">
            <v>22</v>
          </cell>
          <cell r="CO128">
            <v>5</v>
          </cell>
          <cell r="CR128">
            <v>10</v>
          </cell>
          <cell r="CT128">
            <v>2</v>
          </cell>
          <cell r="DC128">
            <v>3</v>
          </cell>
          <cell r="DY128">
            <v>1</v>
          </cell>
          <cell r="EX128">
            <v>2</v>
          </cell>
          <cell r="FO128">
            <v>2</v>
          </cell>
        </row>
        <row r="129">
          <cell r="A129">
            <v>1928</v>
          </cell>
          <cell r="B129" t="str">
            <v>Carpaccio bœuf coupelle</v>
          </cell>
          <cell r="C129" t="str">
            <v>Accor</v>
          </cell>
        </row>
        <row r="130">
          <cell r="A130">
            <v>2272</v>
          </cell>
          <cell r="B130" t="str">
            <v>Carpaccio bœuf coupelles</v>
          </cell>
          <cell r="C130" t="str">
            <v>Flunch</v>
          </cell>
        </row>
        <row r="131">
          <cell r="A131">
            <v>105</v>
          </cell>
          <cell r="B131" t="str">
            <v>Carpaccio charolais</v>
          </cell>
          <cell r="C131" t="str">
            <v>Eismann/Gastronomie service</v>
          </cell>
          <cell r="D131">
            <v>0</v>
          </cell>
          <cell r="E131">
            <v>6</v>
          </cell>
          <cell r="F131">
            <v>2</v>
          </cell>
          <cell r="G131">
            <v>570</v>
          </cell>
          <cell r="H131">
            <v>8.91</v>
          </cell>
          <cell r="BE131">
            <v>1</v>
          </cell>
          <cell r="BS131">
            <v>1</v>
          </cell>
          <cell r="BY131">
            <v>1</v>
          </cell>
          <cell r="CM131">
            <v>22</v>
          </cell>
          <cell r="CO131">
            <v>5</v>
          </cell>
          <cell r="CR131">
            <v>10</v>
          </cell>
          <cell r="CT131">
            <v>2</v>
          </cell>
          <cell r="DC131">
            <v>3</v>
          </cell>
          <cell r="DY131">
            <v>1</v>
          </cell>
          <cell r="EX131">
            <v>2</v>
          </cell>
          <cell r="FO131">
            <v>2</v>
          </cell>
        </row>
        <row r="132">
          <cell r="A132">
            <v>2692</v>
          </cell>
          <cell r="B132" t="str">
            <v>Carpaccio charolais 120 g RECTANGLE</v>
          </cell>
          <cell r="C132" t="str">
            <v>Accor</v>
          </cell>
          <cell r="D132">
            <v>1</v>
          </cell>
          <cell r="E132">
            <v>5</v>
          </cell>
          <cell r="F132">
            <v>2</v>
          </cell>
        </row>
        <row r="133">
          <cell r="A133">
            <v>2624</v>
          </cell>
          <cell r="B133" t="str">
            <v>Carpaccio charolais 120 g ROND</v>
          </cell>
          <cell r="C133" t="str">
            <v>Accor</v>
          </cell>
        </row>
        <row r="134">
          <cell r="A134">
            <v>3152</v>
          </cell>
          <cell r="B134" t="str">
            <v>Carpaccio charolais 240 g ROND</v>
          </cell>
          <cell r="C134" t="str">
            <v>Accor</v>
          </cell>
          <cell r="D134">
            <v>1</v>
          </cell>
          <cell r="E134">
            <v>5</v>
          </cell>
          <cell r="F134">
            <v>2</v>
          </cell>
        </row>
        <row r="135">
          <cell r="A135">
            <v>143</v>
          </cell>
          <cell r="B135" t="str">
            <v>Carpaccio de bœuf et son parmesan</v>
          </cell>
          <cell r="C135" t="str">
            <v>Coup de Pâtes</v>
          </cell>
          <cell r="D135">
            <v>0</v>
          </cell>
          <cell r="E135">
            <v>13</v>
          </cell>
          <cell r="F135">
            <v>5</v>
          </cell>
          <cell r="G135">
            <v>490</v>
          </cell>
          <cell r="H135">
            <v>3.4</v>
          </cell>
        </row>
        <row r="136">
          <cell r="A136">
            <v>3147</v>
          </cell>
          <cell r="B136" t="str">
            <v>Carpaccio de bressaola 80 g</v>
          </cell>
          <cell r="C136" t="str">
            <v>Accor</v>
          </cell>
          <cell r="D136">
            <v>0</v>
          </cell>
          <cell r="E136">
            <v>13</v>
          </cell>
          <cell r="F136">
            <v>3</v>
          </cell>
        </row>
        <row r="137">
          <cell r="A137">
            <v>4082</v>
          </cell>
          <cell r="B137" t="str">
            <v>carpaccio de saumon 80G</v>
          </cell>
          <cell r="C137" t="str">
            <v>Accor</v>
          </cell>
          <cell r="D137">
            <v>0</v>
          </cell>
          <cell r="E137">
            <v>8</v>
          </cell>
          <cell r="F137">
            <v>3</v>
          </cell>
          <cell r="O137">
            <v>1</v>
          </cell>
          <cell r="BR137">
            <v>1</v>
          </cell>
          <cell r="BY137">
            <v>1</v>
          </cell>
          <cell r="CR137">
            <v>20</v>
          </cell>
          <cell r="CT137">
            <v>4</v>
          </cell>
          <cell r="FO137">
            <v>1</v>
          </cell>
        </row>
        <row r="138">
          <cell r="A138">
            <v>3780</v>
          </cell>
          <cell r="B138" t="str">
            <v>carpaccio de saumon au citron semi confit</v>
          </cell>
          <cell r="C138" t="str">
            <v>Accor</v>
          </cell>
          <cell r="D138">
            <v>1</v>
          </cell>
          <cell r="E138">
            <v>7</v>
          </cell>
          <cell r="F138">
            <v>3</v>
          </cell>
        </row>
        <row r="139">
          <cell r="A139">
            <v>1691</v>
          </cell>
          <cell r="B139" t="str">
            <v>Carpaccio de saumon coupelles</v>
          </cell>
          <cell r="C139" t="str">
            <v>Coup de Pâtes</v>
          </cell>
          <cell r="D139">
            <v>0</v>
          </cell>
          <cell r="E139">
            <v>10</v>
          </cell>
          <cell r="F139">
            <v>7</v>
          </cell>
          <cell r="G139" t="str">
            <v>340 kg de dsaumon</v>
          </cell>
          <cell r="N139">
            <v>1</v>
          </cell>
          <cell r="O139">
            <v>1</v>
          </cell>
          <cell r="BS139">
            <v>1</v>
          </cell>
          <cell r="BY139">
            <v>1</v>
          </cell>
          <cell r="CB139">
            <v>5</v>
          </cell>
          <cell r="CN139">
            <v>9</v>
          </cell>
          <cell r="CR139">
            <v>30</v>
          </cell>
          <cell r="CT139">
            <v>1</v>
          </cell>
          <cell r="DG139">
            <v>2</v>
          </cell>
          <cell r="DS139">
            <v>1</v>
          </cell>
          <cell r="DT139">
            <v>5</v>
          </cell>
          <cell r="DY139">
            <v>1</v>
          </cell>
          <cell r="DZ139">
            <v>2</v>
          </cell>
          <cell r="EE139">
            <v>1</v>
          </cell>
          <cell r="EG139">
            <v>1</v>
          </cell>
          <cell r="EX139">
            <v>20</v>
          </cell>
          <cell r="FO139">
            <v>2</v>
          </cell>
          <cell r="FQ139">
            <v>1</v>
          </cell>
        </row>
        <row r="140">
          <cell r="A140">
            <v>101</v>
          </cell>
          <cell r="B140" t="str">
            <v>Carpaccio pochette</v>
          </cell>
          <cell r="C140" t="str">
            <v>Maximo</v>
          </cell>
          <cell r="D140">
            <v>0</v>
          </cell>
          <cell r="E140">
            <v>7</v>
          </cell>
          <cell r="F140">
            <v>5</v>
          </cell>
          <cell r="BS140">
            <v>1</v>
          </cell>
          <cell r="BY140">
            <v>1</v>
          </cell>
        </row>
        <row r="141">
          <cell r="A141">
            <v>2267</v>
          </cell>
          <cell r="B141" t="str">
            <v>Carpaccio pochette</v>
          </cell>
          <cell r="C141" t="str">
            <v>Eismann</v>
          </cell>
          <cell r="D141">
            <v>0</v>
          </cell>
          <cell r="E141">
            <v>7</v>
          </cell>
          <cell r="F141">
            <v>5</v>
          </cell>
        </row>
        <row r="142">
          <cell r="A142">
            <v>1040</v>
          </cell>
          <cell r="B142" t="str">
            <v>Carpaccio saumon</v>
          </cell>
          <cell r="C142" t="str">
            <v>Davigel</v>
          </cell>
          <cell r="D142">
            <v>0</v>
          </cell>
          <cell r="E142">
            <v>8</v>
          </cell>
          <cell r="F142">
            <v>3</v>
          </cell>
          <cell r="G142">
            <v>680</v>
          </cell>
          <cell r="H142">
            <v>9.44</v>
          </cell>
        </row>
        <row r="143">
          <cell r="A143">
            <v>1488</v>
          </cell>
          <cell r="B143" t="str">
            <v>Carpaccio saumon</v>
          </cell>
          <cell r="C143" t="str">
            <v>Croque Gel</v>
          </cell>
          <cell r="D143">
            <v>0</v>
          </cell>
          <cell r="E143">
            <v>8</v>
          </cell>
          <cell r="F143">
            <v>2</v>
          </cell>
          <cell r="H143">
            <v>0</v>
          </cell>
        </row>
        <row r="144">
          <cell r="A144">
            <v>2133</v>
          </cell>
          <cell r="B144" t="str">
            <v>Carpaccio Saumon</v>
          </cell>
          <cell r="C144" t="str">
            <v>Pizza Paï</v>
          </cell>
          <cell r="D144">
            <v>0</v>
          </cell>
          <cell r="E144">
            <v>8</v>
          </cell>
          <cell r="F144">
            <v>3</v>
          </cell>
        </row>
        <row r="145">
          <cell r="A145">
            <v>2262</v>
          </cell>
          <cell r="B145" t="str">
            <v>Carpaccio saumon</v>
          </cell>
          <cell r="C145" t="str">
            <v>Even</v>
          </cell>
          <cell r="D145">
            <v>0</v>
          </cell>
          <cell r="E145">
            <v>8</v>
          </cell>
          <cell r="F145">
            <v>3</v>
          </cell>
        </row>
        <row r="146">
          <cell r="A146">
            <v>96</v>
          </cell>
          <cell r="B146" t="str">
            <v>Carpaccio saumon 70g</v>
          </cell>
          <cell r="C146" t="str">
            <v>Accor</v>
          </cell>
        </row>
        <row r="147">
          <cell r="A147">
            <v>1980</v>
          </cell>
          <cell r="B147" t="str">
            <v>Carpaccio saumon assiette</v>
          </cell>
          <cell r="C147" t="str">
            <v>Coup de Pâtes</v>
          </cell>
          <cell r="D147">
            <v>0</v>
          </cell>
          <cell r="E147">
            <v>7</v>
          </cell>
          <cell r="F147">
            <v>3</v>
          </cell>
          <cell r="N147">
            <v>1</v>
          </cell>
          <cell r="BS147">
            <v>1</v>
          </cell>
          <cell r="BY147">
            <v>1</v>
          </cell>
          <cell r="CT147">
            <v>2</v>
          </cell>
          <cell r="DY147">
            <v>1</v>
          </cell>
          <cell r="EX147">
            <v>2</v>
          </cell>
        </row>
        <row r="148">
          <cell r="A148">
            <v>1978</v>
          </cell>
          <cell r="B148" t="str">
            <v>Carpaccio thon</v>
          </cell>
          <cell r="C148" t="str">
            <v>Coup de Pâtes</v>
          </cell>
          <cell r="D148">
            <v>0</v>
          </cell>
          <cell r="E148">
            <v>8</v>
          </cell>
          <cell r="F148">
            <v>3</v>
          </cell>
        </row>
        <row r="149">
          <cell r="A149">
            <v>1979</v>
          </cell>
          <cell r="B149" t="str">
            <v>Carpaccio VBF</v>
          </cell>
          <cell r="C149" t="str">
            <v>Coup de Pâtes</v>
          </cell>
          <cell r="D149">
            <v>0</v>
          </cell>
          <cell r="E149">
            <v>6</v>
          </cell>
          <cell r="F149">
            <v>3</v>
          </cell>
        </row>
        <row r="150">
          <cell r="A150">
            <v>3515</v>
          </cell>
          <cell r="B150" t="str">
            <v>Carré gelée fruits rouges</v>
          </cell>
          <cell r="C150" t="str">
            <v>Picard</v>
          </cell>
        </row>
        <row r="151">
          <cell r="A151" t="str">
            <v>ND41</v>
          </cell>
          <cell r="B151" t="str">
            <v>Cassolette</v>
          </cell>
          <cell r="C151" t="str">
            <v>DS restauration</v>
          </cell>
          <cell r="D151">
            <v>1</v>
          </cell>
          <cell r="E151">
            <v>7</v>
          </cell>
          <cell r="F151">
            <v>2</v>
          </cell>
        </row>
        <row r="152">
          <cell r="A152">
            <v>4005</v>
          </cell>
          <cell r="B152" t="str">
            <v>Cassolette</v>
          </cell>
          <cell r="C152" t="str">
            <v>DS restauration</v>
          </cell>
          <cell r="D152">
            <v>1</v>
          </cell>
          <cell r="E152">
            <v>7</v>
          </cell>
          <cell r="F152">
            <v>2</v>
          </cell>
        </row>
        <row r="153">
          <cell r="A153">
            <v>1703</v>
          </cell>
          <cell r="B153" t="str">
            <v>Cassolette cabillaud</v>
          </cell>
          <cell r="C153" t="str">
            <v>DS restauration</v>
          </cell>
        </row>
        <row r="154">
          <cell r="A154">
            <v>1472</v>
          </cell>
          <cell r="B154" t="str">
            <v>Cassolette du pecheur</v>
          </cell>
          <cell r="C154" t="str">
            <v>Eismann</v>
          </cell>
          <cell r="D154">
            <v>0</v>
          </cell>
          <cell r="E154">
            <v>9</v>
          </cell>
          <cell r="F154">
            <v>6</v>
          </cell>
        </row>
        <row r="155">
          <cell r="A155">
            <v>2933</v>
          </cell>
          <cell r="B155" t="str">
            <v>Cassolette Eglefin ecrvisse</v>
          </cell>
          <cell r="C155" t="str">
            <v>Eismann</v>
          </cell>
        </row>
        <row r="156">
          <cell r="A156">
            <v>2715</v>
          </cell>
          <cell r="B156" t="str">
            <v>Cassolette eglefin st jacques crevettes</v>
          </cell>
          <cell r="C156" t="str">
            <v>DS restauration</v>
          </cell>
        </row>
        <row r="157">
          <cell r="A157">
            <v>2872</v>
          </cell>
          <cell r="B157" t="str">
            <v>Cassolette saint Pierre sauce champagne</v>
          </cell>
          <cell r="C157" t="str">
            <v>DS Restauration</v>
          </cell>
          <cell r="D157">
            <v>2</v>
          </cell>
          <cell r="E157">
            <v>17</v>
          </cell>
          <cell r="F157">
            <v>3</v>
          </cell>
        </row>
        <row r="158">
          <cell r="A158">
            <v>1273</v>
          </cell>
          <cell r="B158" t="str">
            <v>Cassolette vague</v>
          </cell>
          <cell r="C158" t="str">
            <v>Eismann</v>
          </cell>
          <cell r="D158">
            <v>0</v>
          </cell>
          <cell r="E158">
            <v>13</v>
          </cell>
          <cell r="F158">
            <v>5</v>
          </cell>
        </row>
        <row r="159">
          <cell r="A159">
            <v>3183</v>
          </cell>
          <cell r="B159" t="str">
            <v>Caviar aubergine</v>
          </cell>
          <cell r="BD159">
            <v>1</v>
          </cell>
          <cell r="BH159">
            <v>1</v>
          </cell>
          <cell r="BL159">
            <v>1</v>
          </cell>
          <cell r="CA159">
            <v>1</v>
          </cell>
          <cell r="CR159">
            <v>6</v>
          </cell>
          <cell r="DL159">
            <v>1</v>
          </cell>
          <cell r="DY159">
            <v>1</v>
          </cell>
          <cell r="EB159">
            <v>2</v>
          </cell>
          <cell r="EG159">
            <v>1</v>
          </cell>
          <cell r="EU159">
            <v>3</v>
          </cell>
          <cell r="EX159">
            <v>5</v>
          </cell>
          <cell r="FE159">
            <v>2</v>
          </cell>
        </row>
        <row r="160">
          <cell r="A160">
            <v>3183</v>
          </cell>
          <cell r="B160" t="str">
            <v>Caviar aubergine</v>
          </cell>
          <cell r="C160" t="str">
            <v>Davigel</v>
          </cell>
          <cell r="BD160">
            <v>1</v>
          </cell>
          <cell r="BH160">
            <v>1</v>
          </cell>
          <cell r="BL160">
            <v>1</v>
          </cell>
          <cell r="CA160">
            <v>1</v>
          </cell>
          <cell r="CR160">
            <v>6</v>
          </cell>
          <cell r="DL160">
            <v>1</v>
          </cell>
          <cell r="DY160">
            <v>1</v>
          </cell>
          <cell r="EB160">
            <v>2</v>
          </cell>
          <cell r="EG160">
            <v>1</v>
          </cell>
          <cell r="EU160">
            <v>3</v>
          </cell>
          <cell r="EX160">
            <v>5</v>
          </cell>
          <cell r="FE160">
            <v>2</v>
          </cell>
        </row>
        <row r="161">
          <cell r="A161">
            <v>2766</v>
          </cell>
          <cell r="B161" t="str">
            <v>Céramiques nippones</v>
          </cell>
          <cell r="C161" t="str">
            <v>Vandencasteele</v>
          </cell>
        </row>
        <row r="162">
          <cell r="A162">
            <v>2932</v>
          </cell>
          <cell r="B162" t="str">
            <v>Céramiques nippones</v>
          </cell>
          <cell r="C162" t="str">
            <v>Eismann</v>
          </cell>
        </row>
        <row r="163">
          <cell r="A163">
            <v>2339</v>
          </cell>
          <cell r="B163" t="str">
            <v>Céramiques saumon fumé</v>
          </cell>
          <cell r="C163" t="str">
            <v>Servair</v>
          </cell>
          <cell r="D163">
            <v>1</v>
          </cell>
          <cell r="E163">
            <v>21</v>
          </cell>
          <cell r="F163">
            <v>5</v>
          </cell>
        </row>
        <row r="164">
          <cell r="A164">
            <v>2242</v>
          </cell>
          <cell r="B164" t="str">
            <v>Champignon cuisinés</v>
          </cell>
          <cell r="C164" t="str">
            <v>Picard</v>
          </cell>
          <cell r="AL164">
            <v>1</v>
          </cell>
          <cell r="BD164">
            <v>1</v>
          </cell>
          <cell r="BH164">
            <v>1</v>
          </cell>
          <cell r="CA164">
            <v>1</v>
          </cell>
          <cell r="CB164">
            <v>10</v>
          </cell>
          <cell r="CT164">
            <v>1</v>
          </cell>
          <cell r="DL164">
            <v>1</v>
          </cell>
          <cell r="DX164">
            <v>21</v>
          </cell>
          <cell r="EG164">
            <v>1</v>
          </cell>
          <cell r="EX164">
            <v>4</v>
          </cell>
        </row>
        <row r="165">
          <cell r="A165">
            <v>78</v>
          </cell>
          <cell r="B165" t="str">
            <v>Chipolatas 4x250g</v>
          </cell>
          <cell r="C165" t="str">
            <v>Eismann</v>
          </cell>
          <cell r="D165">
            <v>1</v>
          </cell>
          <cell r="E165">
            <v>3</v>
          </cell>
          <cell r="F165">
            <v>4</v>
          </cell>
          <cell r="G165">
            <v>2100</v>
          </cell>
          <cell r="H165">
            <v>32.81</v>
          </cell>
        </row>
        <row r="166">
          <cell r="A166">
            <v>3645</v>
          </cell>
          <cell r="B166" t="str">
            <v>Chutney ananas</v>
          </cell>
          <cell r="C166" t="str">
            <v>Flunch</v>
          </cell>
          <cell r="AV166">
            <v>1</v>
          </cell>
          <cell r="BD166">
            <v>1</v>
          </cell>
          <cell r="BH166">
            <v>1</v>
          </cell>
          <cell r="CB166">
            <v>6</v>
          </cell>
          <cell r="CF166">
            <v>2</v>
          </cell>
          <cell r="CM166">
            <v>5</v>
          </cell>
          <cell r="CT166">
            <v>1</v>
          </cell>
          <cell r="FQ166">
            <v>2</v>
          </cell>
        </row>
        <row r="167">
          <cell r="A167">
            <v>2900</v>
          </cell>
          <cell r="B167" t="str">
            <v>Chutney de cèpes</v>
          </cell>
          <cell r="C167" t="str">
            <v>Picard</v>
          </cell>
          <cell r="D167">
            <v>1</v>
          </cell>
          <cell r="E167">
            <v>0</v>
          </cell>
          <cell r="F167">
            <v>0</v>
          </cell>
        </row>
        <row r="168">
          <cell r="A168">
            <v>2990</v>
          </cell>
          <cell r="B168" t="str">
            <v>chutney de figue</v>
          </cell>
          <cell r="I168">
            <v>1</v>
          </cell>
          <cell r="U168">
            <v>1</v>
          </cell>
          <cell r="BH168">
            <v>1</v>
          </cell>
          <cell r="CA168">
            <v>1</v>
          </cell>
          <cell r="CF168">
            <v>10</v>
          </cell>
          <cell r="CT168">
            <v>1</v>
          </cell>
          <cell r="DL168">
            <v>1</v>
          </cell>
          <cell r="DO168">
            <v>1</v>
          </cell>
          <cell r="DZ168">
            <v>1</v>
          </cell>
          <cell r="EG168">
            <v>1</v>
          </cell>
          <cell r="EX168">
            <v>3</v>
          </cell>
          <cell r="FP168">
            <v>1</v>
          </cell>
        </row>
        <row r="169">
          <cell r="A169">
            <v>2811</v>
          </cell>
          <cell r="B169" t="str">
            <v>Chutney de figues</v>
          </cell>
          <cell r="C169" t="str">
            <v>Thiriet</v>
          </cell>
          <cell r="D169">
            <v>1</v>
          </cell>
          <cell r="E169">
            <v>0</v>
          </cell>
          <cell r="F169">
            <v>0</v>
          </cell>
        </row>
        <row r="170">
          <cell r="A170">
            <v>3458</v>
          </cell>
          <cell r="B170" t="str">
            <v>Chutney Fraise Basilic</v>
          </cell>
          <cell r="C170" t="str">
            <v>Boncolac</v>
          </cell>
        </row>
        <row r="171">
          <cell r="A171">
            <v>1999</v>
          </cell>
          <cell r="B171" t="str">
            <v>Chutney peche basilic</v>
          </cell>
          <cell r="C171" t="str">
            <v>TDL</v>
          </cell>
          <cell r="U171">
            <v>1</v>
          </cell>
          <cell r="BD171">
            <v>1</v>
          </cell>
          <cell r="BH171">
            <v>1</v>
          </cell>
          <cell r="BL171">
            <v>1</v>
          </cell>
          <cell r="CA171">
            <v>1</v>
          </cell>
          <cell r="CB171">
            <v>3</v>
          </cell>
          <cell r="CT171">
            <v>1</v>
          </cell>
          <cell r="DL171">
            <v>1</v>
          </cell>
          <cell r="EG171">
            <v>1</v>
          </cell>
          <cell r="EU171">
            <v>5</v>
          </cell>
          <cell r="EX171">
            <v>1</v>
          </cell>
          <cell r="FN171">
            <v>2</v>
          </cell>
          <cell r="FO171">
            <v>1</v>
          </cell>
        </row>
        <row r="172">
          <cell r="A172">
            <v>3320</v>
          </cell>
          <cell r="B172" t="str">
            <v>Chutney pomme figue</v>
          </cell>
          <cell r="C172" t="str">
            <v>Monin</v>
          </cell>
        </row>
        <row r="173">
          <cell r="A173">
            <v>3339</v>
          </cell>
          <cell r="B173" t="str">
            <v>Club sandwich épinard</v>
          </cell>
          <cell r="C173" t="str">
            <v>Casino cafeteria</v>
          </cell>
        </row>
        <row r="174">
          <cell r="A174">
            <v>3338</v>
          </cell>
          <cell r="B174" t="str">
            <v>Club sandwich foie gras</v>
          </cell>
          <cell r="C174" t="str">
            <v>Casino cafeteria</v>
          </cell>
        </row>
        <row r="175">
          <cell r="A175">
            <v>3340</v>
          </cell>
          <cell r="B175" t="str">
            <v>Club sandwich saumon yuzu</v>
          </cell>
          <cell r="C175" t="str">
            <v>Casino cafeteria</v>
          </cell>
        </row>
        <row r="176">
          <cell r="A176">
            <v>1704</v>
          </cell>
          <cell r="B176" t="str">
            <v>Collection bouchees prestige</v>
          </cell>
          <cell r="C176" t="str">
            <v>DS restauration</v>
          </cell>
          <cell r="D176">
            <v>2</v>
          </cell>
          <cell r="E176">
            <v>22</v>
          </cell>
          <cell r="F176">
            <v>7</v>
          </cell>
        </row>
        <row r="177">
          <cell r="A177">
            <v>3406</v>
          </cell>
          <cell r="B177" t="str">
            <v>Compotée de figue</v>
          </cell>
          <cell r="C177" t="str">
            <v>Boncolac</v>
          </cell>
          <cell r="D177">
            <v>2</v>
          </cell>
          <cell r="E177">
            <v>0</v>
          </cell>
          <cell r="F177">
            <v>0</v>
          </cell>
        </row>
        <row r="178">
          <cell r="A178">
            <v>3901</v>
          </cell>
          <cell r="B178" t="str">
            <v>Compotée de fraise</v>
          </cell>
          <cell r="C178" t="str">
            <v>Flunch</v>
          </cell>
          <cell r="BD178">
            <v>1</v>
          </cell>
          <cell r="BH178">
            <v>1</v>
          </cell>
          <cell r="BL178">
            <v>1</v>
          </cell>
          <cell r="CA178">
            <v>1</v>
          </cell>
          <cell r="CB178">
            <v>20</v>
          </cell>
          <cell r="DL178">
            <v>1</v>
          </cell>
          <cell r="DO178">
            <v>1</v>
          </cell>
          <cell r="EG178">
            <v>1</v>
          </cell>
          <cell r="EU178">
            <v>4</v>
          </cell>
          <cell r="EX178">
            <v>4</v>
          </cell>
        </row>
        <row r="179">
          <cell r="A179">
            <v>4306</v>
          </cell>
          <cell r="B179" t="str">
            <v>Compotée de poivron</v>
          </cell>
          <cell r="C179" t="str">
            <v>Accor</v>
          </cell>
          <cell r="D179">
            <v>1</v>
          </cell>
          <cell r="U179">
            <v>1</v>
          </cell>
          <cell r="BD179">
            <v>1</v>
          </cell>
          <cell r="BH179">
            <v>1</v>
          </cell>
          <cell r="BL179">
            <v>1</v>
          </cell>
          <cell r="CA179">
            <v>1</v>
          </cell>
          <cell r="CB179">
            <v>15</v>
          </cell>
          <cell r="CQ179">
            <v>1</v>
          </cell>
          <cell r="CR179">
            <v>20</v>
          </cell>
          <cell r="CT179">
            <v>1</v>
          </cell>
          <cell r="DL179">
            <v>1</v>
          </cell>
          <cell r="EB179">
            <v>5</v>
          </cell>
          <cell r="EG179">
            <v>2</v>
          </cell>
          <cell r="EU179">
            <v>2</v>
          </cell>
          <cell r="EX179">
            <v>4</v>
          </cell>
          <cell r="FA179">
            <v>1</v>
          </cell>
          <cell r="FN179">
            <v>4</v>
          </cell>
          <cell r="FO179">
            <v>3</v>
          </cell>
          <cell r="FQ179">
            <v>8</v>
          </cell>
        </row>
        <row r="180">
          <cell r="A180">
            <v>3184</v>
          </cell>
          <cell r="B180" t="str">
            <v>Compotée de poivron rouge</v>
          </cell>
          <cell r="C180" t="str">
            <v>Thiriet</v>
          </cell>
        </row>
        <row r="181">
          <cell r="A181">
            <v>4066</v>
          </cell>
          <cell r="B181" t="str">
            <v>Compotée de pommes</v>
          </cell>
          <cell r="C181" t="str">
            <v>Picard</v>
          </cell>
          <cell r="D181">
            <v>1</v>
          </cell>
          <cell r="E181">
            <v>0</v>
          </cell>
          <cell r="F181">
            <v>0</v>
          </cell>
        </row>
        <row r="182">
          <cell r="A182">
            <v>2639</v>
          </cell>
          <cell r="B182" t="str">
            <v>Compotée oignons rouges</v>
          </cell>
          <cell r="C182" t="str">
            <v>Thiriet</v>
          </cell>
        </row>
        <row r="183">
          <cell r="A183">
            <v>3909</v>
          </cell>
          <cell r="B183" t="str">
            <v>Compotée pêche mangue</v>
          </cell>
          <cell r="C183" t="str">
            <v>Flunch</v>
          </cell>
          <cell r="BD183">
            <v>1</v>
          </cell>
          <cell r="BH183">
            <v>1</v>
          </cell>
          <cell r="BL183">
            <v>1</v>
          </cell>
          <cell r="CA183">
            <v>1</v>
          </cell>
          <cell r="CB183">
            <v>20</v>
          </cell>
          <cell r="DL183">
            <v>1</v>
          </cell>
          <cell r="DO183">
            <v>1</v>
          </cell>
          <cell r="EG183">
            <v>1</v>
          </cell>
          <cell r="EU183">
            <v>4</v>
          </cell>
          <cell r="EX183">
            <v>4</v>
          </cell>
        </row>
        <row r="184">
          <cell r="A184">
            <v>2456</v>
          </cell>
          <cell r="B184" t="str">
            <v>Concassé de tomate</v>
          </cell>
          <cell r="C184" t="str">
            <v>Thiriet</v>
          </cell>
          <cell r="BD184">
            <v>1</v>
          </cell>
          <cell r="BH184">
            <v>1</v>
          </cell>
          <cell r="BL184">
            <v>1</v>
          </cell>
          <cell r="CA184">
            <v>1</v>
          </cell>
          <cell r="CB184">
            <v>5</v>
          </cell>
          <cell r="CQ184">
            <v>1</v>
          </cell>
          <cell r="CR184">
            <v>10</v>
          </cell>
          <cell r="CT184">
            <v>1</v>
          </cell>
          <cell r="DL184">
            <v>1</v>
          </cell>
          <cell r="EG184">
            <v>1</v>
          </cell>
          <cell r="EU184">
            <v>7</v>
          </cell>
          <cell r="EX184">
            <v>2</v>
          </cell>
          <cell r="FN184">
            <v>2</v>
          </cell>
          <cell r="FO184">
            <v>2</v>
          </cell>
          <cell r="FQ184">
            <v>1</v>
          </cell>
        </row>
        <row r="185">
          <cell r="A185">
            <v>1783</v>
          </cell>
          <cell r="B185" t="str">
            <v>Coulis d'abricot</v>
          </cell>
          <cell r="D185">
            <v>1</v>
          </cell>
          <cell r="E185">
            <v>0</v>
          </cell>
          <cell r="F185">
            <v>0</v>
          </cell>
        </row>
        <row r="186">
          <cell r="A186">
            <v>4305</v>
          </cell>
          <cell r="B186" t="str">
            <v>Coulis de poivron</v>
          </cell>
          <cell r="C186" t="str">
            <v>Accor</v>
          </cell>
          <cell r="D186">
            <v>1</v>
          </cell>
          <cell r="AP186">
            <v>1</v>
          </cell>
          <cell r="BD186">
            <v>1</v>
          </cell>
          <cell r="BH186">
            <v>1</v>
          </cell>
          <cell r="CA186">
            <v>1</v>
          </cell>
          <cell r="CB186">
            <v>9</v>
          </cell>
          <cell r="CQ186">
            <v>1</v>
          </cell>
          <cell r="CT186">
            <v>1</v>
          </cell>
          <cell r="DL186">
            <v>1</v>
          </cell>
          <cell r="DY186">
            <v>1</v>
          </cell>
          <cell r="DZ186">
            <v>1</v>
          </cell>
          <cell r="EG186">
            <v>1</v>
          </cell>
          <cell r="FQ186">
            <v>4</v>
          </cell>
        </row>
        <row r="187">
          <cell r="A187">
            <v>3168</v>
          </cell>
          <cell r="B187" t="str">
            <v>Coulis framboise</v>
          </cell>
          <cell r="C187" t="str">
            <v>Flunch</v>
          </cell>
        </row>
        <row r="188">
          <cell r="A188">
            <v>3169</v>
          </cell>
          <cell r="B188" t="str">
            <v>Coulis mangue</v>
          </cell>
          <cell r="C188" t="str">
            <v>Flunch</v>
          </cell>
        </row>
        <row r="189">
          <cell r="A189" t="str">
            <v>1693t</v>
          </cell>
          <cell r="B189" t="str">
            <v>Coupe brochettes saumon</v>
          </cell>
          <cell r="C189" t="str">
            <v>Coup de Pâtes</v>
          </cell>
          <cell r="D189">
            <v>0</v>
          </cell>
          <cell r="E189">
            <v>6</v>
          </cell>
          <cell r="F189">
            <v>3</v>
          </cell>
          <cell r="N189">
            <v>1</v>
          </cell>
          <cell r="CT189">
            <v>2</v>
          </cell>
          <cell r="DP189">
            <v>6</v>
          </cell>
          <cell r="EX189">
            <v>3</v>
          </cell>
          <cell r="FA189">
            <v>2</v>
          </cell>
        </row>
        <row r="190">
          <cell r="A190">
            <v>3181</v>
          </cell>
          <cell r="B190" t="str">
            <v>Coupe saumon 140 g</v>
          </cell>
          <cell r="C190" t="str">
            <v>Accor</v>
          </cell>
        </row>
        <row r="191">
          <cell r="A191">
            <v>2352</v>
          </cell>
          <cell r="B191" t="str">
            <v>Coupelles foie gras</v>
          </cell>
          <cell r="C191" t="str">
            <v>Servair</v>
          </cell>
          <cell r="D191">
            <v>0</v>
          </cell>
          <cell r="E191">
            <v>12</v>
          </cell>
          <cell r="F191">
            <v>5</v>
          </cell>
          <cell r="BW191">
            <v>1</v>
          </cell>
        </row>
        <row r="192">
          <cell r="A192">
            <v>1697</v>
          </cell>
          <cell r="B192" t="str">
            <v>Coupelles nippones</v>
          </cell>
          <cell r="C192" t="str">
            <v>Eismann</v>
          </cell>
        </row>
        <row r="193">
          <cell r="A193">
            <v>1403</v>
          </cell>
          <cell r="B193" t="str">
            <v>Coupelles roulé foie gras</v>
          </cell>
          <cell r="C193" t="str">
            <v>Accor</v>
          </cell>
        </row>
        <row r="194">
          <cell r="A194">
            <v>3559</v>
          </cell>
          <cell r="B194" t="str">
            <v>Creme betterave pomme</v>
          </cell>
          <cell r="C194" t="str">
            <v>Monin</v>
          </cell>
        </row>
        <row r="195">
          <cell r="A195">
            <v>3906</v>
          </cell>
          <cell r="B195" t="str">
            <v>Creme caramel sirop de macaron</v>
          </cell>
          <cell r="C195" t="str">
            <v>Flunch</v>
          </cell>
        </row>
        <row r="196">
          <cell r="A196">
            <v>3903</v>
          </cell>
          <cell r="B196" t="str">
            <v>Creme framboise</v>
          </cell>
          <cell r="C196" t="str">
            <v>Flunch</v>
          </cell>
          <cell r="AV196">
            <v>1</v>
          </cell>
          <cell r="BD196">
            <v>1</v>
          </cell>
          <cell r="BH196">
            <v>1</v>
          </cell>
          <cell r="CF196">
            <v>2</v>
          </cell>
          <cell r="CT196">
            <v>1</v>
          </cell>
          <cell r="DL196">
            <v>1</v>
          </cell>
          <cell r="DO196">
            <v>1</v>
          </cell>
          <cell r="EG196">
            <v>1</v>
          </cell>
          <cell r="EU196">
            <v>3</v>
          </cell>
          <cell r="EX196">
            <v>1</v>
          </cell>
          <cell r="FQ196">
            <v>3</v>
          </cell>
        </row>
        <row r="197">
          <cell r="A197">
            <v>3908</v>
          </cell>
          <cell r="B197" t="str">
            <v>Creme vanille</v>
          </cell>
          <cell r="C197" t="str">
            <v>Flunch</v>
          </cell>
          <cell r="AV197">
            <v>1</v>
          </cell>
          <cell r="BD197">
            <v>1</v>
          </cell>
          <cell r="BH197">
            <v>1</v>
          </cell>
          <cell r="CF197">
            <v>2</v>
          </cell>
          <cell r="CT197">
            <v>1</v>
          </cell>
          <cell r="DL197">
            <v>1</v>
          </cell>
          <cell r="DO197">
            <v>1</v>
          </cell>
          <cell r="EG197">
            <v>1</v>
          </cell>
          <cell r="EU197">
            <v>3</v>
          </cell>
          <cell r="EX197">
            <v>1</v>
          </cell>
          <cell r="FQ197">
            <v>3</v>
          </cell>
        </row>
        <row r="198">
          <cell r="A198">
            <v>3706</v>
          </cell>
          <cell r="B198" t="str">
            <v>Crevette chorizo piquillos en terra cotta</v>
          </cell>
          <cell r="C198" t="str">
            <v>Accor</v>
          </cell>
          <cell r="D198">
            <v>2</v>
          </cell>
          <cell r="E198">
            <v>22</v>
          </cell>
          <cell r="F198">
            <v>6</v>
          </cell>
        </row>
        <row r="199">
          <cell r="A199">
            <v>4291</v>
          </cell>
          <cell r="B199" t="str">
            <v>Croque monsieur à la volaille</v>
          </cell>
          <cell r="C199" t="str">
            <v>Accor</v>
          </cell>
          <cell r="D199">
            <v>2</v>
          </cell>
          <cell r="E199">
            <v>14</v>
          </cell>
          <cell r="F199">
            <v>2</v>
          </cell>
          <cell r="K199">
            <v>1</v>
          </cell>
          <cell r="O199">
            <v>1</v>
          </cell>
          <cell r="U199">
            <v>1</v>
          </cell>
          <cell r="Z199">
            <v>1</v>
          </cell>
          <cell r="BO199">
            <v>1</v>
          </cell>
          <cell r="BW199">
            <v>1</v>
          </cell>
          <cell r="CB199">
            <v>7</v>
          </cell>
          <cell r="CR199">
            <v>15</v>
          </cell>
          <cell r="CT199">
            <v>1</v>
          </cell>
          <cell r="EB199">
            <v>1</v>
          </cell>
          <cell r="EG199">
            <v>1</v>
          </cell>
          <cell r="FO199">
            <v>1</v>
          </cell>
        </row>
        <row r="200">
          <cell r="A200">
            <v>2864</v>
          </cell>
          <cell r="B200" t="str">
            <v>Crumble</v>
          </cell>
          <cell r="C200" t="str">
            <v>Accor</v>
          </cell>
        </row>
        <row r="201">
          <cell r="A201">
            <v>4231</v>
          </cell>
          <cell r="B201" t="str">
            <v>Crumble</v>
          </cell>
          <cell r="C201" t="str">
            <v>Picard</v>
          </cell>
          <cell r="U201">
            <v>1</v>
          </cell>
          <cell r="AM201">
            <v>1</v>
          </cell>
          <cell r="CB201">
            <v>40</v>
          </cell>
          <cell r="CF201">
            <v>3</v>
          </cell>
          <cell r="CT201">
            <v>2</v>
          </cell>
          <cell r="EX201">
            <v>4</v>
          </cell>
          <cell r="FF201">
            <v>108</v>
          </cell>
        </row>
        <row r="202">
          <cell r="A202">
            <v>319</v>
          </cell>
          <cell r="B202" t="str">
            <v>Crumble de saumon et saint jacques aux poireaux</v>
          </cell>
          <cell r="C202" t="str">
            <v>Metro</v>
          </cell>
          <cell r="D202">
            <v>2</v>
          </cell>
          <cell r="E202">
            <v>11</v>
          </cell>
          <cell r="F202">
            <v>5</v>
          </cell>
          <cell r="G202">
            <v>1845</v>
          </cell>
          <cell r="H202">
            <v>12.81</v>
          </cell>
        </row>
        <row r="203">
          <cell r="A203">
            <v>3392</v>
          </cell>
          <cell r="B203" t="str">
            <v>Crumble pomme cannelle</v>
          </cell>
          <cell r="C203" t="str">
            <v>Accor</v>
          </cell>
          <cell r="D203">
            <v>2</v>
          </cell>
          <cell r="E203">
            <v>9</v>
          </cell>
          <cell r="F203">
            <v>2</v>
          </cell>
        </row>
        <row r="204">
          <cell r="A204">
            <v>3957</v>
          </cell>
          <cell r="B204" t="str">
            <v>crumble pommes poires cuisinées</v>
          </cell>
          <cell r="C204" t="str">
            <v>Accor</v>
          </cell>
          <cell r="D204">
            <v>1</v>
          </cell>
          <cell r="E204">
            <v>8</v>
          </cell>
          <cell r="F204">
            <v>4</v>
          </cell>
        </row>
        <row r="205">
          <cell r="A205">
            <v>2861</v>
          </cell>
          <cell r="B205" t="str">
            <v>Crumble sucré</v>
          </cell>
          <cell r="C205" t="str">
            <v>Accor</v>
          </cell>
          <cell r="D205">
            <v>2</v>
          </cell>
          <cell r="E205">
            <v>9</v>
          </cell>
          <cell r="F205">
            <v>2</v>
          </cell>
        </row>
        <row r="206">
          <cell r="A206">
            <v>2909</v>
          </cell>
          <cell r="B206" t="str">
            <v>Crumble sucré</v>
          </cell>
          <cell r="C206" t="str">
            <v>Accor</v>
          </cell>
          <cell r="D206">
            <v>1</v>
          </cell>
          <cell r="E206">
            <v>0</v>
          </cell>
          <cell r="F206">
            <v>0</v>
          </cell>
        </row>
        <row r="207">
          <cell r="A207">
            <v>2775</v>
          </cell>
          <cell r="B207" t="str">
            <v>Crumle légumes au chèvre</v>
          </cell>
          <cell r="C207" t="str">
            <v>Accor</v>
          </cell>
        </row>
        <row r="208">
          <cell r="A208">
            <v>3225</v>
          </cell>
          <cell r="B208" t="str">
            <v>Cube au homard et aux noix de st jacques</v>
          </cell>
          <cell r="C208" t="str">
            <v>Autret</v>
          </cell>
        </row>
        <row r="209">
          <cell r="A209">
            <v>2195</v>
          </cell>
          <cell r="B209" t="str">
            <v>Cubipops</v>
          </cell>
          <cell r="C209" t="str">
            <v>Thiriet</v>
          </cell>
        </row>
        <row r="210">
          <cell r="A210">
            <v>1683</v>
          </cell>
          <cell r="B210" t="str">
            <v>Cuilleres de la mer</v>
          </cell>
          <cell r="C210" t="str">
            <v>Maximo</v>
          </cell>
        </row>
        <row r="211">
          <cell r="A211">
            <v>2191</v>
          </cell>
          <cell r="B211" t="str">
            <v>Cuillères de la mer</v>
          </cell>
          <cell r="C211" t="str">
            <v>Thiriet</v>
          </cell>
          <cell r="D211">
            <v>2</v>
          </cell>
          <cell r="E211">
            <v>20</v>
          </cell>
          <cell r="F211">
            <v>8</v>
          </cell>
        </row>
        <row r="212">
          <cell r="A212">
            <v>3336</v>
          </cell>
          <cell r="B212" t="str">
            <v>Cuillères fromage de brebis</v>
          </cell>
          <cell r="C212" t="str">
            <v>Casino cafeteria</v>
          </cell>
        </row>
        <row r="213">
          <cell r="A213">
            <v>3337</v>
          </cell>
          <cell r="B213" t="str">
            <v>Cuillères magret chutney de framboise</v>
          </cell>
          <cell r="C213" t="str">
            <v>Casino cafeteria</v>
          </cell>
        </row>
        <row r="214">
          <cell r="A214">
            <v>1342</v>
          </cell>
          <cell r="B214" t="str">
            <v>Cuilleres poulet tandoori pour plateau dinatoire</v>
          </cell>
          <cell r="C214" t="str">
            <v>Brake</v>
          </cell>
        </row>
        <row r="215">
          <cell r="A215">
            <v>1341</v>
          </cell>
          <cell r="B215" t="str">
            <v>Cuilleres saumon tzatziki pour plateau dinatoire</v>
          </cell>
          <cell r="C215" t="str">
            <v>Brake</v>
          </cell>
        </row>
        <row r="216">
          <cell r="A216">
            <v>3335</v>
          </cell>
          <cell r="B216" t="str">
            <v>Cuillères St jacques</v>
          </cell>
          <cell r="C216" t="str">
            <v>Casino cafeteria</v>
          </cell>
        </row>
        <row r="217">
          <cell r="A217" t="str">
            <v>3821c</v>
          </cell>
          <cell r="B217" t="str">
            <v>Cuissons Crèpes de Bretagne</v>
          </cell>
          <cell r="C217" t="str">
            <v>Flunch</v>
          </cell>
          <cell r="D217">
            <v>2</v>
          </cell>
          <cell r="E217">
            <v>0</v>
          </cell>
          <cell r="F217">
            <v>0</v>
          </cell>
        </row>
        <row r="218">
          <cell r="A218">
            <v>2986</v>
          </cell>
          <cell r="B218" t="str">
            <v>Découpe cake carotte</v>
          </cell>
          <cell r="C218" t="str">
            <v>Picard</v>
          </cell>
          <cell r="D218">
            <v>0</v>
          </cell>
          <cell r="E218">
            <v>2</v>
          </cell>
          <cell r="F218">
            <v>0</v>
          </cell>
        </row>
        <row r="219">
          <cell r="A219" t="str">
            <v>3281s</v>
          </cell>
          <cell r="B219" t="str">
            <v>Découpe plaque base croustillante aux herbes</v>
          </cell>
          <cell r="C219" t="str">
            <v>Thiriet</v>
          </cell>
        </row>
        <row r="220">
          <cell r="A220">
            <v>2895</v>
          </cell>
          <cell r="B220" t="str">
            <v>Découpe plaques royale</v>
          </cell>
          <cell r="C220" t="str">
            <v>Picard</v>
          </cell>
          <cell r="D220">
            <v>0</v>
          </cell>
          <cell r="E220">
            <v>2</v>
          </cell>
          <cell r="F220">
            <v>0</v>
          </cell>
        </row>
        <row r="221">
          <cell r="A221">
            <v>1977</v>
          </cell>
          <cell r="B221" t="str">
            <v>Découvertes des saveurs</v>
          </cell>
          <cell r="C221" t="str">
            <v>Coup de Pâtes</v>
          </cell>
          <cell r="D221">
            <v>2</v>
          </cell>
          <cell r="E221">
            <v>17</v>
          </cell>
          <cell r="F221">
            <v>7</v>
          </cell>
          <cell r="K221">
            <v>2</v>
          </cell>
          <cell r="N221">
            <v>1</v>
          </cell>
          <cell r="R221">
            <v>1</v>
          </cell>
          <cell r="U221">
            <v>1</v>
          </cell>
          <cell r="BW221">
            <v>1</v>
          </cell>
          <cell r="CB221">
            <v>20</v>
          </cell>
          <cell r="CF221">
            <v>4</v>
          </cell>
          <cell r="CR221">
            <v>65</v>
          </cell>
          <cell r="CT221">
            <v>2</v>
          </cell>
          <cell r="DL221">
            <v>3</v>
          </cell>
          <cell r="DS221">
            <v>5</v>
          </cell>
          <cell r="DZ221">
            <v>1</v>
          </cell>
          <cell r="EG221">
            <v>6</v>
          </cell>
          <cell r="EX221">
            <v>17</v>
          </cell>
          <cell r="FA221">
            <v>2</v>
          </cell>
          <cell r="FN221">
            <v>5</v>
          </cell>
          <cell r="FQ221">
            <v>5</v>
          </cell>
        </row>
        <row r="222">
          <cell r="A222">
            <v>2589</v>
          </cell>
          <cell r="B222" t="str">
            <v>Découvertes des saveurs du terroir</v>
          </cell>
          <cell r="C222" t="str">
            <v>Coup de Pâtes</v>
          </cell>
          <cell r="D222">
            <v>2</v>
          </cell>
          <cell r="E222">
            <v>11</v>
          </cell>
          <cell r="F222">
            <v>6</v>
          </cell>
        </row>
        <row r="223">
          <cell r="A223">
            <v>3483</v>
          </cell>
          <cell r="B223" t="str">
            <v>Délice de saumon even</v>
          </cell>
        </row>
        <row r="224">
          <cell r="A224">
            <v>3511</v>
          </cell>
          <cell r="B224" t="str">
            <v>demi sphère gelée agrumes</v>
          </cell>
          <cell r="C224" t="str">
            <v>Picard</v>
          </cell>
          <cell r="D224">
            <v>0</v>
          </cell>
          <cell r="E224">
            <v>8</v>
          </cell>
          <cell r="F224">
            <v>3</v>
          </cell>
        </row>
        <row r="225">
          <cell r="A225">
            <v>2896</v>
          </cell>
          <cell r="B225" t="str">
            <v>Domes pour bouchées festives</v>
          </cell>
          <cell r="C225" t="str">
            <v>Picard</v>
          </cell>
          <cell r="D225">
            <v>1</v>
          </cell>
          <cell r="E225">
            <v>16</v>
          </cell>
          <cell r="F225">
            <v>2</v>
          </cell>
        </row>
        <row r="226">
          <cell r="A226">
            <v>3279</v>
          </cell>
          <cell r="B226" t="str">
            <v>Domes saumon canapés prestiges</v>
          </cell>
          <cell r="C226" t="str">
            <v>Thiriet</v>
          </cell>
          <cell r="D226">
            <v>1</v>
          </cell>
          <cell r="E226">
            <v>4</v>
          </cell>
          <cell r="F226">
            <v>2</v>
          </cell>
        </row>
        <row r="227">
          <cell r="A227">
            <v>1407</v>
          </cell>
          <cell r="B227" t="str">
            <v>Dos cabillaud 70 g</v>
          </cell>
          <cell r="C227" t="str">
            <v>Davigel</v>
          </cell>
          <cell r="D227">
            <v>1</v>
          </cell>
          <cell r="E227">
            <v>0</v>
          </cell>
          <cell r="F227">
            <v>0</v>
          </cell>
        </row>
        <row r="228">
          <cell r="A228">
            <v>311</v>
          </cell>
          <cell r="B228" t="str">
            <v>Duo de tartare de saumon et noix de saint jacques</v>
          </cell>
          <cell r="C228" t="str">
            <v>Coup de Pâtes</v>
          </cell>
          <cell r="D228">
            <v>2</v>
          </cell>
          <cell r="E228">
            <v>10</v>
          </cell>
          <cell r="F228">
            <v>5</v>
          </cell>
          <cell r="G228">
            <v>785.5</v>
          </cell>
          <cell r="H228">
            <v>5.78</v>
          </cell>
          <cell r="K228">
            <v>1</v>
          </cell>
          <cell r="N228">
            <v>1</v>
          </cell>
          <cell r="R228">
            <v>1</v>
          </cell>
          <cell r="AS228">
            <v>1</v>
          </cell>
          <cell r="BW228">
            <v>1</v>
          </cell>
          <cell r="CB228">
            <v>11</v>
          </cell>
          <cell r="CF228">
            <v>6</v>
          </cell>
          <cell r="CR228">
            <v>50</v>
          </cell>
          <cell r="CT228">
            <v>1</v>
          </cell>
          <cell r="DL228">
            <v>1</v>
          </cell>
          <cell r="DR228">
            <v>8</v>
          </cell>
          <cell r="EB228">
            <v>2</v>
          </cell>
          <cell r="EG228">
            <v>2</v>
          </cell>
          <cell r="EU228">
            <v>1</v>
          </cell>
          <cell r="EX228">
            <v>2</v>
          </cell>
          <cell r="FE228">
            <v>1</v>
          </cell>
          <cell r="FQ228">
            <v>2</v>
          </cell>
        </row>
        <row r="229">
          <cell r="A229">
            <v>1628</v>
          </cell>
          <cell r="B229" t="str">
            <v>Duo foie gras pain épices</v>
          </cell>
          <cell r="C229" t="str">
            <v>Toupargel</v>
          </cell>
          <cell r="D229">
            <v>13</v>
          </cell>
          <cell r="E229">
            <v>10</v>
          </cell>
          <cell r="F229">
            <v>5</v>
          </cell>
          <cell r="G229">
            <v>7700</v>
          </cell>
        </row>
        <row r="230">
          <cell r="A230">
            <v>3361</v>
          </cell>
          <cell r="B230" t="str">
            <v>Duo pdt pommes marrons</v>
          </cell>
          <cell r="C230" t="str">
            <v>Picard</v>
          </cell>
          <cell r="D230">
            <v>7</v>
          </cell>
          <cell r="E230">
            <v>24</v>
          </cell>
          <cell r="F230">
            <v>6</v>
          </cell>
        </row>
        <row r="231">
          <cell r="A231">
            <v>2850</v>
          </cell>
          <cell r="B231" t="str">
            <v>Ecrasé pommes de terre cabillaud</v>
          </cell>
          <cell r="C231" t="str">
            <v>class croute</v>
          </cell>
        </row>
        <row r="232">
          <cell r="A232">
            <v>3962</v>
          </cell>
          <cell r="B232" t="str">
            <v>émotions subtiles</v>
          </cell>
          <cell r="C232" t="str">
            <v>Coup de Pâtes</v>
          </cell>
        </row>
        <row r="233">
          <cell r="A233">
            <v>3631</v>
          </cell>
          <cell r="B233" t="str">
            <v>Escapade marine</v>
          </cell>
          <cell r="C233" t="str">
            <v>Flunch</v>
          </cell>
          <cell r="D233">
            <v>3</v>
          </cell>
          <cell r="E233">
            <v>18</v>
          </cell>
          <cell r="F233">
            <v>5</v>
          </cell>
        </row>
        <row r="234">
          <cell r="A234">
            <v>3812</v>
          </cell>
          <cell r="B234" t="str">
            <v>Festival de coupelles</v>
          </cell>
          <cell r="C234" t="str">
            <v>Flunch</v>
          </cell>
          <cell r="D234">
            <v>0</v>
          </cell>
          <cell r="E234">
            <v>32</v>
          </cell>
          <cell r="F234">
            <v>6</v>
          </cell>
        </row>
        <row r="235">
          <cell r="A235">
            <v>3041</v>
          </cell>
          <cell r="B235" t="str">
            <v>Financier (doseuse)</v>
          </cell>
          <cell r="C235" t="str">
            <v>Picard</v>
          </cell>
          <cell r="D235">
            <v>1</v>
          </cell>
          <cell r="E235">
            <v>12</v>
          </cell>
          <cell r="F235">
            <v>1</v>
          </cell>
        </row>
        <row r="236">
          <cell r="A236" t="str">
            <v>4215t1</v>
          </cell>
          <cell r="B236" t="str">
            <v>Flan pour duo de courgettes</v>
          </cell>
          <cell r="C236" t="str">
            <v>Picard</v>
          </cell>
          <cell r="E236">
            <v>5</v>
          </cell>
          <cell r="AM236">
            <v>1</v>
          </cell>
          <cell r="AP236">
            <v>1</v>
          </cell>
          <cell r="AS236">
            <v>1</v>
          </cell>
          <cell r="BL236">
            <v>1</v>
          </cell>
          <cell r="BU236">
            <v>1</v>
          </cell>
        </row>
        <row r="237">
          <cell r="A237">
            <v>3961</v>
          </cell>
          <cell r="B237" t="str">
            <v>focaccia chèvre courgette</v>
          </cell>
          <cell r="C237" t="str">
            <v>Accor</v>
          </cell>
          <cell r="D237">
            <v>1</v>
          </cell>
          <cell r="E237">
            <v>14</v>
          </cell>
          <cell r="F237">
            <v>4</v>
          </cell>
        </row>
        <row r="238">
          <cell r="A238">
            <v>3911</v>
          </cell>
          <cell r="B238" t="str">
            <v>Fondue de poire</v>
          </cell>
          <cell r="C238" t="str">
            <v>Flunch</v>
          </cell>
          <cell r="BD238">
            <v>1</v>
          </cell>
          <cell r="BH238">
            <v>1</v>
          </cell>
          <cell r="BL238">
            <v>1</v>
          </cell>
          <cell r="CA238">
            <v>1</v>
          </cell>
          <cell r="CB238">
            <v>20</v>
          </cell>
          <cell r="DL238">
            <v>1</v>
          </cell>
          <cell r="DO238">
            <v>1</v>
          </cell>
          <cell r="EG238">
            <v>1</v>
          </cell>
          <cell r="EU238">
            <v>4</v>
          </cell>
          <cell r="EX238">
            <v>4</v>
          </cell>
        </row>
        <row r="239">
          <cell r="A239">
            <v>3905</v>
          </cell>
          <cell r="B239" t="str">
            <v>Fondue de pomme</v>
          </cell>
          <cell r="C239" t="str">
            <v>Flunch</v>
          </cell>
          <cell r="BD239">
            <v>1</v>
          </cell>
          <cell r="BH239">
            <v>1</v>
          </cell>
          <cell r="BL239">
            <v>1</v>
          </cell>
          <cell r="CA239">
            <v>1</v>
          </cell>
          <cell r="CB239">
            <v>20</v>
          </cell>
          <cell r="DL239">
            <v>1</v>
          </cell>
          <cell r="DO239">
            <v>1</v>
          </cell>
          <cell r="EG239">
            <v>1</v>
          </cell>
          <cell r="EU239">
            <v>4</v>
          </cell>
          <cell r="EX239">
            <v>4</v>
          </cell>
        </row>
        <row r="240">
          <cell r="A240">
            <v>3847</v>
          </cell>
          <cell r="B240" t="str">
            <v>Fondue d'épinards</v>
          </cell>
          <cell r="C240" t="str">
            <v>Picard</v>
          </cell>
          <cell r="CA240">
            <v>1</v>
          </cell>
          <cell r="CB240">
            <v>20</v>
          </cell>
          <cell r="CF240">
            <v>12</v>
          </cell>
          <cell r="CM240">
            <v>10</v>
          </cell>
          <cell r="CT240">
            <v>1</v>
          </cell>
          <cell r="DL240">
            <v>1</v>
          </cell>
          <cell r="EB240">
            <v>1</v>
          </cell>
          <cell r="EG240">
            <v>1</v>
          </cell>
          <cell r="EU240">
            <v>2</v>
          </cell>
          <cell r="EX240">
            <v>10</v>
          </cell>
          <cell r="FN240">
            <v>5</v>
          </cell>
        </row>
        <row r="241">
          <cell r="A241">
            <v>3395</v>
          </cell>
          <cell r="B241" t="str">
            <v>GARNITURE POUR VOL AU VENT A LA POULE DE LICQUES</v>
          </cell>
          <cell r="C241" t="str">
            <v>Accor</v>
          </cell>
        </row>
        <row r="242">
          <cell r="A242">
            <v>3505</v>
          </cell>
          <cell r="B242" t="str">
            <v>Gelée abricot/passion</v>
          </cell>
          <cell r="C242" t="str">
            <v>Picard</v>
          </cell>
        </row>
        <row r="243">
          <cell r="A243">
            <v>3510</v>
          </cell>
          <cell r="B243" t="str">
            <v>Gelée agrumes</v>
          </cell>
          <cell r="C243" t="str">
            <v>Picard</v>
          </cell>
        </row>
        <row r="244">
          <cell r="A244">
            <v>2898</v>
          </cell>
          <cell r="B244" t="str">
            <v>Gelée de carottes</v>
          </cell>
          <cell r="C244" t="str">
            <v>Picard</v>
          </cell>
          <cell r="D244">
            <v>1</v>
          </cell>
          <cell r="E244">
            <v>0</v>
          </cell>
          <cell r="F244">
            <v>0</v>
          </cell>
        </row>
        <row r="245">
          <cell r="A245">
            <v>3568</v>
          </cell>
          <cell r="B245" t="str">
            <v>Gelée de framboise</v>
          </cell>
          <cell r="C245" t="str">
            <v>Boncolac</v>
          </cell>
        </row>
        <row r="246">
          <cell r="A246">
            <v>4112</v>
          </cell>
          <cell r="B246" t="str">
            <v>Gelée de framboise</v>
          </cell>
          <cell r="C246" t="str">
            <v>Picard</v>
          </cell>
          <cell r="D246">
            <v>1</v>
          </cell>
          <cell r="E246">
            <v>0</v>
          </cell>
          <cell r="F246">
            <v>0</v>
          </cell>
        </row>
        <row r="247">
          <cell r="A247">
            <v>4232</v>
          </cell>
          <cell r="B247" t="str">
            <v>Gelée de kalamansi</v>
          </cell>
          <cell r="C247" t="str">
            <v>Picard</v>
          </cell>
          <cell r="D247">
            <v>1</v>
          </cell>
          <cell r="E247">
            <v>0</v>
          </cell>
          <cell r="F247">
            <v>0</v>
          </cell>
          <cell r="AV247">
            <v>1</v>
          </cell>
          <cell r="BD247">
            <v>1</v>
          </cell>
          <cell r="BH247">
            <v>1</v>
          </cell>
          <cell r="BL247">
            <v>1</v>
          </cell>
          <cell r="CB247">
            <v>2</v>
          </cell>
          <cell r="CG247">
            <v>3</v>
          </cell>
          <cell r="CT247">
            <v>1</v>
          </cell>
          <cell r="DL247">
            <v>1</v>
          </cell>
          <cell r="DS247">
            <v>1</v>
          </cell>
          <cell r="EB247">
            <v>3</v>
          </cell>
          <cell r="EG247">
            <v>1</v>
          </cell>
          <cell r="FO247">
            <v>1</v>
          </cell>
          <cell r="FQ247">
            <v>6</v>
          </cell>
        </row>
        <row r="248">
          <cell r="A248">
            <v>3471</v>
          </cell>
          <cell r="B248" t="str">
            <v>Gelée de pamplemousse</v>
          </cell>
        </row>
        <row r="249">
          <cell r="A249">
            <v>2906</v>
          </cell>
          <cell r="B249" t="str">
            <v>Gelée de passion</v>
          </cell>
          <cell r="C249" t="str">
            <v>Picard</v>
          </cell>
          <cell r="D249">
            <v>1</v>
          </cell>
          <cell r="E249">
            <v>0</v>
          </cell>
          <cell r="F249">
            <v>0</v>
          </cell>
        </row>
        <row r="250">
          <cell r="A250">
            <v>3112</v>
          </cell>
          <cell r="B250" t="str">
            <v>Gelée de pesto</v>
          </cell>
          <cell r="D250">
            <v>1</v>
          </cell>
          <cell r="E250">
            <v>0</v>
          </cell>
          <cell r="F250">
            <v>0</v>
          </cell>
        </row>
        <row r="251">
          <cell r="A251">
            <v>3569</v>
          </cell>
          <cell r="B251" t="str">
            <v>Gelée de poivrons rouges</v>
          </cell>
          <cell r="C251" t="str">
            <v>Boncolac</v>
          </cell>
        </row>
        <row r="252">
          <cell r="A252">
            <v>3185</v>
          </cell>
          <cell r="B252" t="str">
            <v>Gelée de tomate</v>
          </cell>
          <cell r="C252" t="str">
            <v>Thiriet</v>
          </cell>
        </row>
        <row r="253">
          <cell r="A253">
            <v>2047</v>
          </cell>
          <cell r="B253" t="str">
            <v>Gelée de tomate</v>
          </cell>
          <cell r="C253" t="str">
            <v>Accor</v>
          </cell>
        </row>
        <row r="254">
          <cell r="A254">
            <v>3514</v>
          </cell>
          <cell r="B254" t="str">
            <v>Gelée fruits rouges</v>
          </cell>
          <cell r="C254" t="str">
            <v>Picard</v>
          </cell>
          <cell r="D254">
            <v>1</v>
          </cell>
          <cell r="E254">
            <v>0</v>
          </cell>
          <cell r="F254">
            <v>0</v>
          </cell>
        </row>
        <row r="255">
          <cell r="A255">
            <v>2903</v>
          </cell>
          <cell r="B255" t="str">
            <v>Gelée pour domes</v>
          </cell>
          <cell r="C255" t="str">
            <v>Picard</v>
          </cell>
          <cell r="D255">
            <v>1</v>
          </cell>
          <cell r="E255">
            <v>0</v>
          </cell>
          <cell r="F255">
            <v>0</v>
          </cell>
        </row>
        <row r="256">
          <cell r="A256">
            <v>3823</v>
          </cell>
          <cell r="B256" t="str">
            <v>Goumandise salée en verrines</v>
          </cell>
          <cell r="C256" t="str">
            <v>Flunch</v>
          </cell>
        </row>
        <row r="257">
          <cell r="A257">
            <v>3193</v>
          </cell>
          <cell r="B257" t="str">
            <v>Gourmandise bloc de foie gras</v>
          </cell>
          <cell r="C257" t="str">
            <v>Pomona</v>
          </cell>
        </row>
        <row r="258">
          <cell r="A258">
            <v>2648</v>
          </cell>
          <cell r="B258" t="str">
            <v>Gratin choux fleur</v>
          </cell>
          <cell r="C258" t="str">
            <v>Eismann</v>
          </cell>
          <cell r="D258">
            <v>1</v>
          </cell>
          <cell r="E258">
            <v>10</v>
          </cell>
          <cell r="F258">
            <v>5</v>
          </cell>
        </row>
        <row r="259">
          <cell r="A259">
            <v>2863</v>
          </cell>
          <cell r="B259" t="str">
            <v>Gratin de légumes</v>
          </cell>
          <cell r="C259" t="str">
            <v>Accor</v>
          </cell>
          <cell r="D259">
            <v>3</v>
          </cell>
          <cell r="E259">
            <v>9</v>
          </cell>
          <cell r="F259">
            <v>3</v>
          </cell>
        </row>
        <row r="260">
          <cell r="A260">
            <v>2647</v>
          </cell>
          <cell r="B260" t="str">
            <v>Gratin pommes de terre</v>
          </cell>
          <cell r="C260" t="str">
            <v>Eismann</v>
          </cell>
        </row>
        <row r="261">
          <cell r="A261">
            <v>2099</v>
          </cell>
          <cell r="B261" t="str">
            <v>jus ail épinard</v>
          </cell>
          <cell r="C261" t="str">
            <v>CdP</v>
          </cell>
          <cell r="AV261">
            <v>1</v>
          </cell>
          <cell r="BD261">
            <v>1</v>
          </cell>
          <cell r="BH261">
            <v>1</v>
          </cell>
          <cell r="CT261">
            <v>1</v>
          </cell>
          <cell r="DL261">
            <v>1</v>
          </cell>
          <cell r="EG261">
            <v>1</v>
          </cell>
          <cell r="EX261">
            <v>1</v>
          </cell>
          <cell r="FQ261">
            <v>4</v>
          </cell>
        </row>
        <row r="262">
          <cell r="A262">
            <v>2099</v>
          </cell>
          <cell r="B262" t="str">
            <v>Jus epinard ail</v>
          </cell>
          <cell r="C262" t="str">
            <v>Coup de Pâtes</v>
          </cell>
          <cell r="D262">
            <v>1</v>
          </cell>
          <cell r="E262">
            <v>0</v>
          </cell>
          <cell r="F262">
            <v>0</v>
          </cell>
          <cell r="AV262">
            <v>1</v>
          </cell>
          <cell r="BD262">
            <v>1</v>
          </cell>
          <cell r="BH262">
            <v>1</v>
          </cell>
          <cell r="CT262">
            <v>1</v>
          </cell>
          <cell r="DL262">
            <v>1</v>
          </cell>
          <cell r="EG262">
            <v>1</v>
          </cell>
          <cell r="EX262">
            <v>1</v>
          </cell>
          <cell r="FQ262">
            <v>4</v>
          </cell>
        </row>
        <row r="263">
          <cell r="A263">
            <v>4290</v>
          </cell>
          <cell r="B263" t="str">
            <v>Kit parillada - poche</v>
          </cell>
          <cell r="C263" t="str">
            <v>Accor</v>
          </cell>
          <cell r="D263">
            <v>1</v>
          </cell>
          <cell r="E263">
            <v>7</v>
          </cell>
          <cell r="F263">
            <v>1</v>
          </cell>
          <cell r="AX263">
            <v>1</v>
          </cell>
          <cell r="AY263">
            <v>1</v>
          </cell>
          <cell r="CF263">
            <v>1</v>
          </cell>
          <cell r="CM263">
            <v>6</v>
          </cell>
          <cell r="CP263">
            <v>1</v>
          </cell>
          <cell r="CR263">
            <v>25</v>
          </cell>
          <cell r="CT263">
            <v>1</v>
          </cell>
          <cell r="DS263">
            <v>2</v>
          </cell>
          <cell r="EU263">
            <v>4</v>
          </cell>
          <cell r="EX263">
            <v>2</v>
          </cell>
          <cell r="FO263">
            <v>2</v>
          </cell>
          <cell r="FQ263">
            <v>5</v>
          </cell>
        </row>
        <row r="264">
          <cell r="A264">
            <v>3400</v>
          </cell>
          <cell r="B264" t="str">
            <v>Kit salade</v>
          </cell>
          <cell r="C264" t="str">
            <v>Accor</v>
          </cell>
        </row>
        <row r="265">
          <cell r="A265">
            <v>3753</v>
          </cell>
          <cell r="B265" t="str">
            <v>Kit salade estivale</v>
          </cell>
          <cell r="C265" t="str">
            <v>Accor</v>
          </cell>
          <cell r="D265">
            <v>1</v>
          </cell>
          <cell r="E265">
            <v>6</v>
          </cell>
          <cell r="F265">
            <v>3</v>
          </cell>
        </row>
        <row r="266">
          <cell r="A266">
            <v>3960</v>
          </cell>
          <cell r="B266" t="str">
            <v>kit salade lentille</v>
          </cell>
          <cell r="C266" t="str">
            <v>Accor</v>
          </cell>
          <cell r="D266">
            <v>1</v>
          </cell>
          <cell r="E266">
            <v>10</v>
          </cell>
          <cell r="F266">
            <v>3</v>
          </cell>
        </row>
        <row r="267">
          <cell r="A267">
            <v>4080</v>
          </cell>
          <cell r="B267" t="str">
            <v>Kit salade niçoise</v>
          </cell>
          <cell r="C267" t="str">
            <v>Accor</v>
          </cell>
          <cell r="D267">
            <v>1</v>
          </cell>
          <cell r="E267">
            <v>6</v>
          </cell>
          <cell r="F267">
            <v>3</v>
          </cell>
          <cell r="R267">
            <v>1</v>
          </cell>
          <cell r="AW267">
            <v>1</v>
          </cell>
          <cell r="AX267">
            <v>1</v>
          </cell>
          <cell r="BO267">
            <v>1</v>
          </cell>
          <cell r="BX267">
            <v>1</v>
          </cell>
          <cell r="CB267">
            <v>1</v>
          </cell>
          <cell r="CQ267">
            <v>4</v>
          </cell>
          <cell r="CR267">
            <v>35</v>
          </cell>
          <cell r="CT267">
            <v>6</v>
          </cell>
          <cell r="DZ267">
            <v>1</v>
          </cell>
          <cell r="EB267">
            <v>6</v>
          </cell>
          <cell r="EE267">
            <v>1</v>
          </cell>
          <cell r="EG267">
            <v>2</v>
          </cell>
          <cell r="FG267">
            <v>1</v>
          </cell>
          <cell r="FO267">
            <v>1</v>
          </cell>
          <cell r="FQ267">
            <v>5</v>
          </cell>
        </row>
        <row r="268">
          <cell r="A268">
            <v>2457</v>
          </cell>
          <cell r="B268" t="str">
            <v>Légumes crémeux</v>
          </cell>
          <cell r="C268" t="str">
            <v>Thiriet</v>
          </cell>
          <cell r="D268">
            <v>1</v>
          </cell>
          <cell r="BD268">
            <v>1</v>
          </cell>
          <cell r="BH268">
            <v>1</v>
          </cell>
          <cell r="CA268">
            <v>1</v>
          </cell>
          <cell r="CB268">
            <v>15</v>
          </cell>
          <cell r="CT268">
            <v>1</v>
          </cell>
          <cell r="DL268">
            <v>1</v>
          </cell>
          <cell r="DZ268">
            <v>1</v>
          </cell>
          <cell r="EG268">
            <v>2</v>
          </cell>
          <cell r="EU268">
            <v>2</v>
          </cell>
          <cell r="EX268">
            <v>4</v>
          </cell>
          <cell r="FA268">
            <v>1</v>
          </cell>
          <cell r="FE268">
            <v>3</v>
          </cell>
          <cell r="FN268">
            <v>2</v>
          </cell>
          <cell r="FO268">
            <v>2</v>
          </cell>
          <cell r="FQ268">
            <v>3</v>
          </cell>
        </row>
        <row r="269">
          <cell r="A269">
            <v>3547</v>
          </cell>
          <cell r="B269" t="str">
            <v>Légumes cuisinés</v>
          </cell>
          <cell r="C269" t="str">
            <v>Toupargel</v>
          </cell>
          <cell r="D269">
            <v>1</v>
          </cell>
          <cell r="E269">
            <v>0</v>
          </cell>
          <cell r="F269">
            <v>0</v>
          </cell>
        </row>
        <row r="270">
          <cell r="A270">
            <v>1060</v>
          </cell>
          <cell r="B270" t="str">
            <v>L'évasion</v>
          </cell>
          <cell r="C270" t="str">
            <v>Coup de Pâtes</v>
          </cell>
        </row>
        <row r="271">
          <cell r="B271" t="str">
            <v>longe de thon vapeur</v>
          </cell>
          <cell r="C271" t="str">
            <v>Accor</v>
          </cell>
          <cell r="D271">
            <v>1</v>
          </cell>
          <cell r="E271">
            <v>0</v>
          </cell>
          <cell r="F271">
            <v>0</v>
          </cell>
          <cell r="AO271">
            <v>1</v>
          </cell>
          <cell r="CG271">
            <v>20</v>
          </cell>
          <cell r="CM271">
            <v>4</v>
          </cell>
          <cell r="CT271">
            <v>1</v>
          </cell>
          <cell r="DI271">
            <v>2</v>
          </cell>
          <cell r="DL271">
            <v>1</v>
          </cell>
          <cell r="FN271">
            <v>2</v>
          </cell>
        </row>
        <row r="272">
          <cell r="A272">
            <v>3867</v>
          </cell>
          <cell r="B272" t="str">
            <v>MB olives kalamata</v>
          </cell>
          <cell r="C272" t="str">
            <v>Autret</v>
          </cell>
          <cell r="D272">
            <v>0</v>
          </cell>
          <cell r="E272">
            <v>29</v>
          </cell>
          <cell r="F272">
            <v>3</v>
          </cell>
        </row>
        <row r="273">
          <cell r="A273">
            <v>3789</v>
          </cell>
          <cell r="B273" t="str">
            <v>MB olives kalamata 2</v>
          </cell>
          <cell r="C273" t="str">
            <v>Autret</v>
          </cell>
          <cell r="D273">
            <v>0</v>
          </cell>
          <cell r="E273">
            <v>29</v>
          </cell>
          <cell r="F273">
            <v>3</v>
          </cell>
        </row>
        <row r="274">
          <cell r="A274">
            <v>72</v>
          </cell>
          <cell r="B274" t="str">
            <v>Merguez 4*250g</v>
          </cell>
          <cell r="C274" t="str">
            <v>Eismann</v>
          </cell>
        </row>
        <row r="275">
          <cell r="B275" t="str">
            <v>Mettre saumon sur chariot</v>
          </cell>
          <cell r="C275" t="str">
            <v>Thiriet</v>
          </cell>
          <cell r="D275">
            <v>2</v>
          </cell>
          <cell r="E275">
            <v>0</v>
          </cell>
          <cell r="F275">
            <v>0</v>
          </cell>
        </row>
        <row r="276">
          <cell r="A276">
            <v>2868</v>
          </cell>
          <cell r="B276" t="str">
            <v>Millefeuille artichauts</v>
          </cell>
          <cell r="C276" t="str">
            <v>Even</v>
          </cell>
        </row>
        <row r="277">
          <cell r="A277">
            <v>2698</v>
          </cell>
          <cell r="B277" t="str">
            <v>Millefeuille chèvre tomate</v>
          </cell>
          <cell r="C277" t="str">
            <v>Autret</v>
          </cell>
        </row>
        <row r="278">
          <cell r="A278">
            <v>372</v>
          </cell>
          <cell r="B278" t="str">
            <v>Millefeuille de foie gras au pain d'épices 2x70g</v>
          </cell>
          <cell r="C278" t="str">
            <v>Toupargel/Argel</v>
          </cell>
          <cell r="D278">
            <v>0</v>
          </cell>
          <cell r="E278">
            <v>15</v>
          </cell>
          <cell r="F278">
            <v>6</v>
          </cell>
          <cell r="H278">
            <v>0</v>
          </cell>
        </row>
        <row r="279">
          <cell r="A279">
            <v>1852</v>
          </cell>
          <cell r="B279" t="str">
            <v>Millefeuille saumon</v>
          </cell>
          <cell r="C279" t="str">
            <v>Autret</v>
          </cell>
        </row>
        <row r="280">
          <cell r="A280">
            <v>2697</v>
          </cell>
          <cell r="B280" t="str">
            <v>Millefeuille saumon artichaut</v>
          </cell>
          <cell r="C280" t="str">
            <v>Servair</v>
          </cell>
        </row>
        <row r="281">
          <cell r="A281">
            <v>3198</v>
          </cell>
          <cell r="B281" t="str">
            <v>Mini bol chèvre artichaut</v>
          </cell>
          <cell r="C281" t="str">
            <v>Servair</v>
          </cell>
          <cell r="D281">
            <v>0</v>
          </cell>
          <cell r="E281">
            <v>14</v>
          </cell>
          <cell r="F281">
            <v>4</v>
          </cell>
        </row>
        <row r="282">
          <cell r="A282">
            <v>2643</v>
          </cell>
          <cell r="B282" t="str">
            <v>Mini bouchée à la reine</v>
          </cell>
          <cell r="C282" t="str">
            <v>Eismann</v>
          </cell>
          <cell r="D282">
            <v>2</v>
          </cell>
          <cell r="E282">
            <v>7</v>
          </cell>
          <cell r="F282">
            <v>4</v>
          </cell>
        </row>
        <row r="283">
          <cell r="A283">
            <v>1705</v>
          </cell>
          <cell r="B283" t="str">
            <v>mini brochettes</v>
          </cell>
          <cell r="C283" t="str">
            <v>DS restauration</v>
          </cell>
          <cell r="D283">
            <v>1</v>
          </cell>
          <cell r="E283">
            <v>35</v>
          </cell>
          <cell r="F283">
            <v>10</v>
          </cell>
        </row>
        <row r="284">
          <cell r="A284">
            <v>1200</v>
          </cell>
          <cell r="B284" t="str">
            <v>mini brochettes</v>
          </cell>
          <cell r="C284" t="str">
            <v>Compass</v>
          </cell>
        </row>
        <row r="285">
          <cell r="A285">
            <v>3607</v>
          </cell>
          <cell r="B285" t="str">
            <v>Mini brochettes crevette ananas</v>
          </cell>
          <cell r="C285" t="str">
            <v>Autret</v>
          </cell>
          <cell r="D285">
            <v>0</v>
          </cell>
          <cell r="E285">
            <v>34</v>
          </cell>
          <cell r="F285">
            <v>6</v>
          </cell>
        </row>
        <row r="286">
          <cell r="A286">
            <v>1231</v>
          </cell>
          <cell r="B286" t="str">
            <v>Mini brochettes crevette Jamaïcaine</v>
          </cell>
          <cell r="C286" t="str">
            <v>Autret</v>
          </cell>
          <cell r="D286">
            <v>0</v>
          </cell>
          <cell r="E286">
            <v>26</v>
          </cell>
          <cell r="F286">
            <v>3</v>
          </cell>
        </row>
        <row r="287">
          <cell r="A287">
            <v>1611</v>
          </cell>
          <cell r="B287" t="str">
            <v>Mini brochettes olives kalamata</v>
          </cell>
          <cell r="C287" t="str">
            <v>Autret</v>
          </cell>
          <cell r="D287">
            <v>0</v>
          </cell>
          <cell r="E287">
            <v>29</v>
          </cell>
          <cell r="F287">
            <v>3</v>
          </cell>
        </row>
        <row r="288">
          <cell r="A288">
            <v>1505</v>
          </cell>
          <cell r="B288" t="str">
            <v>Mini bruschetta</v>
          </cell>
          <cell r="C288" t="str">
            <v>Coup de Pâtes</v>
          </cell>
          <cell r="D288">
            <v>2</v>
          </cell>
          <cell r="E288">
            <v>28</v>
          </cell>
          <cell r="F288">
            <v>10</v>
          </cell>
          <cell r="H288">
            <v>0</v>
          </cell>
          <cell r="K288">
            <v>1</v>
          </cell>
          <cell r="N288">
            <v>1</v>
          </cell>
          <cell r="O288">
            <v>1</v>
          </cell>
          <cell r="R288">
            <v>3</v>
          </cell>
          <cell r="U288">
            <v>1</v>
          </cell>
          <cell r="BX288">
            <v>1</v>
          </cell>
          <cell r="CB288">
            <v>10</v>
          </cell>
          <cell r="CF288">
            <v>2</v>
          </cell>
          <cell r="CR288">
            <v>72</v>
          </cell>
          <cell r="CT288">
            <v>4</v>
          </cell>
          <cell r="DL288">
            <v>2</v>
          </cell>
          <cell r="DP288">
            <v>4</v>
          </cell>
          <cell r="DS288">
            <v>2</v>
          </cell>
          <cell r="DT288">
            <v>10</v>
          </cell>
          <cell r="DZ288">
            <v>1</v>
          </cell>
          <cell r="EG288">
            <v>3</v>
          </cell>
          <cell r="EU288">
            <v>1</v>
          </cell>
          <cell r="EX288">
            <v>22</v>
          </cell>
          <cell r="FS288">
            <v>2</v>
          </cell>
        </row>
        <row r="289">
          <cell r="A289">
            <v>4013</v>
          </cell>
          <cell r="B289" t="str">
            <v>Mini bulles cocktail</v>
          </cell>
          <cell r="C289" t="str">
            <v>Croque Gel</v>
          </cell>
          <cell r="D289">
            <v>2</v>
          </cell>
          <cell r="E289">
            <v>28</v>
          </cell>
          <cell r="F289">
            <v>3</v>
          </cell>
        </row>
        <row r="290">
          <cell r="A290">
            <v>2740</v>
          </cell>
          <cell r="B290" t="str">
            <v>Mini carpaccio saumon</v>
          </cell>
          <cell r="C290" t="str">
            <v>Croque gel</v>
          </cell>
        </row>
        <row r="291">
          <cell r="A291">
            <v>4032</v>
          </cell>
          <cell r="B291" t="str">
            <v>mini cocotte</v>
          </cell>
          <cell r="C291" t="str">
            <v>Eismann</v>
          </cell>
          <cell r="D291">
            <v>1</v>
          </cell>
          <cell r="E291">
            <v>7</v>
          </cell>
          <cell r="F291">
            <v>4</v>
          </cell>
          <cell r="O291">
            <v>2</v>
          </cell>
          <cell r="X291">
            <v>1</v>
          </cell>
          <cell r="AH291">
            <v>1</v>
          </cell>
          <cell r="BO291">
            <v>1</v>
          </cell>
          <cell r="BV291">
            <v>2</v>
          </cell>
        </row>
        <row r="292">
          <cell r="A292">
            <v>2975</v>
          </cell>
          <cell r="B292" t="str">
            <v>Mini croque jambon</v>
          </cell>
          <cell r="C292" t="str">
            <v>Croque gel</v>
          </cell>
          <cell r="D292">
            <v>0</v>
          </cell>
          <cell r="E292">
            <v>4</v>
          </cell>
          <cell r="F292">
            <v>4</v>
          </cell>
        </row>
        <row r="293">
          <cell r="A293">
            <v>2645</v>
          </cell>
          <cell r="B293" t="str">
            <v>Mini croque monsieur</v>
          </cell>
          <cell r="C293" t="str">
            <v>Eismann</v>
          </cell>
        </row>
        <row r="294">
          <cell r="A294">
            <v>2976</v>
          </cell>
          <cell r="B294" t="str">
            <v>Mini croque saumon</v>
          </cell>
          <cell r="C294" t="str">
            <v>Croque gel</v>
          </cell>
          <cell r="D294">
            <v>0</v>
          </cell>
          <cell r="E294">
            <v>4</v>
          </cell>
          <cell r="F294">
            <v>4</v>
          </cell>
        </row>
        <row r="295">
          <cell r="A295">
            <v>1053</v>
          </cell>
          <cell r="B295" t="str">
            <v>Mini macarons</v>
          </cell>
          <cell r="C295" t="str">
            <v>Coup de Pâtes</v>
          </cell>
          <cell r="D295">
            <v>1</v>
          </cell>
          <cell r="E295">
            <v>13</v>
          </cell>
          <cell r="F295">
            <v>5</v>
          </cell>
          <cell r="G295">
            <v>630</v>
          </cell>
          <cell r="H295">
            <v>4.1399999999999997</v>
          </cell>
        </row>
        <row r="296">
          <cell r="A296">
            <v>1078</v>
          </cell>
          <cell r="B296" t="str">
            <v>mini naam</v>
          </cell>
          <cell r="C296" t="str">
            <v>Coup de Pâtes</v>
          </cell>
          <cell r="D296">
            <v>1</v>
          </cell>
          <cell r="E296">
            <v>13</v>
          </cell>
          <cell r="F296">
            <v>4</v>
          </cell>
          <cell r="G296">
            <v>530</v>
          </cell>
          <cell r="H296">
            <v>3.68</v>
          </cell>
          <cell r="U296">
            <v>1</v>
          </cell>
          <cell r="AW296">
            <v>1</v>
          </cell>
          <cell r="BA296">
            <v>1</v>
          </cell>
          <cell r="CB296">
            <v>2</v>
          </cell>
          <cell r="CR296">
            <v>10</v>
          </cell>
          <cell r="CT296">
            <v>1</v>
          </cell>
          <cell r="DL296">
            <v>1</v>
          </cell>
          <cell r="DP296">
            <v>1</v>
          </cell>
          <cell r="EB296">
            <v>2</v>
          </cell>
          <cell r="EG296">
            <v>1</v>
          </cell>
          <cell r="EU296">
            <v>2</v>
          </cell>
          <cell r="EX296">
            <v>4</v>
          </cell>
          <cell r="FE296">
            <v>2</v>
          </cell>
          <cell r="FN296">
            <v>3</v>
          </cell>
          <cell r="FO296">
            <v>2</v>
          </cell>
        </row>
        <row r="297">
          <cell r="A297">
            <v>2812</v>
          </cell>
          <cell r="B297" t="str">
            <v>Morceaux genoise au chutney pour majestick</v>
          </cell>
          <cell r="C297" t="str">
            <v>Thiriet</v>
          </cell>
          <cell r="D297">
            <v>1</v>
          </cell>
          <cell r="E297">
            <v>10</v>
          </cell>
          <cell r="F297">
            <v>0</v>
          </cell>
        </row>
        <row r="298">
          <cell r="A298">
            <v>4067</v>
          </cell>
          <cell r="B298" t="str">
            <v>Nouveau carpaccio de saumon</v>
          </cell>
          <cell r="C298" t="str">
            <v>Davigel</v>
          </cell>
          <cell r="D298">
            <v>0</v>
          </cell>
          <cell r="E298">
            <v>8</v>
          </cell>
          <cell r="F298">
            <v>2</v>
          </cell>
          <cell r="N298">
            <v>1</v>
          </cell>
          <cell r="R298">
            <v>1</v>
          </cell>
          <cell r="BF298">
            <v>1</v>
          </cell>
          <cell r="BY298">
            <v>1</v>
          </cell>
          <cell r="CR298">
            <v>30</v>
          </cell>
          <cell r="CT298">
            <v>6</v>
          </cell>
          <cell r="DG298">
            <v>2</v>
          </cell>
          <cell r="EE298">
            <v>1</v>
          </cell>
          <cell r="EG298">
            <v>1</v>
          </cell>
          <cell r="EX298">
            <v>8</v>
          </cell>
          <cell r="FB298">
            <v>1</v>
          </cell>
          <cell r="FQ298">
            <v>1</v>
          </cell>
        </row>
        <row r="299">
          <cell r="A299">
            <v>1680</v>
          </cell>
          <cell r="B299" t="str">
            <v>Nouveaux canapés</v>
          </cell>
          <cell r="C299" t="str">
            <v>Picard</v>
          </cell>
          <cell r="D299">
            <v>0</v>
          </cell>
          <cell r="E299">
            <v>33</v>
          </cell>
          <cell r="F299">
            <v>4</v>
          </cell>
          <cell r="G299">
            <v>5000</v>
          </cell>
        </row>
        <row r="300">
          <cell r="A300">
            <v>4313</v>
          </cell>
          <cell r="B300" t="str">
            <v>Nouvelle Papillote Eglefin</v>
          </cell>
          <cell r="C300" t="str">
            <v>Picard</v>
          </cell>
          <cell r="D300">
            <v>2</v>
          </cell>
          <cell r="E300">
            <v>13</v>
          </cell>
          <cell r="F300">
            <v>8</v>
          </cell>
          <cell r="R300">
            <v>1</v>
          </cell>
          <cell r="U300">
            <v>1</v>
          </cell>
          <cell r="X300">
            <v>1</v>
          </cell>
          <cell r="AG300">
            <v>1</v>
          </cell>
          <cell r="AP300">
            <v>1</v>
          </cell>
          <cell r="AX300">
            <v>1</v>
          </cell>
          <cell r="BL300">
            <v>1</v>
          </cell>
          <cell r="BV300">
            <v>1</v>
          </cell>
          <cell r="CA300">
            <v>1</v>
          </cell>
          <cell r="CF300">
            <v>12</v>
          </cell>
          <cell r="CG300">
            <v>100</v>
          </cell>
          <cell r="CM300">
            <v>30</v>
          </cell>
          <cell r="CP300">
            <v>7</v>
          </cell>
          <cell r="CQ300">
            <v>2</v>
          </cell>
          <cell r="CR300">
            <v>30</v>
          </cell>
          <cell r="CT300">
            <v>8</v>
          </cell>
          <cell r="DL300">
            <v>2</v>
          </cell>
          <cell r="DP300">
            <v>1</v>
          </cell>
          <cell r="DZ300">
            <v>1</v>
          </cell>
          <cell r="EB300">
            <v>3</v>
          </cell>
          <cell r="EG300">
            <v>5</v>
          </cell>
          <cell r="EU300">
            <v>4</v>
          </cell>
          <cell r="FE300">
            <v>6</v>
          </cell>
          <cell r="FN300">
            <v>30</v>
          </cell>
          <cell r="FO300">
            <v>2</v>
          </cell>
        </row>
        <row r="301">
          <cell r="A301">
            <v>3845</v>
          </cell>
          <cell r="B301" t="str">
            <v>Nouvelle papillote saumon</v>
          </cell>
          <cell r="C301" t="str">
            <v>Picard</v>
          </cell>
          <cell r="D301">
            <v>2</v>
          </cell>
          <cell r="E301">
            <v>13</v>
          </cell>
          <cell r="F301">
            <v>8</v>
          </cell>
          <cell r="R301">
            <v>1</v>
          </cell>
          <cell r="Z301">
            <v>1</v>
          </cell>
          <cell r="AG301">
            <v>1</v>
          </cell>
          <cell r="BV301">
            <v>1</v>
          </cell>
          <cell r="CA301">
            <v>1</v>
          </cell>
          <cell r="CB301">
            <v>10</v>
          </cell>
          <cell r="CF301">
            <v>15</v>
          </cell>
          <cell r="CG301">
            <v>40</v>
          </cell>
          <cell r="CR301">
            <v>15</v>
          </cell>
          <cell r="CT301">
            <v>5</v>
          </cell>
          <cell r="DL301">
            <v>1</v>
          </cell>
          <cell r="EB301">
            <v>1</v>
          </cell>
          <cell r="EG301">
            <v>1</v>
          </cell>
          <cell r="EU301">
            <v>4</v>
          </cell>
          <cell r="EX301">
            <v>8</v>
          </cell>
          <cell r="FN301">
            <v>6</v>
          </cell>
          <cell r="FO301">
            <v>3</v>
          </cell>
        </row>
        <row r="302">
          <cell r="A302">
            <v>3846</v>
          </cell>
          <cell r="B302" t="str">
            <v>nouvelle sauce papillote saumon</v>
          </cell>
          <cell r="C302" t="str">
            <v>Picard</v>
          </cell>
          <cell r="D302">
            <v>1</v>
          </cell>
          <cell r="E302">
            <v>0</v>
          </cell>
          <cell r="F302">
            <v>0</v>
          </cell>
          <cell r="AV302">
            <v>1</v>
          </cell>
          <cell r="BD302">
            <v>1</v>
          </cell>
          <cell r="BH302">
            <v>1</v>
          </cell>
          <cell r="BL302">
            <v>1</v>
          </cell>
          <cell r="CF302">
            <v>1</v>
          </cell>
          <cell r="CM302">
            <v>10</v>
          </cell>
          <cell r="CT302">
            <v>1</v>
          </cell>
          <cell r="DL302">
            <v>1</v>
          </cell>
          <cell r="DP302">
            <v>1</v>
          </cell>
          <cell r="DZ302">
            <v>2</v>
          </cell>
          <cell r="EB302">
            <v>5</v>
          </cell>
          <cell r="EG302">
            <v>2</v>
          </cell>
          <cell r="EU302">
            <v>4</v>
          </cell>
          <cell r="EX302">
            <v>3</v>
          </cell>
          <cell r="FE302">
            <v>1</v>
          </cell>
          <cell r="FO302">
            <v>1</v>
          </cell>
          <cell r="FQ302">
            <v>8</v>
          </cell>
        </row>
        <row r="303">
          <cell r="A303">
            <v>4096</v>
          </cell>
          <cell r="B303" t="str">
            <v>Nouvelles brochettes apéritives</v>
          </cell>
          <cell r="C303" t="str">
            <v>Picard</v>
          </cell>
          <cell r="D303">
            <v>1</v>
          </cell>
          <cell r="E303">
            <v>74</v>
          </cell>
          <cell r="F303">
            <v>7</v>
          </cell>
          <cell r="K303">
            <v>1</v>
          </cell>
          <cell r="N303">
            <v>1</v>
          </cell>
          <cell r="O303">
            <v>2</v>
          </cell>
          <cell r="AI303">
            <v>1</v>
          </cell>
          <cell r="BO303">
            <v>1</v>
          </cell>
          <cell r="BS303">
            <v>1</v>
          </cell>
          <cell r="BX303">
            <v>1</v>
          </cell>
          <cell r="CR303">
            <v>30</v>
          </cell>
          <cell r="DN303">
            <v>1</v>
          </cell>
          <cell r="DY303">
            <v>1</v>
          </cell>
          <cell r="EF303">
            <v>2</v>
          </cell>
          <cell r="EX303">
            <v>15</v>
          </cell>
          <cell r="FA303">
            <v>3</v>
          </cell>
        </row>
        <row r="304">
          <cell r="A304">
            <v>2897</v>
          </cell>
          <cell r="B304" t="str">
            <v>Oignons pour bouchées festives</v>
          </cell>
          <cell r="C304" t="str">
            <v>Picard</v>
          </cell>
          <cell r="D304">
            <v>1</v>
          </cell>
          <cell r="E304">
            <v>0</v>
          </cell>
          <cell r="F304">
            <v>0</v>
          </cell>
        </row>
        <row r="305">
          <cell r="A305">
            <v>1005</v>
          </cell>
          <cell r="B305" t="str">
            <v>Onglet de bœuf</v>
          </cell>
          <cell r="C305" t="str">
            <v>Eismann</v>
          </cell>
        </row>
        <row r="306">
          <cell r="A306">
            <v>2204</v>
          </cell>
          <cell r="B306" t="str">
            <v>Opéra saumon fumé</v>
          </cell>
          <cell r="C306" t="str">
            <v>Davigel</v>
          </cell>
          <cell r="D306">
            <v>3</v>
          </cell>
          <cell r="E306">
            <v>17</v>
          </cell>
          <cell r="F306">
            <v>6</v>
          </cell>
        </row>
        <row r="307">
          <cell r="A307">
            <v>1089</v>
          </cell>
          <cell r="B307" t="str">
            <v>Origami de cabillaud Davigel</v>
          </cell>
          <cell r="C307" t="str">
            <v>Davigel</v>
          </cell>
          <cell r="D307">
            <v>0</v>
          </cell>
          <cell r="E307">
            <v>17</v>
          </cell>
          <cell r="F307">
            <v>10</v>
          </cell>
          <cell r="H307">
            <v>0</v>
          </cell>
        </row>
        <row r="308">
          <cell r="A308">
            <v>3509</v>
          </cell>
          <cell r="B308" t="str">
            <v>Pain de gènes amande (carré)</v>
          </cell>
          <cell r="C308" t="str">
            <v>Picard</v>
          </cell>
        </row>
        <row r="309">
          <cell r="A309">
            <v>3513</v>
          </cell>
          <cell r="B309" t="str">
            <v>Pain de gènes canelle (doseuse)</v>
          </cell>
          <cell r="C309" t="str">
            <v>Picard</v>
          </cell>
        </row>
        <row r="310">
          <cell r="A310">
            <v>3341</v>
          </cell>
          <cell r="B310" t="str">
            <v>Pain roulé au jambon</v>
          </cell>
          <cell r="C310" t="str">
            <v>Casino cafeteria</v>
          </cell>
        </row>
        <row r="311">
          <cell r="A311">
            <v>3342</v>
          </cell>
          <cell r="B311" t="str">
            <v>Pain roulé au saumon</v>
          </cell>
          <cell r="C311" t="str">
            <v>Casino cafeteria</v>
          </cell>
        </row>
        <row r="312">
          <cell r="A312">
            <v>2973</v>
          </cell>
          <cell r="B312" t="str">
            <v>Pain surprise</v>
          </cell>
          <cell r="C312" t="str">
            <v>Vandencasteele</v>
          </cell>
        </row>
        <row r="313">
          <cell r="A313">
            <v>4341</v>
          </cell>
          <cell r="B313" t="str">
            <v>Pao de Queijo (travailler dans l'atelier et non en cuisson)</v>
          </cell>
          <cell r="C313" t="str">
            <v>Eismann</v>
          </cell>
          <cell r="D313">
            <v>1</v>
          </cell>
          <cell r="E313">
            <v>6</v>
          </cell>
          <cell r="F313">
            <v>6</v>
          </cell>
          <cell r="K313">
            <v>1</v>
          </cell>
          <cell r="AF313">
            <v>1</v>
          </cell>
          <cell r="AI313">
            <v>1</v>
          </cell>
          <cell r="AM313">
            <v>1</v>
          </cell>
          <cell r="AY313">
            <v>1</v>
          </cell>
          <cell r="BA313">
            <v>2</v>
          </cell>
          <cell r="BI313">
            <v>1</v>
          </cell>
          <cell r="CF313">
            <v>6</v>
          </cell>
          <cell r="CM313">
            <v>25</v>
          </cell>
          <cell r="CT313">
            <v>2</v>
          </cell>
          <cell r="DF313">
            <v>3</v>
          </cell>
          <cell r="DG313">
            <v>4</v>
          </cell>
          <cell r="DJ313">
            <v>1</v>
          </cell>
          <cell r="DK313">
            <v>5</v>
          </cell>
          <cell r="DS313">
            <v>4</v>
          </cell>
          <cell r="DX313">
            <v>2</v>
          </cell>
          <cell r="DZ313">
            <v>2</v>
          </cell>
          <cell r="EB313">
            <v>3</v>
          </cell>
          <cell r="EU313">
            <v>3</v>
          </cell>
          <cell r="EX313">
            <v>6</v>
          </cell>
          <cell r="FE313">
            <v>3</v>
          </cell>
          <cell r="FO313">
            <v>5</v>
          </cell>
          <cell r="FQ313">
            <v>14</v>
          </cell>
        </row>
        <row r="314">
          <cell r="A314">
            <v>2580</v>
          </cell>
          <cell r="B314" t="str">
            <v>Papillote bio eglefin legumes du soleil</v>
          </cell>
          <cell r="C314" t="str">
            <v>Biocoop</v>
          </cell>
        </row>
        <row r="315">
          <cell r="A315">
            <v>2210</v>
          </cell>
          <cell r="B315" t="str">
            <v>Papillote cabillaud</v>
          </cell>
          <cell r="C315" t="str">
            <v>Maximo</v>
          </cell>
          <cell r="D315">
            <v>2</v>
          </cell>
          <cell r="E315">
            <v>12</v>
          </cell>
          <cell r="F315">
            <v>10</v>
          </cell>
        </row>
        <row r="316">
          <cell r="A316">
            <v>4237</v>
          </cell>
          <cell r="B316" t="str">
            <v>Papillote cabillaud</v>
          </cell>
          <cell r="C316" t="str">
            <v>Simplot</v>
          </cell>
          <cell r="D316">
            <v>2</v>
          </cell>
          <cell r="E316">
            <v>13</v>
          </cell>
          <cell r="F316">
            <v>8</v>
          </cell>
        </row>
        <row r="317">
          <cell r="A317">
            <v>2057</v>
          </cell>
          <cell r="B317" t="str">
            <v>Papillote cabillaud Picard</v>
          </cell>
          <cell r="C317" t="str">
            <v>Picard</v>
          </cell>
          <cell r="D317">
            <v>2</v>
          </cell>
          <cell r="E317">
            <v>13</v>
          </cell>
          <cell r="F317">
            <v>8</v>
          </cell>
          <cell r="R317">
            <v>1</v>
          </cell>
          <cell r="X317">
            <v>1</v>
          </cell>
          <cell r="AG317">
            <v>1</v>
          </cell>
          <cell r="AP317">
            <v>1</v>
          </cell>
          <cell r="BC317">
            <v>1</v>
          </cell>
          <cell r="BV317">
            <v>1</v>
          </cell>
          <cell r="CA317">
            <v>1</v>
          </cell>
          <cell r="CB317">
            <v>8</v>
          </cell>
          <cell r="CF317">
            <v>12</v>
          </cell>
          <cell r="CM317">
            <v>12</v>
          </cell>
          <cell r="CQ317">
            <v>1</v>
          </cell>
          <cell r="CR317">
            <v>20</v>
          </cell>
          <cell r="CT317">
            <v>6</v>
          </cell>
          <cell r="DL317">
            <v>1</v>
          </cell>
          <cell r="EB317">
            <v>4</v>
          </cell>
          <cell r="EG317">
            <v>1</v>
          </cell>
          <cell r="EU317">
            <v>2</v>
          </cell>
          <cell r="EX317">
            <v>10</v>
          </cell>
          <cell r="FE317">
            <v>6</v>
          </cell>
          <cell r="FG317">
            <v>1</v>
          </cell>
          <cell r="FN317">
            <v>6</v>
          </cell>
          <cell r="FO317">
            <v>4</v>
          </cell>
        </row>
        <row r="318">
          <cell r="A318">
            <v>1883</v>
          </cell>
          <cell r="B318" t="str">
            <v>Papillote cabillaud riesling</v>
          </cell>
          <cell r="C318" t="str">
            <v>Eismann</v>
          </cell>
        </row>
        <row r="319">
          <cell r="A319">
            <v>2181</v>
          </cell>
          <cell r="B319" t="str">
            <v>Papillote cabillaud sauce riesling</v>
          </cell>
          <cell r="C319" t="str">
            <v>Cundde</v>
          </cell>
        </row>
        <row r="320">
          <cell r="A320">
            <v>4240</v>
          </cell>
          <cell r="B320" t="str">
            <v>Papillote calamars</v>
          </cell>
          <cell r="C320" t="str">
            <v>Simplot</v>
          </cell>
          <cell r="D320">
            <v>2</v>
          </cell>
          <cell r="E320">
            <v>13</v>
          </cell>
          <cell r="F320">
            <v>8</v>
          </cell>
        </row>
        <row r="321">
          <cell r="A321">
            <v>3163</v>
          </cell>
          <cell r="B321" t="str">
            <v>Papillote crevette</v>
          </cell>
          <cell r="C321" t="str">
            <v>Picard</v>
          </cell>
          <cell r="D321">
            <v>4</v>
          </cell>
          <cell r="E321">
            <v>20</v>
          </cell>
          <cell r="F321">
            <v>8</v>
          </cell>
          <cell r="R321">
            <v>1</v>
          </cell>
          <cell r="S321">
            <v>1</v>
          </cell>
          <cell r="X321">
            <v>1</v>
          </cell>
          <cell r="AG321">
            <v>1</v>
          </cell>
          <cell r="AL321">
            <v>1</v>
          </cell>
          <cell r="AO321">
            <v>1</v>
          </cell>
          <cell r="AP321">
            <v>1</v>
          </cell>
          <cell r="AW321">
            <v>1</v>
          </cell>
          <cell r="AX321">
            <v>1</v>
          </cell>
          <cell r="BV321">
            <v>1</v>
          </cell>
          <cell r="CA321">
            <v>1</v>
          </cell>
          <cell r="CB321">
            <v>45</v>
          </cell>
          <cell r="CG321">
            <v>40</v>
          </cell>
          <cell r="CQ321">
            <v>3</v>
          </cell>
          <cell r="CR321">
            <v>25</v>
          </cell>
          <cell r="CT321">
            <v>10</v>
          </cell>
          <cell r="DI321">
            <v>2</v>
          </cell>
          <cell r="DL321">
            <v>1</v>
          </cell>
          <cell r="DN321">
            <v>1</v>
          </cell>
          <cell r="DP321">
            <v>2</v>
          </cell>
          <cell r="EB321">
            <v>3</v>
          </cell>
          <cell r="EG321">
            <v>2</v>
          </cell>
          <cell r="EU321">
            <v>2</v>
          </cell>
          <cell r="EX321">
            <v>12</v>
          </cell>
          <cell r="FE321">
            <v>6</v>
          </cell>
          <cell r="FG321">
            <v>1</v>
          </cell>
          <cell r="FN321">
            <v>20</v>
          </cell>
          <cell r="FO321">
            <v>1</v>
          </cell>
          <cell r="FQ321">
            <v>4</v>
          </cell>
        </row>
        <row r="322">
          <cell r="A322">
            <v>3394</v>
          </cell>
          <cell r="B322" t="str">
            <v>Papillote crevette</v>
          </cell>
          <cell r="C322" t="str">
            <v>Accor</v>
          </cell>
          <cell r="D322">
            <v>4</v>
          </cell>
          <cell r="E322">
            <v>22</v>
          </cell>
          <cell r="F322">
            <v>6</v>
          </cell>
        </row>
        <row r="323">
          <cell r="A323">
            <v>3660</v>
          </cell>
          <cell r="B323" t="str">
            <v>Papillote crevette</v>
          </cell>
          <cell r="C323" t="str">
            <v>boncolac</v>
          </cell>
        </row>
        <row r="324">
          <cell r="A324">
            <v>4238</v>
          </cell>
          <cell r="B324" t="str">
            <v>Papillote crevette</v>
          </cell>
          <cell r="C324" t="str">
            <v>Simplot</v>
          </cell>
          <cell r="D324">
            <v>4</v>
          </cell>
          <cell r="E324">
            <v>20</v>
          </cell>
          <cell r="F324">
            <v>8</v>
          </cell>
        </row>
        <row r="325">
          <cell r="A325">
            <v>3742</v>
          </cell>
          <cell r="B325" t="str">
            <v>Papillote crevette chorizo piquillos</v>
          </cell>
          <cell r="C325" t="str">
            <v>Accor</v>
          </cell>
          <cell r="D325">
            <v>3</v>
          </cell>
          <cell r="E325">
            <v>16</v>
          </cell>
          <cell r="F325">
            <v>8</v>
          </cell>
        </row>
        <row r="326">
          <cell r="A326">
            <v>2649</v>
          </cell>
          <cell r="B326" t="str">
            <v>Papillote de cabillaud légumes vinaigrette</v>
          </cell>
          <cell r="C326" t="str">
            <v>Eismann</v>
          </cell>
          <cell r="D326">
            <v>1</v>
          </cell>
          <cell r="E326">
            <v>15</v>
          </cell>
          <cell r="F326">
            <v>8</v>
          </cell>
        </row>
        <row r="327">
          <cell r="A327">
            <v>4241</v>
          </cell>
          <cell r="B327" t="str">
            <v>Papillote de fruit 1</v>
          </cell>
          <cell r="C327" t="str">
            <v>Simplot</v>
          </cell>
          <cell r="D327">
            <v>3</v>
          </cell>
          <cell r="E327">
            <v>16</v>
          </cell>
          <cell r="F327">
            <v>11</v>
          </cell>
        </row>
        <row r="328">
          <cell r="A328">
            <v>4242</v>
          </cell>
          <cell r="B328" t="str">
            <v>Papillote de fruit 2</v>
          </cell>
          <cell r="C328" t="str">
            <v>Simplot</v>
          </cell>
          <cell r="D328">
            <v>0</v>
          </cell>
          <cell r="E328">
            <v>20</v>
          </cell>
          <cell r="F328">
            <v>9</v>
          </cell>
        </row>
        <row r="329">
          <cell r="A329">
            <v>2855</v>
          </cell>
          <cell r="B329" t="str">
            <v>Papillote de fruits du verger</v>
          </cell>
          <cell r="C329" t="str">
            <v>Picard</v>
          </cell>
          <cell r="D329">
            <v>3</v>
          </cell>
          <cell r="E329">
            <v>16</v>
          </cell>
          <cell r="F329">
            <v>11</v>
          </cell>
        </row>
        <row r="330">
          <cell r="A330">
            <v>3611</v>
          </cell>
          <cell r="B330" t="str">
            <v>Papillote de fruits exotiques</v>
          </cell>
          <cell r="C330" t="str">
            <v>Picard</v>
          </cell>
          <cell r="D330">
            <v>0</v>
          </cell>
          <cell r="E330">
            <v>20</v>
          </cell>
          <cell r="F330">
            <v>9</v>
          </cell>
          <cell r="R330">
            <v>1</v>
          </cell>
          <cell r="AI330">
            <v>1</v>
          </cell>
          <cell r="AM330">
            <v>1</v>
          </cell>
          <cell r="AW330">
            <v>1</v>
          </cell>
          <cell r="BX330">
            <v>1</v>
          </cell>
          <cell r="CB330">
            <v>10</v>
          </cell>
          <cell r="CC330">
            <v>10</v>
          </cell>
          <cell r="CP330">
            <v>6</v>
          </cell>
          <cell r="CQ330">
            <v>2</v>
          </cell>
          <cell r="CT330">
            <v>8</v>
          </cell>
          <cell r="DP330">
            <v>2</v>
          </cell>
          <cell r="EB330">
            <v>4</v>
          </cell>
          <cell r="EG330">
            <v>3</v>
          </cell>
          <cell r="EX330">
            <v>6</v>
          </cell>
          <cell r="FE330">
            <v>4</v>
          </cell>
          <cell r="FN330">
            <v>8</v>
          </cell>
          <cell r="FQ330">
            <v>6</v>
          </cell>
        </row>
        <row r="331">
          <cell r="A331">
            <v>2650</v>
          </cell>
          <cell r="B331" t="str">
            <v>Papillote de merlu poivrons sauce coco citron vert</v>
          </cell>
          <cell r="C331" t="str">
            <v>Eismann</v>
          </cell>
          <cell r="D331">
            <v>3</v>
          </cell>
          <cell r="E331">
            <v>14</v>
          </cell>
          <cell r="F331">
            <v>8</v>
          </cell>
        </row>
        <row r="332">
          <cell r="A332">
            <v>3149</v>
          </cell>
          <cell r="B332" t="str">
            <v>Papillote de rouget</v>
          </cell>
          <cell r="C332" t="str">
            <v>Accor</v>
          </cell>
          <cell r="D332">
            <v>2</v>
          </cell>
          <cell r="E332">
            <v>12</v>
          </cell>
          <cell r="F332">
            <v>7</v>
          </cell>
        </row>
        <row r="333">
          <cell r="A333">
            <v>3150</v>
          </cell>
          <cell r="B333" t="str">
            <v>Papillote de saumon bio</v>
          </cell>
          <cell r="C333" t="str">
            <v>Accor</v>
          </cell>
          <cell r="D333">
            <v>3</v>
          </cell>
          <cell r="E333">
            <v>12</v>
          </cell>
          <cell r="F333">
            <v>7</v>
          </cell>
        </row>
        <row r="334">
          <cell r="A334">
            <v>2651</v>
          </cell>
          <cell r="B334" t="str">
            <v>Papillote de saumon carotte jus de citron</v>
          </cell>
          <cell r="C334" t="str">
            <v>Eismann</v>
          </cell>
          <cell r="D334">
            <v>3</v>
          </cell>
          <cell r="E334">
            <v>12</v>
          </cell>
          <cell r="F334">
            <v>8</v>
          </cell>
        </row>
        <row r="335">
          <cell r="A335">
            <v>2022</v>
          </cell>
          <cell r="B335" t="str">
            <v>Papillote dos merlu</v>
          </cell>
          <cell r="C335" t="str">
            <v>Accor</v>
          </cell>
          <cell r="D335">
            <v>1</v>
          </cell>
          <cell r="E335">
            <v>12</v>
          </cell>
          <cell r="F335">
            <v>8</v>
          </cell>
        </row>
        <row r="336">
          <cell r="A336">
            <v>2636</v>
          </cell>
          <cell r="B336" t="str">
            <v>Papillote dos merlu noix st jacques</v>
          </cell>
          <cell r="C336" t="str">
            <v>Picard</v>
          </cell>
          <cell r="D336">
            <v>2</v>
          </cell>
          <cell r="E336">
            <v>12</v>
          </cell>
          <cell r="F336">
            <v>8</v>
          </cell>
          <cell r="R336">
            <v>1</v>
          </cell>
          <cell r="U336">
            <v>1</v>
          </cell>
          <cell r="Y336">
            <v>1</v>
          </cell>
          <cell r="AG336">
            <v>1</v>
          </cell>
          <cell r="AP336">
            <v>1</v>
          </cell>
          <cell r="AW336">
            <v>1</v>
          </cell>
          <cell r="BC336">
            <v>1</v>
          </cell>
          <cell r="BV336">
            <v>1</v>
          </cell>
          <cell r="CF336">
            <v>9</v>
          </cell>
          <cell r="CQ336">
            <v>7</v>
          </cell>
          <cell r="CR336">
            <v>110</v>
          </cell>
          <cell r="CT336">
            <v>9</v>
          </cell>
          <cell r="DL336">
            <v>2</v>
          </cell>
          <cell r="EB336">
            <v>2</v>
          </cell>
          <cell r="EG336">
            <v>3</v>
          </cell>
          <cell r="EX336">
            <v>3</v>
          </cell>
          <cell r="FE336">
            <v>5</v>
          </cell>
        </row>
        <row r="337">
          <cell r="A337">
            <v>2056</v>
          </cell>
          <cell r="B337" t="str">
            <v>Papillote Eglefin</v>
          </cell>
          <cell r="C337" t="str">
            <v>Picard</v>
          </cell>
          <cell r="D337">
            <v>2</v>
          </cell>
          <cell r="E337">
            <v>13</v>
          </cell>
          <cell r="F337">
            <v>8</v>
          </cell>
          <cell r="R337">
            <v>1</v>
          </cell>
          <cell r="U337">
            <v>1</v>
          </cell>
          <cell r="X337">
            <v>1</v>
          </cell>
          <cell r="AG337">
            <v>1</v>
          </cell>
          <cell r="AP337">
            <v>1</v>
          </cell>
          <cell r="AX337">
            <v>1</v>
          </cell>
          <cell r="BL337">
            <v>1</v>
          </cell>
          <cell r="BV337">
            <v>1</v>
          </cell>
          <cell r="CA337">
            <v>1</v>
          </cell>
          <cell r="CF337">
            <v>12</v>
          </cell>
          <cell r="CG337">
            <v>100</v>
          </cell>
          <cell r="CM337">
            <v>30</v>
          </cell>
          <cell r="CP337">
            <v>7</v>
          </cell>
          <cell r="CQ337">
            <v>2</v>
          </cell>
          <cell r="CR337">
            <v>30</v>
          </cell>
          <cell r="CT337">
            <v>8</v>
          </cell>
          <cell r="DL337">
            <v>2</v>
          </cell>
          <cell r="DP337">
            <v>1</v>
          </cell>
          <cell r="DZ337">
            <v>1</v>
          </cell>
          <cell r="EB337">
            <v>3</v>
          </cell>
          <cell r="EG337">
            <v>5</v>
          </cell>
          <cell r="EU337">
            <v>4</v>
          </cell>
          <cell r="FE337">
            <v>6</v>
          </cell>
          <cell r="FN337">
            <v>30</v>
          </cell>
          <cell r="FO337">
            <v>2</v>
          </cell>
        </row>
        <row r="338">
          <cell r="A338">
            <v>2579</v>
          </cell>
          <cell r="B338" t="str">
            <v>Papillote eglefin</v>
          </cell>
          <cell r="C338" t="str">
            <v>Biocoop</v>
          </cell>
        </row>
        <row r="339">
          <cell r="A339">
            <v>2623</v>
          </cell>
          <cell r="B339" t="str">
            <v xml:space="preserve">Papillote Eglefin pesto </v>
          </cell>
          <cell r="C339" t="str">
            <v>Accor</v>
          </cell>
        </row>
        <row r="340">
          <cell r="A340">
            <v>3740</v>
          </cell>
          <cell r="B340" t="str">
            <v>Papillote filet de merlu à la tomate</v>
          </cell>
          <cell r="C340" t="str">
            <v>Accor</v>
          </cell>
          <cell r="D340">
            <v>2</v>
          </cell>
          <cell r="E340">
            <v>11</v>
          </cell>
          <cell r="F340">
            <v>7</v>
          </cell>
        </row>
        <row r="341">
          <cell r="A341">
            <v>3258</v>
          </cell>
          <cell r="B341" t="str">
            <v>Papillote merlu</v>
          </cell>
          <cell r="C341" t="str">
            <v>Trader Joe</v>
          </cell>
          <cell r="D341">
            <v>2</v>
          </cell>
          <cell r="E341">
            <v>13</v>
          </cell>
          <cell r="F341">
            <v>8</v>
          </cell>
          <cell r="R341">
            <v>1</v>
          </cell>
          <cell r="Y341">
            <v>1</v>
          </cell>
          <cell r="AG341">
            <v>1</v>
          </cell>
          <cell r="BB341">
            <v>1</v>
          </cell>
          <cell r="BH341">
            <v>1</v>
          </cell>
          <cell r="BV341">
            <v>1</v>
          </cell>
          <cell r="CA341">
            <v>1</v>
          </cell>
          <cell r="CB341">
            <v>62</v>
          </cell>
          <cell r="CM341">
            <v>10</v>
          </cell>
          <cell r="CQ341">
            <v>2</v>
          </cell>
          <cell r="CR341">
            <v>65</v>
          </cell>
          <cell r="CT341">
            <v>7</v>
          </cell>
          <cell r="DL341">
            <v>1</v>
          </cell>
          <cell r="EB341">
            <v>6</v>
          </cell>
          <cell r="EG341">
            <v>1</v>
          </cell>
          <cell r="EU341">
            <v>2</v>
          </cell>
          <cell r="EX341">
            <v>20</v>
          </cell>
          <cell r="FE341">
            <v>6</v>
          </cell>
          <cell r="FN341">
            <v>17</v>
          </cell>
          <cell r="FO341">
            <v>1</v>
          </cell>
        </row>
        <row r="342">
          <cell r="A342">
            <v>3667</v>
          </cell>
          <cell r="B342" t="str">
            <v>Papillote merlu</v>
          </cell>
          <cell r="C342" t="str">
            <v>Boncolac</v>
          </cell>
        </row>
        <row r="343">
          <cell r="A343">
            <v>4239</v>
          </cell>
          <cell r="B343" t="str">
            <v>Papillote merlu</v>
          </cell>
          <cell r="C343" t="str">
            <v>Simplot</v>
          </cell>
          <cell r="D343">
            <v>2</v>
          </cell>
          <cell r="E343">
            <v>14</v>
          </cell>
          <cell r="F343">
            <v>8</v>
          </cell>
        </row>
        <row r="344">
          <cell r="A344">
            <v>2862</v>
          </cell>
          <cell r="B344" t="str">
            <v>Papillote merlu agrumes</v>
          </cell>
          <cell r="C344" t="str">
            <v>Accor</v>
          </cell>
          <cell r="D344">
            <v>2</v>
          </cell>
          <cell r="E344">
            <v>12</v>
          </cell>
          <cell r="F344">
            <v>7</v>
          </cell>
        </row>
        <row r="345">
          <cell r="A345">
            <v>3959</v>
          </cell>
          <cell r="B345" t="str">
            <v>papillote merlu leg hiver sce agrume</v>
          </cell>
          <cell r="C345" t="str">
            <v>Accor</v>
          </cell>
          <cell r="D345">
            <v>1</v>
          </cell>
          <cell r="E345">
            <v>9</v>
          </cell>
          <cell r="F345">
            <v>4</v>
          </cell>
        </row>
        <row r="346">
          <cell r="A346">
            <v>4083</v>
          </cell>
          <cell r="B346" t="str">
            <v>Papillote plat cuisiné poulet</v>
          </cell>
          <cell r="C346" t="str">
            <v>Accor</v>
          </cell>
          <cell r="D346">
            <v>1</v>
          </cell>
          <cell r="E346">
            <v>17</v>
          </cell>
          <cell r="F346">
            <v>6</v>
          </cell>
          <cell r="R346">
            <v>1</v>
          </cell>
          <cell r="U346">
            <v>1</v>
          </cell>
          <cell r="W346">
            <v>1</v>
          </cell>
          <cell r="Y346">
            <v>1</v>
          </cell>
          <cell r="AG346">
            <v>1</v>
          </cell>
          <cell r="AP346">
            <v>1</v>
          </cell>
          <cell r="BB346">
            <v>1</v>
          </cell>
          <cell r="BL346">
            <v>1</v>
          </cell>
          <cell r="BV346">
            <v>1</v>
          </cell>
          <cell r="CA346">
            <v>1</v>
          </cell>
          <cell r="CF346">
            <v>2</v>
          </cell>
          <cell r="CM346">
            <v>15</v>
          </cell>
          <cell r="CQ346">
            <v>3</v>
          </cell>
          <cell r="CT346">
            <v>2</v>
          </cell>
          <cell r="DL346">
            <v>1</v>
          </cell>
          <cell r="DP346">
            <v>2</v>
          </cell>
          <cell r="DZ346">
            <v>1</v>
          </cell>
          <cell r="EG346">
            <v>3</v>
          </cell>
          <cell r="EX346">
            <v>15</v>
          </cell>
          <cell r="FO346">
            <v>3</v>
          </cell>
          <cell r="FQ346">
            <v>1</v>
          </cell>
        </row>
        <row r="347">
          <cell r="A347">
            <v>3958</v>
          </cell>
          <cell r="B347" t="str">
            <v>papillote riz poulet sce girolle</v>
          </cell>
          <cell r="C347" t="str">
            <v>Accor</v>
          </cell>
          <cell r="D347">
            <v>1</v>
          </cell>
          <cell r="E347">
            <v>12</v>
          </cell>
          <cell r="F347">
            <v>6</v>
          </cell>
        </row>
        <row r="348">
          <cell r="A348">
            <v>2101</v>
          </cell>
          <cell r="B348" t="str">
            <v>Papillote saumon</v>
          </cell>
          <cell r="C348" t="str">
            <v>Picard</v>
          </cell>
          <cell r="D348">
            <v>2</v>
          </cell>
          <cell r="E348">
            <v>13</v>
          </cell>
          <cell r="F348">
            <v>8</v>
          </cell>
        </row>
        <row r="349">
          <cell r="A349">
            <v>2209</v>
          </cell>
          <cell r="B349" t="str">
            <v>Papillote saumon</v>
          </cell>
          <cell r="C349" t="str">
            <v>Maximo</v>
          </cell>
          <cell r="D349">
            <v>0</v>
          </cell>
          <cell r="E349">
            <v>11</v>
          </cell>
          <cell r="F349">
            <v>9</v>
          </cell>
        </row>
        <row r="350">
          <cell r="A350">
            <v>3665</v>
          </cell>
          <cell r="B350" t="str">
            <v>Papillote saumon</v>
          </cell>
          <cell r="C350" t="str">
            <v>Boncolac</v>
          </cell>
        </row>
        <row r="351">
          <cell r="A351">
            <v>3150</v>
          </cell>
          <cell r="B351" t="str">
            <v>Papillote saumon bio</v>
          </cell>
          <cell r="C351" t="str">
            <v>Accor</v>
          </cell>
          <cell r="D351">
            <v>2</v>
          </cell>
          <cell r="E351">
            <v>12</v>
          </cell>
          <cell r="F351">
            <v>8</v>
          </cell>
        </row>
        <row r="352">
          <cell r="A352">
            <v>1690</v>
          </cell>
          <cell r="B352" t="str">
            <v>Papilotte cabillaud</v>
          </cell>
          <cell r="C352" t="str">
            <v>Picard</v>
          </cell>
          <cell r="D352">
            <v>2</v>
          </cell>
          <cell r="E352">
            <v>13</v>
          </cell>
          <cell r="F352">
            <v>8</v>
          </cell>
          <cell r="G352">
            <v>7700</v>
          </cell>
        </row>
        <row r="353">
          <cell r="B353" t="str">
            <v>Parage + mise saumon en bacs</v>
          </cell>
          <cell r="C353" t="str">
            <v>Davigel</v>
          </cell>
          <cell r="D353">
            <v>2</v>
          </cell>
          <cell r="CD353">
            <v>120</v>
          </cell>
          <cell r="CQ353">
            <v>1</v>
          </cell>
          <cell r="DW353">
            <v>1</v>
          </cell>
          <cell r="DY353">
            <v>2</v>
          </cell>
          <cell r="FN353">
            <v>1</v>
          </cell>
          <cell r="FO353">
            <v>1</v>
          </cell>
        </row>
        <row r="354">
          <cell r="B354" t="str">
            <v>Parage + mise saumon en bacs</v>
          </cell>
          <cell r="C354" t="str">
            <v>Accor</v>
          </cell>
          <cell r="D354">
            <v>2</v>
          </cell>
          <cell r="E354">
            <v>0</v>
          </cell>
          <cell r="F354">
            <v>0</v>
          </cell>
          <cell r="CD354">
            <v>120</v>
          </cell>
          <cell r="CQ354">
            <v>1</v>
          </cell>
          <cell r="DW354">
            <v>1</v>
          </cell>
          <cell r="DY354">
            <v>2</v>
          </cell>
          <cell r="FN354">
            <v>1</v>
          </cell>
          <cell r="FO354">
            <v>1</v>
          </cell>
        </row>
        <row r="355">
          <cell r="B355" t="str">
            <v>parage thon</v>
          </cell>
          <cell r="C355" t="str">
            <v>CdP</v>
          </cell>
          <cell r="D355">
            <v>2</v>
          </cell>
          <cell r="E355">
            <v>0</v>
          </cell>
          <cell r="F355">
            <v>0</v>
          </cell>
        </row>
        <row r="356">
          <cell r="A356">
            <v>327</v>
          </cell>
          <cell r="B356" t="str">
            <v>Parmentière de cabillaud et sa crème fromagère</v>
          </cell>
          <cell r="C356" t="str">
            <v>Coup de Pâtes</v>
          </cell>
          <cell r="D356">
            <v>1</v>
          </cell>
          <cell r="E356">
            <v>7</v>
          </cell>
          <cell r="F356">
            <v>6</v>
          </cell>
          <cell r="G356">
            <v>738</v>
          </cell>
          <cell r="H356">
            <v>6.59</v>
          </cell>
        </row>
        <row r="357">
          <cell r="A357">
            <v>2985</v>
          </cell>
          <cell r="B357" t="str">
            <v>Pastille gelée de carotte</v>
          </cell>
          <cell r="C357" t="str">
            <v>Picard</v>
          </cell>
          <cell r="D357">
            <v>1</v>
          </cell>
          <cell r="E357">
            <v>5</v>
          </cell>
          <cell r="F357">
            <v>1</v>
          </cell>
        </row>
        <row r="358">
          <cell r="A358">
            <v>3192</v>
          </cell>
          <cell r="B358" t="str">
            <v>Pateau accord sucré salé</v>
          </cell>
          <cell r="C358" t="str">
            <v>Pomona</v>
          </cell>
          <cell r="D358">
            <v>2</v>
          </cell>
          <cell r="E358">
            <v>23</v>
          </cell>
          <cell r="F358">
            <v>4</v>
          </cell>
        </row>
        <row r="359">
          <cell r="A359">
            <v>141</v>
          </cell>
          <cell r="B359" t="str">
            <v>Pavé de Rumsteack</v>
          </cell>
          <cell r="C359" t="str">
            <v>Eismann</v>
          </cell>
        </row>
        <row r="360">
          <cell r="A360">
            <v>3151</v>
          </cell>
          <cell r="B360" t="str">
            <v>Pavé saumon à l'estragon</v>
          </cell>
          <cell r="C360" t="str">
            <v>Accor</v>
          </cell>
          <cell r="D360">
            <v>0</v>
          </cell>
          <cell r="E360">
            <v>3</v>
          </cell>
          <cell r="F360">
            <v>2</v>
          </cell>
        </row>
        <row r="361">
          <cell r="A361">
            <v>3820</v>
          </cell>
          <cell r="B361" t="str">
            <v>perle FG griotte</v>
          </cell>
          <cell r="C361" t="str">
            <v>Pomona</v>
          </cell>
          <cell r="D361">
            <v>0</v>
          </cell>
          <cell r="E361">
            <v>20</v>
          </cell>
          <cell r="F361">
            <v>3</v>
          </cell>
        </row>
        <row r="362">
          <cell r="A362">
            <v>2573</v>
          </cell>
          <cell r="B362" t="str">
            <v>Pignon de pin</v>
          </cell>
          <cell r="D362">
            <v>1</v>
          </cell>
          <cell r="E362">
            <v>0</v>
          </cell>
          <cell r="F362">
            <v>0</v>
          </cell>
        </row>
        <row r="363">
          <cell r="A363">
            <v>2571</v>
          </cell>
          <cell r="B363" t="str">
            <v>pignon de pin</v>
          </cell>
          <cell r="C363" t="str">
            <v>TJ/Picard</v>
          </cell>
          <cell r="D363">
            <v>1</v>
          </cell>
          <cell r="E363">
            <v>0</v>
          </cell>
          <cell r="F363">
            <v>0</v>
          </cell>
          <cell r="AV363">
            <v>1</v>
          </cell>
          <cell r="BL363">
            <v>1</v>
          </cell>
          <cell r="CA363">
            <v>1</v>
          </cell>
          <cell r="CB363">
            <v>1</v>
          </cell>
          <cell r="CT363">
            <v>1</v>
          </cell>
          <cell r="DL363">
            <v>1</v>
          </cell>
          <cell r="EG363">
            <v>1</v>
          </cell>
        </row>
        <row r="364">
          <cell r="A364">
            <v>2571</v>
          </cell>
          <cell r="B364" t="str">
            <v xml:space="preserve">PIGNON DE PIN </v>
          </cell>
          <cell r="AV364">
            <v>1</v>
          </cell>
          <cell r="BL364">
            <v>1</v>
          </cell>
          <cell r="CA364">
            <v>1</v>
          </cell>
          <cell r="CB364">
            <v>1</v>
          </cell>
          <cell r="CT364">
            <v>1</v>
          </cell>
          <cell r="DL364">
            <v>1</v>
          </cell>
          <cell r="EG364">
            <v>1</v>
          </cell>
        </row>
        <row r="365">
          <cell r="A365">
            <v>3281</v>
          </cell>
          <cell r="B365" t="str">
            <v>Plaque base croustillante aux herbes</v>
          </cell>
          <cell r="C365" t="str">
            <v>Thiriet</v>
          </cell>
          <cell r="D365">
            <v>2</v>
          </cell>
          <cell r="E365">
            <v>12</v>
          </cell>
          <cell r="F365">
            <v>0</v>
          </cell>
        </row>
        <row r="366">
          <cell r="B366" t="str">
            <v>Plaque foie gras magestick</v>
          </cell>
          <cell r="C366" t="str">
            <v>Thiriet</v>
          </cell>
          <cell r="D366">
            <v>1</v>
          </cell>
          <cell r="E366">
            <v>3</v>
          </cell>
          <cell r="F366">
            <v>1</v>
          </cell>
        </row>
        <row r="367">
          <cell r="A367">
            <v>2911</v>
          </cell>
          <cell r="B367" t="str">
            <v>Plaque foie gras pour majestick</v>
          </cell>
          <cell r="C367" t="str">
            <v>Thiriet</v>
          </cell>
        </row>
        <row r="368">
          <cell r="A368">
            <v>3295</v>
          </cell>
          <cell r="B368" t="str">
            <v>Plaque jambon canapés prestiges</v>
          </cell>
          <cell r="C368" t="str">
            <v>Thiriet</v>
          </cell>
          <cell r="D368">
            <v>0</v>
          </cell>
          <cell r="E368">
            <v>3</v>
          </cell>
          <cell r="F368">
            <v>1</v>
          </cell>
        </row>
        <row r="369">
          <cell r="A369">
            <v>3290</v>
          </cell>
          <cell r="B369" t="str">
            <v>Plaque pain concassé tomate</v>
          </cell>
          <cell r="C369" t="str">
            <v>Thiriet</v>
          </cell>
          <cell r="D369">
            <v>1</v>
          </cell>
          <cell r="E369">
            <v>6</v>
          </cell>
          <cell r="F369">
            <v>1</v>
          </cell>
        </row>
        <row r="370">
          <cell r="A370">
            <v>3293</v>
          </cell>
          <cell r="B370" t="str">
            <v>plaque pain jaune biscuit noix</v>
          </cell>
          <cell r="C370" t="str">
            <v>Thiriet</v>
          </cell>
          <cell r="D370">
            <v>0</v>
          </cell>
          <cell r="E370">
            <v>2</v>
          </cell>
          <cell r="F370">
            <v>0</v>
          </cell>
        </row>
        <row r="371">
          <cell r="A371">
            <v>1035</v>
          </cell>
          <cell r="B371" t="str">
            <v>Plateau dinatoire</v>
          </cell>
          <cell r="C371" t="str">
            <v>Brake</v>
          </cell>
          <cell r="D371">
            <v>0</v>
          </cell>
          <cell r="E371">
            <v>22</v>
          </cell>
          <cell r="F371">
            <v>2</v>
          </cell>
        </row>
        <row r="372">
          <cell r="A372">
            <v>3217</v>
          </cell>
          <cell r="B372" t="str">
            <v>Plateau foccacia</v>
          </cell>
          <cell r="C372" t="str">
            <v>Davigel</v>
          </cell>
          <cell r="D372">
            <v>2</v>
          </cell>
          <cell r="E372">
            <v>35</v>
          </cell>
          <cell r="F372">
            <v>4</v>
          </cell>
          <cell r="K372">
            <v>1</v>
          </cell>
          <cell r="O372">
            <v>1</v>
          </cell>
          <cell r="R372">
            <v>2</v>
          </cell>
          <cell r="U372">
            <v>1</v>
          </cell>
          <cell r="BO372">
            <v>1</v>
          </cell>
          <cell r="BS372">
            <v>1</v>
          </cell>
          <cell r="BX372">
            <v>1</v>
          </cell>
          <cell r="CB372">
            <v>3</v>
          </cell>
          <cell r="CR372">
            <v>50</v>
          </cell>
          <cell r="CT372">
            <v>3</v>
          </cell>
          <cell r="DP372">
            <v>5</v>
          </cell>
          <cell r="DS372">
            <v>2</v>
          </cell>
          <cell r="DZ372">
            <v>1</v>
          </cell>
          <cell r="EG372">
            <v>4</v>
          </cell>
          <cell r="EU372">
            <v>2</v>
          </cell>
          <cell r="EX372">
            <v>13</v>
          </cell>
          <cell r="FE372">
            <v>3</v>
          </cell>
          <cell r="FO372">
            <v>7</v>
          </cell>
          <cell r="FQ372">
            <v>2</v>
          </cell>
        </row>
        <row r="373">
          <cell r="A373">
            <v>3802</v>
          </cell>
          <cell r="B373" t="str">
            <v>Plateau réception</v>
          </cell>
          <cell r="C373" t="str">
            <v>Boncolac</v>
          </cell>
          <cell r="D373">
            <v>4</v>
          </cell>
          <cell r="E373">
            <v>20</v>
          </cell>
          <cell r="F373">
            <v>5</v>
          </cell>
        </row>
        <row r="374">
          <cell r="A374">
            <v>3217</v>
          </cell>
          <cell r="B374" t="str">
            <v>Plateau tapas</v>
          </cell>
          <cell r="C374" t="str">
            <v>Davigel</v>
          </cell>
          <cell r="D374">
            <v>2</v>
          </cell>
          <cell r="E374">
            <v>32</v>
          </cell>
          <cell r="F374">
            <v>3</v>
          </cell>
          <cell r="K374">
            <v>1</v>
          </cell>
          <cell r="O374">
            <v>1</v>
          </cell>
          <cell r="R374">
            <v>2</v>
          </cell>
          <cell r="U374">
            <v>1</v>
          </cell>
          <cell r="BO374">
            <v>1</v>
          </cell>
          <cell r="BS374">
            <v>1</v>
          </cell>
          <cell r="BX374">
            <v>1</v>
          </cell>
          <cell r="CB374">
            <v>3</v>
          </cell>
          <cell r="CR374">
            <v>50</v>
          </cell>
          <cell r="CT374">
            <v>3</v>
          </cell>
          <cell r="DP374">
            <v>5</v>
          </cell>
          <cell r="DS374">
            <v>2</v>
          </cell>
          <cell r="DZ374">
            <v>1</v>
          </cell>
          <cell r="EG374">
            <v>4</v>
          </cell>
          <cell r="EU374">
            <v>2</v>
          </cell>
          <cell r="EX374">
            <v>13</v>
          </cell>
          <cell r="FE374">
            <v>3</v>
          </cell>
          <cell r="FO374">
            <v>7</v>
          </cell>
          <cell r="FQ374">
            <v>2</v>
          </cell>
        </row>
        <row r="375">
          <cell r="A375">
            <v>4062</v>
          </cell>
          <cell r="B375" t="str">
            <v>Plateau tapas 12 pièces</v>
          </cell>
          <cell r="C375" t="str">
            <v>Flunch</v>
          </cell>
          <cell r="D375">
            <v>2</v>
          </cell>
          <cell r="E375">
            <v>36</v>
          </cell>
          <cell r="F375">
            <v>5</v>
          </cell>
        </row>
        <row r="376">
          <cell r="A376">
            <v>2620</v>
          </cell>
          <cell r="B376" t="str">
            <v>Plateau terroir</v>
          </cell>
          <cell r="C376" t="str">
            <v>Coup de Pâtes</v>
          </cell>
          <cell r="D376">
            <v>3</v>
          </cell>
          <cell r="E376">
            <v>51</v>
          </cell>
          <cell r="F376">
            <v>14</v>
          </cell>
        </row>
        <row r="377">
          <cell r="B377" t="str">
            <v xml:space="preserve">Plateaux mini brochettes </v>
          </cell>
          <cell r="C377" t="str">
            <v>Eismann</v>
          </cell>
        </row>
        <row r="378">
          <cell r="A378">
            <v>1501</v>
          </cell>
          <cell r="B378" t="str">
            <v>Plateaux tentations canapés</v>
          </cell>
          <cell r="C378" t="str">
            <v>Coup de Pâtes</v>
          </cell>
          <cell r="H378" t="e">
            <v>#DIV/0!</v>
          </cell>
        </row>
        <row r="379">
          <cell r="A379">
            <v>3501</v>
          </cell>
          <cell r="B379" t="str">
            <v xml:space="preserve">Poélée de légumes </v>
          </cell>
          <cell r="C379" t="str">
            <v>Picard</v>
          </cell>
        </row>
        <row r="380">
          <cell r="B380" t="str">
            <v>Pommes d'amour</v>
          </cell>
          <cell r="C380" t="str">
            <v>Picard</v>
          </cell>
          <cell r="D380">
            <v>1</v>
          </cell>
          <cell r="E380">
            <v>19</v>
          </cell>
          <cell r="F380">
            <v>5</v>
          </cell>
        </row>
        <row r="381">
          <cell r="A381" t="str">
            <v>4099r1</v>
          </cell>
          <cell r="B381" t="str">
            <v>Pop cakes chèvre tomate</v>
          </cell>
          <cell r="C381" t="str">
            <v>Picard</v>
          </cell>
          <cell r="D381">
            <v>8</v>
          </cell>
          <cell r="E381">
            <v>3</v>
          </cell>
          <cell r="F381">
            <v>0</v>
          </cell>
          <cell r="K381">
            <v>1</v>
          </cell>
          <cell r="U381">
            <v>1</v>
          </cell>
          <cell r="AE381">
            <v>1</v>
          </cell>
          <cell r="AM381">
            <v>1</v>
          </cell>
          <cell r="BF381">
            <v>1</v>
          </cell>
          <cell r="CB381">
            <v>10</v>
          </cell>
          <cell r="CM381">
            <v>15</v>
          </cell>
          <cell r="CT381">
            <v>1</v>
          </cell>
          <cell r="DL381">
            <v>2</v>
          </cell>
          <cell r="DS381">
            <v>2</v>
          </cell>
          <cell r="EB381">
            <v>4</v>
          </cell>
          <cell r="EG381">
            <v>3</v>
          </cell>
          <cell r="FA381">
            <v>2</v>
          </cell>
          <cell r="FO381">
            <v>1</v>
          </cell>
          <cell r="FQ381">
            <v>2</v>
          </cell>
        </row>
        <row r="382">
          <cell r="A382" t="str">
            <v>4099r2</v>
          </cell>
          <cell r="B382" t="str">
            <v>Pop cakes jambon olives</v>
          </cell>
          <cell r="C382" t="str">
            <v>Picard</v>
          </cell>
          <cell r="D382">
            <v>8</v>
          </cell>
          <cell r="E382">
            <v>3</v>
          </cell>
          <cell r="F382">
            <v>0</v>
          </cell>
          <cell r="K382">
            <v>1</v>
          </cell>
          <cell r="U382">
            <v>1</v>
          </cell>
          <cell r="AE382">
            <v>1</v>
          </cell>
          <cell r="AM382">
            <v>1</v>
          </cell>
          <cell r="BF382">
            <v>1</v>
          </cell>
          <cell r="CR382">
            <v>12</v>
          </cell>
          <cell r="CT382">
            <v>1</v>
          </cell>
          <cell r="DP382">
            <v>2</v>
          </cell>
          <cell r="DS382">
            <v>3</v>
          </cell>
          <cell r="EB382">
            <v>3</v>
          </cell>
          <cell r="EG382">
            <v>3</v>
          </cell>
          <cell r="EU382">
            <v>2</v>
          </cell>
          <cell r="EX382">
            <v>6</v>
          </cell>
          <cell r="FN382">
            <v>4</v>
          </cell>
          <cell r="FO382">
            <v>1</v>
          </cell>
          <cell r="FQ382">
            <v>4</v>
          </cell>
        </row>
        <row r="383">
          <cell r="A383" t="str">
            <v>4099r3</v>
          </cell>
          <cell r="B383" t="str">
            <v>Pop cakes serrano piquillos verte</v>
          </cell>
          <cell r="C383" t="str">
            <v>Picard</v>
          </cell>
          <cell r="D383">
            <v>8</v>
          </cell>
          <cell r="E383">
            <v>3</v>
          </cell>
          <cell r="F383">
            <v>0</v>
          </cell>
          <cell r="K383">
            <v>1</v>
          </cell>
          <cell r="U383">
            <v>1</v>
          </cell>
          <cell r="AE383">
            <v>1</v>
          </cell>
          <cell r="AM383">
            <v>1</v>
          </cell>
          <cell r="BF383">
            <v>1</v>
          </cell>
          <cell r="CR383">
            <v>12</v>
          </cell>
          <cell r="CT383">
            <v>1</v>
          </cell>
          <cell r="DP383">
            <v>2</v>
          </cell>
          <cell r="DS383">
            <v>3</v>
          </cell>
          <cell r="EB383">
            <v>3</v>
          </cell>
          <cell r="EG383">
            <v>3</v>
          </cell>
          <cell r="EU383">
            <v>2</v>
          </cell>
          <cell r="EX383">
            <v>6</v>
          </cell>
          <cell r="FN383">
            <v>4</v>
          </cell>
          <cell r="FO383">
            <v>1</v>
          </cell>
          <cell r="FQ383">
            <v>4</v>
          </cell>
        </row>
        <row r="384">
          <cell r="A384">
            <v>296</v>
          </cell>
          <cell r="B384" t="str">
            <v>Poulet à la marocaine sur lit de chutney de mangue</v>
          </cell>
          <cell r="C384" t="str">
            <v>Coup de Pâtes</v>
          </cell>
          <cell r="D384">
            <v>1</v>
          </cell>
          <cell r="E384">
            <v>11</v>
          </cell>
          <cell r="F384">
            <v>4</v>
          </cell>
          <cell r="G384">
            <v>480</v>
          </cell>
          <cell r="H384">
            <v>3.75</v>
          </cell>
          <cell r="N384">
            <v>2</v>
          </cell>
          <cell r="O384">
            <v>1</v>
          </cell>
          <cell r="BX384">
            <v>1</v>
          </cell>
          <cell r="CR384">
            <v>10</v>
          </cell>
          <cell r="CT384">
            <v>4</v>
          </cell>
          <cell r="DT384">
            <v>7</v>
          </cell>
          <cell r="EX384">
            <v>20</v>
          </cell>
        </row>
        <row r="385">
          <cell r="A385">
            <v>3252</v>
          </cell>
          <cell r="B385" t="str">
            <v>Poussage boudins celeri pomme (bento)</v>
          </cell>
          <cell r="C385" t="str">
            <v>Picard</v>
          </cell>
          <cell r="D385">
            <v>0</v>
          </cell>
          <cell r="E385">
            <v>3</v>
          </cell>
          <cell r="F385">
            <v>0</v>
          </cell>
        </row>
        <row r="386">
          <cell r="A386" t="str">
            <v>1929P</v>
          </cell>
          <cell r="B386" t="str">
            <v>Poussage boudins mini roulés</v>
          </cell>
          <cell r="C386" t="str">
            <v>Accor</v>
          </cell>
          <cell r="D386">
            <v>0</v>
          </cell>
          <cell r="E386">
            <v>1</v>
          </cell>
          <cell r="F386">
            <v>0</v>
          </cell>
        </row>
        <row r="387">
          <cell r="A387">
            <v>3634</v>
          </cell>
          <cell r="B387" t="str">
            <v>Poussage lentilles gélifiées</v>
          </cell>
          <cell r="C387" t="str">
            <v>Flunch</v>
          </cell>
          <cell r="D387">
            <v>3</v>
          </cell>
          <cell r="E387">
            <v>0</v>
          </cell>
          <cell r="F387">
            <v>0</v>
          </cell>
        </row>
        <row r="388">
          <cell r="A388">
            <v>2904</v>
          </cell>
          <cell r="B388" t="str">
            <v>Poussage maki saumon pour bouchees festives</v>
          </cell>
          <cell r="C388" t="str">
            <v>Picard</v>
          </cell>
          <cell r="D388">
            <v>1</v>
          </cell>
          <cell r="E388">
            <v>2</v>
          </cell>
          <cell r="F388">
            <v>0</v>
          </cell>
        </row>
        <row r="389">
          <cell r="A389" t="str">
            <v>2P</v>
          </cell>
          <cell r="B389" t="str">
            <v>Poussage pressé St Jacques</v>
          </cell>
          <cell r="C389" t="str">
            <v>Coup de Pâtes</v>
          </cell>
          <cell r="D389">
            <v>0</v>
          </cell>
          <cell r="E389">
            <v>2</v>
          </cell>
          <cell r="F389">
            <v>0</v>
          </cell>
          <cell r="AW389">
            <v>1</v>
          </cell>
          <cell r="CM389">
            <v>5</v>
          </cell>
          <cell r="CQ389">
            <v>1</v>
          </cell>
          <cell r="CT389">
            <v>1</v>
          </cell>
          <cell r="DZ389">
            <v>1</v>
          </cell>
          <cell r="FQ389">
            <v>2</v>
          </cell>
        </row>
        <row r="390">
          <cell r="A390" t="str">
            <v>3850p</v>
          </cell>
          <cell r="B390" t="str">
            <v>prépa autour du saumon</v>
          </cell>
          <cell r="C390" t="str">
            <v>Picard</v>
          </cell>
          <cell r="E390">
            <v>5</v>
          </cell>
          <cell r="CB390">
            <v>10</v>
          </cell>
          <cell r="CD390">
            <v>40</v>
          </cell>
          <cell r="CM390">
            <v>5</v>
          </cell>
          <cell r="CQ390">
            <v>1</v>
          </cell>
          <cell r="CT390">
            <v>1</v>
          </cell>
          <cell r="DG390">
            <v>10</v>
          </cell>
          <cell r="DS390">
            <v>2</v>
          </cell>
          <cell r="DY390">
            <v>2</v>
          </cell>
          <cell r="EB390">
            <v>1</v>
          </cell>
          <cell r="EG390">
            <v>1</v>
          </cell>
          <cell r="EU390">
            <v>2</v>
          </cell>
          <cell r="EX390">
            <v>12</v>
          </cell>
          <cell r="FA390">
            <v>2</v>
          </cell>
        </row>
        <row r="391">
          <cell r="B391" t="str">
            <v xml:space="preserve">prépa mini fab </v>
          </cell>
          <cell r="C391" t="str">
            <v>Thiriet</v>
          </cell>
        </row>
        <row r="392">
          <cell r="A392" t="str">
            <v>2777p</v>
          </cell>
          <cell r="B392" t="str">
            <v>Préparation brochettes coktail</v>
          </cell>
          <cell r="C392" t="str">
            <v>Davigel</v>
          </cell>
        </row>
        <row r="393">
          <cell r="A393" t="str">
            <v>2230P</v>
          </cell>
          <cell r="B393" t="str">
            <v>Préparation des bulles douceurs</v>
          </cell>
          <cell r="C393" t="str">
            <v>Flunch</v>
          </cell>
          <cell r="D393">
            <v>5</v>
          </cell>
          <cell r="E393">
            <v>0</v>
          </cell>
          <cell r="F393">
            <v>0</v>
          </cell>
        </row>
        <row r="394">
          <cell r="A394" t="str">
            <v>2338P</v>
          </cell>
          <cell r="B394" t="str">
            <v>Préparation des bulles salées</v>
          </cell>
          <cell r="C394" t="str">
            <v>DS restauration</v>
          </cell>
          <cell r="D394">
            <v>2</v>
          </cell>
          <cell r="E394">
            <v>0</v>
          </cell>
          <cell r="F394">
            <v>0</v>
          </cell>
        </row>
        <row r="395">
          <cell r="A395">
            <v>3113</v>
          </cell>
          <cell r="B395" t="str">
            <v>Préparation du sablé</v>
          </cell>
          <cell r="C395" t="str">
            <v>Picard</v>
          </cell>
          <cell r="D395">
            <v>1</v>
          </cell>
          <cell r="E395">
            <v>0</v>
          </cell>
          <cell r="F395">
            <v>0</v>
          </cell>
          <cell r="U395">
            <v>1</v>
          </cell>
          <cell r="AO395">
            <v>1</v>
          </cell>
          <cell r="CB395">
            <v>20</v>
          </cell>
          <cell r="CT395">
            <v>1</v>
          </cell>
          <cell r="DL395">
            <v>1</v>
          </cell>
          <cell r="DO395">
            <v>1</v>
          </cell>
          <cell r="EB395">
            <v>1</v>
          </cell>
          <cell r="EX395">
            <v>3</v>
          </cell>
        </row>
        <row r="396">
          <cell r="A396">
            <v>3239</v>
          </cell>
          <cell r="B396" t="str">
            <v>Pressé de crevette</v>
          </cell>
          <cell r="C396" t="str">
            <v>Thiriet</v>
          </cell>
        </row>
        <row r="397">
          <cell r="A397">
            <v>2</v>
          </cell>
          <cell r="B397" t="str">
            <v>Pressé de saint jacques en carpaccio</v>
          </cell>
          <cell r="C397" t="str">
            <v>Coup de Pâtes</v>
          </cell>
          <cell r="D397">
            <v>0</v>
          </cell>
          <cell r="E397">
            <v>10</v>
          </cell>
          <cell r="F397">
            <v>5</v>
          </cell>
          <cell r="G397">
            <v>245</v>
          </cell>
          <cell r="H397">
            <v>1.7</v>
          </cell>
          <cell r="BW397">
            <v>1</v>
          </cell>
        </row>
        <row r="398">
          <cell r="A398">
            <v>2813</v>
          </cell>
          <cell r="B398" t="str">
            <v>Purée celeri</v>
          </cell>
          <cell r="C398" t="str">
            <v>Thiriet</v>
          </cell>
          <cell r="D398">
            <v>1</v>
          </cell>
          <cell r="E398">
            <v>0</v>
          </cell>
          <cell r="F398">
            <v>0</v>
          </cell>
        </row>
        <row r="399">
          <cell r="A399">
            <v>2815</v>
          </cell>
          <cell r="B399" t="str">
            <v>Purée petits pois</v>
          </cell>
          <cell r="C399" t="str">
            <v>Thiriet</v>
          </cell>
          <cell r="D399">
            <v>1</v>
          </cell>
          <cell r="E399">
            <v>0</v>
          </cell>
          <cell r="F399">
            <v>0</v>
          </cell>
        </row>
        <row r="400">
          <cell r="A400">
            <v>2814</v>
          </cell>
          <cell r="B400" t="str">
            <v>Purée potiron</v>
          </cell>
          <cell r="C400" t="str">
            <v>Thiriet</v>
          </cell>
          <cell r="D400">
            <v>1</v>
          </cell>
          <cell r="E400">
            <v>0</v>
          </cell>
          <cell r="F400">
            <v>0</v>
          </cell>
        </row>
        <row r="401">
          <cell r="A401">
            <v>328</v>
          </cell>
          <cell r="B401" t="str">
            <v>Pyramide de chèvre</v>
          </cell>
          <cell r="C401" t="str">
            <v>Coup de Pâtes</v>
          </cell>
          <cell r="D401">
            <v>1</v>
          </cell>
          <cell r="E401">
            <v>9</v>
          </cell>
          <cell r="F401">
            <v>6</v>
          </cell>
          <cell r="G401">
            <v>270</v>
          </cell>
          <cell r="H401">
            <v>2.11</v>
          </cell>
          <cell r="L401">
            <v>2</v>
          </cell>
          <cell r="N401">
            <v>1</v>
          </cell>
          <cell r="O401">
            <v>1</v>
          </cell>
          <cell r="AW401">
            <v>1</v>
          </cell>
          <cell r="BX401">
            <v>1</v>
          </cell>
          <cell r="CF401">
            <v>2</v>
          </cell>
          <cell r="CQ401">
            <v>1</v>
          </cell>
          <cell r="CR401">
            <v>30</v>
          </cell>
          <cell r="CT401">
            <v>1</v>
          </cell>
          <cell r="DL401">
            <v>1</v>
          </cell>
          <cell r="DP401">
            <v>1</v>
          </cell>
          <cell r="DQ401">
            <v>8</v>
          </cell>
          <cell r="DS401">
            <v>2</v>
          </cell>
          <cell r="EG401">
            <v>1</v>
          </cell>
          <cell r="EX401">
            <v>5</v>
          </cell>
          <cell r="FQ401">
            <v>2</v>
          </cell>
          <cell r="FS401">
            <v>3</v>
          </cell>
        </row>
        <row r="402">
          <cell r="A402">
            <v>1987</v>
          </cell>
          <cell r="B402" t="str">
            <v>Quenelles pommes de terre</v>
          </cell>
          <cell r="C402" t="str">
            <v>Coup de Pâtes</v>
          </cell>
        </row>
        <row r="403">
          <cell r="A403">
            <v>2993</v>
          </cell>
          <cell r="B403" t="str">
            <v>Recharge homard</v>
          </cell>
          <cell r="C403" t="str">
            <v>Accor</v>
          </cell>
          <cell r="D403">
            <v>1</v>
          </cell>
          <cell r="E403">
            <v>6</v>
          </cell>
          <cell r="F403">
            <v>4</v>
          </cell>
        </row>
        <row r="404">
          <cell r="A404">
            <v>4330</v>
          </cell>
          <cell r="B404" t="str">
            <v>Recharge sandwich jambon beurre</v>
          </cell>
          <cell r="C404" t="str">
            <v>Casino Traiteur</v>
          </cell>
          <cell r="D404">
            <v>1</v>
          </cell>
          <cell r="E404">
            <v>5</v>
          </cell>
          <cell r="F404">
            <v>3</v>
          </cell>
          <cell r="R404">
            <v>1</v>
          </cell>
          <cell r="U404">
            <v>1</v>
          </cell>
          <cell r="AJ404">
            <v>1</v>
          </cell>
          <cell r="BV404">
            <v>1</v>
          </cell>
          <cell r="CR404">
            <v>20</v>
          </cell>
          <cell r="DL404">
            <v>2</v>
          </cell>
          <cell r="DO404">
            <v>1</v>
          </cell>
          <cell r="DY404">
            <v>1</v>
          </cell>
          <cell r="EG404">
            <v>2</v>
          </cell>
        </row>
        <row r="405">
          <cell r="A405">
            <v>4331</v>
          </cell>
          <cell r="B405" t="str">
            <v>Recharge sandwich jambon emmental</v>
          </cell>
          <cell r="C405" t="str">
            <v>Casino Traiteur</v>
          </cell>
          <cell r="D405">
            <v>1</v>
          </cell>
          <cell r="E405">
            <v>6</v>
          </cell>
          <cell r="F405">
            <v>3</v>
          </cell>
          <cell r="K405">
            <v>1</v>
          </cell>
          <cell r="S405">
            <v>1</v>
          </cell>
          <cell r="BX405">
            <v>1</v>
          </cell>
          <cell r="CB405">
            <v>4</v>
          </cell>
          <cell r="CR405">
            <v>20</v>
          </cell>
          <cell r="CT405">
            <v>2</v>
          </cell>
          <cell r="DL405">
            <v>1</v>
          </cell>
          <cell r="DO405">
            <v>1</v>
          </cell>
          <cell r="DS405">
            <v>2</v>
          </cell>
          <cell r="EG405">
            <v>1</v>
          </cell>
          <cell r="EX405">
            <v>2</v>
          </cell>
          <cell r="FN405">
            <v>4</v>
          </cell>
        </row>
        <row r="406">
          <cell r="A406">
            <v>4332</v>
          </cell>
          <cell r="B406" t="str">
            <v>Recharge sandwich jambon serrano</v>
          </cell>
          <cell r="C406" t="str">
            <v>Casino Traiteur</v>
          </cell>
          <cell r="D406">
            <v>3</v>
          </cell>
          <cell r="E406">
            <v>9</v>
          </cell>
          <cell r="F406">
            <v>3</v>
          </cell>
          <cell r="K406">
            <v>1</v>
          </cell>
          <cell r="O406">
            <v>1</v>
          </cell>
          <cell r="CR406">
            <v>50</v>
          </cell>
          <cell r="CT406">
            <v>2</v>
          </cell>
          <cell r="DL406">
            <v>1</v>
          </cell>
          <cell r="EG406">
            <v>1</v>
          </cell>
          <cell r="EU406">
            <v>3</v>
          </cell>
          <cell r="EX406">
            <v>10</v>
          </cell>
          <cell r="FN406">
            <v>1</v>
          </cell>
          <cell r="FO406">
            <v>1</v>
          </cell>
          <cell r="FQ406">
            <v>3</v>
          </cell>
        </row>
        <row r="407">
          <cell r="A407">
            <v>4333</v>
          </cell>
          <cell r="B407" t="str">
            <v>Recharge sandwich pastrami</v>
          </cell>
          <cell r="C407" t="str">
            <v>Casino Traiteur</v>
          </cell>
          <cell r="D407">
            <v>2</v>
          </cell>
          <cell r="E407">
            <v>11</v>
          </cell>
          <cell r="F407">
            <v>3</v>
          </cell>
          <cell r="K407">
            <v>1</v>
          </cell>
          <cell r="O407">
            <v>1</v>
          </cell>
          <cell r="U407">
            <v>1</v>
          </cell>
          <cell r="Z407">
            <v>1</v>
          </cell>
          <cell r="CR407">
            <v>50</v>
          </cell>
          <cell r="CT407">
            <v>2</v>
          </cell>
          <cell r="DL407">
            <v>1</v>
          </cell>
          <cell r="DP407">
            <v>1</v>
          </cell>
          <cell r="DY407">
            <v>1</v>
          </cell>
          <cell r="EG407">
            <v>3</v>
          </cell>
          <cell r="EX407">
            <v>12</v>
          </cell>
          <cell r="FN407">
            <v>1</v>
          </cell>
          <cell r="FO407">
            <v>1</v>
          </cell>
          <cell r="FQ407">
            <v>3</v>
          </cell>
          <cell r="FS407">
            <v>2</v>
          </cell>
        </row>
        <row r="408">
          <cell r="A408">
            <v>4334</v>
          </cell>
          <cell r="B408" t="str">
            <v>Recharge sandwich poulet</v>
          </cell>
          <cell r="C408" t="str">
            <v>Casino Traiteur</v>
          </cell>
          <cell r="D408">
            <v>1</v>
          </cell>
          <cell r="E408">
            <v>6</v>
          </cell>
          <cell r="F408">
            <v>3</v>
          </cell>
        </row>
        <row r="409">
          <cell r="A409">
            <v>4335</v>
          </cell>
          <cell r="B409" t="str">
            <v>Recharge sandwich saumon</v>
          </cell>
          <cell r="C409" t="str">
            <v>Casino Traiteur</v>
          </cell>
          <cell r="D409">
            <v>1</v>
          </cell>
          <cell r="E409">
            <v>11</v>
          </cell>
          <cell r="F409">
            <v>3</v>
          </cell>
        </row>
        <row r="410">
          <cell r="A410">
            <v>2927</v>
          </cell>
          <cell r="B410" t="str">
            <v>Rond pain noir</v>
          </cell>
          <cell r="C410" t="str">
            <v>Picard</v>
          </cell>
          <cell r="D410">
            <v>1</v>
          </cell>
          <cell r="E410">
            <v>0</v>
          </cell>
          <cell r="F410">
            <v>0</v>
          </cell>
        </row>
        <row r="411">
          <cell r="A411">
            <v>2138</v>
          </cell>
          <cell r="B411" t="str">
            <v>ROUGET CUIT CDP</v>
          </cell>
          <cell r="C411" t="str">
            <v>CDP</v>
          </cell>
        </row>
        <row r="412">
          <cell r="B412" t="str">
            <v>Roulage 2 buchettes de saumon</v>
          </cell>
          <cell r="C412" t="str">
            <v>Thiriet</v>
          </cell>
        </row>
        <row r="413">
          <cell r="A413">
            <v>3253</v>
          </cell>
          <cell r="B413" t="str">
            <v>Roulage boudins celeri pomme saumon fumé (bento)</v>
          </cell>
          <cell r="C413" t="str">
            <v>Picard</v>
          </cell>
          <cell r="D413">
            <v>0</v>
          </cell>
          <cell r="E413">
            <v>6</v>
          </cell>
          <cell r="F413">
            <v>0</v>
          </cell>
        </row>
        <row r="414">
          <cell r="A414" t="str">
            <v>1403r</v>
          </cell>
          <cell r="B414" t="str">
            <v>Roulage boudins foie gras pour 1403</v>
          </cell>
          <cell r="C414" t="str">
            <v>Accor</v>
          </cell>
          <cell r="U414">
            <v>1</v>
          </cell>
          <cell r="CR414">
            <v>20</v>
          </cell>
          <cell r="CS414">
            <v>1</v>
          </cell>
          <cell r="CT414">
            <v>1</v>
          </cell>
          <cell r="DK414">
            <v>1</v>
          </cell>
          <cell r="DP414">
            <v>1</v>
          </cell>
          <cell r="DY414">
            <v>2</v>
          </cell>
          <cell r="EU414">
            <v>2</v>
          </cell>
          <cell r="EX414">
            <v>3</v>
          </cell>
          <cell r="FH414">
            <v>5</v>
          </cell>
        </row>
        <row r="415">
          <cell r="A415" t="str">
            <v>1929r</v>
          </cell>
          <cell r="B415" t="str">
            <v xml:space="preserve">Roulage boudins mini roulés </v>
          </cell>
          <cell r="C415" t="str">
            <v>Accor</v>
          </cell>
          <cell r="D415">
            <v>0</v>
          </cell>
          <cell r="E415">
            <v>3</v>
          </cell>
          <cell r="F415">
            <v>0</v>
          </cell>
        </row>
        <row r="416">
          <cell r="A416" t="str">
            <v>1693r</v>
          </cell>
          <cell r="B416" t="str">
            <v>Roulage brochettes saumon</v>
          </cell>
          <cell r="C416" t="str">
            <v>Coup de Pâtes</v>
          </cell>
          <cell r="D416">
            <v>1</v>
          </cell>
          <cell r="E416">
            <v>10</v>
          </cell>
          <cell r="F416">
            <v>0</v>
          </cell>
          <cell r="CR416">
            <v>70</v>
          </cell>
          <cell r="CT416">
            <v>5</v>
          </cell>
          <cell r="DP416">
            <v>8</v>
          </cell>
          <cell r="EX416">
            <v>4</v>
          </cell>
        </row>
        <row r="417">
          <cell r="A417" t="str">
            <v>3305R</v>
          </cell>
          <cell r="B417" t="str">
            <v>Roulage buche saumon</v>
          </cell>
          <cell r="C417" t="str">
            <v>Toupargel</v>
          </cell>
          <cell r="D417">
            <v>2</v>
          </cell>
          <cell r="E417">
            <v>20</v>
          </cell>
          <cell r="F417">
            <v>2</v>
          </cell>
        </row>
        <row r="418">
          <cell r="A418" t="str">
            <v>3222r</v>
          </cell>
          <cell r="B418" t="str">
            <v>Roulage buchette saumon poudre pistache</v>
          </cell>
          <cell r="C418" t="str">
            <v>Thiriet</v>
          </cell>
          <cell r="D418">
            <v>0</v>
          </cell>
          <cell r="E418">
            <v>7</v>
          </cell>
          <cell r="F418">
            <v>0</v>
          </cell>
        </row>
        <row r="419">
          <cell r="A419" t="str">
            <v>2179r</v>
          </cell>
          <cell r="B419" t="str">
            <v xml:space="preserve">Roulage carpaccio bœuf </v>
          </cell>
          <cell r="C419" t="str">
            <v>Pizza Paï</v>
          </cell>
          <cell r="D419">
            <v>0</v>
          </cell>
          <cell r="E419">
            <v>3</v>
          </cell>
          <cell r="F419">
            <v>0</v>
          </cell>
        </row>
        <row r="420">
          <cell r="A420" t="str">
            <v>1040R</v>
          </cell>
          <cell r="B420" t="str">
            <v>Roulage carpaccio saumon</v>
          </cell>
          <cell r="C420" t="str">
            <v>Davigel</v>
          </cell>
          <cell r="D420">
            <v>0</v>
          </cell>
          <cell r="E420">
            <v>3</v>
          </cell>
          <cell r="F420">
            <v>0</v>
          </cell>
        </row>
        <row r="421">
          <cell r="A421">
            <v>2905</v>
          </cell>
          <cell r="B421" t="str">
            <v>Roulage maki de saumon pour bouchees festives</v>
          </cell>
          <cell r="C421" t="str">
            <v>Picard</v>
          </cell>
          <cell r="D421">
            <v>1</v>
          </cell>
          <cell r="E421">
            <v>5</v>
          </cell>
          <cell r="F421">
            <v>0</v>
          </cell>
        </row>
        <row r="422">
          <cell r="A422" t="str">
            <v>2250r</v>
          </cell>
          <cell r="B422" t="str">
            <v>Roulage petit roulé foie gras</v>
          </cell>
          <cell r="C422" t="str">
            <v>Picard</v>
          </cell>
          <cell r="D422">
            <v>1</v>
          </cell>
          <cell r="E422">
            <v>16</v>
          </cell>
          <cell r="F422">
            <v>0</v>
          </cell>
        </row>
        <row r="423">
          <cell r="A423">
            <v>3171</v>
          </cell>
          <cell r="B423" t="str">
            <v>Sauce à l'estragon</v>
          </cell>
          <cell r="C423" t="str">
            <v>accor</v>
          </cell>
          <cell r="D423">
            <v>1</v>
          </cell>
          <cell r="E423">
            <v>0</v>
          </cell>
          <cell r="F423">
            <v>0</v>
          </cell>
        </row>
        <row r="424">
          <cell r="A424">
            <v>4166</v>
          </cell>
          <cell r="B424" t="str">
            <v xml:space="preserve">Sauce au porto </v>
          </cell>
          <cell r="C424" t="str">
            <v>Thiriet</v>
          </cell>
          <cell r="D424">
            <v>1</v>
          </cell>
          <cell r="E424">
            <v>0</v>
          </cell>
          <cell r="F424">
            <v>0</v>
          </cell>
        </row>
        <row r="425">
          <cell r="A425">
            <v>1223</v>
          </cell>
          <cell r="B425" t="str">
            <v>Sauce au porto Davigel</v>
          </cell>
          <cell r="C425" t="str">
            <v>Davigel</v>
          </cell>
          <cell r="D425">
            <v>2</v>
          </cell>
          <cell r="E425">
            <v>0</v>
          </cell>
          <cell r="F425">
            <v>0</v>
          </cell>
        </row>
        <row r="426">
          <cell r="A426">
            <v>3517</v>
          </cell>
          <cell r="B426" t="str">
            <v>sauce béchamel</v>
          </cell>
          <cell r="C426" t="str">
            <v>Accor</v>
          </cell>
          <cell r="D426">
            <v>1</v>
          </cell>
          <cell r="E426">
            <v>0</v>
          </cell>
          <cell r="F426">
            <v>0</v>
          </cell>
        </row>
        <row r="427">
          <cell r="A427">
            <v>2542</v>
          </cell>
          <cell r="B427" t="str">
            <v>Sauce boite</v>
          </cell>
          <cell r="C427" t="str">
            <v>CDP</v>
          </cell>
        </row>
        <row r="428">
          <cell r="A428">
            <v>2000</v>
          </cell>
          <cell r="B428" t="str">
            <v>Sauce boite rouget guacamole</v>
          </cell>
          <cell r="C428" t="str">
            <v>Coup de Pâtes</v>
          </cell>
          <cell r="D428">
            <v>1</v>
          </cell>
          <cell r="E428">
            <v>0</v>
          </cell>
          <cell r="F428">
            <v>0</v>
          </cell>
        </row>
        <row r="429">
          <cell r="A429">
            <v>1475</v>
          </cell>
          <cell r="B429" t="str">
            <v>Sauce cassolette du pecheur</v>
          </cell>
          <cell r="C429" t="str">
            <v>Eismann</v>
          </cell>
          <cell r="D429">
            <v>1</v>
          </cell>
          <cell r="E429">
            <v>0</v>
          </cell>
          <cell r="F429">
            <v>0</v>
          </cell>
        </row>
        <row r="430">
          <cell r="A430">
            <v>2922</v>
          </cell>
          <cell r="B430" t="str">
            <v>Sauce champagne</v>
          </cell>
          <cell r="C430" t="str">
            <v>DS Restauration</v>
          </cell>
          <cell r="D430">
            <v>1</v>
          </cell>
          <cell r="E430">
            <v>0</v>
          </cell>
          <cell r="F430">
            <v>0</v>
          </cell>
        </row>
        <row r="431">
          <cell r="A431">
            <v>2890</v>
          </cell>
          <cell r="B431" t="str">
            <v>Sauce gratin légumes</v>
          </cell>
          <cell r="C431" t="str">
            <v>Accor</v>
          </cell>
          <cell r="D431">
            <v>1</v>
          </cell>
          <cell r="E431">
            <v>0</v>
          </cell>
          <cell r="F431">
            <v>0</v>
          </cell>
        </row>
        <row r="432">
          <cell r="A432">
            <v>2560</v>
          </cell>
          <cell r="B432" t="str">
            <v>Sauce mornay</v>
          </cell>
          <cell r="C432" t="str">
            <v>Eismann</v>
          </cell>
          <cell r="D432">
            <v>1</v>
          </cell>
          <cell r="E432">
            <v>0</v>
          </cell>
          <cell r="F432">
            <v>0</v>
          </cell>
        </row>
        <row r="433">
          <cell r="A433">
            <v>2114</v>
          </cell>
          <cell r="B433" t="str">
            <v>Sauce papillote saumon</v>
          </cell>
          <cell r="C433" t="str">
            <v>Picard</v>
          </cell>
          <cell r="D433">
            <v>1</v>
          </cell>
          <cell r="E433">
            <v>0</v>
          </cell>
          <cell r="F433">
            <v>0</v>
          </cell>
        </row>
        <row r="434">
          <cell r="A434">
            <v>2720</v>
          </cell>
          <cell r="B434" t="str">
            <v>Sauce papillote saumon bio</v>
          </cell>
          <cell r="C434" t="str">
            <v>Accor</v>
          </cell>
          <cell r="D434">
            <v>1</v>
          </cell>
          <cell r="E434">
            <v>0</v>
          </cell>
          <cell r="F434">
            <v>0</v>
          </cell>
        </row>
        <row r="435">
          <cell r="A435">
            <v>2312</v>
          </cell>
          <cell r="B435" t="str">
            <v>Sauce riesling</v>
          </cell>
          <cell r="C435" t="str">
            <v>Maximo</v>
          </cell>
          <cell r="D435">
            <v>1</v>
          </cell>
          <cell r="E435">
            <v>0</v>
          </cell>
          <cell r="F435">
            <v>0</v>
          </cell>
        </row>
        <row r="436">
          <cell r="A436">
            <v>4117</v>
          </cell>
          <cell r="B436" t="str">
            <v>Sauce riesling</v>
          </cell>
          <cell r="C436" t="str">
            <v>Eismann</v>
          </cell>
        </row>
        <row r="437">
          <cell r="A437">
            <v>85</v>
          </cell>
          <cell r="B437" t="str">
            <v>Saucisse d'agneau à la provençale</v>
          </cell>
          <cell r="C437" t="str">
            <v>Picard</v>
          </cell>
          <cell r="D437">
            <v>1</v>
          </cell>
          <cell r="E437">
            <v>3</v>
          </cell>
          <cell r="F437">
            <v>5</v>
          </cell>
          <cell r="G437">
            <v>1715</v>
          </cell>
          <cell r="H437">
            <v>21.44</v>
          </cell>
        </row>
        <row r="438">
          <cell r="A438">
            <v>91</v>
          </cell>
          <cell r="B438" t="str">
            <v>Saucisse de veau à la forestière</v>
          </cell>
          <cell r="C438" t="str">
            <v>Picard</v>
          </cell>
          <cell r="D438">
            <v>1</v>
          </cell>
          <cell r="E438">
            <v>3</v>
          </cell>
          <cell r="F438">
            <v>5</v>
          </cell>
          <cell r="G438">
            <v>1715</v>
          </cell>
          <cell r="H438">
            <v>21.44</v>
          </cell>
          <cell r="L438">
            <v>1</v>
          </cell>
          <cell r="T438">
            <v>1</v>
          </cell>
          <cell r="U438">
            <v>1</v>
          </cell>
          <cell r="AG438">
            <v>1</v>
          </cell>
          <cell r="AW438">
            <v>1</v>
          </cell>
          <cell r="AY438">
            <v>1</v>
          </cell>
          <cell r="BE438">
            <v>1</v>
          </cell>
          <cell r="BV438">
            <v>1</v>
          </cell>
          <cell r="CB438">
            <v>3</v>
          </cell>
          <cell r="CF438">
            <v>15</v>
          </cell>
          <cell r="CQ438">
            <v>4</v>
          </cell>
          <cell r="CR438">
            <v>15</v>
          </cell>
          <cell r="CT438">
            <v>2</v>
          </cell>
          <cell r="DL438">
            <v>1</v>
          </cell>
          <cell r="DP438">
            <v>2</v>
          </cell>
          <cell r="EB438">
            <v>5</v>
          </cell>
          <cell r="EG438">
            <v>1</v>
          </cell>
          <cell r="FN438">
            <v>3</v>
          </cell>
          <cell r="FO438">
            <v>3</v>
          </cell>
          <cell r="FQ438">
            <v>1</v>
          </cell>
        </row>
        <row r="439">
          <cell r="A439">
            <v>87</v>
          </cell>
          <cell r="B439" t="str">
            <v>Saucisse de veau à l'italienne</v>
          </cell>
          <cell r="C439" t="str">
            <v>Picard</v>
          </cell>
          <cell r="D439">
            <v>1</v>
          </cell>
          <cell r="E439">
            <v>3</v>
          </cell>
          <cell r="F439">
            <v>5</v>
          </cell>
          <cell r="G439">
            <v>1715</v>
          </cell>
          <cell r="H439">
            <v>21.44</v>
          </cell>
          <cell r="L439">
            <v>1</v>
          </cell>
          <cell r="T439">
            <v>1</v>
          </cell>
          <cell r="AG439">
            <v>1</v>
          </cell>
          <cell r="AW439">
            <v>1</v>
          </cell>
          <cell r="AY439">
            <v>1</v>
          </cell>
          <cell r="BE439">
            <v>1</v>
          </cell>
          <cell r="BV439">
            <v>1</v>
          </cell>
          <cell r="CB439">
            <v>3</v>
          </cell>
          <cell r="CF439">
            <v>15</v>
          </cell>
          <cell r="CQ439">
            <v>4</v>
          </cell>
          <cell r="CR439">
            <v>15</v>
          </cell>
          <cell r="CT439">
            <v>2</v>
          </cell>
          <cell r="DL439">
            <v>1</v>
          </cell>
          <cell r="DP439">
            <v>2</v>
          </cell>
          <cell r="EB439">
            <v>5</v>
          </cell>
          <cell r="EG439">
            <v>1</v>
          </cell>
          <cell r="FN439">
            <v>3</v>
          </cell>
          <cell r="FO439">
            <v>3</v>
          </cell>
          <cell r="FQ439">
            <v>1</v>
          </cell>
        </row>
        <row r="440">
          <cell r="A440">
            <v>66</v>
          </cell>
          <cell r="B440" t="str">
            <v>Saucisse St Antoine</v>
          </cell>
          <cell r="C440" t="str">
            <v>Eismann</v>
          </cell>
          <cell r="D440">
            <v>1</v>
          </cell>
          <cell r="E440">
            <v>3</v>
          </cell>
          <cell r="F440">
            <v>5</v>
          </cell>
          <cell r="G440">
            <v>3700</v>
          </cell>
          <cell r="H440">
            <v>46.25</v>
          </cell>
        </row>
        <row r="441">
          <cell r="A441">
            <v>2160</v>
          </cell>
          <cell r="B441" t="str">
            <v>Saucisses maroilles 1kg</v>
          </cell>
          <cell r="C441" t="str">
            <v>Croque Gel</v>
          </cell>
          <cell r="D441">
            <v>1</v>
          </cell>
          <cell r="E441">
            <v>3</v>
          </cell>
          <cell r="F441">
            <v>5</v>
          </cell>
        </row>
        <row r="442">
          <cell r="A442">
            <v>1030</v>
          </cell>
          <cell r="B442" t="str">
            <v>Saucisses maroilles 800G</v>
          </cell>
          <cell r="C442" t="str">
            <v>Croque Gel</v>
          </cell>
          <cell r="D442">
            <v>1</v>
          </cell>
          <cell r="E442">
            <v>3</v>
          </cell>
          <cell r="F442">
            <v>5</v>
          </cell>
        </row>
        <row r="443">
          <cell r="A443">
            <v>1968</v>
          </cell>
          <cell r="B443" t="str">
            <v>Saucisses volaille</v>
          </cell>
          <cell r="C443" t="str">
            <v>Picard</v>
          </cell>
          <cell r="D443">
            <v>1</v>
          </cell>
          <cell r="E443">
            <v>3</v>
          </cell>
          <cell r="F443">
            <v>5</v>
          </cell>
          <cell r="L443">
            <v>1</v>
          </cell>
          <cell r="T443">
            <v>1</v>
          </cell>
          <cell r="U443">
            <v>1</v>
          </cell>
          <cell r="AG443">
            <v>1</v>
          </cell>
          <cell r="AW443">
            <v>1</v>
          </cell>
          <cell r="AY443">
            <v>1</v>
          </cell>
          <cell r="BE443">
            <v>1</v>
          </cell>
          <cell r="BV443">
            <v>1</v>
          </cell>
          <cell r="CB443">
            <v>3</v>
          </cell>
          <cell r="CF443">
            <v>15</v>
          </cell>
          <cell r="CQ443">
            <v>4</v>
          </cell>
          <cell r="CR443">
            <v>15</v>
          </cell>
          <cell r="CT443">
            <v>2</v>
          </cell>
          <cell r="DL443">
            <v>1</v>
          </cell>
          <cell r="DP443">
            <v>2</v>
          </cell>
          <cell r="EB443">
            <v>5</v>
          </cell>
          <cell r="EG443">
            <v>1</v>
          </cell>
          <cell r="FN443">
            <v>3</v>
          </cell>
          <cell r="FO443">
            <v>3</v>
          </cell>
          <cell r="FQ443">
            <v>1</v>
          </cell>
        </row>
        <row r="444">
          <cell r="A444">
            <v>2156</v>
          </cell>
          <cell r="B444" t="str">
            <v>Saumon 90g</v>
          </cell>
          <cell r="C444" t="str">
            <v>Picard</v>
          </cell>
          <cell r="D444">
            <v>0</v>
          </cell>
          <cell r="E444">
            <v>6</v>
          </cell>
          <cell r="F444">
            <v>1</v>
          </cell>
        </row>
        <row r="445">
          <cell r="A445">
            <v>3741</v>
          </cell>
          <cell r="B445" t="str">
            <v>saumon sauce vierge</v>
          </cell>
          <cell r="C445" t="str">
            <v>Accor</v>
          </cell>
          <cell r="D445">
            <v>0</v>
          </cell>
          <cell r="E445">
            <v>2</v>
          </cell>
          <cell r="F445">
            <v>5</v>
          </cell>
          <cell r="AV445">
            <v>1</v>
          </cell>
          <cell r="AY445">
            <v>1</v>
          </cell>
          <cell r="CF445">
            <v>2</v>
          </cell>
          <cell r="CR445">
            <v>4</v>
          </cell>
          <cell r="CT445">
            <v>2</v>
          </cell>
          <cell r="DL445">
            <v>1</v>
          </cell>
          <cell r="EG445">
            <v>1</v>
          </cell>
          <cell r="EU445">
            <v>2</v>
          </cell>
          <cell r="EX445">
            <v>3</v>
          </cell>
          <cell r="FG445">
            <v>1</v>
          </cell>
          <cell r="FN445">
            <v>2</v>
          </cell>
          <cell r="FQ445">
            <v>7</v>
          </cell>
        </row>
        <row r="446">
          <cell r="A446">
            <v>3741</v>
          </cell>
          <cell r="B446" t="str">
            <v>Saumon sauce vierge</v>
          </cell>
          <cell r="C446" t="str">
            <v>Accor</v>
          </cell>
          <cell r="D446">
            <v>0</v>
          </cell>
          <cell r="E446">
            <v>2</v>
          </cell>
          <cell r="F446">
            <v>5</v>
          </cell>
          <cell r="AV446">
            <v>1</v>
          </cell>
          <cell r="AY446">
            <v>1</v>
          </cell>
          <cell r="CF446">
            <v>2</v>
          </cell>
          <cell r="CR446">
            <v>4</v>
          </cell>
          <cell r="CT446">
            <v>2</v>
          </cell>
          <cell r="DL446">
            <v>1</v>
          </cell>
          <cell r="EG446">
            <v>1</v>
          </cell>
          <cell r="EU446">
            <v>2</v>
          </cell>
          <cell r="EX446">
            <v>3</v>
          </cell>
          <cell r="FG446">
            <v>1</v>
          </cell>
          <cell r="FN446">
            <v>2</v>
          </cell>
          <cell r="FQ446">
            <v>7</v>
          </cell>
        </row>
        <row r="447">
          <cell r="A447">
            <v>2847</v>
          </cell>
          <cell r="B447" t="str">
            <v>Saveurs des montagnes</v>
          </cell>
          <cell r="C447" t="str">
            <v>Flunch</v>
          </cell>
          <cell r="D447">
            <v>2</v>
          </cell>
          <cell r="E447">
            <v>14</v>
          </cell>
          <cell r="F447">
            <v>5</v>
          </cell>
        </row>
        <row r="448">
          <cell r="A448" t="str">
            <v>1850S</v>
          </cell>
          <cell r="B448" t="str">
            <v>Sciage 16 minis lingots</v>
          </cell>
          <cell r="C448" t="str">
            <v>Thiriet</v>
          </cell>
          <cell r="D448">
            <v>0</v>
          </cell>
          <cell r="E448">
            <v>9</v>
          </cell>
          <cell r="F448">
            <v>4</v>
          </cell>
        </row>
        <row r="449">
          <cell r="A449" t="str">
            <v>3829s</v>
          </cell>
          <cell r="B449" t="str">
            <v>sciage 2 calissons FG</v>
          </cell>
          <cell r="C449" t="str">
            <v>Toupargel</v>
          </cell>
          <cell r="D449">
            <v>0</v>
          </cell>
          <cell r="E449">
            <v>1</v>
          </cell>
          <cell r="F449">
            <v>4</v>
          </cell>
        </row>
        <row r="450">
          <cell r="A450" t="str">
            <v>4215s</v>
          </cell>
          <cell r="B450" t="str">
            <v>Sciage 2 duos de courgettes lég du soleil</v>
          </cell>
          <cell r="C450" t="str">
            <v>Picard</v>
          </cell>
          <cell r="E450">
            <v>4</v>
          </cell>
          <cell r="F450">
            <v>5</v>
          </cell>
          <cell r="R450">
            <v>1</v>
          </cell>
          <cell r="AQ450">
            <v>1</v>
          </cell>
          <cell r="CB450">
            <v>4</v>
          </cell>
          <cell r="CR450">
            <v>20</v>
          </cell>
          <cell r="EG450">
            <v>1</v>
          </cell>
          <cell r="FN450">
            <v>2</v>
          </cell>
        </row>
        <row r="451">
          <cell r="A451" t="str">
            <v>4216s</v>
          </cell>
          <cell r="B451" t="str">
            <v>Sciage 2 lingots noix de st jacques</v>
          </cell>
          <cell r="C451" t="str">
            <v>Picard</v>
          </cell>
          <cell r="D451">
            <v>0</v>
          </cell>
          <cell r="E451">
            <v>2</v>
          </cell>
          <cell r="F451">
            <v>5</v>
          </cell>
          <cell r="AQ451">
            <v>1</v>
          </cell>
          <cell r="AR451">
            <v>1</v>
          </cell>
        </row>
        <row r="452">
          <cell r="A452" t="str">
            <v>4194s</v>
          </cell>
          <cell r="B452" t="str">
            <v>Sciage 2 pressés saumon gravelax</v>
          </cell>
          <cell r="C452" t="str">
            <v>Thiriet</v>
          </cell>
          <cell r="E452">
            <v>2</v>
          </cell>
          <cell r="F452">
            <v>5</v>
          </cell>
        </row>
        <row r="453">
          <cell r="A453" t="str">
            <v>3929s</v>
          </cell>
          <cell r="B453" t="str">
            <v>Sciage ass canapés saveurs gourmandes</v>
          </cell>
          <cell r="C453" t="str">
            <v>Argel</v>
          </cell>
          <cell r="D453">
            <v>1</v>
          </cell>
          <cell r="E453">
            <v>44</v>
          </cell>
          <cell r="F453">
            <v>4</v>
          </cell>
        </row>
        <row r="454">
          <cell r="A454" t="str">
            <v>3095s</v>
          </cell>
          <cell r="B454" t="str">
            <v>Sciage Assortiment canapés billes de chèvre</v>
          </cell>
          <cell r="C454" t="str">
            <v>Flunch</v>
          </cell>
          <cell r="D454">
            <v>1</v>
          </cell>
          <cell r="E454">
            <v>21</v>
          </cell>
          <cell r="F454">
            <v>4</v>
          </cell>
        </row>
        <row r="455">
          <cell r="A455" t="str">
            <v>3315s</v>
          </cell>
          <cell r="B455" t="str">
            <v>Sciage Assortiment canapés billes de chèvre</v>
          </cell>
          <cell r="C455" t="str">
            <v>Maximo</v>
          </cell>
          <cell r="D455">
            <v>1</v>
          </cell>
          <cell r="E455">
            <v>21</v>
          </cell>
          <cell r="F455">
            <v>4</v>
          </cell>
        </row>
        <row r="456">
          <cell r="A456" t="str">
            <v>3858s</v>
          </cell>
          <cell r="B456" t="str">
            <v>sciage Assortiment dînatoire salé</v>
          </cell>
          <cell r="C456" t="str">
            <v>Brake</v>
          </cell>
          <cell r="D456">
            <v>0</v>
          </cell>
          <cell r="E456">
            <v>22</v>
          </cell>
          <cell r="F456">
            <v>2</v>
          </cell>
        </row>
        <row r="457">
          <cell r="A457" t="str">
            <v>2266S</v>
          </cell>
          <cell r="B457" t="str">
            <v>Sciage assortiment wraps</v>
          </cell>
          <cell r="C457" t="str">
            <v>Eismann</v>
          </cell>
          <cell r="D457">
            <v>0</v>
          </cell>
          <cell r="E457">
            <v>20</v>
          </cell>
          <cell r="F457">
            <v>6</v>
          </cell>
        </row>
        <row r="458">
          <cell r="A458" t="str">
            <v>2549SPL1</v>
          </cell>
          <cell r="B458" t="str">
            <v>Sciage assortiments 64 canapés plateau 1</v>
          </cell>
          <cell r="C458" t="str">
            <v>Accor</v>
          </cell>
          <cell r="D458">
            <v>1</v>
          </cell>
          <cell r="E458">
            <v>28</v>
          </cell>
          <cell r="F458">
            <v>2</v>
          </cell>
        </row>
        <row r="459">
          <cell r="A459" t="str">
            <v>2549SPL2</v>
          </cell>
          <cell r="B459" t="str">
            <v>Sciage assortiments 64 canapés plateau 2</v>
          </cell>
          <cell r="C459" t="str">
            <v>Accor</v>
          </cell>
          <cell r="D459">
            <v>1</v>
          </cell>
          <cell r="E459">
            <v>16</v>
          </cell>
          <cell r="F459">
            <v>3</v>
          </cell>
        </row>
        <row r="460">
          <cell r="A460" t="str">
            <v>2197S</v>
          </cell>
          <cell r="B460" t="str">
            <v>Sciage bonbons foie gras</v>
          </cell>
          <cell r="C460" t="str">
            <v>Thiriet</v>
          </cell>
          <cell r="D460">
            <v>0</v>
          </cell>
          <cell r="E460">
            <v>15</v>
          </cell>
          <cell r="F460">
            <v>6</v>
          </cell>
        </row>
        <row r="461">
          <cell r="A461" t="str">
            <v>3674s</v>
          </cell>
          <cell r="B461" t="str">
            <v>Sciage Bouchée à la chair de crabe</v>
          </cell>
          <cell r="C461" t="str">
            <v>Even</v>
          </cell>
          <cell r="D461">
            <v>0</v>
          </cell>
          <cell r="E461">
            <v>2</v>
          </cell>
          <cell r="F461">
            <v>5</v>
          </cell>
        </row>
        <row r="462">
          <cell r="A462" t="str">
            <v>4297s</v>
          </cell>
          <cell r="B462" t="str">
            <v>Sciage bouchée apéritive au SF</v>
          </cell>
          <cell r="C462" t="str">
            <v>Even</v>
          </cell>
          <cell r="D462">
            <v>0</v>
          </cell>
          <cell r="E462">
            <v>2</v>
          </cell>
          <cell r="F462">
            <v>5</v>
          </cell>
        </row>
        <row r="463">
          <cell r="A463" t="str">
            <v>1403S</v>
          </cell>
          <cell r="B463" t="str">
            <v>Sciage boudins foie gras pour 1403</v>
          </cell>
          <cell r="C463" t="str">
            <v>Accor</v>
          </cell>
          <cell r="D463">
            <v>0</v>
          </cell>
          <cell r="E463">
            <v>2</v>
          </cell>
          <cell r="F463">
            <v>0</v>
          </cell>
        </row>
        <row r="464">
          <cell r="A464" t="str">
            <v>1929s</v>
          </cell>
          <cell r="B464" t="str">
            <v>Sciage boudins mini roulés</v>
          </cell>
          <cell r="C464" t="str">
            <v>Accor</v>
          </cell>
          <cell r="D464">
            <v>0</v>
          </cell>
          <cell r="E464">
            <v>2</v>
          </cell>
          <cell r="F464">
            <v>0</v>
          </cell>
        </row>
        <row r="465">
          <cell r="A465" t="str">
            <v>3305s</v>
          </cell>
          <cell r="B465" t="str">
            <v>Sciage buche saumon</v>
          </cell>
          <cell r="C465" t="str">
            <v>Toupargel</v>
          </cell>
          <cell r="D465">
            <v>0</v>
          </cell>
          <cell r="E465">
            <v>2</v>
          </cell>
          <cell r="F465">
            <v>4</v>
          </cell>
        </row>
        <row r="466">
          <cell r="A466" t="str">
            <v>3222s</v>
          </cell>
          <cell r="B466" t="str">
            <v>Sciage buchette de saumon</v>
          </cell>
          <cell r="C466" t="str">
            <v>Thiriet</v>
          </cell>
          <cell r="D466">
            <v>0</v>
          </cell>
          <cell r="E466">
            <v>9</v>
          </cell>
          <cell r="F466">
            <v>0</v>
          </cell>
        </row>
        <row r="467">
          <cell r="A467" t="str">
            <v>4384s</v>
          </cell>
          <cell r="B467" t="str">
            <v>sciage canapé tapistoune</v>
          </cell>
          <cell r="C467" t="str">
            <v>Autret Traiteur</v>
          </cell>
          <cell r="D467">
            <v>0</v>
          </cell>
          <cell r="E467">
            <v>2</v>
          </cell>
          <cell r="F467">
            <v>5</v>
          </cell>
        </row>
        <row r="468">
          <cell r="A468" t="str">
            <v>3317s</v>
          </cell>
          <cell r="B468" t="str">
            <v>sciage canapés bistrot</v>
          </cell>
          <cell r="C468" t="str">
            <v>Maximo</v>
          </cell>
        </row>
        <row r="469">
          <cell r="A469" t="str">
            <v>3632s</v>
          </cell>
          <cell r="B469" t="str">
            <v>Sciage Canapés des régions</v>
          </cell>
          <cell r="C469" t="str">
            <v>Flunch</v>
          </cell>
          <cell r="D469">
            <v>2</v>
          </cell>
          <cell r="E469">
            <v>25</v>
          </cell>
          <cell r="F469">
            <v>4</v>
          </cell>
        </row>
        <row r="470">
          <cell r="A470" t="str">
            <v>1680s</v>
          </cell>
          <cell r="B470" t="str">
            <v>Sciage canapés Picard</v>
          </cell>
          <cell r="C470" t="str">
            <v>Picard</v>
          </cell>
          <cell r="D470">
            <v>1</v>
          </cell>
          <cell r="E470">
            <v>38</v>
          </cell>
          <cell r="F470">
            <v>7</v>
          </cell>
        </row>
        <row r="471">
          <cell r="A471" t="str">
            <v>3791s</v>
          </cell>
          <cell r="B471" t="str">
            <v>sciage cheesecake saumon</v>
          </cell>
          <cell r="C471" t="str">
            <v>Boncolac</v>
          </cell>
          <cell r="D471">
            <v>0</v>
          </cell>
          <cell r="E471">
            <v>2</v>
          </cell>
          <cell r="F471">
            <v>5</v>
          </cell>
        </row>
        <row r="472">
          <cell r="A472" t="str">
            <v>3673s</v>
          </cell>
          <cell r="B472" t="str">
            <v>Sciage cheesecake tomate</v>
          </cell>
          <cell r="C472" t="str">
            <v>Boncolac</v>
          </cell>
          <cell r="D472">
            <v>0</v>
          </cell>
          <cell r="E472">
            <v>2</v>
          </cell>
          <cell r="F472">
            <v>3</v>
          </cell>
        </row>
        <row r="473">
          <cell r="A473" t="str">
            <v>4078s</v>
          </cell>
          <cell r="B473" t="str">
            <v>Sciage club sandwich pastrami moutarde comté</v>
          </cell>
          <cell r="C473" t="str">
            <v>Accor</v>
          </cell>
          <cell r="D473">
            <v>0</v>
          </cell>
          <cell r="E473">
            <v>2</v>
          </cell>
          <cell r="F473">
            <v>2</v>
          </cell>
          <cell r="AQ473">
            <v>1</v>
          </cell>
        </row>
        <row r="474">
          <cell r="A474" t="str">
            <v>4212s</v>
          </cell>
          <cell r="B474" t="str">
            <v>Sciage Crèpes de Bretagne</v>
          </cell>
          <cell r="C474" t="str">
            <v>Flunch</v>
          </cell>
          <cell r="D474">
            <v>0</v>
          </cell>
          <cell r="E474">
            <v>0</v>
          </cell>
          <cell r="F474">
            <v>14</v>
          </cell>
          <cell r="S474">
            <v>1</v>
          </cell>
          <cell r="BM474">
            <v>5</v>
          </cell>
          <cell r="BO474">
            <v>1</v>
          </cell>
          <cell r="CB474">
            <v>20</v>
          </cell>
          <cell r="CR474">
            <v>30</v>
          </cell>
        </row>
        <row r="475">
          <cell r="A475" t="str">
            <v>3844s</v>
          </cell>
          <cell r="B475" t="str">
            <v>sciage croustillant bloc FG abricot</v>
          </cell>
          <cell r="C475" t="str">
            <v>Pomona</v>
          </cell>
          <cell r="D475">
            <v>0</v>
          </cell>
          <cell r="E475">
            <v>1</v>
          </cell>
          <cell r="F475">
            <v>5</v>
          </cell>
        </row>
        <row r="476">
          <cell r="A476" t="str">
            <v>3837s</v>
          </cell>
          <cell r="B476" t="str">
            <v>sciage croustillant lingot d'or</v>
          </cell>
          <cell r="C476" t="str">
            <v>Thiriet</v>
          </cell>
          <cell r="D476">
            <v>0</v>
          </cell>
          <cell r="E476">
            <v>2</v>
          </cell>
          <cell r="F476">
            <v>0</v>
          </cell>
        </row>
        <row r="477">
          <cell r="A477" t="str">
            <v>3362s</v>
          </cell>
          <cell r="B477" t="str">
            <v>Sciage croustillant patate douce panais figue</v>
          </cell>
          <cell r="C477" t="str">
            <v>Picard</v>
          </cell>
          <cell r="D477">
            <v>0</v>
          </cell>
          <cell r="E477">
            <v>2</v>
          </cell>
          <cell r="F477">
            <v>4</v>
          </cell>
        </row>
        <row r="478">
          <cell r="A478" t="str">
            <v>2195s</v>
          </cell>
          <cell r="B478" t="str">
            <v>Sciage Cubipops</v>
          </cell>
          <cell r="C478" t="str">
            <v>Thiriet</v>
          </cell>
          <cell r="D478">
            <v>0</v>
          </cell>
          <cell r="E478">
            <v>11</v>
          </cell>
          <cell r="F478">
            <v>7</v>
          </cell>
        </row>
        <row r="479">
          <cell r="B479" t="str">
            <v>sciage d'avance wraps</v>
          </cell>
          <cell r="C479" t="str">
            <v>Picard</v>
          </cell>
          <cell r="D479">
            <v>4</v>
          </cell>
        </row>
        <row r="480">
          <cell r="A480" t="str">
            <v>3483s</v>
          </cell>
          <cell r="B480" t="str">
            <v>Sciage délice de saumon</v>
          </cell>
          <cell r="C480" t="str">
            <v>Even</v>
          </cell>
        </row>
        <row r="481">
          <cell r="A481" t="str">
            <v>1628S</v>
          </cell>
          <cell r="B481" t="str">
            <v>Sciage duo foie gras pain épices</v>
          </cell>
          <cell r="C481" t="str">
            <v>Toupargel</v>
          </cell>
          <cell r="D481">
            <v>0</v>
          </cell>
          <cell r="E481">
            <v>1</v>
          </cell>
          <cell r="F481">
            <v>6</v>
          </cell>
        </row>
        <row r="482">
          <cell r="A482" t="str">
            <v>3989s</v>
          </cell>
          <cell r="B482" t="str">
            <v>Sciage duo foie gras pain épices en coupelle</v>
          </cell>
          <cell r="C482" t="str">
            <v>Maximo</v>
          </cell>
          <cell r="D482">
            <v>0</v>
          </cell>
          <cell r="E482">
            <v>1</v>
          </cell>
          <cell r="F482">
            <v>6</v>
          </cell>
        </row>
        <row r="483">
          <cell r="A483" t="str">
            <v>4298s</v>
          </cell>
          <cell r="B483" t="str">
            <v>Sciage entrée base biscuit crème basilic tomate</v>
          </cell>
          <cell r="C483" t="str">
            <v>Even</v>
          </cell>
          <cell r="D483">
            <v>0</v>
          </cell>
          <cell r="E483">
            <v>2</v>
          </cell>
          <cell r="F483">
            <v>2</v>
          </cell>
        </row>
        <row r="484">
          <cell r="A484" t="str">
            <v>3110s</v>
          </cell>
          <cell r="B484" t="str">
            <v>Sciage entrée froide</v>
          </cell>
          <cell r="C484" t="str">
            <v>Picard</v>
          </cell>
          <cell r="D484">
            <v>0</v>
          </cell>
          <cell r="E484">
            <v>2</v>
          </cell>
          <cell r="F484">
            <v>5</v>
          </cell>
        </row>
        <row r="485">
          <cell r="A485" t="str">
            <v>3193s</v>
          </cell>
          <cell r="B485" t="str">
            <v>Sciage gourmandise bloc de foie gras cranberries</v>
          </cell>
          <cell r="C485" t="str">
            <v>Pomona</v>
          </cell>
        </row>
        <row r="486">
          <cell r="A486" t="str">
            <v>3672s</v>
          </cell>
          <cell r="B486" t="str">
            <v>Sciage Le savoureux</v>
          </cell>
          <cell r="C486" t="str">
            <v>Coup de Pâtes</v>
          </cell>
          <cell r="D486">
            <v>2</v>
          </cell>
          <cell r="E486">
            <v>19</v>
          </cell>
          <cell r="F486">
            <v>4</v>
          </cell>
        </row>
        <row r="487">
          <cell r="A487">
            <v>2991</v>
          </cell>
          <cell r="B487" t="str">
            <v>Sciage maki saumon</v>
          </cell>
          <cell r="C487" t="str">
            <v>Picard</v>
          </cell>
          <cell r="D487">
            <v>0</v>
          </cell>
          <cell r="E487">
            <v>1</v>
          </cell>
          <cell r="F487">
            <v>0</v>
          </cell>
        </row>
        <row r="488">
          <cell r="A488" t="str">
            <v>2868s</v>
          </cell>
          <cell r="B488" t="str">
            <v>Sciage millefeuille artichauts</v>
          </cell>
          <cell r="C488" t="str">
            <v>Even</v>
          </cell>
          <cell r="D488">
            <v>0</v>
          </cell>
          <cell r="E488">
            <v>2</v>
          </cell>
          <cell r="F488">
            <v>3</v>
          </cell>
          <cell r="AI488">
            <v>1</v>
          </cell>
          <cell r="AJ488">
            <v>1</v>
          </cell>
          <cell r="AQ488">
            <v>1</v>
          </cell>
        </row>
        <row r="489">
          <cell r="A489" t="str">
            <v>3165s</v>
          </cell>
          <cell r="B489" t="str">
            <v>Sciage millefeuille artichauts</v>
          </cell>
          <cell r="C489" t="str">
            <v>Maximo</v>
          </cell>
          <cell r="D489">
            <v>0</v>
          </cell>
          <cell r="E489">
            <v>2</v>
          </cell>
          <cell r="F489">
            <v>6</v>
          </cell>
          <cell r="AI489">
            <v>1</v>
          </cell>
          <cell r="AJ489">
            <v>1</v>
          </cell>
          <cell r="AQ489">
            <v>1</v>
          </cell>
        </row>
        <row r="490">
          <cell r="A490" t="str">
            <v>2840s</v>
          </cell>
          <cell r="B490" t="str">
            <v>Sciage millefeuille asperge</v>
          </cell>
          <cell r="C490" t="str">
            <v>Picard</v>
          </cell>
          <cell r="D490">
            <v>0</v>
          </cell>
          <cell r="E490">
            <v>2</v>
          </cell>
          <cell r="F490">
            <v>5</v>
          </cell>
        </row>
        <row r="491">
          <cell r="A491" t="str">
            <v>2628s</v>
          </cell>
          <cell r="B491" t="str">
            <v>Sciage millefeuille carottes</v>
          </cell>
          <cell r="C491" t="str">
            <v>Thiriet</v>
          </cell>
          <cell r="D491">
            <v>0</v>
          </cell>
          <cell r="E491">
            <v>3</v>
          </cell>
          <cell r="F491">
            <v>5</v>
          </cell>
        </row>
        <row r="492">
          <cell r="A492" t="str">
            <v>3397s</v>
          </cell>
          <cell r="B492" t="str">
            <v>Sciage millefeuille carottes</v>
          </cell>
          <cell r="C492" t="str">
            <v>Class croute/accor</v>
          </cell>
          <cell r="D492">
            <v>0</v>
          </cell>
          <cell r="E492">
            <v>3</v>
          </cell>
          <cell r="F492">
            <v>5</v>
          </cell>
        </row>
        <row r="493">
          <cell r="A493" t="str">
            <v>2698s</v>
          </cell>
          <cell r="B493" t="str">
            <v>Sciage millefeuille chèvre tomate</v>
          </cell>
          <cell r="C493" t="str">
            <v>Autret</v>
          </cell>
        </row>
        <row r="494">
          <cell r="A494" t="str">
            <v>1982s</v>
          </cell>
          <cell r="B494" t="str">
            <v>Sciage millefeuille légumes</v>
          </cell>
          <cell r="C494" t="str">
            <v>Coup de Pâtes</v>
          </cell>
          <cell r="D494">
            <v>0</v>
          </cell>
          <cell r="E494">
            <v>2</v>
          </cell>
          <cell r="F494">
            <v>2</v>
          </cell>
          <cell r="N494">
            <v>1</v>
          </cell>
          <cell r="AQ494">
            <v>1</v>
          </cell>
          <cell r="CT494">
            <v>1</v>
          </cell>
        </row>
        <row r="495">
          <cell r="A495" t="str">
            <v>2697s</v>
          </cell>
          <cell r="B495" t="str">
            <v>Sciage millefeuille saumon artichaut</v>
          </cell>
          <cell r="C495" t="str">
            <v>Servair</v>
          </cell>
        </row>
        <row r="496">
          <cell r="A496" t="str">
            <v>1852s</v>
          </cell>
          <cell r="B496" t="str">
            <v>Sciage millefeuille saumon fumé</v>
          </cell>
          <cell r="C496" t="str">
            <v>Autret</v>
          </cell>
        </row>
        <row r="497">
          <cell r="A497" t="str">
            <v>2561s</v>
          </cell>
          <cell r="B497" t="str">
            <v>Sciage millefeuille saumon fumé</v>
          </cell>
          <cell r="C497" t="str">
            <v>Picard</v>
          </cell>
          <cell r="D497">
            <v>0</v>
          </cell>
          <cell r="E497">
            <v>2</v>
          </cell>
          <cell r="F497">
            <v>6</v>
          </cell>
          <cell r="AG497">
            <v>1</v>
          </cell>
          <cell r="AJ497">
            <v>1</v>
          </cell>
          <cell r="AQ497">
            <v>1</v>
          </cell>
          <cell r="CD497">
            <v>200</v>
          </cell>
          <cell r="DY497">
            <v>2</v>
          </cell>
        </row>
        <row r="498">
          <cell r="A498" t="str">
            <v>2975s</v>
          </cell>
          <cell r="B498" t="str">
            <v>Sciage mini croque jambon</v>
          </cell>
          <cell r="C498" t="str">
            <v>Croque gel</v>
          </cell>
        </row>
        <row r="499">
          <cell r="A499" t="str">
            <v>2645s</v>
          </cell>
          <cell r="B499" t="str">
            <v>Sciage mini croque monsieur</v>
          </cell>
          <cell r="C499" t="str">
            <v>Eismann</v>
          </cell>
          <cell r="D499">
            <v>0</v>
          </cell>
          <cell r="E499">
            <v>7</v>
          </cell>
          <cell r="F499">
            <v>4</v>
          </cell>
        </row>
        <row r="500">
          <cell r="A500" t="str">
            <v>4314s</v>
          </cell>
          <cell r="B500" t="str">
            <v>sciage mini lingots</v>
          </cell>
          <cell r="C500" t="str">
            <v>Maximo</v>
          </cell>
          <cell r="D500">
            <v>0</v>
          </cell>
          <cell r="E500">
            <v>9</v>
          </cell>
          <cell r="F500">
            <v>4</v>
          </cell>
          <cell r="AQ500">
            <v>1</v>
          </cell>
        </row>
        <row r="501">
          <cell r="A501" t="str">
            <v>3799s</v>
          </cell>
          <cell r="B501" t="str">
            <v>Sciage minis lingots</v>
          </cell>
          <cell r="C501" t="str">
            <v>Boncolac</v>
          </cell>
          <cell r="D501">
            <v>0</v>
          </cell>
          <cell r="E501">
            <v>9</v>
          </cell>
          <cell r="F501">
            <v>4</v>
          </cell>
        </row>
        <row r="502">
          <cell r="A502">
            <v>3248</v>
          </cell>
          <cell r="B502" t="str">
            <v>Sciage morceau boudins celeri pomme saumon fumé (bento)</v>
          </cell>
          <cell r="C502" t="str">
            <v>Picard</v>
          </cell>
          <cell r="D502">
            <v>0</v>
          </cell>
          <cell r="E502">
            <v>2</v>
          </cell>
          <cell r="F502">
            <v>0</v>
          </cell>
        </row>
        <row r="503">
          <cell r="A503" t="str">
            <v>3809s</v>
          </cell>
          <cell r="B503" t="str">
            <v>Sciage Opéra crevettes</v>
          </cell>
          <cell r="C503" t="str">
            <v>Davigel</v>
          </cell>
          <cell r="D503">
            <v>0</v>
          </cell>
          <cell r="E503">
            <v>2</v>
          </cell>
          <cell r="F503">
            <v>4</v>
          </cell>
          <cell r="AQ503">
            <v>1</v>
          </cell>
        </row>
        <row r="504">
          <cell r="A504" t="str">
            <v>2204s</v>
          </cell>
          <cell r="B504" t="str">
            <v>Sciage opéra saumon fumé</v>
          </cell>
          <cell r="C504" t="str">
            <v>Davigel</v>
          </cell>
          <cell r="D504">
            <v>0</v>
          </cell>
          <cell r="E504">
            <v>1</v>
          </cell>
          <cell r="F504">
            <v>6</v>
          </cell>
          <cell r="AQ504">
            <v>1</v>
          </cell>
          <cell r="CT504">
            <v>1</v>
          </cell>
        </row>
        <row r="505">
          <cell r="A505" t="str">
            <v>2353s</v>
          </cell>
          <cell r="B505" t="str">
            <v>Sciage pain surprise</v>
          </cell>
          <cell r="C505" t="str">
            <v>Eismann</v>
          </cell>
        </row>
        <row r="506">
          <cell r="A506" t="str">
            <v>3290s</v>
          </cell>
          <cell r="B506" t="str">
            <v>Sciage plaque pain concassé tomate</v>
          </cell>
          <cell r="C506" t="str">
            <v>Thiriet</v>
          </cell>
        </row>
        <row r="507">
          <cell r="A507" t="str">
            <v>3225s</v>
          </cell>
          <cell r="B507" t="str">
            <v>Sciage plaques homard st jacques</v>
          </cell>
          <cell r="C507" t="str">
            <v>Autret</v>
          </cell>
        </row>
        <row r="508">
          <cell r="A508" t="str">
            <v>3295s</v>
          </cell>
          <cell r="B508" t="str">
            <v>Sciage plaques jambon canapés prestiges</v>
          </cell>
          <cell r="C508" t="str">
            <v>Thiriet</v>
          </cell>
          <cell r="D508">
            <v>0</v>
          </cell>
          <cell r="E508">
            <v>3</v>
          </cell>
          <cell r="F508">
            <v>1</v>
          </cell>
        </row>
        <row r="509">
          <cell r="A509" t="str">
            <v>2619S</v>
          </cell>
          <cell r="B509" t="str">
            <v>Sciage plateau évasion</v>
          </cell>
          <cell r="C509" t="str">
            <v>Coup de Pâtes</v>
          </cell>
          <cell r="D509">
            <v>0</v>
          </cell>
          <cell r="E509">
            <v>7</v>
          </cell>
          <cell r="F509">
            <v>2</v>
          </cell>
          <cell r="N509">
            <v>1</v>
          </cell>
          <cell r="BM509">
            <v>3</v>
          </cell>
          <cell r="CR509">
            <v>30</v>
          </cell>
          <cell r="CT509">
            <v>1</v>
          </cell>
        </row>
        <row r="510">
          <cell r="A510" t="str">
            <v>3675s</v>
          </cell>
          <cell r="B510" t="str">
            <v>Sciage Plateau saveurs gourmandes</v>
          </cell>
          <cell r="C510" t="str">
            <v>Flunch</v>
          </cell>
          <cell r="D510">
            <v>1</v>
          </cell>
          <cell r="E510">
            <v>44</v>
          </cell>
          <cell r="F510">
            <v>4</v>
          </cell>
          <cell r="O510">
            <v>2</v>
          </cell>
          <cell r="R510">
            <v>2</v>
          </cell>
          <cell r="BO510">
            <v>1</v>
          </cell>
          <cell r="BW510">
            <v>1</v>
          </cell>
          <cell r="CR510">
            <v>130</v>
          </cell>
          <cell r="DP510">
            <v>6</v>
          </cell>
          <cell r="EX510">
            <v>10</v>
          </cell>
          <cell r="FS510">
            <v>4</v>
          </cell>
        </row>
        <row r="511">
          <cell r="A511" t="str">
            <v>3929s</v>
          </cell>
          <cell r="B511" t="str">
            <v>Sciage Plateau saveurs gourmandes</v>
          </cell>
          <cell r="C511" t="str">
            <v>Argel</v>
          </cell>
          <cell r="D511">
            <v>1</v>
          </cell>
          <cell r="E511">
            <v>44</v>
          </cell>
          <cell r="F511">
            <v>4</v>
          </cell>
        </row>
        <row r="512">
          <cell r="A512" t="str">
            <v>2620S1</v>
          </cell>
          <cell r="B512" t="str">
            <v>Sciage plateau terroir PLATEAU 1</v>
          </cell>
          <cell r="C512" t="str">
            <v>Coup de Pâtes</v>
          </cell>
          <cell r="D512">
            <v>1</v>
          </cell>
          <cell r="E512">
            <v>19</v>
          </cell>
          <cell r="F512">
            <v>3</v>
          </cell>
          <cell r="K512">
            <v>1</v>
          </cell>
          <cell r="O512">
            <v>2</v>
          </cell>
          <cell r="BO512">
            <v>1</v>
          </cell>
          <cell r="BR512">
            <v>1</v>
          </cell>
          <cell r="BW512">
            <v>1</v>
          </cell>
          <cell r="CF512">
            <v>2</v>
          </cell>
          <cell r="CH512">
            <v>10</v>
          </cell>
          <cell r="CR512">
            <v>50</v>
          </cell>
          <cell r="CT512">
            <v>3</v>
          </cell>
          <cell r="DC512">
            <v>20</v>
          </cell>
          <cell r="DP512">
            <v>2</v>
          </cell>
          <cell r="DS512">
            <v>2</v>
          </cell>
          <cell r="DY512">
            <v>1</v>
          </cell>
          <cell r="DZ512">
            <v>1</v>
          </cell>
          <cell r="EG512">
            <v>1</v>
          </cell>
          <cell r="EU512">
            <v>2</v>
          </cell>
          <cell r="EX512">
            <v>15</v>
          </cell>
          <cell r="FN512">
            <v>1</v>
          </cell>
          <cell r="FQ512">
            <v>2</v>
          </cell>
          <cell r="FS512">
            <v>4</v>
          </cell>
        </row>
        <row r="513">
          <cell r="A513" t="str">
            <v>2620S2</v>
          </cell>
          <cell r="B513" t="str">
            <v>Sciage plateau terroir PLATEAU 2</v>
          </cell>
          <cell r="C513" t="str">
            <v>Coup de Pâtes</v>
          </cell>
          <cell r="D513">
            <v>1</v>
          </cell>
          <cell r="E513">
            <v>28</v>
          </cell>
          <cell r="F513">
            <v>5</v>
          </cell>
          <cell r="R513">
            <v>2</v>
          </cell>
          <cell r="BX513">
            <v>1</v>
          </cell>
          <cell r="CF513">
            <v>2</v>
          </cell>
          <cell r="CH513">
            <v>10</v>
          </cell>
          <cell r="CR513">
            <v>50</v>
          </cell>
          <cell r="CT513">
            <v>3</v>
          </cell>
          <cell r="DP513">
            <v>2</v>
          </cell>
          <cell r="DS513">
            <v>2</v>
          </cell>
          <cell r="DY513">
            <v>1</v>
          </cell>
          <cell r="EG513">
            <v>3</v>
          </cell>
          <cell r="EU513">
            <v>1</v>
          </cell>
          <cell r="EX513">
            <v>10</v>
          </cell>
          <cell r="FQ513">
            <v>2</v>
          </cell>
        </row>
        <row r="514">
          <cell r="A514" t="str">
            <v>1501S</v>
          </cell>
          <cell r="B514" t="str">
            <v>Sciage plateaux tentations canapés</v>
          </cell>
          <cell r="C514" t="str">
            <v>Coup de Pâtes</v>
          </cell>
          <cell r="D514">
            <v>1</v>
          </cell>
          <cell r="E514">
            <v>23</v>
          </cell>
          <cell r="F514">
            <v>5</v>
          </cell>
          <cell r="H514" t="e">
            <v>#DIV/0!</v>
          </cell>
          <cell r="K514">
            <v>1</v>
          </cell>
          <cell r="R514">
            <v>2</v>
          </cell>
          <cell r="BO514">
            <v>1</v>
          </cell>
          <cell r="BX514">
            <v>1</v>
          </cell>
          <cell r="CB514">
            <v>3</v>
          </cell>
          <cell r="CR514">
            <v>52</v>
          </cell>
          <cell r="CT514">
            <v>4</v>
          </cell>
          <cell r="DL514">
            <v>1</v>
          </cell>
          <cell r="DP514">
            <v>2</v>
          </cell>
          <cell r="DQ514">
            <v>4</v>
          </cell>
          <cell r="EG514">
            <v>3</v>
          </cell>
          <cell r="ET514">
            <v>1</v>
          </cell>
          <cell r="EX514">
            <v>4</v>
          </cell>
          <cell r="FA514">
            <v>1</v>
          </cell>
          <cell r="FB514">
            <v>1</v>
          </cell>
          <cell r="FQ514">
            <v>2</v>
          </cell>
        </row>
        <row r="515">
          <cell r="A515" t="str">
            <v>3239s</v>
          </cell>
          <cell r="B515" t="str">
            <v>Sciage pressé de crevettes</v>
          </cell>
          <cell r="C515" t="str">
            <v>Thiriet</v>
          </cell>
          <cell r="D515">
            <v>1</v>
          </cell>
          <cell r="E515">
            <v>12</v>
          </cell>
          <cell r="F515">
            <v>7</v>
          </cell>
          <cell r="AQ515">
            <v>1</v>
          </cell>
        </row>
        <row r="516">
          <cell r="A516" t="str">
            <v>3142s</v>
          </cell>
          <cell r="B516" t="str">
            <v>Sciage pressé légumes</v>
          </cell>
          <cell r="C516" t="str">
            <v>Thiriet</v>
          </cell>
          <cell r="D516">
            <v>0</v>
          </cell>
          <cell r="E516">
            <v>7</v>
          </cell>
          <cell r="F516">
            <v>0</v>
          </cell>
        </row>
        <row r="517">
          <cell r="A517" t="str">
            <v>3990s</v>
          </cell>
          <cell r="B517" t="str">
            <v>Sciage Roll sandwich plx 24 pièces</v>
          </cell>
          <cell r="C517" t="str">
            <v>Flunch</v>
          </cell>
          <cell r="D517">
            <v>0</v>
          </cell>
          <cell r="E517">
            <v>8</v>
          </cell>
          <cell r="F517">
            <v>6</v>
          </cell>
        </row>
        <row r="518">
          <cell r="A518" t="str">
            <v>2263S</v>
          </cell>
          <cell r="B518" t="str">
            <v>Sciage tiramisu salé</v>
          </cell>
          <cell r="C518" t="str">
            <v>Accor</v>
          </cell>
          <cell r="D518">
            <v>0</v>
          </cell>
          <cell r="E518">
            <v>2</v>
          </cell>
          <cell r="F518">
            <v>5</v>
          </cell>
        </row>
        <row r="519">
          <cell r="A519" t="str">
            <v>3822s</v>
          </cell>
          <cell r="B519" t="str">
            <v>sciage Tomate mozzarella</v>
          </cell>
          <cell r="C519" t="str">
            <v>Flunch</v>
          </cell>
          <cell r="D519">
            <v>0</v>
          </cell>
          <cell r="E519">
            <v>2</v>
          </cell>
          <cell r="F519">
            <v>3</v>
          </cell>
        </row>
        <row r="520">
          <cell r="A520" t="str">
            <v>2003s</v>
          </cell>
          <cell r="B520" t="str">
            <v>Sciage wraps</v>
          </cell>
          <cell r="C520" t="str">
            <v>Picard</v>
          </cell>
          <cell r="D520">
            <v>0</v>
          </cell>
          <cell r="E520">
            <v>18</v>
          </cell>
          <cell r="F520">
            <v>6</v>
          </cell>
          <cell r="S520">
            <v>1</v>
          </cell>
          <cell r="AI520">
            <v>1</v>
          </cell>
          <cell r="BM520">
            <v>5</v>
          </cell>
          <cell r="BO520">
            <v>1</v>
          </cell>
          <cell r="CR520">
            <v>50</v>
          </cell>
          <cell r="DP520">
            <v>4</v>
          </cell>
          <cell r="EX520">
            <v>3</v>
          </cell>
          <cell r="FS520">
            <v>2</v>
          </cell>
        </row>
        <row r="521">
          <cell r="A521" t="str">
            <v>2116s</v>
          </cell>
          <cell r="B521" t="str">
            <v>Sciage wraps</v>
          </cell>
          <cell r="C521" t="str">
            <v>Accor</v>
          </cell>
          <cell r="D521">
            <v>0</v>
          </cell>
          <cell r="E521">
            <v>24</v>
          </cell>
          <cell r="F521">
            <v>0</v>
          </cell>
        </row>
        <row r="522">
          <cell r="A522" t="str">
            <v>3196s</v>
          </cell>
          <cell r="B522" t="str">
            <v>Sciage wraps</v>
          </cell>
          <cell r="C522" t="str">
            <v>Flunch</v>
          </cell>
          <cell r="D522">
            <v>1</v>
          </cell>
          <cell r="E522">
            <v>19</v>
          </cell>
          <cell r="F522">
            <v>3</v>
          </cell>
          <cell r="BM522">
            <v>5</v>
          </cell>
          <cell r="BO522">
            <v>1</v>
          </cell>
          <cell r="CR522">
            <v>30</v>
          </cell>
        </row>
        <row r="523">
          <cell r="A523" t="str">
            <v>3931s</v>
          </cell>
          <cell r="B523" t="str">
            <v>Sciage wraps</v>
          </cell>
          <cell r="C523" t="str">
            <v>Brake</v>
          </cell>
          <cell r="D523">
            <v>0</v>
          </cell>
          <cell r="E523">
            <v>14</v>
          </cell>
          <cell r="F523">
            <v>6</v>
          </cell>
          <cell r="AY523">
            <v>1</v>
          </cell>
          <cell r="BM523">
            <v>3</v>
          </cell>
          <cell r="DP523">
            <v>4</v>
          </cell>
        </row>
        <row r="524">
          <cell r="A524" t="str">
            <v>3237s</v>
          </cell>
          <cell r="B524" t="str">
            <v>Sciage wraps</v>
          </cell>
          <cell r="C524" t="str">
            <v>Sans étiquette</v>
          </cell>
          <cell r="D524">
            <v>0</v>
          </cell>
          <cell r="E524">
            <v>18</v>
          </cell>
          <cell r="F524">
            <v>6</v>
          </cell>
          <cell r="S524">
            <v>1</v>
          </cell>
          <cell r="BM524">
            <v>5</v>
          </cell>
          <cell r="BO524">
            <v>1</v>
          </cell>
        </row>
        <row r="525">
          <cell r="A525" t="str">
            <v>3224s</v>
          </cell>
          <cell r="B525" t="str">
            <v xml:space="preserve">Sciage wraps </v>
          </cell>
          <cell r="C525" t="str">
            <v>Boncolac</v>
          </cell>
          <cell r="D525">
            <v>0</v>
          </cell>
          <cell r="E525">
            <v>18</v>
          </cell>
          <cell r="F525">
            <v>6</v>
          </cell>
          <cell r="S525">
            <v>1</v>
          </cell>
          <cell r="BM525">
            <v>5</v>
          </cell>
          <cell r="BO525">
            <v>1</v>
          </cell>
        </row>
        <row r="526">
          <cell r="A526">
            <v>3416</v>
          </cell>
          <cell r="B526" t="str">
            <v>Séduction d'ailleurs</v>
          </cell>
          <cell r="C526" t="str">
            <v>Coup de Pâtes</v>
          </cell>
          <cell r="D526">
            <v>1</v>
          </cell>
          <cell r="E526">
            <v>23</v>
          </cell>
          <cell r="F526">
            <v>5</v>
          </cell>
          <cell r="O526">
            <v>2</v>
          </cell>
          <cell r="Q526">
            <v>1</v>
          </cell>
          <cell r="BU526">
            <v>1</v>
          </cell>
          <cell r="CR526">
            <v>40</v>
          </cell>
          <cell r="CT526">
            <v>2</v>
          </cell>
          <cell r="EG526">
            <v>3</v>
          </cell>
        </row>
        <row r="527">
          <cell r="A527">
            <v>3234</v>
          </cell>
          <cell r="B527" t="str">
            <v>Sucette de foie gras</v>
          </cell>
          <cell r="C527" t="str">
            <v>Thiriet</v>
          </cell>
          <cell r="D527">
            <v>1</v>
          </cell>
          <cell r="E527">
            <v>26</v>
          </cell>
          <cell r="F527">
            <v>4</v>
          </cell>
        </row>
        <row r="528">
          <cell r="B528" t="str">
            <v>tagliatelles de légumes</v>
          </cell>
          <cell r="C528" t="str">
            <v>CdP</v>
          </cell>
          <cell r="D528">
            <v>5</v>
          </cell>
          <cell r="E528">
            <v>0</v>
          </cell>
          <cell r="F528">
            <v>0</v>
          </cell>
          <cell r="BJ528">
            <v>1</v>
          </cell>
          <cell r="CO528">
            <v>10</v>
          </cell>
          <cell r="CR528">
            <v>15</v>
          </cell>
          <cell r="CT528">
            <v>1</v>
          </cell>
          <cell r="DP528">
            <v>1</v>
          </cell>
          <cell r="EF528">
            <v>3</v>
          </cell>
        </row>
        <row r="529">
          <cell r="A529">
            <v>2117</v>
          </cell>
          <cell r="B529" t="str">
            <v xml:space="preserve">Tapas </v>
          </cell>
          <cell r="C529" t="str">
            <v>DS restauration</v>
          </cell>
          <cell r="D529">
            <v>2</v>
          </cell>
          <cell r="E529">
            <v>31</v>
          </cell>
          <cell r="F529">
            <v>9</v>
          </cell>
        </row>
        <row r="530">
          <cell r="A530">
            <v>310</v>
          </cell>
          <cell r="B530" t="str">
            <v>Tartare de saumon à la moutarde à l'ancienne</v>
          </cell>
          <cell r="C530" t="str">
            <v>Coup de Pâtes</v>
          </cell>
          <cell r="D530">
            <v>2</v>
          </cell>
          <cell r="E530">
            <v>6</v>
          </cell>
          <cell r="F530">
            <v>5</v>
          </cell>
          <cell r="G530">
            <v>600</v>
          </cell>
          <cell r="H530">
            <v>5.77</v>
          </cell>
        </row>
        <row r="531">
          <cell r="A531">
            <v>3182</v>
          </cell>
          <cell r="B531" t="str">
            <v>Tartare mahi mahi</v>
          </cell>
          <cell r="C531" t="str">
            <v>Il Ristorante</v>
          </cell>
          <cell r="D531">
            <v>1</v>
          </cell>
          <cell r="E531">
            <v>6</v>
          </cell>
          <cell r="F531">
            <v>3</v>
          </cell>
        </row>
        <row r="532">
          <cell r="A532">
            <v>1036</v>
          </cell>
          <cell r="B532" t="str">
            <v>Tartare saumon</v>
          </cell>
          <cell r="C532" t="str">
            <v>Croque gel</v>
          </cell>
          <cell r="D532">
            <v>3</v>
          </cell>
          <cell r="E532">
            <v>15</v>
          </cell>
          <cell r="F532">
            <v>5</v>
          </cell>
          <cell r="H532">
            <v>0</v>
          </cell>
        </row>
        <row r="533">
          <cell r="A533">
            <v>1586</v>
          </cell>
          <cell r="B533" t="str">
            <v>Tartare saumon</v>
          </cell>
          <cell r="C533" t="str">
            <v>Pizza Paï</v>
          </cell>
          <cell r="D533">
            <v>2</v>
          </cell>
          <cell r="E533">
            <v>8</v>
          </cell>
          <cell r="F533">
            <v>4</v>
          </cell>
        </row>
        <row r="534">
          <cell r="A534">
            <v>2124</v>
          </cell>
          <cell r="B534" t="str">
            <v>Tartare saumon 70 g</v>
          </cell>
          <cell r="C534" t="str">
            <v>Il Ristorante</v>
          </cell>
          <cell r="R534">
            <v>2</v>
          </cell>
          <cell r="AS534">
            <v>1</v>
          </cell>
          <cell r="AW534">
            <v>1</v>
          </cell>
          <cell r="AY534">
            <v>1</v>
          </cell>
          <cell r="CF534">
            <v>15</v>
          </cell>
          <cell r="CM534">
            <v>10</v>
          </cell>
          <cell r="CQ534">
            <v>3</v>
          </cell>
          <cell r="CR534">
            <v>40</v>
          </cell>
          <cell r="CT534">
            <v>8</v>
          </cell>
          <cell r="DL534">
            <v>2</v>
          </cell>
          <cell r="DR534">
            <v>6</v>
          </cell>
          <cell r="EB534">
            <v>3</v>
          </cell>
          <cell r="EG534">
            <v>3</v>
          </cell>
          <cell r="EX534">
            <v>2</v>
          </cell>
          <cell r="FE534">
            <v>2</v>
          </cell>
          <cell r="FN534">
            <v>4</v>
          </cell>
          <cell r="FO534">
            <v>2</v>
          </cell>
        </row>
        <row r="535">
          <cell r="A535">
            <v>1034</v>
          </cell>
          <cell r="B535" t="str">
            <v>Tartare saumon et sa creme fromagere</v>
          </cell>
          <cell r="C535" t="str">
            <v>Eismann</v>
          </cell>
          <cell r="D535">
            <v>4</v>
          </cell>
          <cell r="E535">
            <v>15</v>
          </cell>
          <cell r="F535">
            <v>5</v>
          </cell>
          <cell r="G535">
            <v>1400</v>
          </cell>
          <cell r="H535">
            <v>7.29</v>
          </cell>
        </row>
        <row r="536">
          <cell r="A536">
            <v>3676</v>
          </cell>
          <cell r="B536" t="str">
            <v xml:space="preserve">Tartare saumon st jacques </v>
          </cell>
          <cell r="C536" t="str">
            <v>Even</v>
          </cell>
        </row>
        <row r="537">
          <cell r="A537">
            <v>3865</v>
          </cell>
          <cell r="B537" t="str">
            <v>tartare st jacques tomate</v>
          </cell>
          <cell r="C537" t="str">
            <v>Système U</v>
          </cell>
          <cell r="D537">
            <v>3</v>
          </cell>
          <cell r="E537">
            <v>17</v>
          </cell>
          <cell r="F537">
            <v>4</v>
          </cell>
        </row>
        <row r="538">
          <cell r="A538">
            <v>3993</v>
          </cell>
          <cell r="B538" t="str">
            <v>tartare st jacques tomate 80g</v>
          </cell>
          <cell r="C538" t="str">
            <v>Maximo</v>
          </cell>
          <cell r="D538">
            <v>3</v>
          </cell>
          <cell r="E538">
            <v>17</v>
          </cell>
          <cell r="F538">
            <v>4</v>
          </cell>
        </row>
        <row r="539">
          <cell r="A539">
            <v>1036</v>
          </cell>
          <cell r="B539" t="str">
            <v>tartares de saumon 4*70g</v>
          </cell>
          <cell r="C539" t="str">
            <v>Argel/Croque gel</v>
          </cell>
        </row>
        <row r="540">
          <cell r="A540" t="str">
            <v>3222t</v>
          </cell>
          <cell r="B540" t="str">
            <v>Tartinage + roulage buchette saumon</v>
          </cell>
          <cell r="C540" t="str">
            <v>Thiriet</v>
          </cell>
          <cell r="D540">
            <v>1</v>
          </cell>
          <cell r="E540">
            <v>18</v>
          </cell>
          <cell r="F540">
            <v>0</v>
          </cell>
        </row>
        <row r="541">
          <cell r="A541" t="str">
            <v>3829t</v>
          </cell>
          <cell r="B541" t="str">
            <v>tartinage 2 calissons FG</v>
          </cell>
          <cell r="C541" t="str">
            <v>Toupargel</v>
          </cell>
          <cell r="D541">
            <v>2</v>
          </cell>
          <cell r="E541">
            <v>8</v>
          </cell>
          <cell r="F541">
            <v>0</v>
          </cell>
        </row>
        <row r="542">
          <cell r="A542" t="str">
            <v>3835t</v>
          </cell>
          <cell r="B542" t="str">
            <v>tartinage 6 lingots d'or</v>
          </cell>
          <cell r="C542" t="str">
            <v>Thiriet</v>
          </cell>
          <cell r="D542">
            <v>2</v>
          </cell>
          <cell r="E542">
            <v>12</v>
          </cell>
          <cell r="F542">
            <v>0</v>
          </cell>
        </row>
        <row r="543">
          <cell r="A543" t="str">
            <v>3929t</v>
          </cell>
          <cell r="B543" t="str">
            <v>Tartinage ass canapés saveurs gourmandes</v>
          </cell>
          <cell r="C543" t="str">
            <v>Argel</v>
          </cell>
          <cell r="D543">
            <v>3</v>
          </cell>
          <cell r="E543">
            <v>20</v>
          </cell>
          <cell r="F543">
            <v>0</v>
          </cell>
        </row>
        <row r="544">
          <cell r="A544" t="str">
            <v>3095t</v>
          </cell>
          <cell r="B544" t="str">
            <v>Tartinage Assortiment canapés billes de chèvre</v>
          </cell>
          <cell r="C544" t="str">
            <v>Flunch</v>
          </cell>
          <cell r="D544">
            <v>1</v>
          </cell>
          <cell r="E544">
            <v>7</v>
          </cell>
          <cell r="F544">
            <v>1</v>
          </cell>
        </row>
        <row r="545">
          <cell r="A545" t="str">
            <v>3315t</v>
          </cell>
          <cell r="B545" t="str">
            <v>Tartinage Assortiment canapés billes de chèvre</v>
          </cell>
          <cell r="C545" t="str">
            <v>Maximo</v>
          </cell>
          <cell r="D545">
            <v>1</v>
          </cell>
          <cell r="E545">
            <v>7</v>
          </cell>
          <cell r="F545">
            <v>1</v>
          </cell>
        </row>
        <row r="546">
          <cell r="A546" t="str">
            <v>3858t</v>
          </cell>
          <cell r="B546" t="str">
            <v>Tartinage assortiment salé dinatoire</v>
          </cell>
          <cell r="C546" t="str">
            <v>Brake</v>
          </cell>
          <cell r="D546">
            <v>2</v>
          </cell>
          <cell r="E546">
            <v>10</v>
          </cell>
          <cell r="F546">
            <v>0</v>
          </cell>
        </row>
        <row r="547">
          <cell r="A547" t="str">
            <v>2266T</v>
          </cell>
          <cell r="B547" t="str">
            <v>Tartinage assortiment wraps</v>
          </cell>
          <cell r="C547" t="str">
            <v>Eismann</v>
          </cell>
          <cell r="D547">
            <v>1</v>
          </cell>
          <cell r="E547">
            <v>37</v>
          </cell>
          <cell r="F547">
            <v>0</v>
          </cell>
        </row>
        <row r="548">
          <cell r="A548" t="str">
            <v>2549T</v>
          </cell>
          <cell r="B548" t="str">
            <v>Tartinage Assortiments 64 canapés</v>
          </cell>
          <cell r="C548" t="str">
            <v>Accor</v>
          </cell>
        </row>
        <row r="549">
          <cell r="B549" t="str">
            <v>Tartinage billes FG pommes (pommes d'amour)</v>
          </cell>
          <cell r="C549" t="str">
            <v>Picard</v>
          </cell>
          <cell r="D549">
            <v>1</v>
          </cell>
          <cell r="E549">
            <v>20</v>
          </cell>
          <cell r="F549">
            <v>9</v>
          </cell>
        </row>
        <row r="550">
          <cell r="A550" t="str">
            <v>2197T</v>
          </cell>
          <cell r="B550" t="str">
            <v>Tartinage bonbons foie gras</v>
          </cell>
          <cell r="C550" t="str">
            <v>Thiriet</v>
          </cell>
          <cell r="D550">
            <v>0</v>
          </cell>
          <cell r="E550">
            <v>7</v>
          </cell>
          <cell r="F550">
            <v>0</v>
          </cell>
        </row>
        <row r="551">
          <cell r="A551" t="str">
            <v>3674t</v>
          </cell>
          <cell r="B551" t="str">
            <v>Tartinage Bouchée à la chair de crabe</v>
          </cell>
          <cell r="C551" t="str">
            <v>Even</v>
          </cell>
          <cell r="D551">
            <v>2</v>
          </cell>
          <cell r="E551">
            <v>9</v>
          </cell>
          <cell r="F551">
            <v>1</v>
          </cell>
        </row>
        <row r="552">
          <cell r="A552" t="str">
            <v>4297t</v>
          </cell>
          <cell r="B552" t="str">
            <v>Tartinage bouchée apéritive au SF</v>
          </cell>
          <cell r="C552" t="str">
            <v>Even</v>
          </cell>
          <cell r="D552">
            <v>2</v>
          </cell>
          <cell r="E552">
            <v>6</v>
          </cell>
          <cell r="F552">
            <v>0</v>
          </cell>
        </row>
        <row r="553">
          <cell r="A553">
            <v>2899</v>
          </cell>
          <cell r="B553" t="str">
            <v>Tartinage cake carottes</v>
          </cell>
          <cell r="C553" t="str">
            <v>Picard</v>
          </cell>
          <cell r="D553">
            <v>2</v>
          </cell>
          <cell r="E553">
            <v>4</v>
          </cell>
          <cell r="F553">
            <v>1</v>
          </cell>
        </row>
        <row r="554">
          <cell r="A554" t="str">
            <v>4384t</v>
          </cell>
          <cell r="B554" t="str">
            <v>tartinage canapé tapistoune</v>
          </cell>
          <cell r="C554" t="str">
            <v>Autret Traiteur</v>
          </cell>
          <cell r="D554">
            <v>3</v>
          </cell>
          <cell r="E554">
            <v>8</v>
          </cell>
          <cell r="F554">
            <v>0</v>
          </cell>
          <cell r="K554">
            <v>1</v>
          </cell>
          <cell r="O554">
            <v>1</v>
          </cell>
          <cell r="U554">
            <v>1</v>
          </cell>
          <cell r="AR554">
            <v>1</v>
          </cell>
          <cell r="CH554">
            <v>7</v>
          </cell>
          <cell r="CO554">
            <v>12</v>
          </cell>
          <cell r="CR554">
            <v>27</v>
          </cell>
          <cell r="CT554">
            <v>2</v>
          </cell>
          <cell r="DG554">
            <v>1</v>
          </cell>
          <cell r="DO554">
            <v>1</v>
          </cell>
          <cell r="DY554">
            <v>2</v>
          </cell>
          <cell r="EG554">
            <v>2</v>
          </cell>
          <cell r="EX554">
            <v>4</v>
          </cell>
          <cell r="FQ554">
            <v>2</v>
          </cell>
          <cell r="FS554">
            <v>3</v>
          </cell>
        </row>
        <row r="555">
          <cell r="A555" t="str">
            <v>1680T</v>
          </cell>
          <cell r="B555" t="str">
            <v>Tartinage canapés</v>
          </cell>
          <cell r="C555" t="str">
            <v>Picard</v>
          </cell>
          <cell r="D555">
            <v>3</v>
          </cell>
          <cell r="E555">
            <v>21</v>
          </cell>
          <cell r="F555">
            <v>1</v>
          </cell>
        </row>
        <row r="556">
          <cell r="A556" t="str">
            <v>3317t</v>
          </cell>
          <cell r="B556" t="str">
            <v>tartinage canapés bistrot</v>
          </cell>
          <cell r="C556" t="str">
            <v>Maximo</v>
          </cell>
        </row>
        <row r="557">
          <cell r="A557" t="str">
            <v>3632t</v>
          </cell>
          <cell r="B557" t="str">
            <v>Tartinage Canapés des régions</v>
          </cell>
          <cell r="C557" t="str">
            <v>Flunch</v>
          </cell>
          <cell r="D557">
            <v>2</v>
          </cell>
          <cell r="E557">
            <v>20</v>
          </cell>
          <cell r="F557">
            <v>0</v>
          </cell>
        </row>
        <row r="558">
          <cell r="A558" t="str">
            <v>3232t</v>
          </cell>
          <cell r="B558" t="str">
            <v>Tartinage canapés prestige</v>
          </cell>
          <cell r="C558" t="str">
            <v>Thiriet</v>
          </cell>
          <cell r="D558">
            <v>2</v>
          </cell>
          <cell r="E558">
            <v>14</v>
          </cell>
          <cell r="F558">
            <v>2</v>
          </cell>
        </row>
        <row r="559">
          <cell r="A559" t="str">
            <v>3673t</v>
          </cell>
          <cell r="B559" t="str">
            <v>Tartinage cheesecake à la tomate</v>
          </cell>
          <cell r="C559" t="str">
            <v>Boncolac</v>
          </cell>
          <cell r="D559">
            <v>0</v>
          </cell>
          <cell r="E559">
            <v>16</v>
          </cell>
          <cell r="F559">
            <v>2</v>
          </cell>
        </row>
        <row r="560">
          <cell r="A560" t="str">
            <v>3791t</v>
          </cell>
          <cell r="B560" t="str">
            <v>tartinage cheesecake saumon</v>
          </cell>
          <cell r="C560" t="str">
            <v>Boncolac</v>
          </cell>
          <cell r="D560">
            <v>2</v>
          </cell>
          <cell r="E560">
            <v>9</v>
          </cell>
          <cell r="F560">
            <v>0</v>
          </cell>
        </row>
        <row r="561">
          <cell r="A561" t="str">
            <v>4078t</v>
          </cell>
          <cell r="B561" t="str">
            <v>Tartinage club sandwich pastrami moutarde comté</v>
          </cell>
          <cell r="C561" t="str">
            <v>Accor</v>
          </cell>
          <cell r="D561">
            <v>1</v>
          </cell>
          <cell r="E561">
            <v>8</v>
          </cell>
          <cell r="F561">
            <v>0</v>
          </cell>
          <cell r="Q561">
            <v>1</v>
          </cell>
          <cell r="BS561">
            <v>1</v>
          </cell>
          <cell r="BU561">
            <v>1</v>
          </cell>
          <cell r="CR561">
            <v>18</v>
          </cell>
          <cell r="CT561">
            <v>3</v>
          </cell>
          <cell r="DC561">
            <v>30</v>
          </cell>
          <cell r="DG561">
            <v>3</v>
          </cell>
          <cell r="DY561">
            <v>1</v>
          </cell>
          <cell r="EW561">
            <v>3</v>
          </cell>
          <cell r="FA561">
            <v>1</v>
          </cell>
          <cell r="FS561">
            <v>10</v>
          </cell>
        </row>
        <row r="562">
          <cell r="A562" t="str">
            <v>3417t</v>
          </cell>
          <cell r="B562" t="str">
            <v>tartinage club sandwich pour délices salés</v>
          </cell>
          <cell r="C562" t="str">
            <v>Flunch</v>
          </cell>
          <cell r="D562">
            <v>0</v>
          </cell>
          <cell r="E562">
            <v>4</v>
          </cell>
          <cell r="F562">
            <v>0</v>
          </cell>
        </row>
        <row r="563">
          <cell r="A563" t="str">
            <v>4212t</v>
          </cell>
          <cell r="B563" t="str">
            <v>Tartinage Crèpes de Bretagne</v>
          </cell>
          <cell r="C563" t="str">
            <v>Flunch</v>
          </cell>
          <cell r="D563">
            <v>1</v>
          </cell>
          <cell r="E563">
            <v>37</v>
          </cell>
          <cell r="F563">
            <v>0</v>
          </cell>
          <cell r="Q563">
            <v>1</v>
          </cell>
          <cell r="AC563">
            <v>1</v>
          </cell>
          <cell r="BU563">
            <v>1</v>
          </cell>
          <cell r="CT563">
            <v>3</v>
          </cell>
          <cell r="DP563">
            <v>1</v>
          </cell>
          <cell r="DS563">
            <v>1</v>
          </cell>
          <cell r="FN563">
            <v>2</v>
          </cell>
          <cell r="FO563">
            <v>2</v>
          </cell>
          <cell r="FS563">
            <v>8</v>
          </cell>
        </row>
        <row r="564">
          <cell r="A564" t="str">
            <v>3844t</v>
          </cell>
          <cell r="B564" t="str">
            <v>tartinage croustillant bloc FG abricot</v>
          </cell>
          <cell r="C564" t="str">
            <v>Pomona</v>
          </cell>
          <cell r="D564">
            <v>1</v>
          </cell>
          <cell r="E564">
            <v>17</v>
          </cell>
          <cell r="F564">
            <v>0</v>
          </cell>
        </row>
        <row r="565">
          <cell r="A565" t="str">
            <v>3837t</v>
          </cell>
          <cell r="B565" t="str">
            <v>tartinage croustillant lingot d'or</v>
          </cell>
          <cell r="C565" t="str">
            <v>Thiriet</v>
          </cell>
          <cell r="D565">
            <v>0</v>
          </cell>
          <cell r="E565">
            <v>12</v>
          </cell>
          <cell r="F565">
            <v>0</v>
          </cell>
        </row>
        <row r="566">
          <cell r="A566" t="str">
            <v>3362t</v>
          </cell>
          <cell r="B566" t="str">
            <v>Tartinage croustillant patate douce panais figue</v>
          </cell>
          <cell r="C566" t="str">
            <v>Picard</v>
          </cell>
          <cell r="D566">
            <v>2</v>
          </cell>
          <cell r="E566">
            <v>10</v>
          </cell>
          <cell r="F566">
            <v>2</v>
          </cell>
        </row>
        <row r="567">
          <cell r="A567" t="str">
            <v>2195t</v>
          </cell>
          <cell r="B567" t="str">
            <v>Tartinage Cubipops</v>
          </cell>
          <cell r="C567" t="str">
            <v>Thiriet</v>
          </cell>
          <cell r="D567">
            <v>4</v>
          </cell>
          <cell r="E567">
            <v>20</v>
          </cell>
          <cell r="F567">
            <v>0</v>
          </cell>
        </row>
        <row r="568">
          <cell r="A568" t="str">
            <v>3483t</v>
          </cell>
          <cell r="B568" t="str">
            <v>Tartinage délice de saumon</v>
          </cell>
          <cell r="C568" t="str">
            <v>Even</v>
          </cell>
        </row>
        <row r="569">
          <cell r="A569" t="str">
            <v>1628T</v>
          </cell>
          <cell r="B569" t="str">
            <v>Tartinage duo foie gras pain épices</v>
          </cell>
          <cell r="C569" t="str">
            <v>Toupargel</v>
          </cell>
          <cell r="D569">
            <v>0</v>
          </cell>
          <cell r="E569">
            <v>13</v>
          </cell>
          <cell r="F569">
            <v>0</v>
          </cell>
        </row>
        <row r="570">
          <cell r="A570" t="str">
            <v>3989t</v>
          </cell>
          <cell r="B570" t="str">
            <v xml:space="preserve">Tartinage duo foie gras pain épices </v>
          </cell>
          <cell r="C570" t="str">
            <v>Maximo</v>
          </cell>
          <cell r="D570">
            <v>0</v>
          </cell>
          <cell r="E570">
            <v>13</v>
          </cell>
          <cell r="F570">
            <v>0</v>
          </cell>
        </row>
        <row r="571">
          <cell r="A571" t="str">
            <v>4215t2</v>
          </cell>
          <cell r="B571" t="str">
            <v>Tartinage duos de courgettes lég du soleil</v>
          </cell>
          <cell r="C571" t="str">
            <v>Picard</v>
          </cell>
          <cell r="E571">
            <v>12</v>
          </cell>
          <cell r="O571">
            <v>2</v>
          </cell>
          <cell r="U571">
            <v>1</v>
          </cell>
          <cell r="AW571">
            <v>1</v>
          </cell>
          <cell r="BW571">
            <v>1</v>
          </cell>
          <cell r="CA571">
            <v>1</v>
          </cell>
          <cell r="CB571">
            <v>50</v>
          </cell>
          <cell r="CQ571">
            <v>2</v>
          </cell>
          <cell r="CR571">
            <v>30</v>
          </cell>
          <cell r="CT571">
            <v>2</v>
          </cell>
          <cell r="DL571">
            <v>1</v>
          </cell>
          <cell r="DO571">
            <v>1</v>
          </cell>
          <cell r="DY571">
            <v>4</v>
          </cell>
          <cell r="EB571">
            <v>2</v>
          </cell>
          <cell r="EG571">
            <v>3</v>
          </cell>
          <cell r="EX571">
            <v>22</v>
          </cell>
          <cell r="FE571">
            <v>2</v>
          </cell>
          <cell r="FN571">
            <v>8</v>
          </cell>
        </row>
        <row r="572">
          <cell r="A572" t="str">
            <v>3962t</v>
          </cell>
          <cell r="B572" t="str">
            <v>tartinage émotions subtiles</v>
          </cell>
          <cell r="C572" t="str">
            <v>Coup de Pâtes</v>
          </cell>
          <cell r="E572">
            <v>20</v>
          </cell>
        </row>
        <row r="573">
          <cell r="A573" t="str">
            <v>4298t</v>
          </cell>
          <cell r="B573" t="str">
            <v>Tartinage entrée base biscuit crème basilic tomate</v>
          </cell>
          <cell r="C573" t="str">
            <v>Even</v>
          </cell>
          <cell r="D573">
            <v>1</v>
          </cell>
          <cell r="E573">
            <v>4</v>
          </cell>
          <cell r="F573">
            <v>0</v>
          </cell>
        </row>
        <row r="574">
          <cell r="A574" t="str">
            <v>3110t</v>
          </cell>
          <cell r="B574" t="str">
            <v>Tartinage entrée froide</v>
          </cell>
          <cell r="C574" t="str">
            <v>Picard</v>
          </cell>
          <cell r="D574">
            <v>3</v>
          </cell>
          <cell r="E574">
            <v>19</v>
          </cell>
          <cell r="F574">
            <v>2</v>
          </cell>
        </row>
        <row r="575">
          <cell r="A575" t="str">
            <v>3193t</v>
          </cell>
          <cell r="B575" t="str">
            <v>Tartinage gourmandise bloc de foie gras cranberries</v>
          </cell>
          <cell r="C575" t="str">
            <v>Pomona</v>
          </cell>
        </row>
        <row r="576">
          <cell r="A576" t="str">
            <v>4216t</v>
          </cell>
          <cell r="B576" t="str">
            <v>Tartinage lingots noix de st jacques</v>
          </cell>
          <cell r="C576" t="str">
            <v>Picard</v>
          </cell>
          <cell r="D576">
            <v>2</v>
          </cell>
          <cell r="E576">
            <v>21</v>
          </cell>
          <cell r="F576">
            <v>2</v>
          </cell>
          <cell r="J576">
            <v>1</v>
          </cell>
          <cell r="K576">
            <v>1</v>
          </cell>
          <cell r="U576">
            <v>1</v>
          </cell>
          <cell r="AW576">
            <v>1</v>
          </cell>
          <cell r="BK576">
            <v>1</v>
          </cell>
        </row>
        <row r="577">
          <cell r="A577" t="str">
            <v>2868t</v>
          </cell>
          <cell r="B577" t="str">
            <v>Tartinage millefeuille artichauts</v>
          </cell>
          <cell r="C577" t="str">
            <v>Even</v>
          </cell>
          <cell r="D577">
            <v>2</v>
          </cell>
          <cell r="E577">
            <v>16</v>
          </cell>
          <cell r="F577">
            <v>2</v>
          </cell>
          <cell r="J577">
            <v>1</v>
          </cell>
          <cell r="K577">
            <v>2</v>
          </cell>
          <cell r="Q577">
            <v>1</v>
          </cell>
          <cell r="U577">
            <v>2</v>
          </cell>
          <cell r="AW577">
            <v>1</v>
          </cell>
          <cell r="BA577">
            <v>1</v>
          </cell>
          <cell r="BU577">
            <v>1</v>
          </cell>
          <cell r="CB577">
            <v>10</v>
          </cell>
          <cell r="CR577">
            <v>50</v>
          </cell>
          <cell r="CT577">
            <v>4</v>
          </cell>
          <cell r="DL577">
            <v>1</v>
          </cell>
          <cell r="DS577">
            <v>2</v>
          </cell>
          <cell r="DY577">
            <v>1</v>
          </cell>
          <cell r="EB577">
            <v>4</v>
          </cell>
          <cell r="EE577">
            <v>1</v>
          </cell>
          <cell r="EG577">
            <v>1</v>
          </cell>
          <cell r="ET577">
            <v>1</v>
          </cell>
          <cell r="EU577">
            <v>2</v>
          </cell>
          <cell r="EX577">
            <v>3</v>
          </cell>
          <cell r="FA577">
            <v>6</v>
          </cell>
          <cell r="FE577">
            <v>2</v>
          </cell>
          <cell r="FN577">
            <v>3</v>
          </cell>
          <cell r="FQ577">
            <v>6</v>
          </cell>
          <cell r="FS577">
            <v>8</v>
          </cell>
        </row>
        <row r="578">
          <cell r="A578" t="str">
            <v>3165T</v>
          </cell>
          <cell r="B578" t="str">
            <v>Tartinage millefeuille artichauts</v>
          </cell>
          <cell r="C578" t="str">
            <v>Maximo</v>
          </cell>
          <cell r="D578">
            <v>2</v>
          </cell>
          <cell r="E578">
            <v>16</v>
          </cell>
          <cell r="F578">
            <v>2</v>
          </cell>
        </row>
        <row r="579">
          <cell r="A579" t="str">
            <v>2840T</v>
          </cell>
          <cell r="B579" t="str">
            <v>Tartinage millefeuille asperge</v>
          </cell>
          <cell r="C579" t="str">
            <v>Picard</v>
          </cell>
          <cell r="D579">
            <v>4</v>
          </cell>
          <cell r="E579">
            <v>8</v>
          </cell>
          <cell r="F579">
            <v>1</v>
          </cell>
        </row>
        <row r="580">
          <cell r="A580" t="str">
            <v>2628t</v>
          </cell>
          <cell r="B580" t="str">
            <v>Tartinage millefeuille carottes</v>
          </cell>
          <cell r="C580" t="str">
            <v>Thiriet</v>
          </cell>
          <cell r="D580">
            <v>0</v>
          </cell>
          <cell r="E580">
            <v>16</v>
          </cell>
          <cell r="F580">
            <v>2</v>
          </cell>
        </row>
        <row r="581">
          <cell r="A581" t="str">
            <v>3397t</v>
          </cell>
          <cell r="B581" t="str">
            <v>Tartinage millefeuille carottes</v>
          </cell>
          <cell r="C581" t="str">
            <v>Class croute/accor</v>
          </cell>
          <cell r="D581">
            <v>0</v>
          </cell>
          <cell r="E581">
            <v>16</v>
          </cell>
          <cell r="F581">
            <v>2</v>
          </cell>
        </row>
        <row r="582">
          <cell r="A582" t="str">
            <v>2698t</v>
          </cell>
          <cell r="B582" t="str">
            <v>Tartinage millefeuille chèvre tomate</v>
          </cell>
          <cell r="C582" t="str">
            <v>Autret</v>
          </cell>
          <cell r="D582">
            <v>2</v>
          </cell>
          <cell r="E582">
            <v>18</v>
          </cell>
          <cell r="F582">
            <v>2</v>
          </cell>
        </row>
        <row r="583">
          <cell r="A583" t="str">
            <v>1982t</v>
          </cell>
          <cell r="B583" t="str">
            <v>Tartinage millefeuille légumes</v>
          </cell>
          <cell r="C583" t="str">
            <v>Coup de Pâtes</v>
          </cell>
          <cell r="D583">
            <v>1</v>
          </cell>
          <cell r="E583">
            <v>8</v>
          </cell>
          <cell r="F583">
            <v>1</v>
          </cell>
          <cell r="Q583">
            <v>1</v>
          </cell>
          <cell r="AO583">
            <v>2</v>
          </cell>
          <cell r="BU583">
            <v>1</v>
          </cell>
          <cell r="CQ583">
            <v>1</v>
          </cell>
          <cell r="CR583">
            <v>8</v>
          </cell>
          <cell r="CT583">
            <v>1</v>
          </cell>
          <cell r="DL583">
            <v>1</v>
          </cell>
          <cell r="DS583">
            <v>1</v>
          </cell>
          <cell r="EG583">
            <v>2</v>
          </cell>
          <cell r="EU583">
            <v>2</v>
          </cell>
          <cell r="EX583">
            <v>12</v>
          </cell>
          <cell r="FA583">
            <v>1</v>
          </cell>
          <cell r="FO583">
            <v>3</v>
          </cell>
          <cell r="FQ583">
            <v>2</v>
          </cell>
        </row>
        <row r="584">
          <cell r="A584" t="str">
            <v>2697t</v>
          </cell>
          <cell r="B584" t="str">
            <v>Tartinage millefeuille saumon artichaut</v>
          </cell>
          <cell r="C584" t="str">
            <v>Servair</v>
          </cell>
        </row>
        <row r="585">
          <cell r="A585" t="str">
            <v>1852t</v>
          </cell>
          <cell r="B585" t="str">
            <v>Tartinage millefeuille saumon fumé</v>
          </cell>
          <cell r="C585" t="str">
            <v>Autret</v>
          </cell>
          <cell r="D585">
            <v>1</v>
          </cell>
          <cell r="E585">
            <v>9</v>
          </cell>
          <cell r="F585">
            <v>1</v>
          </cell>
        </row>
        <row r="586">
          <cell r="A586" t="str">
            <v>2561t</v>
          </cell>
          <cell r="B586" t="str">
            <v>Tartinage millefeuille saumon fumé</v>
          </cell>
          <cell r="C586" t="str">
            <v>Picard</v>
          </cell>
          <cell r="D586">
            <v>2</v>
          </cell>
          <cell r="E586">
            <v>21</v>
          </cell>
          <cell r="F586">
            <v>2</v>
          </cell>
          <cell r="J586">
            <v>1</v>
          </cell>
          <cell r="Q586">
            <v>1</v>
          </cell>
          <cell r="AD586">
            <v>1</v>
          </cell>
          <cell r="AW586">
            <v>1</v>
          </cell>
          <cell r="BB586">
            <v>1</v>
          </cell>
          <cell r="BU586">
            <v>1</v>
          </cell>
          <cell r="CB586">
            <v>20</v>
          </cell>
          <cell r="CF586">
            <v>4</v>
          </cell>
          <cell r="CM586">
            <v>20</v>
          </cell>
          <cell r="CO586">
            <v>40</v>
          </cell>
          <cell r="CR586">
            <v>10</v>
          </cell>
          <cell r="CT586">
            <v>4</v>
          </cell>
          <cell r="DC586">
            <v>30</v>
          </cell>
          <cell r="DL586">
            <v>2</v>
          </cell>
          <cell r="DP586">
            <v>2</v>
          </cell>
          <cell r="DS586">
            <v>4</v>
          </cell>
          <cell r="DY586">
            <v>3</v>
          </cell>
          <cell r="EB586">
            <v>5</v>
          </cell>
          <cell r="EG586">
            <v>4</v>
          </cell>
          <cell r="EU586">
            <v>2</v>
          </cell>
          <cell r="EX586">
            <v>6</v>
          </cell>
          <cell r="FQ586">
            <v>4</v>
          </cell>
        </row>
        <row r="587">
          <cell r="A587" t="str">
            <v>2975t</v>
          </cell>
          <cell r="B587" t="str">
            <v>Tartinage mini croque jambon</v>
          </cell>
          <cell r="C587" t="str">
            <v>Croque gel</v>
          </cell>
        </row>
        <row r="588">
          <cell r="A588" t="str">
            <v>2645t</v>
          </cell>
          <cell r="B588" t="str">
            <v>Tartinage mini croque monsieur</v>
          </cell>
          <cell r="C588" t="str">
            <v>Eismann</v>
          </cell>
          <cell r="D588">
            <v>0</v>
          </cell>
          <cell r="E588">
            <v>18</v>
          </cell>
          <cell r="F588">
            <v>1</v>
          </cell>
        </row>
        <row r="589">
          <cell r="A589" t="str">
            <v>4314t</v>
          </cell>
          <cell r="B589" t="str">
            <v>Tartinage mini lingots</v>
          </cell>
          <cell r="C589" t="str">
            <v>Maximo</v>
          </cell>
          <cell r="D589">
            <v>3</v>
          </cell>
          <cell r="E589">
            <v>16</v>
          </cell>
          <cell r="F589">
            <v>1</v>
          </cell>
          <cell r="K589">
            <v>2</v>
          </cell>
          <cell r="O589">
            <v>1</v>
          </cell>
          <cell r="BU589">
            <v>1</v>
          </cell>
        </row>
        <row r="590">
          <cell r="A590" t="str">
            <v>3799t</v>
          </cell>
          <cell r="B590" t="str">
            <v>Tartinage minis lingots</v>
          </cell>
          <cell r="C590" t="str">
            <v xml:space="preserve">Boncolac </v>
          </cell>
          <cell r="D590">
            <v>3</v>
          </cell>
          <cell r="E590">
            <v>16</v>
          </cell>
          <cell r="F590">
            <v>1</v>
          </cell>
        </row>
        <row r="591">
          <cell r="A591" t="str">
            <v>3809t</v>
          </cell>
          <cell r="B591" t="str">
            <v>Tartinage Opéra crevettes</v>
          </cell>
          <cell r="C591" t="str">
            <v>Davigel</v>
          </cell>
          <cell r="D591">
            <v>4</v>
          </cell>
          <cell r="E591">
            <v>14</v>
          </cell>
          <cell r="F591">
            <v>2</v>
          </cell>
        </row>
        <row r="592">
          <cell r="A592" t="str">
            <v>2204t</v>
          </cell>
          <cell r="B592" t="str">
            <v>Tartinage opéra saumon fumé</v>
          </cell>
          <cell r="C592" t="str">
            <v>Davigel</v>
          </cell>
          <cell r="D592">
            <v>3</v>
          </cell>
          <cell r="E592">
            <v>16</v>
          </cell>
          <cell r="F592">
            <v>1</v>
          </cell>
          <cell r="J592">
            <v>1</v>
          </cell>
          <cell r="K592">
            <v>1</v>
          </cell>
          <cell r="Q592">
            <v>1</v>
          </cell>
          <cell r="U592">
            <v>1</v>
          </cell>
          <cell r="AW592">
            <v>1</v>
          </cell>
          <cell r="BF592">
            <v>1</v>
          </cell>
          <cell r="BU592">
            <v>1</v>
          </cell>
          <cell r="CF592">
            <v>2</v>
          </cell>
          <cell r="CM592">
            <v>10</v>
          </cell>
          <cell r="CR592">
            <v>5</v>
          </cell>
          <cell r="CT592">
            <v>4</v>
          </cell>
          <cell r="DL592">
            <v>2</v>
          </cell>
          <cell r="DP592">
            <v>3</v>
          </cell>
          <cell r="DS592">
            <v>4</v>
          </cell>
          <cell r="EB592">
            <v>3</v>
          </cell>
          <cell r="EG592">
            <v>2</v>
          </cell>
          <cell r="EU592">
            <v>3</v>
          </cell>
          <cell r="EX592">
            <v>13</v>
          </cell>
          <cell r="FE592">
            <v>3</v>
          </cell>
          <cell r="FQ592">
            <v>1</v>
          </cell>
          <cell r="FS592">
            <v>11</v>
          </cell>
        </row>
        <row r="593">
          <cell r="A593" t="str">
            <v>2353t</v>
          </cell>
          <cell r="B593" t="str">
            <v>Tartinage pain surprise</v>
          </cell>
          <cell r="C593" t="str">
            <v>Eismann</v>
          </cell>
        </row>
        <row r="594">
          <cell r="A594" t="str">
            <v>2973t</v>
          </cell>
          <cell r="B594" t="str">
            <v>Tartinage pain surprise</v>
          </cell>
          <cell r="C594" t="str">
            <v>Vandencasteele</v>
          </cell>
          <cell r="D594">
            <v>1</v>
          </cell>
          <cell r="E594">
            <v>5</v>
          </cell>
          <cell r="F594">
            <v>1</v>
          </cell>
        </row>
        <row r="595">
          <cell r="A595" t="str">
            <v>3820t</v>
          </cell>
          <cell r="B595" t="str">
            <v xml:space="preserve">tartinage perle FG </v>
          </cell>
          <cell r="C595" t="str">
            <v>Pomona</v>
          </cell>
          <cell r="D595">
            <v>2</v>
          </cell>
          <cell r="E595">
            <v>11</v>
          </cell>
          <cell r="F595">
            <v>0</v>
          </cell>
        </row>
        <row r="596">
          <cell r="A596" t="str">
            <v>3225T</v>
          </cell>
          <cell r="B596" t="str">
            <v>Tartinage plaque homard st jacques</v>
          </cell>
          <cell r="C596" t="str">
            <v>Autret</v>
          </cell>
        </row>
        <row r="597">
          <cell r="A597">
            <v>2901</v>
          </cell>
          <cell r="B597" t="str">
            <v>Tartinage plaque royale</v>
          </cell>
          <cell r="C597" t="str">
            <v>Picard</v>
          </cell>
          <cell r="D597">
            <v>1</v>
          </cell>
          <cell r="E597">
            <v>5</v>
          </cell>
          <cell r="F597">
            <v>1</v>
          </cell>
        </row>
        <row r="598">
          <cell r="A598" t="str">
            <v>2619T</v>
          </cell>
          <cell r="B598" t="str">
            <v>Tartinage plateau évasion</v>
          </cell>
          <cell r="C598" t="str">
            <v>Coup de Pâtes</v>
          </cell>
          <cell r="D598">
            <v>1</v>
          </cell>
          <cell r="E598">
            <v>4</v>
          </cell>
          <cell r="F598">
            <v>1</v>
          </cell>
          <cell r="K598">
            <v>1</v>
          </cell>
          <cell r="R598">
            <v>1</v>
          </cell>
          <cell r="BX598">
            <v>1</v>
          </cell>
          <cell r="CR598">
            <v>15</v>
          </cell>
          <cell r="CT598">
            <v>2</v>
          </cell>
          <cell r="DL598">
            <v>1</v>
          </cell>
          <cell r="DP598">
            <v>5</v>
          </cell>
          <cell r="EG598">
            <v>1</v>
          </cell>
          <cell r="EX598">
            <v>10</v>
          </cell>
          <cell r="FE598">
            <v>2</v>
          </cell>
          <cell r="FO598">
            <v>1</v>
          </cell>
          <cell r="FQ598">
            <v>1</v>
          </cell>
          <cell r="FS598">
            <v>4</v>
          </cell>
        </row>
        <row r="599">
          <cell r="A599" t="str">
            <v>3675t</v>
          </cell>
          <cell r="B599" t="str">
            <v>Tartinage Plateau saveurs gourmandes</v>
          </cell>
          <cell r="C599" t="str">
            <v>Flunch</v>
          </cell>
          <cell r="D599">
            <v>3</v>
          </cell>
          <cell r="E599">
            <v>20</v>
          </cell>
          <cell r="F599">
            <v>0</v>
          </cell>
          <cell r="J599">
            <v>1</v>
          </cell>
          <cell r="K599">
            <v>1</v>
          </cell>
          <cell r="Q599">
            <v>1</v>
          </cell>
          <cell r="U599">
            <v>1</v>
          </cell>
          <cell r="BU599">
            <v>1</v>
          </cell>
          <cell r="CB599">
            <v>56</v>
          </cell>
          <cell r="CR599">
            <v>20</v>
          </cell>
          <cell r="CT599">
            <v>4</v>
          </cell>
          <cell r="DL599">
            <v>3</v>
          </cell>
          <cell r="DP599">
            <v>1</v>
          </cell>
          <cell r="DY599">
            <v>1</v>
          </cell>
          <cell r="EB599">
            <v>9</v>
          </cell>
          <cell r="EG599">
            <v>4</v>
          </cell>
          <cell r="EU599">
            <v>6</v>
          </cell>
          <cell r="EX599">
            <v>10</v>
          </cell>
          <cell r="FN599">
            <v>10</v>
          </cell>
          <cell r="FO599">
            <v>2</v>
          </cell>
          <cell r="FS599">
            <v>12</v>
          </cell>
        </row>
        <row r="600">
          <cell r="A600" t="str">
            <v>3929t</v>
          </cell>
          <cell r="B600" t="str">
            <v>Tartinage Plateau saveurs gourmandes</v>
          </cell>
          <cell r="C600" t="str">
            <v>Argel</v>
          </cell>
          <cell r="D600">
            <v>3</v>
          </cell>
          <cell r="E600">
            <v>20</v>
          </cell>
          <cell r="F600">
            <v>0</v>
          </cell>
        </row>
        <row r="601">
          <cell r="A601" t="str">
            <v>1501t</v>
          </cell>
          <cell r="B601" t="str">
            <v>Tartinage plateaux tentations</v>
          </cell>
          <cell r="C601" t="str">
            <v>Coup de Pâtes</v>
          </cell>
          <cell r="D601">
            <v>1</v>
          </cell>
          <cell r="E601">
            <v>9</v>
          </cell>
          <cell r="F601">
            <v>0</v>
          </cell>
          <cell r="K601">
            <v>1</v>
          </cell>
          <cell r="O601">
            <v>2</v>
          </cell>
          <cell r="BW601">
            <v>1</v>
          </cell>
          <cell r="CB601">
            <v>10</v>
          </cell>
          <cell r="CR601">
            <v>8</v>
          </cell>
          <cell r="CT601">
            <v>2</v>
          </cell>
          <cell r="DL601">
            <v>1</v>
          </cell>
          <cell r="DP601">
            <v>2</v>
          </cell>
          <cell r="DS601">
            <v>2</v>
          </cell>
          <cell r="DY601">
            <v>1</v>
          </cell>
          <cell r="EB601">
            <v>1</v>
          </cell>
          <cell r="EG601">
            <v>2</v>
          </cell>
          <cell r="ET601">
            <v>1</v>
          </cell>
          <cell r="EU601">
            <v>5</v>
          </cell>
          <cell r="EX601">
            <v>4</v>
          </cell>
          <cell r="FN601">
            <v>4</v>
          </cell>
          <cell r="FQ601">
            <v>2</v>
          </cell>
          <cell r="FS601">
            <v>2</v>
          </cell>
        </row>
        <row r="602">
          <cell r="A602" t="str">
            <v>2620t</v>
          </cell>
          <cell r="B602" t="str">
            <v>Tartinage plateaux terroir</v>
          </cell>
          <cell r="C602" t="str">
            <v>Coup de Pâtes</v>
          </cell>
          <cell r="D602">
            <v>3</v>
          </cell>
          <cell r="E602">
            <v>26</v>
          </cell>
          <cell r="F602">
            <v>2</v>
          </cell>
        </row>
        <row r="603">
          <cell r="A603" t="str">
            <v>3239t</v>
          </cell>
          <cell r="B603" t="str">
            <v>Tartinage pressé de crevettes</v>
          </cell>
          <cell r="C603" t="str">
            <v>Thiriet</v>
          </cell>
          <cell r="D603">
            <v>2</v>
          </cell>
          <cell r="E603">
            <v>12</v>
          </cell>
          <cell r="F603">
            <v>2</v>
          </cell>
          <cell r="Q603">
            <v>1</v>
          </cell>
          <cell r="AC603">
            <v>1</v>
          </cell>
          <cell r="BU603">
            <v>1</v>
          </cell>
          <cell r="CT603">
            <v>3</v>
          </cell>
          <cell r="DP603">
            <v>1</v>
          </cell>
          <cell r="DS603">
            <v>1</v>
          </cell>
          <cell r="FN603">
            <v>2</v>
          </cell>
          <cell r="FO603">
            <v>2</v>
          </cell>
          <cell r="FS603">
            <v>8</v>
          </cell>
        </row>
        <row r="604">
          <cell r="A604" t="str">
            <v>3142t</v>
          </cell>
          <cell r="B604" t="str">
            <v>Tartinage pressé légumes</v>
          </cell>
          <cell r="C604" t="str">
            <v>Thiriet</v>
          </cell>
          <cell r="D604">
            <v>1</v>
          </cell>
          <cell r="E604">
            <v>8</v>
          </cell>
          <cell r="F604">
            <v>2</v>
          </cell>
        </row>
        <row r="605">
          <cell r="A605" t="str">
            <v>4194t</v>
          </cell>
          <cell r="B605" t="str">
            <v>Tartinage pressés saumon gravelax</v>
          </cell>
          <cell r="C605" t="str">
            <v>Thiriet</v>
          </cell>
          <cell r="E605">
            <v>19</v>
          </cell>
        </row>
        <row r="606">
          <cell r="A606">
            <v>280</v>
          </cell>
          <cell r="B606" t="str">
            <v>Tartinage pyramide de chevre</v>
          </cell>
          <cell r="C606" t="str">
            <v>Coup de Pâtes</v>
          </cell>
        </row>
        <row r="607">
          <cell r="A607" t="str">
            <v>3811t</v>
          </cell>
          <cell r="B607" t="str">
            <v>Tartinage Révélation des saveurs</v>
          </cell>
          <cell r="C607" t="str">
            <v>Flunch</v>
          </cell>
        </row>
        <row r="608">
          <cell r="A608" t="str">
            <v>3990t</v>
          </cell>
          <cell r="B608" t="str">
            <v xml:space="preserve">Tartinage Roll sandwich </v>
          </cell>
          <cell r="C608" t="str">
            <v>Flunch</v>
          </cell>
          <cell r="D608">
            <v>2</v>
          </cell>
          <cell r="E608">
            <v>37</v>
          </cell>
          <cell r="F608">
            <v>0</v>
          </cell>
        </row>
        <row r="609">
          <cell r="A609" t="str">
            <v>2263t</v>
          </cell>
          <cell r="B609" t="str">
            <v>Tartinage tiramisu salé</v>
          </cell>
          <cell r="C609" t="str">
            <v>Accor</v>
          </cell>
          <cell r="D609">
            <v>2</v>
          </cell>
          <cell r="E609">
            <v>11</v>
          </cell>
          <cell r="F609">
            <v>0</v>
          </cell>
        </row>
        <row r="610">
          <cell r="A610" t="str">
            <v>3822t</v>
          </cell>
          <cell r="B610" t="str">
            <v>tartinage Tomate mozzarella</v>
          </cell>
          <cell r="C610" t="str">
            <v>Flunch</v>
          </cell>
          <cell r="D610">
            <v>0</v>
          </cell>
          <cell r="E610">
            <v>16</v>
          </cell>
          <cell r="F610">
            <v>0</v>
          </cell>
        </row>
        <row r="611">
          <cell r="A611" t="str">
            <v>2003t</v>
          </cell>
          <cell r="B611" t="str">
            <v>Tartinage Wraps</v>
          </cell>
          <cell r="C611" t="str">
            <v>Picard</v>
          </cell>
          <cell r="D611">
            <v>2</v>
          </cell>
          <cell r="E611">
            <v>37</v>
          </cell>
          <cell r="F611">
            <v>0</v>
          </cell>
          <cell r="K611">
            <v>1</v>
          </cell>
          <cell r="O611">
            <v>2</v>
          </cell>
          <cell r="U611">
            <v>1</v>
          </cell>
          <cell r="AC611">
            <v>1</v>
          </cell>
          <cell r="AD611">
            <v>1</v>
          </cell>
          <cell r="AI611">
            <v>1</v>
          </cell>
          <cell r="AW611">
            <v>1</v>
          </cell>
          <cell r="BB611">
            <v>2</v>
          </cell>
          <cell r="BO611">
            <v>1</v>
          </cell>
          <cell r="CR611">
            <v>50</v>
          </cell>
          <cell r="CT611">
            <v>7</v>
          </cell>
          <cell r="DL611">
            <v>1</v>
          </cell>
          <cell r="DS611">
            <v>3</v>
          </cell>
          <cell r="EB611">
            <v>1</v>
          </cell>
          <cell r="EG611">
            <v>2</v>
          </cell>
          <cell r="EX611">
            <v>3</v>
          </cell>
        </row>
        <row r="612">
          <cell r="A612" t="str">
            <v>2116T</v>
          </cell>
          <cell r="B612" t="str">
            <v>Tartinage wraps</v>
          </cell>
          <cell r="C612" t="str">
            <v>Accor</v>
          </cell>
          <cell r="D612">
            <v>1</v>
          </cell>
          <cell r="E612">
            <v>36</v>
          </cell>
          <cell r="F612">
            <v>0</v>
          </cell>
          <cell r="K612">
            <v>1</v>
          </cell>
          <cell r="O612">
            <v>1</v>
          </cell>
          <cell r="R612">
            <v>2</v>
          </cell>
          <cell r="U612">
            <v>1</v>
          </cell>
          <cell r="AC612">
            <v>1</v>
          </cell>
          <cell r="AD612">
            <v>1</v>
          </cell>
          <cell r="AI612">
            <v>1</v>
          </cell>
          <cell r="AW612">
            <v>1</v>
          </cell>
          <cell r="BB612">
            <v>1</v>
          </cell>
          <cell r="BO612">
            <v>1</v>
          </cell>
          <cell r="CR612">
            <v>50</v>
          </cell>
          <cell r="CT612">
            <v>7</v>
          </cell>
          <cell r="DL612">
            <v>1</v>
          </cell>
          <cell r="DS612">
            <v>3</v>
          </cell>
          <cell r="EB612">
            <v>1</v>
          </cell>
          <cell r="EG612">
            <v>2</v>
          </cell>
          <cell r="EX612">
            <v>3</v>
          </cell>
        </row>
        <row r="613">
          <cell r="A613" t="str">
            <v>3931t</v>
          </cell>
          <cell r="B613" t="str">
            <v>Tartinage Wraps</v>
          </cell>
          <cell r="C613" t="str">
            <v>Brake</v>
          </cell>
          <cell r="D613">
            <v>2</v>
          </cell>
          <cell r="E613">
            <v>37</v>
          </cell>
          <cell r="F613">
            <v>0</v>
          </cell>
          <cell r="K613">
            <v>1</v>
          </cell>
          <cell r="U613">
            <v>1</v>
          </cell>
          <cell r="AC613">
            <v>1</v>
          </cell>
          <cell r="AI613">
            <v>1</v>
          </cell>
          <cell r="AW613">
            <v>1</v>
          </cell>
          <cell r="BO613">
            <v>1</v>
          </cell>
          <cell r="CR613">
            <v>50</v>
          </cell>
          <cell r="CT613">
            <v>7</v>
          </cell>
          <cell r="DL613">
            <v>1</v>
          </cell>
          <cell r="DS613">
            <v>3</v>
          </cell>
          <cell r="EB613">
            <v>1</v>
          </cell>
          <cell r="EG613">
            <v>2</v>
          </cell>
          <cell r="EX613">
            <v>3</v>
          </cell>
        </row>
        <row r="614">
          <cell r="A614" t="str">
            <v>3237t</v>
          </cell>
          <cell r="B614" t="str">
            <v>Tartinage Wraps</v>
          </cell>
          <cell r="C614" t="str">
            <v>Sans étiquette</v>
          </cell>
          <cell r="D614">
            <v>2</v>
          </cell>
          <cell r="E614">
            <v>37</v>
          </cell>
          <cell r="F614">
            <v>0</v>
          </cell>
          <cell r="K614">
            <v>1</v>
          </cell>
          <cell r="O614">
            <v>2</v>
          </cell>
          <cell r="U614">
            <v>1</v>
          </cell>
          <cell r="AC614">
            <v>1</v>
          </cell>
          <cell r="AI614">
            <v>1</v>
          </cell>
          <cell r="AW614">
            <v>1</v>
          </cell>
          <cell r="BO614">
            <v>1</v>
          </cell>
          <cell r="CR614">
            <v>50</v>
          </cell>
          <cell r="CT614">
            <v>7</v>
          </cell>
          <cell r="DL614">
            <v>1</v>
          </cell>
          <cell r="DS614">
            <v>3</v>
          </cell>
          <cell r="EB614">
            <v>1</v>
          </cell>
          <cell r="EG614">
            <v>2</v>
          </cell>
          <cell r="EX614">
            <v>3</v>
          </cell>
        </row>
        <row r="615">
          <cell r="A615" t="str">
            <v>3196t</v>
          </cell>
          <cell r="B615" t="str">
            <v xml:space="preserve">Tartinage wraps </v>
          </cell>
          <cell r="C615" t="str">
            <v>Flunch</v>
          </cell>
          <cell r="D615">
            <v>2</v>
          </cell>
          <cell r="E615">
            <v>35</v>
          </cell>
          <cell r="F615">
            <v>1</v>
          </cell>
          <cell r="K615">
            <v>1</v>
          </cell>
          <cell r="U615">
            <v>1</v>
          </cell>
          <cell r="AW615">
            <v>1</v>
          </cell>
          <cell r="BS615">
            <v>1</v>
          </cell>
          <cell r="CB615">
            <v>24</v>
          </cell>
          <cell r="CM615">
            <v>20</v>
          </cell>
          <cell r="CT615">
            <v>4</v>
          </cell>
          <cell r="DL615">
            <v>2</v>
          </cell>
          <cell r="DP615">
            <v>1</v>
          </cell>
          <cell r="DR615">
            <v>2</v>
          </cell>
          <cell r="DS615">
            <v>3</v>
          </cell>
          <cell r="EB615">
            <v>2</v>
          </cell>
          <cell r="EG615">
            <v>2</v>
          </cell>
          <cell r="EU615">
            <v>2</v>
          </cell>
          <cell r="EX615">
            <v>15</v>
          </cell>
          <cell r="FE615">
            <v>2</v>
          </cell>
          <cell r="FN615">
            <v>8</v>
          </cell>
          <cell r="FO615">
            <v>2</v>
          </cell>
          <cell r="FQ615">
            <v>6</v>
          </cell>
          <cell r="FS615">
            <v>8</v>
          </cell>
        </row>
        <row r="616">
          <cell r="A616" t="str">
            <v>3224t</v>
          </cell>
          <cell r="B616" t="str">
            <v xml:space="preserve">Tartinage wraps </v>
          </cell>
          <cell r="C616" t="str">
            <v>Boncolac</v>
          </cell>
          <cell r="D616">
            <v>1</v>
          </cell>
          <cell r="E616">
            <v>37</v>
          </cell>
          <cell r="F616">
            <v>0</v>
          </cell>
        </row>
        <row r="617">
          <cell r="A617" t="str">
            <v>1850T</v>
          </cell>
          <cell r="B617" t="str">
            <v>Tartinage16 minis lingots</v>
          </cell>
          <cell r="C617" t="str">
            <v>Thiriet</v>
          </cell>
          <cell r="D617">
            <v>3</v>
          </cell>
          <cell r="E617">
            <v>16</v>
          </cell>
          <cell r="F617">
            <v>1</v>
          </cell>
        </row>
        <row r="618">
          <cell r="A618">
            <v>3705</v>
          </cell>
          <cell r="B618" t="str">
            <v>Tartine à l'espagnole</v>
          </cell>
          <cell r="C618" t="str">
            <v>Accor</v>
          </cell>
          <cell r="D618">
            <v>3</v>
          </cell>
          <cell r="E618">
            <v>22</v>
          </cell>
          <cell r="F618">
            <v>4</v>
          </cell>
        </row>
        <row r="619">
          <cell r="A619">
            <v>3399</v>
          </cell>
          <cell r="B619" t="str">
            <v>Tartine aux épinards et aux 2 saumons</v>
          </cell>
          <cell r="C619" t="str">
            <v>Accor</v>
          </cell>
        </row>
        <row r="620">
          <cell r="A620">
            <v>3393</v>
          </cell>
          <cell r="B620" t="str">
            <v>Tartine fromage chevre</v>
          </cell>
          <cell r="C620" t="str">
            <v>Accor</v>
          </cell>
          <cell r="D620">
            <v>1</v>
          </cell>
          <cell r="E620">
            <v>16</v>
          </cell>
          <cell r="F620">
            <v>6</v>
          </cell>
        </row>
        <row r="621">
          <cell r="A621">
            <v>3398</v>
          </cell>
          <cell r="B621" t="str">
            <v>Tartine savoyarde reblochon</v>
          </cell>
          <cell r="C621" t="str">
            <v>Accor</v>
          </cell>
        </row>
        <row r="622">
          <cell r="A622">
            <v>2268</v>
          </cell>
          <cell r="B622" t="str">
            <v>Terra cotta crevette</v>
          </cell>
          <cell r="C622" t="str">
            <v>Eismann</v>
          </cell>
          <cell r="D622">
            <v>2</v>
          </cell>
          <cell r="E622">
            <v>11</v>
          </cell>
          <cell r="F622">
            <v>10</v>
          </cell>
        </row>
        <row r="623">
          <cell r="A623">
            <v>2263</v>
          </cell>
          <cell r="B623" t="str">
            <v>Tiramisu salé</v>
          </cell>
          <cell r="C623" t="str">
            <v>Accor</v>
          </cell>
        </row>
        <row r="624">
          <cell r="A624">
            <v>3743</v>
          </cell>
          <cell r="B624" t="str">
            <v>Tomate mozzarelle revisitée</v>
          </cell>
          <cell r="C624" t="str">
            <v>Accor</v>
          </cell>
          <cell r="D624">
            <v>3</v>
          </cell>
          <cell r="E624">
            <v>13</v>
          </cell>
          <cell r="F624">
            <v>3</v>
          </cell>
        </row>
        <row r="625">
          <cell r="A625">
            <v>145</v>
          </cell>
          <cell r="B625" t="str">
            <v>Tournedos</v>
          </cell>
          <cell r="C625" t="str">
            <v>Eismann</v>
          </cell>
        </row>
        <row r="626">
          <cell r="A626" t="str">
            <v>2250t</v>
          </cell>
          <cell r="B626" t="str">
            <v>Tranchage petit roulé foie gras</v>
          </cell>
          <cell r="C626" t="str">
            <v>Picard</v>
          </cell>
          <cell r="D626">
            <v>1</v>
          </cell>
          <cell r="E626">
            <v>18</v>
          </cell>
          <cell r="F626">
            <v>6</v>
          </cell>
        </row>
        <row r="627">
          <cell r="A627">
            <v>1311</v>
          </cell>
          <cell r="B627" t="str">
            <v>Trilogie océane festive</v>
          </cell>
          <cell r="C627" t="str">
            <v>Eismann</v>
          </cell>
        </row>
        <row r="628">
          <cell r="A628">
            <v>2871</v>
          </cell>
          <cell r="B628" t="str">
            <v>Trio de mises en bouche</v>
          </cell>
          <cell r="C628" t="str">
            <v>Coup de Pâtes</v>
          </cell>
          <cell r="D628">
            <v>3</v>
          </cell>
          <cell r="E628">
            <v>22</v>
          </cell>
          <cell r="F628">
            <v>4</v>
          </cell>
          <cell r="J628">
            <v>1</v>
          </cell>
          <cell r="K628">
            <v>1</v>
          </cell>
          <cell r="N628">
            <v>1</v>
          </cell>
          <cell r="O628">
            <v>1</v>
          </cell>
          <cell r="R628">
            <v>1</v>
          </cell>
          <cell r="U628">
            <v>1</v>
          </cell>
          <cell r="AS628">
            <v>1</v>
          </cell>
          <cell r="AW628">
            <v>1</v>
          </cell>
          <cell r="CB628">
            <v>18</v>
          </cell>
          <cell r="CM628">
            <v>14</v>
          </cell>
          <cell r="CR628">
            <v>59</v>
          </cell>
          <cell r="CT628">
            <v>8</v>
          </cell>
          <cell r="DL628">
            <v>2</v>
          </cell>
          <cell r="DP628">
            <v>1</v>
          </cell>
          <cell r="DS628">
            <v>6</v>
          </cell>
          <cell r="DT628">
            <v>6</v>
          </cell>
          <cell r="EB628">
            <v>10</v>
          </cell>
          <cell r="EG628">
            <v>6</v>
          </cell>
          <cell r="ET628">
            <v>2</v>
          </cell>
          <cell r="EU628">
            <v>5</v>
          </cell>
          <cell r="EX628">
            <v>32</v>
          </cell>
          <cell r="FA628">
            <v>3</v>
          </cell>
          <cell r="FE628">
            <v>7</v>
          </cell>
          <cell r="FG628">
            <v>3</v>
          </cell>
          <cell r="FN628">
            <v>4</v>
          </cell>
          <cell r="FO628">
            <v>7</v>
          </cell>
          <cell r="FQ628">
            <v>1</v>
          </cell>
        </row>
        <row r="629">
          <cell r="A629">
            <v>2228</v>
          </cell>
          <cell r="B629" t="str">
            <v>Verrines salées</v>
          </cell>
          <cell r="C629" t="str">
            <v>Flunch</v>
          </cell>
          <cell r="D629">
            <v>3</v>
          </cell>
          <cell r="E629">
            <v>31</v>
          </cell>
          <cell r="F629">
            <v>8</v>
          </cell>
        </row>
        <row r="630">
          <cell r="A630">
            <v>3813</v>
          </cell>
          <cell r="B630" t="str">
            <v>Verrines salées 4 parfums Paul</v>
          </cell>
          <cell r="C630" t="str">
            <v>Holder</v>
          </cell>
          <cell r="D630">
            <v>4</v>
          </cell>
          <cell r="E630">
            <v>26</v>
          </cell>
          <cell r="F630">
            <v>5</v>
          </cell>
        </row>
        <row r="631">
          <cell r="A631">
            <v>2311</v>
          </cell>
          <cell r="B631" t="str">
            <v>Vinaigre gingembre</v>
          </cell>
          <cell r="C631" t="str">
            <v>Picard</v>
          </cell>
          <cell r="D631">
            <v>1</v>
          </cell>
          <cell r="E631">
            <v>0</v>
          </cell>
          <cell r="F631">
            <v>0</v>
          </cell>
          <cell r="AV631">
            <v>1</v>
          </cell>
          <cell r="BD631">
            <v>1</v>
          </cell>
          <cell r="BH631">
            <v>1</v>
          </cell>
          <cell r="BL631">
            <v>1</v>
          </cell>
          <cell r="CM631">
            <v>3</v>
          </cell>
          <cell r="CT631">
            <v>1</v>
          </cell>
          <cell r="DL631">
            <v>1</v>
          </cell>
          <cell r="EG631">
            <v>1</v>
          </cell>
          <cell r="EU631">
            <v>3</v>
          </cell>
          <cell r="FO631">
            <v>1</v>
          </cell>
          <cell r="FQ631">
            <v>3</v>
          </cell>
        </row>
        <row r="632">
          <cell r="A632">
            <v>3146</v>
          </cell>
          <cell r="B632" t="str">
            <v>Vitello tonato</v>
          </cell>
          <cell r="C632" t="str">
            <v>Accor</v>
          </cell>
          <cell r="D632">
            <v>1</v>
          </cell>
          <cell r="E632">
            <v>8</v>
          </cell>
          <cell r="F632">
            <v>4</v>
          </cell>
        </row>
        <row r="633">
          <cell r="A633">
            <v>3951</v>
          </cell>
          <cell r="B633" t="str">
            <v>welsh rarebit</v>
          </cell>
          <cell r="C633" t="str">
            <v>Accor</v>
          </cell>
        </row>
        <row r="634">
          <cell r="B634" t="str">
            <v>Sciage dos de cabillaud</v>
          </cell>
          <cell r="C634" t="str">
            <v>Picard</v>
          </cell>
          <cell r="BM634">
            <v>3</v>
          </cell>
        </row>
        <row r="635">
          <cell r="A635">
            <v>4458</v>
          </cell>
          <cell r="B635" t="str">
            <v>Tartare de dorade</v>
          </cell>
          <cell r="C635" t="str">
            <v>Il ristaurante</v>
          </cell>
          <cell r="D635">
            <v>1</v>
          </cell>
          <cell r="E635">
            <v>7</v>
          </cell>
          <cell r="F635">
            <v>3</v>
          </cell>
          <cell r="R635">
            <v>1</v>
          </cell>
          <cell r="AS635">
            <v>1</v>
          </cell>
          <cell r="AW635">
            <v>1</v>
          </cell>
          <cell r="AY635">
            <v>1</v>
          </cell>
          <cell r="BW635">
            <v>1</v>
          </cell>
          <cell r="CB635">
            <v>15</v>
          </cell>
          <cell r="CQ635">
            <v>1</v>
          </cell>
          <cell r="CR635">
            <v>32</v>
          </cell>
          <cell r="CT635">
            <v>1</v>
          </cell>
          <cell r="DO635">
            <v>1</v>
          </cell>
          <cell r="DT635">
            <v>4</v>
          </cell>
          <cell r="DZ635">
            <v>1</v>
          </cell>
          <cell r="EB635">
            <v>1</v>
          </cell>
          <cell r="EG635">
            <v>1</v>
          </cell>
          <cell r="EU635">
            <v>1</v>
          </cell>
          <cell r="EX635">
            <v>4</v>
          </cell>
          <cell r="FO635">
            <v>1</v>
          </cell>
        </row>
        <row r="636">
          <cell r="A636">
            <v>2311</v>
          </cell>
          <cell r="B636" t="str">
            <v>Vinaigre de gingembre</v>
          </cell>
        </row>
        <row r="637">
          <cell r="B637" t="str">
            <v>Sauce porto</v>
          </cell>
          <cell r="C637" t="str">
            <v>Thiriet</v>
          </cell>
        </row>
        <row r="638">
          <cell r="B638" t="str">
            <v>Cuisson du saumon</v>
          </cell>
          <cell r="C638" t="str">
            <v>Flunch</v>
          </cell>
        </row>
        <row r="639">
          <cell r="B639" t="str">
            <v>Torréfaction des amandes</v>
          </cell>
          <cell r="C639" t="str">
            <v>Picard</v>
          </cell>
        </row>
        <row r="640">
          <cell r="B640" t="str">
            <v>Chutney poire vin</v>
          </cell>
          <cell r="C640" t="str">
            <v>Leader Price</v>
          </cell>
        </row>
        <row r="641">
          <cell r="A641">
            <v>4308</v>
          </cell>
          <cell r="B641" t="str">
            <v>6 verrines salées apéritives</v>
          </cell>
          <cell r="C641" t="str">
            <v>Leader Price</v>
          </cell>
          <cell r="D641">
            <v>3</v>
          </cell>
          <cell r="E641">
            <v>25</v>
          </cell>
          <cell r="F641">
            <v>5</v>
          </cell>
        </row>
        <row r="642">
          <cell r="A642">
            <v>4434</v>
          </cell>
          <cell r="B642" t="str">
            <v>Sablé</v>
          </cell>
          <cell r="C642" t="str">
            <v>Tesco</v>
          </cell>
          <cell r="D642">
            <v>2</v>
          </cell>
        </row>
        <row r="643">
          <cell r="A643" t="str">
            <v>4339t</v>
          </cell>
          <cell r="B643" t="str">
            <v>Tartinage 12 canapés mascarpone parmesan</v>
          </cell>
          <cell r="C643" t="str">
            <v>Tesco</v>
          </cell>
          <cell r="D643">
            <v>2</v>
          </cell>
          <cell r="E643">
            <v>13</v>
          </cell>
          <cell r="F643">
            <v>0</v>
          </cell>
        </row>
        <row r="644">
          <cell r="A644">
            <v>4386</v>
          </cell>
          <cell r="B644" t="str">
            <v>9 blinis SF</v>
          </cell>
          <cell r="C644" t="str">
            <v>Tesco</v>
          </cell>
          <cell r="D644">
            <v>3</v>
          </cell>
          <cell r="E644">
            <v>29</v>
          </cell>
          <cell r="F644">
            <v>5</v>
          </cell>
        </row>
        <row r="645">
          <cell r="B645" t="str">
            <v>Tagliatelles de courgettes et carottes</v>
          </cell>
          <cell r="C645" t="str">
            <v>CdP</v>
          </cell>
          <cell r="D645">
            <v>5</v>
          </cell>
        </row>
        <row r="646">
          <cell r="A646" t="str">
            <v>4339s</v>
          </cell>
          <cell r="B646" t="str">
            <v>Sciage 12 canapés mascarpone parmesan</v>
          </cell>
          <cell r="C646" t="str">
            <v>Tesco</v>
          </cell>
          <cell r="D646">
            <v>2</v>
          </cell>
          <cell r="E646">
            <v>17</v>
          </cell>
          <cell r="F646">
            <v>8</v>
          </cell>
        </row>
        <row r="647">
          <cell r="A647">
            <v>4077</v>
          </cell>
          <cell r="B647" t="str">
            <v>mini tartelettes garnies</v>
          </cell>
          <cell r="C647" t="str">
            <v>CdP</v>
          </cell>
        </row>
        <row r="648">
          <cell r="A648">
            <v>4176</v>
          </cell>
          <cell r="B648" t="str">
            <v>2 Tartares de saumon</v>
          </cell>
          <cell r="C648" t="str">
            <v>Intermarché</v>
          </cell>
          <cell r="D648">
            <v>4</v>
          </cell>
          <cell r="E648">
            <v>14</v>
          </cell>
          <cell r="F648">
            <v>4</v>
          </cell>
          <cell r="R648">
            <v>1</v>
          </cell>
          <cell r="AG648">
            <v>1</v>
          </cell>
          <cell r="AS648">
            <v>1</v>
          </cell>
          <cell r="AW648">
            <v>1</v>
          </cell>
          <cell r="AY648">
            <v>1</v>
          </cell>
          <cell r="BV648">
            <v>1</v>
          </cell>
          <cell r="CF648">
            <v>15</v>
          </cell>
          <cell r="CM648">
            <v>10</v>
          </cell>
          <cell r="CQ648">
            <v>2</v>
          </cell>
          <cell r="CR648">
            <v>40</v>
          </cell>
          <cell r="CT648">
            <v>8</v>
          </cell>
          <cell r="DZ648">
            <v>1</v>
          </cell>
          <cell r="EB648">
            <v>4</v>
          </cell>
          <cell r="EG648">
            <v>1</v>
          </cell>
          <cell r="EU648">
            <v>2</v>
          </cell>
          <cell r="EX648">
            <v>3</v>
          </cell>
          <cell r="FO648">
            <v>1</v>
          </cell>
        </row>
        <row r="649">
          <cell r="A649" t="str">
            <v>4428t2</v>
          </cell>
          <cell r="B649" t="str">
            <v>Tartinage duos de courgettes lég du soleil</v>
          </cell>
          <cell r="C649" t="str">
            <v>Class Croute</v>
          </cell>
          <cell r="E649">
            <v>10</v>
          </cell>
          <cell r="U649">
            <v>1</v>
          </cell>
          <cell r="AW649">
            <v>1</v>
          </cell>
          <cell r="BL649">
            <v>1</v>
          </cell>
          <cell r="BW649">
            <v>1</v>
          </cell>
          <cell r="CA649">
            <v>1</v>
          </cell>
          <cell r="CB649">
            <v>10</v>
          </cell>
          <cell r="CQ649">
            <v>1</v>
          </cell>
          <cell r="CR649">
            <v>10</v>
          </cell>
          <cell r="CT649">
            <v>2</v>
          </cell>
          <cell r="DS649">
            <v>1</v>
          </cell>
          <cell r="FS649">
            <v>2</v>
          </cell>
        </row>
        <row r="650">
          <cell r="A650" t="str">
            <v>4428t1</v>
          </cell>
          <cell r="B650" t="str">
            <v>Flan pour duo de courgettes</v>
          </cell>
          <cell r="C650" t="str">
            <v>Class Croute</v>
          </cell>
          <cell r="E650">
            <v>4</v>
          </cell>
          <cell r="AM650">
            <v>1</v>
          </cell>
          <cell r="AP650">
            <v>1</v>
          </cell>
          <cell r="AS650">
            <v>1</v>
          </cell>
          <cell r="BU650">
            <v>1</v>
          </cell>
          <cell r="CR650">
            <v>10</v>
          </cell>
          <cell r="CT650">
            <v>2</v>
          </cell>
          <cell r="DL650">
            <v>1</v>
          </cell>
          <cell r="DS650">
            <v>2</v>
          </cell>
          <cell r="EG650">
            <v>1</v>
          </cell>
          <cell r="EU650">
            <v>4</v>
          </cell>
          <cell r="EX650">
            <v>14</v>
          </cell>
          <cell r="FG650">
            <v>1</v>
          </cell>
          <cell r="FN650">
            <v>4</v>
          </cell>
        </row>
        <row r="651">
          <cell r="A651" t="str">
            <v>4428s</v>
          </cell>
          <cell r="B651" t="str">
            <v>Sciage 2 duos de courgettes lég du soleil</v>
          </cell>
          <cell r="C651" t="str">
            <v>Class Croute</v>
          </cell>
          <cell r="E651">
            <v>3</v>
          </cell>
          <cell r="F651">
            <v>4</v>
          </cell>
          <cell r="AQ651">
            <v>1</v>
          </cell>
          <cell r="AR651">
            <v>1</v>
          </cell>
        </row>
        <row r="652">
          <cell r="A652">
            <v>2657</v>
          </cell>
          <cell r="B652" t="str">
            <v>Compotée légumes artichaut</v>
          </cell>
          <cell r="C652" t="str">
            <v>Even</v>
          </cell>
          <cell r="U652">
            <v>1</v>
          </cell>
          <cell r="BD652">
            <v>1</v>
          </cell>
          <cell r="BH652">
            <v>1</v>
          </cell>
          <cell r="BL652">
            <v>1</v>
          </cell>
          <cell r="CA652">
            <v>1</v>
          </cell>
          <cell r="CB652">
            <v>6</v>
          </cell>
          <cell r="CM652">
            <v>3</v>
          </cell>
          <cell r="CT652">
            <v>1</v>
          </cell>
          <cell r="DL652">
            <v>1</v>
          </cell>
          <cell r="EG652">
            <v>1</v>
          </cell>
          <cell r="EU652">
            <v>2</v>
          </cell>
          <cell r="EX652">
            <v>2</v>
          </cell>
          <cell r="FE652">
            <v>2</v>
          </cell>
          <cell r="FN652">
            <v>2</v>
          </cell>
          <cell r="FO652">
            <v>2</v>
          </cell>
        </row>
        <row r="653">
          <cell r="B653" t="str">
            <v>Roulage saumon</v>
          </cell>
          <cell r="C653" t="str">
            <v>CdP</v>
          </cell>
          <cell r="D653">
            <v>3</v>
          </cell>
          <cell r="E653">
            <v>0</v>
          </cell>
          <cell r="F653">
            <v>0</v>
          </cell>
          <cell r="I653">
            <v>1</v>
          </cell>
          <cell r="BE653">
            <v>1</v>
          </cell>
          <cell r="CG653">
            <v>1</v>
          </cell>
          <cell r="CR653">
            <v>4</v>
          </cell>
          <cell r="DW653">
            <v>1</v>
          </cell>
          <cell r="DY653">
            <v>2</v>
          </cell>
        </row>
        <row r="654">
          <cell r="B654" t="str">
            <v>Béchamel moutarde</v>
          </cell>
          <cell r="C654" t="str">
            <v>Accor</v>
          </cell>
          <cell r="D654">
            <v>1</v>
          </cell>
          <cell r="E654">
            <v>0</v>
          </cell>
          <cell r="F654">
            <v>0</v>
          </cell>
          <cell r="AV654">
            <v>1</v>
          </cell>
          <cell r="BD654">
            <v>1</v>
          </cell>
          <cell r="BH654">
            <v>1</v>
          </cell>
          <cell r="BL654">
            <v>1</v>
          </cell>
          <cell r="CQ654">
            <v>1</v>
          </cell>
          <cell r="CT654">
            <v>1</v>
          </cell>
          <cell r="DL654">
            <v>1</v>
          </cell>
          <cell r="DY654">
            <v>1</v>
          </cell>
          <cell r="EG654">
            <v>2</v>
          </cell>
          <cell r="FQ654">
            <v>6</v>
          </cell>
        </row>
        <row r="655">
          <cell r="B655" t="str">
            <v>Sciage MF st jacques</v>
          </cell>
          <cell r="C655" t="str">
            <v>Picard</v>
          </cell>
          <cell r="D655">
            <v>2</v>
          </cell>
          <cell r="E655">
            <v>0</v>
          </cell>
          <cell r="F655">
            <v>0</v>
          </cell>
          <cell r="AJ655">
            <v>1</v>
          </cell>
          <cell r="AQ655">
            <v>1</v>
          </cell>
        </row>
        <row r="656">
          <cell r="B656" t="str">
            <v>Crumble</v>
          </cell>
          <cell r="C656" t="str">
            <v>Davigel</v>
          </cell>
          <cell r="U656">
            <v>1</v>
          </cell>
          <cell r="AM656">
            <v>1</v>
          </cell>
          <cell r="CB656">
            <v>10</v>
          </cell>
          <cell r="CR656">
            <v>12</v>
          </cell>
          <cell r="CT656">
            <v>1</v>
          </cell>
          <cell r="DL656">
            <v>1</v>
          </cell>
          <cell r="DO656">
            <v>1</v>
          </cell>
          <cell r="DP656">
            <v>1</v>
          </cell>
          <cell r="EB656">
            <v>3</v>
          </cell>
          <cell r="EG656">
            <v>1</v>
          </cell>
          <cell r="EU656">
            <v>2</v>
          </cell>
          <cell r="EX656">
            <v>6</v>
          </cell>
          <cell r="FN656">
            <v>3</v>
          </cell>
          <cell r="FO656">
            <v>4</v>
          </cell>
        </row>
        <row r="657">
          <cell r="B657" t="str">
            <v>Compotée de carottes + assaisonnement</v>
          </cell>
          <cell r="C657" t="str">
            <v>Davigel</v>
          </cell>
          <cell r="BD657">
            <v>1</v>
          </cell>
          <cell r="BH657">
            <v>1</v>
          </cell>
          <cell r="BL657">
            <v>1</v>
          </cell>
          <cell r="CA657">
            <v>1</v>
          </cell>
          <cell r="CB657">
            <v>5</v>
          </cell>
          <cell r="CT657">
            <v>1</v>
          </cell>
          <cell r="DL657">
            <v>1</v>
          </cell>
          <cell r="DZ657">
            <v>1</v>
          </cell>
          <cell r="EG657">
            <v>2</v>
          </cell>
          <cell r="EX657">
            <v>1</v>
          </cell>
          <cell r="FQ657">
            <v>2</v>
          </cell>
        </row>
        <row r="658">
          <cell r="B658" t="str">
            <v>Purée de petit pois</v>
          </cell>
          <cell r="C658" t="str">
            <v>Davigel</v>
          </cell>
          <cell r="AV658">
            <v>1</v>
          </cell>
          <cell r="BD658">
            <v>1</v>
          </cell>
          <cell r="BH658">
            <v>1</v>
          </cell>
          <cell r="BL658">
            <v>1</v>
          </cell>
          <cell r="CT658">
            <v>1</v>
          </cell>
          <cell r="DO658">
            <v>1</v>
          </cell>
        </row>
        <row r="659">
          <cell r="B659" t="str">
            <v>Gelée d'agrumes</v>
          </cell>
          <cell r="C659" t="str">
            <v>Davigel</v>
          </cell>
          <cell r="AV659">
            <v>1</v>
          </cell>
          <cell r="BD659">
            <v>1</v>
          </cell>
          <cell r="BH659">
            <v>1</v>
          </cell>
          <cell r="BL659">
            <v>1</v>
          </cell>
          <cell r="CT659">
            <v>1</v>
          </cell>
        </row>
        <row r="660">
          <cell r="B660" t="str">
            <v>Tri des carottes gabarit + tagliatelles de carottes</v>
          </cell>
          <cell r="C660" t="str">
            <v>Davigel</v>
          </cell>
          <cell r="AO660">
            <v>2</v>
          </cell>
          <cell r="CB660">
            <v>30</v>
          </cell>
          <cell r="DI660">
            <v>1</v>
          </cell>
          <cell r="DP660">
            <v>1</v>
          </cell>
          <cell r="EF660">
            <v>2</v>
          </cell>
        </row>
        <row r="661">
          <cell r="B661" t="str">
            <v>Tartinage bouchée petits pois carotte agrume</v>
          </cell>
          <cell r="C661" t="str">
            <v>Davigel</v>
          </cell>
          <cell r="J661">
            <v>1</v>
          </cell>
          <cell r="K661">
            <v>1</v>
          </cell>
          <cell r="BA661">
            <v>1</v>
          </cell>
          <cell r="CB661">
            <v>5</v>
          </cell>
          <cell r="CR661">
            <v>10</v>
          </cell>
          <cell r="CT661">
            <v>1</v>
          </cell>
          <cell r="DK661">
            <v>1</v>
          </cell>
          <cell r="DL661">
            <v>2</v>
          </cell>
          <cell r="DO661">
            <v>1</v>
          </cell>
          <cell r="EB661">
            <v>1</v>
          </cell>
          <cell r="EG661">
            <v>2</v>
          </cell>
          <cell r="EU661">
            <v>2</v>
          </cell>
          <cell r="EX661">
            <v>3</v>
          </cell>
          <cell r="FN661">
            <v>4</v>
          </cell>
          <cell r="FQ661">
            <v>4</v>
          </cell>
        </row>
        <row r="662">
          <cell r="B662" t="str">
            <v>Tartinage biscuit</v>
          </cell>
          <cell r="C662" t="str">
            <v>Davigel</v>
          </cell>
          <cell r="Q662">
            <v>1</v>
          </cell>
          <cell r="BU662">
            <v>1</v>
          </cell>
          <cell r="CR662">
            <v>20</v>
          </cell>
          <cell r="CT662">
            <v>4</v>
          </cell>
          <cell r="FO662">
            <v>3</v>
          </cell>
          <cell r="FS662">
            <v>8</v>
          </cell>
        </row>
        <row r="663">
          <cell r="B663" t="str">
            <v>Sciage bouchée petits pois carotte agrume</v>
          </cell>
          <cell r="C663" t="str">
            <v>Davigel</v>
          </cell>
        </row>
        <row r="664">
          <cell r="B664" t="str">
            <v>Sciage base chèvre</v>
          </cell>
          <cell r="C664" t="str">
            <v>Davigel</v>
          </cell>
        </row>
        <row r="665">
          <cell r="B665" t="str">
            <v>Bûches chèvre</v>
          </cell>
          <cell r="C665" t="str">
            <v>Davigel</v>
          </cell>
          <cell r="R665">
            <v>1</v>
          </cell>
          <cell r="U665">
            <v>1</v>
          </cell>
          <cell r="CM665">
            <v>5</v>
          </cell>
          <cell r="CR665">
            <v>10</v>
          </cell>
          <cell r="CT665">
            <v>1</v>
          </cell>
          <cell r="DY665">
            <v>1</v>
          </cell>
          <cell r="EX665">
            <v>5</v>
          </cell>
          <cell r="FG665">
            <v>1</v>
          </cell>
          <cell r="FO665">
            <v>1</v>
          </cell>
          <cell r="FQ665">
            <v>1</v>
          </cell>
        </row>
        <row r="666">
          <cell r="B666" t="str">
            <v>Pastilles mousse mozza</v>
          </cell>
          <cell r="C666" t="str">
            <v>Davigel</v>
          </cell>
          <cell r="K666">
            <v>1</v>
          </cell>
          <cell r="CB666">
            <v>10</v>
          </cell>
          <cell r="CF666">
            <v>4</v>
          </cell>
          <cell r="CM666">
            <v>10</v>
          </cell>
          <cell r="CT666">
            <v>1</v>
          </cell>
          <cell r="DL666">
            <v>1</v>
          </cell>
          <cell r="DS666">
            <v>1</v>
          </cell>
          <cell r="EG666">
            <v>1</v>
          </cell>
          <cell r="FO666">
            <v>1</v>
          </cell>
          <cell r="FQ666">
            <v>3</v>
          </cell>
        </row>
        <row r="667">
          <cell r="B667" t="str">
            <v>Coupe carotte mandoline</v>
          </cell>
          <cell r="C667" t="str">
            <v>Davigel</v>
          </cell>
          <cell r="CB667">
            <v>50</v>
          </cell>
          <cell r="DP667">
            <v>4</v>
          </cell>
          <cell r="EF667">
            <v>6</v>
          </cell>
        </row>
        <row r="668">
          <cell r="B668" t="str">
            <v>Cuisson clafoutis</v>
          </cell>
          <cell r="C668" t="str">
            <v>Davigel</v>
          </cell>
          <cell r="O668">
            <v>1</v>
          </cell>
          <cell r="U668">
            <v>1</v>
          </cell>
          <cell r="AM668">
            <v>1</v>
          </cell>
          <cell r="CB668">
            <v>5</v>
          </cell>
          <cell r="CF668">
            <v>4</v>
          </cell>
          <cell r="CM668">
            <v>9</v>
          </cell>
          <cell r="CR668">
            <v>15</v>
          </cell>
          <cell r="CT668">
            <v>2</v>
          </cell>
          <cell r="DJ668">
            <v>2</v>
          </cell>
          <cell r="DL668">
            <v>1</v>
          </cell>
          <cell r="DS668">
            <v>1</v>
          </cell>
          <cell r="EB668">
            <v>5</v>
          </cell>
          <cell r="EG668">
            <v>2</v>
          </cell>
          <cell r="EX668">
            <v>4</v>
          </cell>
          <cell r="FE668">
            <v>2</v>
          </cell>
          <cell r="FG668">
            <v>1</v>
          </cell>
          <cell r="FO668">
            <v>3</v>
          </cell>
        </row>
        <row r="669">
          <cell r="A669">
            <v>4481</v>
          </cell>
          <cell r="B669" t="str">
            <v>SUCETTES BLOC DE FOIE GRAS</v>
          </cell>
          <cell r="C669" t="str">
            <v>Brake</v>
          </cell>
          <cell r="BA669">
            <v>2</v>
          </cell>
          <cell r="DK669">
            <v>1</v>
          </cell>
          <cell r="DP669">
            <v>2</v>
          </cell>
          <cell r="EG669">
            <v>1</v>
          </cell>
          <cell r="EX669">
            <v>3</v>
          </cell>
          <cell r="FS669">
            <v>2</v>
          </cell>
        </row>
        <row r="670">
          <cell r="B670" t="str">
            <v>sciage dos de merlu</v>
          </cell>
          <cell r="C670" t="str">
            <v>Picard</v>
          </cell>
        </row>
        <row r="671">
          <cell r="B671" t="str">
            <v>Parage + mise saumon en bacs</v>
          </cell>
          <cell r="C671" t="str">
            <v>Davigel/Accor</v>
          </cell>
        </row>
        <row r="672">
          <cell r="A672">
            <v>4614</v>
          </cell>
          <cell r="B672" t="str">
            <v>cylindre de gelée de fruits rouges</v>
          </cell>
          <cell r="C672" t="str">
            <v>Pomona</v>
          </cell>
          <cell r="D672">
            <v>9</v>
          </cell>
          <cell r="E672">
            <v>0</v>
          </cell>
          <cell r="F672">
            <v>0</v>
          </cell>
        </row>
        <row r="673">
          <cell r="A673">
            <v>3506</v>
          </cell>
          <cell r="B673" t="str">
            <v>cylindre de gelée d'abricot</v>
          </cell>
          <cell r="C673" t="str">
            <v>Pomona</v>
          </cell>
          <cell r="D673">
            <v>4</v>
          </cell>
          <cell r="E673">
            <v>0</v>
          </cell>
          <cell r="F673">
            <v>0</v>
          </cell>
        </row>
        <row r="674">
          <cell r="A674">
            <v>4613</v>
          </cell>
          <cell r="B674" t="str">
            <v>financier canelle sphère</v>
          </cell>
          <cell r="C674" t="str">
            <v>Pomona</v>
          </cell>
          <cell r="D674">
            <v>5</v>
          </cell>
          <cell r="E674">
            <v>0</v>
          </cell>
          <cell r="F674">
            <v>0</v>
          </cell>
        </row>
        <row r="675">
          <cell r="A675">
            <v>4615</v>
          </cell>
          <cell r="B675" t="str">
            <v>financier framboise sphère</v>
          </cell>
          <cell r="C675" t="str">
            <v>Pomona</v>
          </cell>
          <cell r="D675">
            <v>5</v>
          </cell>
          <cell r="E675">
            <v>0</v>
          </cell>
          <cell r="F675">
            <v>0</v>
          </cell>
        </row>
        <row r="676">
          <cell r="A676">
            <v>4618</v>
          </cell>
          <cell r="B676" t="str">
            <v>financier vert sphère</v>
          </cell>
          <cell r="C676" t="str">
            <v>Pomona</v>
          </cell>
          <cell r="D676">
            <v>5</v>
          </cell>
          <cell r="E676">
            <v>0</v>
          </cell>
          <cell r="F676">
            <v>0</v>
          </cell>
        </row>
        <row r="677">
          <cell r="A677">
            <v>4429</v>
          </cell>
          <cell r="B677" t="str">
            <v>30 brochettes pati'fruits</v>
          </cell>
          <cell r="C677" t="str">
            <v>Pomona</v>
          </cell>
          <cell r="D677">
            <v>0</v>
          </cell>
          <cell r="E677">
            <v>37</v>
          </cell>
          <cell r="F677">
            <v>0</v>
          </cell>
        </row>
        <row r="678">
          <cell r="A678">
            <v>3505</v>
          </cell>
          <cell r="B678" t="str">
            <v>gelée d'abricot</v>
          </cell>
          <cell r="C678" t="str">
            <v>Pomona</v>
          </cell>
          <cell r="D678">
            <v>1</v>
          </cell>
          <cell r="E678">
            <v>0</v>
          </cell>
          <cell r="F678">
            <v>0</v>
          </cell>
        </row>
        <row r="679">
          <cell r="A679">
            <v>3514</v>
          </cell>
          <cell r="B679" t="str">
            <v>gelée de fruits rouges</v>
          </cell>
          <cell r="C679" t="str">
            <v>Pomona</v>
          </cell>
        </row>
        <row r="680">
          <cell r="A680">
            <v>4207</v>
          </cell>
          <cell r="B680" t="str">
            <v xml:space="preserve">génoise amande </v>
          </cell>
          <cell r="C680" t="str">
            <v>Flunch</v>
          </cell>
          <cell r="D680">
            <v>1</v>
          </cell>
          <cell r="E680">
            <v>0</v>
          </cell>
          <cell r="F680">
            <v>0</v>
          </cell>
        </row>
        <row r="681">
          <cell r="A681">
            <v>4497</v>
          </cell>
          <cell r="B681" t="str">
            <v>2 soufflés aux asperges</v>
          </cell>
          <cell r="C681" t="str">
            <v>Picard</v>
          </cell>
          <cell r="D681">
            <v>5</v>
          </cell>
          <cell r="E681">
            <v>11</v>
          </cell>
          <cell r="F681">
            <v>5</v>
          </cell>
        </row>
        <row r="682">
          <cell r="A682">
            <v>4607</v>
          </cell>
          <cell r="B682" t="str">
            <v>confit oignon échalote</v>
          </cell>
          <cell r="C682" t="str">
            <v>Picard</v>
          </cell>
          <cell r="D682">
            <v>1</v>
          </cell>
          <cell r="E682">
            <v>0</v>
          </cell>
          <cell r="F682">
            <v>0</v>
          </cell>
        </row>
        <row r="683">
          <cell r="A683" t="str">
            <v>4496t1</v>
          </cell>
          <cell r="B683" t="str">
            <v>tartinage rosti pour lingots marron PdeT</v>
          </cell>
          <cell r="C683" t="str">
            <v>Picard</v>
          </cell>
          <cell r="D683">
            <v>5</v>
          </cell>
          <cell r="E683">
            <v>0</v>
          </cell>
          <cell r="F683">
            <v>0</v>
          </cell>
        </row>
        <row r="684">
          <cell r="A684" t="str">
            <v>4496t2</v>
          </cell>
          <cell r="B684" t="str">
            <v>tartinage 2 lingots marron PdeT</v>
          </cell>
          <cell r="C684" t="str">
            <v>Picard</v>
          </cell>
          <cell r="D684">
            <v>5</v>
          </cell>
          <cell r="E684">
            <v>12</v>
          </cell>
          <cell r="F684">
            <v>0</v>
          </cell>
        </row>
        <row r="685">
          <cell r="A685" t="str">
            <v>4496s</v>
          </cell>
          <cell r="B685" t="str">
            <v>sciage 2 lingots marron PdeT</v>
          </cell>
          <cell r="C685" t="str">
            <v>Picard</v>
          </cell>
          <cell r="D685">
            <v>0</v>
          </cell>
          <cell r="E685">
            <v>3</v>
          </cell>
          <cell r="F685">
            <v>6</v>
          </cell>
        </row>
        <row r="686">
          <cell r="A686">
            <v>4108</v>
          </cell>
          <cell r="B686" t="str">
            <v>6 mini sapins dorés</v>
          </cell>
          <cell r="C686" t="str">
            <v>Thiriet</v>
          </cell>
        </row>
        <row r="687">
          <cell r="A687">
            <v>4109</v>
          </cell>
          <cell r="B687" t="str">
            <v xml:space="preserve"> 2 Miroirs FG gelée porto</v>
          </cell>
          <cell r="C687" t="str">
            <v>Thiriet</v>
          </cell>
        </row>
        <row r="688">
          <cell r="A688">
            <v>4453</v>
          </cell>
          <cell r="B688" t="str">
            <v>papillote merlu tomate</v>
          </cell>
          <cell r="C688" t="str">
            <v>Eismann</v>
          </cell>
          <cell r="D688">
            <v>4</v>
          </cell>
          <cell r="E688">
            <v>0</v>
          </cell>
          <cell r="F688">
            <v>0</v>
          </cell>
        </row>
        <row r="689">
          <cell r="A689">
            <v>4454</v>
          </cell>
          <cell r="B689" t="str">
            <v>papillote merlu legumes hiver</v>
          </cell>
          <cell r="C689" t="str">
            <v>Eismann</v>
          </cell>
        </row>
        <row r="690">
          <cell r="A690">
            <v>4444</v>
          </cell>
          <cell r="B690" t="str">
            <v>Mini lingots *10</v>
          </cell>
          <cell r="C690" t="str">
            <v>La sirena</v>
          </cell>
        </row>
        <row r="691">
          <cell r="A691">
            <v>4445</v>
          </cell>
          <cell r="B691" t="str">
            <v>Vasitos gourmet</v>
          </cell>
          <cell r="C691" t="str">
            <v>La sirena</v>
          </cell>
        </row>
        <row r="692">
          <cell r="A692" t="str">
            <v>4110t</v>
          </cell>
          <cell r="B692" t="str">
            <v>tartinage 2 bûchettes de saumon</v>
          </cell>
          <cell r="C692" t="str">
            <v>Toupargel</v>
          </cell>
          <cell r="D692">
            <v>3</v>
          </cell>
          <cell r="E692">
            <v>13</v>
          </cell>
          <cell r="F692">
            <v>1</v>
          </cell>
        </row>
        <row r="693">
          <cell r="A693" t="str">
            <v>4110s</v>
          </cell>
          <cell r="B693" t="str">
            <v>sciage 2 bûchettes de saumon</v>
          </cell>
          <cell r="C693" t="str">
            <v>Toupargel</v>
          </cell>
          <cell r="D693">
            <v>0</v>
          </cell>
          <cell r="E693">
            <v>3</v>
          </cell>
          <cell r="F693">
            <v>3</v>
          </cell>
        </row>
        <row r="694">
          <cell r="A694">
            <v>4517</v>
          </cell>
          <cell r="B694" t="str">
            <v>Plateaux contemporain</v>
          </cell>
          <cell r="C694" t="str">
            <v>Pomona</v>
          </cell>
        </row>
        <row r="695">
          <cell r="A695">
            <v>4518</v>
          </cell>
          <cell r="B695" t="str">
            <v>plateaux gourmet chic</v>
          </cell>
          <cell r="C695" t="str">
            <v>Pomona</v>
          </cell>
        </row>
        <row r="696">
          <cell r="A696">
            <v>4101</v>
          </cell>
          <cell r="B696" t="str">
            <v>carpaccio de saumon - 200gr</v>
          </cell>
          <cell r="C696" t="str">
            <v>Thiriet</v>
          </cell>
          <cell r="D696">
            <v>0</v>
          </cell>
          <cell r="E696">
            <v>5</v>
          </cell>
          <cell r="F696">
            <v>2</v>
          </cell>
        </row>
        <row r="697">
          <cell r="A697" t="str">
            <v>4558t</v>
          </cell>
          <cell r="B697" t="str">
            <v>tartinage avocat crème fromagère saumon</v>
          </cell>
          <cell r="C697" t="str">
            <v>Boncolac</v>
          </cell>
          <cell r="D697">
            <v>1</v>
          </cell>
          <cell r="E697">
            <v>7</v>
          </cell>
          <cell r="F697">
            <v>1</v>
          </cell>
        </row>
        <row r="698">
          <cell r="A698" t="str">
            <v>4560t</v>
          </cell>
          <cell r="B698" t="str">
            <v>tartinage serrano piquillos emmental</v>
          </cell>
          <cell r="C698" t="str">
            <v>Boncolac</v>
          </cell>
          <cell r="D698">
            <v>3</v>
          </cell>
          <cell r="E698">
            <v>15</v>
          </cell>
          <cell r="F698">
            <v>1</v>
          </cell>
        </row>
        <row r="699">
          <cell r="A699" t="str">
            <v>4559t</v>
          </cell>
          <cell r="B699" t="str">
            <v>tartinage FG gelée de cramberry</v>
          </cell>
          <cell r="C699" t="str">
            <v>Boncolac</v>
          </cell>
          <cell r="D699">
            <v>2</v>
          </cell>
          <cell r="E699">
            <v>9</v>
          </cell>
          <cell r="F699">
            <v>1</v>
          </cell>
        </row>
        <row r="700">
          <cell r="A700" t="str">
            <v>4561t</v>
          </cell>
          <cell r="B700" t="str">
            <v>pochage palet tomate</v>
          </cell>
          <cell r="C700" t="str">
            <v>Boncolac</v>
          </cell>
          <cell r="D700">
            <v>1</v>
          </cell>
          <cell r="E700">
            <v>8</v>
          </cell>
          <cell r="F700">
            <v>3</v>
          </cell>
        </row>
        <row r="701">
          <cell r="A701">
            <v>4574</v>
          </cell>
          <cell r="B701" t="str">
            <v>gelée de cramberry</v>
          </cell>
          <cell r="C701" t="str">
            <v>Boncolac</v>
          </cell>
          <cell r="D701">
            <v>1</v>
          </cell>
          <cell r="E701">
            <v>0</v>
          </cell>
          <cell r="F701">
            <v>0</v>
          </cell>
        </row>
        <row r="702">
          <cell r="A702">
            <v>4580</v>
          </cell>
          <cell r="B702" t="str">
            <v>gelée de mangue</v>
          </cell>
          <cell r="C702" t="str">
            <v>Boncolac</v>
          </cell>
        </row>
        <row r="703">
          <cell r="A703" t="str">
            <v>4580t</v>
          </cell>
          <cell r="B703" t="str">
            <v>pastille de gelée de mangue</v>
          </cell>
          <cell r="C703" t="str">
            <v>Boncolac</v>
          </cell>
          <cell r="D703">
            <v>0</v>
          </cell>
          <cell r="E703">
            <v>6</v>
          </cell>
          <cell r="F703">
            <v>3</v>
          </cell>
        </row>
        <row r="704">
          <cell r="A704" t="str">
            <v>4577t</v>
          </cell>
          <cell r="B704" t="str">
            <v>tartinage œuf poulet tandoori</v>
          </cell>
          <cell r="C704" t="str">
            <v>Boncolac</v>
          </cell>
          <cell r="D704">
            <v>2</v>
          </cell>
          <cell r="E704">
            <v>7</v>
          </cell>
          <cell r="F704">
            <v>1</v>
          </cell>
        </row>
        <row r="705">
          <cell r="A705">
            <v>4086</v>
          </cell>
          <cell r="B705" t="str">
            <v>kit salade lentille</v>
          </cell>
          <cell r="C705" t="str">
            <v>Accor</v>
          </cell>
          <cell r="D705">
            <v>1</v>
          </cell>
          <cell r="E705">
            <v>10</v>
          </cell>
          <cell r="F705">
            <v>3</v>
          </cell>
        </row>
        <row r="706">
          <cell r="A706">
            <v>4087</v>
          </cell>
          <cell r="B706" t="str">
            <v>pavé de saumon estragon</v>
          </cell>
          <cell r="C706" t="str">
            <v>Accor</v>
          </cell>
          <cell r="D706">
            <v>0</v>
          </cell>
          <cell r="E706">
            <v>3</v>
          </cell>
          <cell r="F706">
            <v>2</v>
          </cell>
        </row>
        <row r="707">
          <cell r="A707">
            <v>4088</v>
          </cell>
          <cell r="B707" t="str">
            <v>parmentier de cabillaud à la fondue de poireaux</v>
          </cell>
          <cell r="C707" t="str">
            <v>Accor</v>
          </cell>
        </row>
        <row r="708">
          <cell r="A708">
            <v>4501</v>
          </cell>
          <cell r="B708" t="str">
            <v>choucroute de la mer</v>
          </cell>
          <cell r="C708" t="str">
            <v>Accor</v>
          </cell>
        </row>
        <row r="709">
          <cell r="A709">
            <v>4089</v>
          </cell>
          <cell r="B709" t="str">
            <v>papillote poulet riz sauce girolle</v>
          </cell>
          <cell r="C709" t="str">
            <v>Accor</v>
          </cell>
          <cell r="D709">
            <v>1</v>
          </cell>
          <cell r="E709">
            <v>12</v>
          </cell>
          <cell r="F709">
            <v>6</v>
          </cell>
        </row>
        <row r="710">
          <cell r="A710" t="str">
            <v>4085t</v>
          </cell>
          <cell r="B710" t="str">
            <v>tartinage club sandwich poulet forestière</v>
          </cell>
          <cell r="C710" t="str">
            <v>Accor</v>
          </cell>
          <cell r="D710">
            <v>1</v>
          </cell>
          <cell r="E710">
            <v>8</v>
          </cell>
          <cell r="F710">
            <v>0</v>
          </cell>
        </row>
        <row r="711">
          <cell r="A711" t="str">
            <v>4085s</v>
          </cell>
          <cell r="B711" t="str">
            <v>sciage club sandwich poulet forestière</v>
          </cell>
          <cell r="C711" t="str">
            <v>Accor</v>
          </cell>
          <cell r="D711">
            <v>0</v>
          </cell>
          <cell r="E711">
            <v>2</v>
          </cell>
          <cell r="F711">
            <v>2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D796"/>
  <sheetViews>
    <sheetView tabSelected="1" topLeftCell="BW436" workbookViewId="0">
      <selection activeCell="CD468" sqref="K3:CD468"/>
    </sheetView>
  </sheetViews>
  <sheetFormatPr baseColWidth="10" defaultRowHeight="12"/>
  <cols>
    <col min="1" max="1" width="9.85546875" style="8" bestFit="1" customWidth="1"/>
    <col min="2" max="2" width="8.28515625" style="8" customWidth="1"/>
    <col min="3" max="3" width="19.140625" style="8" bestFit="1" customWidth="1"/>
    <col min="4" max="4" width="8.5703125" style="8" customWidth="1"/>
    <col min="5" max="5" width="37.85546875" style="8" bestFit="1" customWidth="1"/>
    <col min="6" max="6" width="21.7109375" style="37" bestFit="1" customWidth="1"/>
    <col min="7" max="7" width="8.85546875" style="8" customWidth="1"/>
    <col min="8" max="8" width="9.28515625" style="8" customWidth="1"/>
    <col min="9" max="9" width="7.5703125" style="8" customWidth="1"/>
    <col min="10" max="10" width="38.28515625" style="8" bestFit="1" customWidth="1"/>
    <col min="11" max="11" width="12.5703125" style="8" customWidth="1"/>
    <col min="12" max="15" width="11.5703125" style="8" bestFit="1" customWidth="1"/>
    <col min="16" max="16384" width="11.42578125" style="8"/>
  </cols>
  <sheetData>
    <row r="1" spans="1:82" ht="15.7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6</v>
      </c>
      <c r="H1" s="5" t="s">
        <v>7</v>
      </c>
      <c r="I1" s="6" t="s">
        <v>8</v>
      </c>
      <c r="J1" s="7" t="s">
        <v>9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</row>
    <row r="2" spans="1:82" ht="15.75" customHeight="1">
      <c r="A2" s="10" t="s">
        <v>10</v>
      </c>
      <c r="B2" s="11" t="s">
        <v>11</v>
      </c>
      <c r="C2" s="11"/>
      <c r="D2" s="11"/>
      <c r="E2" s="12" t="s">
        <v>21</v>
      </c>
      <c r="F2" s="12"/>
      <c r="G2" s="12"/>
      <c r="H2" s="12"/>
      <c r="I2" s="12"/>
      <c r="J2" s="13"/>
      <c r="L2" s="14" t="s">
        <v>22</v>
      </c>
      <c r="M2" s="14"/>
      <c r="N2" s="14"/>
      <c r="O2" s="14" t="e">
        <f>IF(D2&amp;E2="","",(IF($D2="",VLOOKUP($E2,'[1]Base de données'!$B:$FU,11,FALSE),VLOOKUP($D2,'[1]Base de données'!$1:$1048576,12,FALSE))))</f>
        <v>#N/A</v>
      </c>
      <c r="P2" s="14" t="e">
        <f>IF(D2&amp;E2="","",(IF($D2="",VLOOKUP($E2,'[1]Base de données'!$B:$FU,12,FALSE),VLOOKUP($D2,'[1]Base de données'!$1:$1048576,13,FALSE))))</f>
        <v>#N/A</v>
      </c>
      <c r="Q2" s="14" t="e">
        <f>IF(D2&amp;E2="","",(IF($D2="",VLOOKUP($E2,'[1]Base de données'!$B:$FU,13,FALSE),VLOOKUP($D2,'[1]Base de données'!$1:$1048576,14,FALSE))))</f>
        <v>#N/A</v>
      </c>
      <c r="R2" s="14" t="e">
        <f>IF(D2&amp;E2="","",(IF($D2="",VLOOKUP($E2,'[1]Base de données'!$B:$FU,14,FALSE),VLOOKUP($D2,'[1]Base de données'!$1:$1048576,15,FALSE))))</f>
        <v>#N/A</v>
      </c>
      <c r="S2" s="14" t="e">
        <f>IF(D2&amp;E2="","",(IF($D2="",VLOOKUP($E2,'[1]Base de données'!$B:$FU,15,FALSE),VLOOKUP($D2,'[1]Base de données'!$1:$1048576,16,FALSE))))</f>
        <v>#N/A</v>
      </c>
      <c r="T2" s="14" t="e">
        <f>IF(D2&amp;E2="","",(IF($D2="",VLOOKUP($E2,'[1]Base de données'!$B:$FU,16,FALSE),VLOOKUP($D2,'[1]Base de données'!$1:$1048576,17,FALSE))))</f>
        <v>#N/A</v>
      </c>
      <c r="U2" s="14" t="e">
        <f>IF(D2&amp;E2="","",(IF($D2="",VLOOKUP($E2,'[1]Base de données'!$B:$FU,17,FALSE),VLOOKUP($D2,'[1]Base de données'!$1:$1048576,18,FALSE))))</f>
        <v>#N/A</v>
      </c>
      <c r="V2" s="14" t="e">
        <f>IF(D2&amp;E2="","",(IF($D2="",VLOOKUP($E2,'[1]Base de données'!$B:$FU,18,FALSE),VLOOKUP($D2,'[1]Base de données'!$1:$1048576,19,FALSE))))</f>
        <v>#N/A</v>
      </c>
      <c r="W2" s="14" t="e">
        <f>IF(D2&amp;E2="","",(IF($D2="",VLOOKUP($E2,'[1]Base de données'!$B:$FU,19,FALSE),VLOOKUP($D2,'[1]Base de données'!$1:$1048576,20,FALSE))))</f>
        <v>#N/A</v>
      </c>
      <c r="X2" s="14" t="e">
        <f>IF(D2&amp;E2="","",(IF($D2="",VLOOKUP($E2,'[1]Base de données'!$B:$FU,20,FALSE),VLOOKUP($D2,'[1]Base de données'!$1:$1048576,21,FALSE))))</f>
        <v>#N/A</v>
      </c>
      <c r="Y2" s="14" t="e">
        <f>IF(D2&amp;E2="","",(IF($D2="",VLOOKUP($E2,'[1]Base de données'!$B:$FU,21,FALSE),VLOOKUP($D2,'[1]Base de données'!$1:$1048576,22,FALSE))))</f>
        <v>#N/A</v>
      </c>
      <c r="Z2" s="14" t="e">
        <f>IF(D2&amp;E2="","",(IF($D2="",VLOOKUP($E2,'[1]Base de données'!$B:$FU,22,FALSE),VLOOKUP($D2,'[1]Base de données'!$1:$1048576,23,FALSE))))</f>
        <v>#N/A</v>
      </c>
      <c r="AA2" s="14" t="e">
        <f>IF(D2&amp;E2="","",(IF($D2="",VLOOKUP($E2,'[1]Base de données'!$B:$FU,23,FALSE),VLOOKUP($D2,'[1]Base de données'!$1:$1048576,24,FALSE))))</f>
        <v>#N/A</v>
      </c>
      <c r="AB2" s="14" t="e">
        <f>IF(D2&amp;E2="","",(IF($D2="",VLOOKUP($E2,'[1]Base de données'!$B:$FU,24,FALSE),VLOOKUP($D2,'[1]Base de données'!$1:$1048576,25,FALSE))))</f>
        <v>#N/A</v>
      </c>
      <c r="AC2" s="14" t="e">
        <f>IF(D2&amp;E2="","",(IF($D2="",VLOOKUP($E2,'[1]Base de données'!$B:$FU,25,FALSE),VLOOKUP($D2,'[1]Base de données'!$1:$1048576,26,FALSE))))</f>
        <v>#N/A</v>
      </c>
      <c r="AD2" s="14" t="e">
        <f>IF(D2&amp;E2="","",(IF($D2="",VLOOKUP($E2,'[1]Base de données'!$B:$FU,26,FALSE),VLOOKUP($D2,'[1]Base de données'!$1:$1048576,27,FALSE))))</f>
        <v>#N/A</v>
      </c>
      <c r="AE2" s="14" t="e">
        <f>IF(D2&amp;E2="","",(IF($D2="",VLOOKUP($E2,'[1]Base de données'!$B:$FU,27,FALSE),VLOOKUP($D2,'[1]Base de données'!$1:$1048576,28,FALSE))))</f>
        <v>#N/A</v>
      </c>
      <c r="AF2" s="14" t="e">
        <f>IF(D2&amp;E2="","",(IF($D2="",VLOOKUP($E2,'[1]Base de données'!$B:$FU,28,FALSE),VLOOKUP($D2,'[1]Base de données'!$1:$1048576,29,FALSE))))</f>
        <v>#N/A</v>
      </c>
      <c r="AG2" s="14" t="e">
        <f>IF(D2&amp;E2="","",(IF($D2="",VLOOKUP($E2,'[1]Base de données'!$B:$FU,29,FALSE),VLOOKUP($D2,'[1]Base de données'!$1:$1048576,30,FALSE))))</f>
        <v>#N/A</v>
      </c>
      <c r="AH2" s="14" t="e">
        <f>IF(D2&amp;E2="","",(IF($D2="",VLOOKUP($E2,'[1]Base de données'!$B:$FU,30,FALSE),VLOOKUP($D2,'[1]Base de données'!$1:$1048576,31,FALSE))))</f>
        <v>#N/A</v>
      </c>
      <c r="AI2" s="14" t="e">
        <f>IF(D2&amp;E2="","",(IF($D2="",VLOOKUP($E2,'[1]Base de données'!$B:$FU,31,FALSE),VLOOKUP($D2,'[1]Base de données'!$1:$1048576,32,FALSE))))</f>
        <v>#N/A</v>
      </c>
      <c r="AJ2" s="14" t="e">
        <f>IF(D2&amp;E2="","",(IF($D2="",VLOOKUP($E2,'[1]Base de données'!$B:$FU,32,FALSE),VLOOKUP($D2,'[1]Base de données'!$1:$1048576,33,FALSE))))</f>
        <v>#N/A</v>
      </c>
      <c r="AK2" s="14" t="e">
        <f>IF(D2&amp;E2="","",(IF($D2="",VLOOKUP($E2,'[1]Base de données'!$B:$FU,33,FALSE),VLOOKUP($D2,'[1]Base de données'!$1:$1048576,34,FALSE))))</f>
        <v>#N/A</v>
      </c>
      <c r="AL2" s="14" t="e">
        <f>IF(D2&amp;E2="","",(IF($D2="",VLOOKUP($E2,'[1]Base de données'!$B:$FU,34,FALSE),VLOOKUP($D2,'[1]Base de données'!$1:$1048576,35,FALSE))))</f>
        <v>#N/A</v>
      </c>
      <c r="AM2" s="14" t="e">
        <f>IF(D2&amp;E2="","",(IF($D2="",VLOOKUP($E2,'[1]Base de données'!$B:$FU,35,FALSE),VLOOKUP($D2,'[1]Base de données'!$1:$1048576,36,FALSE))))</f>
        <v>#N/A</v>
      </c>
      <c r="AN2" s="14" t="e">
        <f>IF(D2&amp;E2="","",(IF($D2="",VLOOKUP($E2,'[1]Base de données'!$B:$FU,36,FALSE),VLOOKUP($D2,'[1]Base de données'!$1:$1048576,37,FALSE))))</f>
        <v>#N/A</v>
      </c>
      <c r="AO2" s="14" t="e">
        <f>IF(D2&amp;E2="","",(IF($D2="",VLOOKUP($E2,'[1]Base de données'!$B:$FU,37,FALSE),VLOOKUP($D2,'[1]Base de données'!$1:$1048576,38,FALSE))))</f>
        <v>#N/A</v>
      </c>
      <c r="AP2" s="14" t="e">
        <f>IF(D2&amp;E2="","",(IF($D2="",VLOOKUP($E2,'[1]Base de données'!$B:$FU,38,FALSE),VLOOKUP($D2,'[1]Base de données'!$1:$1048576,39,FALSE))))</f>
        <v>#N/A</v>
      </c>
      <c r="AQ2" s="14" t="e">
        <f>IF(D2&amp;E2="","",(IF($D2="",VLOOKUP($E2,'[1]Base de données'!$B:$FU,39,FALSE),VLOOKUP($D2,'[1]Base de données'!$1:$1048576,40,FALSE))))</f>
        <v>#N/A</v>
      </c>
      <c r="AR2" s="14" t="e">
        <f>IF(D2&amp;E2="","",(IF($D2="",VLOOKUP($E2,'[1]Base de données'!$B:$FU,40,FALSE),VLOOKUP($D2,'[1]Base de données'!$1:$1048576,41,FALSE))))</f>
        <v>#N/A</v>
      </c>
      <c r="AS2" s="14" t="e">
        <f>IF(D2&amp;E2="","",(IF($D2="",VLOOKUP($E2,'[1]Base de données'!$B:$FU,41,FALSE),VLOOKUP($D2,'[1]Base de données'!$1:$1048576,42,FALSE))))</f>
        <v>#N/A</v>
      </c>
      <c r="AT2" s="14" t="e">
        <f>IF(D2&amp;E2="","",(IF($D2="",VLOOKUP($E2,'[1]Base de données'!$B:$FU,42,FALSE),VLOOKUP($D2,'[1]Base de données'!$1:$1048576,43,FALSE))))</f>
        <v>#N/A</v>
      </c>
      <c r="AU2" s="14" t="e">
        <f>IF(D2&amp;E2="","",(IF($D2="",VLOOKUP($E2,'[1]Base de données'!$B:$FU,43,FALSE),VLOOKUP($D2,'[1]Base de données'!$1:$1048576,44,FALSE))))</f>
        <v>#N/A</v>
      </c>
      <c r="AV2" s="14" t="e">
        <f>IF(D2&amp;E2="","",(IF($D2="",VLOOKUP($E2,'[1]Base de données'!$B:$FU,44,FALSE),VLOOKUP($D2,'[1]Base de données'!$1:$1048576,45,FALSE))))</f>
        <v>#N/A</v>
      </c>
      <c r="AW2" s="14" t="e">
        <f>IF(D2&amp;E2="","",(IF($D2="",VLOOKUP($E2,'[1]Base de données'!$B:$FU,45,FALSE),VLOOKUP($D2,'[1]Base de données'!$1:$1048576,46,FALSE))))</f>
        <v>#N/A</v>
      </c>
      <c r="AX2" s="14" t="e">
        <f>IF(D2&amp;E2="","",(IF($D2="",VLOOKUP($E2,'[1]Base de données'!$B:$FU,46,FALSE),VLOOKUP($D2,'[1]Base de données'!$1:$1048576,47,FALSE))))</f>
        <v>#N/A</v>
      </c>
      <c r="AY2" s="14" t="e">
        <f>IF(D2&amp;E2="","",(IF($D2="",VLOOKUP($E2,'[1]Base de données'!$B:$FU,47,FALSE),VLOOKUP($D2,'[1]Base de données'!$1:$1048576,48,FALSE))))</f>
        <v>#N/A</v>
      </c>
      <c r="AZ2" s="14" t="e">
        <f>IF(D2&amp;E2="","",(IF($D2="",VLOOKUP($E2,'[1]Base de données'!$B:$FU,48,FALSE),VLOOKUP($D2,'[1]Base de données'!$1:$1048576,49,FALSE))))</f>
        <v>#N/A</v>
      </c>
      <c r="BA2" s="14" t="e">
        <f>IF(D2&amp;E2="","",(IF($D2="",VLOOKUP($E2,'[1]Base de données'!$B:$FU,49,FALSE),VLOOKUP($D2,'[1]Base de données'!$1:$1048576,50,FALSE))))</f>
        <v>#N/A</v>
      </c>
      <c r="BB2" s="14" t="e">
        <f>IF(D2&amp;E2="","",(IF($D2="",VLOOKUP($E2,'[1]Base de données'!$B:$FU,50,FALSE),VLOOKUP($D2,'[1]Base de données'!$1:$1048576,51,FALSE))))</f>
        <v>#N/A</v>
      </c>
      <c r="BC2" s="14" t="e">
        <f>IF(D2&amp;E2="","",(IF($D2="",VLOOKUP($E2,'[1]Base de données'!$B:$FU,51,FALSE),VLOOKUP($D2,'[1]Base de données'!$1:$1048576,52,FALSE))))</f>
        <v>#N/A</v>
      </c>
      <c r="BD2" s="14" t="e">
        <f>IF(D2&amp;E2="","",(IF($D2="",VLOOKUP($E2,'[1]Base de données'!$B:$FU,52,FALSE),VLOOKUP($D2,'[1]Base de données'!$1:$1048576,53,FALSE))))</f>
        <v>#N/A</v>
      </c>
      <c r="BE2" s="14" t="e">
        <f>IF(D2&amp;E2="","",(IF($D2="",VLOOKUP($E2,'[1]Base de données'!$B:$FU,53,FALSE),VLOOKUP($D2,'[1]Base de données'!$1:$1048576,54,FALSE))))</f>
        <v>#N/A</v>
      </c>
      <c r="BF2" s="14" t="e">
        <f>IF(D2&amp;E2="","",(IF($D2="",VLOOKUP($E2,'[1]Base de données'!$B:$FU,54,FALSE),VLOOKUP($D2,'[1]Base de données'!$1:$1048576,55,FALSE))))</f>
        <v>#N/A</v>
      </c>
      <c r="BG2" s="14" t="e">
        <f>IF(D2&amp;E2="","",(IF($D2="",VLOOKUP($E2,'[1]Base de données'!$B:$FU,55,FALSE),VLOOKUP($D2,'[1]Base de données'!$1:$1048576,56,FALSE))))</f>
        <v>#N/A</v>
      </c>
      <c r="BH2" s="14" t="e">
        <f>IF(D2&amp;E2="","",(IF($D2="",VLOOKUP($E2,'[1]Base de données'!$B:$FU,56,FALSE),VLOOKUP($D2,'[1]Base de données'!$1:$1048576,57,FALSE))))</f>
        <v>#N/A</v>
      </c>
      <c r="BI2" s="14" t="e">
        <f>IF(D2&amp;E2="","",(IF($D2="",VLOOKUP($E2,'[1]Base de données'!$B:$FU,57,FALSE),VLOOKUP($D2,'[1]Base de données'!$1:$1048576,58,FALSE))))</f>
        <v>#N/A</v>
      </c>
      <c r="BJ2" s="14" t="e">
        <f>IF(D2&amp;E2="","",(IF($D2="",VLOOKUP($E2,'[1]Base de données'!$B:$FU,58,FALSE),VLOOKUP($D2,'[1]Base de données'!$1:$1048576,59,FALSE))))</f>
        <v>#N/A</v>
      </c>
      <c r="BK2" s="14" t="e">
        <f>IF(D2&amp;E2="","",(IF($D2="",VLOOKUP($E2,'[1]Base de données'!$B:$FU,59,FALSE),VLOOKUP($D2,'[1]Base de données'!$1:$1048576,60,FALSE))))</f>
        <v>#N/A</v>
      </c>
      <c r="BL2" s="14" t="e">
        <f>IF(D2&amp;E2="","",(IF($D2="",VLOOKUP($E2,'[1]Base de données'!$B:$FU,60,FALSE),VLOOKUP($D2,'[1]Base de données'!$1:$1048576,61,FALSE))))</f>
        <v>#N/A</v>
      </c>
      <c r="BM2" s="14" t="e">
        <f>IF(D2&amp;E2="","",(IF($D2="",VLOOKUP($E2,'[1]Base de données'!$B:$FU,61,FALSE),VLOOKUP($D2,'[1]Base de données'!$1:$1048576,62,FALSE))))</f>
        <v>#N/A</v>
      </c>
      <c r="BN2" s="14" t="e">
        <f>IF(D2&amp;E2="","",(IF($D2="",VLOOKUP($E2,'[1]Base de données'!$B:$FU,62,FALSE),VLOOKUP($D2,'[1]Base de données'!$1:$1048576,63,FALSE))))</f>
        <v>#N/A</v>
      </c>
      <c r="BO2" s="14" t="e">
        <f>IF(D2&amp;E2="","",(IF($D2="",VLOOKUP($E2,'[1]Base de données'!$B:$FU,63,FALSE),VLOOKUP($D2,'[1]Base de données'!$1:$1048576,64,FALSE))))</f>
        <v>#N/A</v>
      </c>
      <c r="BP2" s="14" t="e">
        <f>IF(D2&amp;E2="","",(IF($D2="",VLOOKUP($E2,'[1]Base de données'!$B:$FU,64,FALSE),VLOOKUP($D2,'[1]Base de données'!$1:$1048576,65,FALSE))))</f>
        <v>#N/A</v>
      </c>
      <c r="BQ2" s="14" t="e">
        <f>IF(D2&amp;E2="","",(IF($D2="",VLOOKUP($E2,'[1]Base de données'!$B:$FU,65,FALSE),VLOOKUP($D2,'[1]Base de données'!$1:$1048576,66,FALSE))))</f>
        <v>#N/A</v>
      </c>
      <c r="BR2" s="14" t="e">
        <f>IF(D2&amp;E2="","",(IF($D2="",VLOOKUP($E2,'[1]Base de données'!$B:$FU,66,FALSE),VLOOKUP($D2,'[1]Base de données'!$1:$1048576,67,FALSE))))</f>
        <v>#N/A</v>
      </c>
      <c r="BS2" s="14" t="e">
        <f>IF(D2&amp;E2="","",(IF($D2="",VLOOKUP($E2,'[1]Base de données'!$B:$FU,67,FALSE),VLOOKUP($D2,'[1]Base de données'!$1:$1048576,68,FALSE))))</f>
        <v>#N/A</v>
      </c>
      <c r="BT2" s="14" t="e">
        <f>IF(D2&amp;E2="","",(IF($D2="",VLOOKUP($E2,'[1]Base de données'!$B:$FU,68,FALSE),VLOOKUP($D2,'[1]Base de données'!$1:$1048576,69,FALSE))))</f>
        <v>#N/A</v>
      </c>
      <c r="BU2" s="14" t="e">
        <f>IF(D2&amp;E2="","",(IF($D2="",VLOOKUP($E2,'[1]Base de données'!$B:$FU,69,FALSE),VLOOKUP($D2,'[1]Base de données'!$1:$1048576,70,FALSE))))</f>
        <v>#N/A</v>
      </c>
      <c r="BV2" s="14" t="e">
        <f>IF(D2&amp;E2="","",(IF($D2="",VLOOKUP($E2,'[1]Base de données'!$B:$FU,70,FALSE),VLOOKUP($D2,'[1]Base de données'!$1:$1048576,71,FALSE))))</f>
        <v>#N/A</v>
      </c>
      <c r="BW2" s="14" t="e">
        <f>IF(D2&amp;E2="","",(IF($D2="",VLOOKUP($E2,'[1]Base de données'!$B:$FU,71,FALSE),VLOOKUP($D2,'[1]Base de données'!$1:$1048576,72,FALSE))))</f>
        <v>#N/A</v>
      </c>
      <c r="BX2" s="14" t="e">
        <f>IF(D2&amp;E2="","",(IF($D2="",VLOOKUP($E2,'[1]Base de données'!$B:$FU,72,FALSE),VLOOKUP($D2,'[1]Base de données'!$1:$1048576,73,FALSE))))</f>
        <v>#N/A</v>
      </c>
      <c r="BY2" s="14" t="e">
        <f>IF(D2&amp;E2="","",(IF($D2="",VLOOKUP($E2,'[1]Base de données'!$B:$FU,73,FALSE),VLOOKUP($D2,'[1]Base de données'!$1:$1048576,74,FALSE))))</f>
        <v>#N/A</v>
      </c>
      <c r="BZ2" s="14" t="e">
        <f>IF(D2&amp;E2="","",(IF($D2="",VLOOKUP($E2,'[1]Base de données'!$B:$FU,74,FALSE),VLOOKUP($D2,'[1]Base de données'!$1:$1048576,75,FALSE))))</f>
        <v>#N/A</v>
      </c>
      <c r="CA2" s="14" t="e">
        <f>IF(D2&amp;E2="","",(IF($D2="",VLOOKUP($E2,'[1]Base de données'!$B:$FU,75,FALSE),VLOOKUP($D2,'[1]Base de données'!$1:$1048576,76,FALSE))))</f>
        <v>#N/A</v>
      </c>
      <c r="CB2" s="14" t="e">
        <f>IF(D2&amp;E2="","",(IF($D2="",VLOOKUP($E2,'[1]Base de données'!$B:$FU,76,FALSE),VLOOKUP($D2,'[1]Base de données'!$1:$1048576,77,FALSE))))</f>
        <v>#N/A</v>
      </c>
      <c r="CC2" s="14" t="e">
        <f>IF(D2&amp;E2="","",(IF($D2="",VLOOKUP($E2,'[1]Base de données'!$B:$FU,77,FALSE),VLOOKUP($D2,'[1]Base de données'!$1:$1048576,78,FALSE))))</f>
        <v>#N/A</v>
      </c>
      <c r="CD2" s="14" t="e">
        <f>IF(D2&amp;E2="","",(IF($D2="",VLOOKUP($E2,'[1]Base de données'!$B:$FU,78,FALSE),VLOOKUP($D2,'[1]Base de données'!$1:$1048576,79,FALSE))))</f>
        <v>#N/A</v>
      </c>
    </row>
    <row r="3" spans="1:82" ht="15.75" customHeight="1">
      <c r="A3" s="15">
        <v>41876</v>
      </c>
      <c r="B3" s="11"/>
      <c r="C3" s="11"/>
      <c r="D3" s="11"/>
      <c r="E3" s="12"/>
      <c r="F3" s="12"/>
      <c r="G3" s="12"/>
      <c r="H3" s="12"/>
      <c r="I3" s="12"/>
      <c r="J3" s="16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</row>
    <row r="4" spans="1:82" ht="15.75" customHeight="1">
      <c r="A4" s="10"/>
      <c r="B4" s="11"/>
      <c r="C4" s="11"/>
      <c r="D4" s="11"/>
      <c r="E4" s="12"/>
      <c r="F4" s="12"/>
      <c r="G4" s="12"/>
      <c r="H4" s="12"/>
      <c r="I4" s="12"/>
      <c r="J4" s="13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</row>
    <row r="5" spans="1:82" ht="15.75" customHeight="1">
      <c r="A5" s="15"/>
      <c r="B5" s="11"/>
      <c r="C5" s="11"/>
      <c r="D5" s="11"/>
      <c r="E5" s="12"/>
      <c r="F5" s="12"/>
      <c r="G5" s="12"/>
      <c r="H5" s="12"/>
      <c r="I5" s="12"/>
      <c r="J5" s="13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</row>
    <row r="6" spans="1:82" ht="15.75" customHeight="1">
      <c r="A6" s="15"/>
      <c r="B6" s="11"/>
      <c r="C6" s="11"/>
      <c r="D6" s="11"/>
      <c r="E6" s="12"/>
      <c r="F6" s="12"/>
      <c r="G6" s="12"/>
      <c r="H6" s="12"/>
      <c r="I6" s="12"/>
      <c r="J6" s="13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</row>
    <row r="7" spans="1:82" ht="15.75" customHeight="1">
      <c r="A7" s="10"/>
      <c r="B7" s="11"/>
      <c r="C7" s="11"/>
      <c r="D7" s="11"/>
      <c r="E7" s="12"/>
      <c r="F7" s="12"/>
      <c r="G7" s="12"/>
      <c r="H7" s="12"/>
      <c r="I7" s="12"/>
      <c r="J7" s="13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</row>
    <row r="8" spans="1:82" ht="15.75" customHeight="1">
      <c r="A8" s="10"/>
      <c r="B8" s="11"/>
      <c r="C8" s="11"/>
      <c r="D8" s="11"/>
      <c r="E8" s="12"/>
      <c r="F8" s="12"/>
      <c r="G8" s="12"/>
      <c r="H8" s="12"/>
      <c r="I8" s="12"/>
      <c r="J8" s="13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</row>
    <row r="9" spans="1:82" ht="15.75" customHeight="1">
      <c r="A9" s="15"/>
      <c r="B9" s="11"/>
      <c r="C9" s="11"/>
      <c r="D9" s="11"/>
      <c r="E9" s="12"/>
      <c r="F9" s="12"/>
      <c r="G9" s="12"/>
      <c r="H9" s="12"/>
      <c r="I9" s="12"/>
      <c r="J9" s="13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</row>
    <row r="10" spans="1:82" ht="15.75" customHeight="1">
      <c r="A10" s="10"/>
      <c r="B10" s="11"/>
      <c r="C10" s="11"/>
      <c r="D10" s="11"/>
      <c r="E10" s="12"/>
      <c r="F10" s="12"/>
      <c r="G10" s="12"/>
      <c r="H10" s="12"/>
      <c r="I10" s="12"/>
      <c r="J10" s="13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</row>
    <row r="11" spans="1:82" ht="15.75" customHeight="1">
      <c r="A11" s="10"/>
      <c r="B11" s="11"/>
      <c r="C11" s="11"/>
      <c r="D11" s="11"/>
      <c r="E11" s="12"/>
      <c r="F11" s="12"/>
      <c r="G11" s="12"/>
      <c r="H11" s="12"/>
      <c r="I11" s="12"/>
      <c r="J11" s="13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</row>
    <row r="12" spans="1:82" ht="15.75" customHeight="1">
      <c r="A12" s="10"/>
      <c r="B12" s="11"/>
      <c r="C12" s="11"/>
      <c r="D12" s="11"/>
      <c r="E12" s="12"/>
      <c r="F12" s="12"/>
      <c r="G12" s="12"/>
      <c r="H12" s="12"/>
      <c r="I12" s="12"/>
      <c r="J12" s="13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</row>
    <row r="13" spans="1:82" ht="15.75" customHeight="1">
      <c r="A13" s="10"/>
      <c r="B13" s="11"/>
      <c r="C13" s="11"/>
      <c r="D13" s="11"/>
      <c r="E13" s="12"/>
      <c r="F13" s="12"/>
      <c r="G13" s="12"/>
      <c r="H13" s="12"/>
      <c r="I13" s="12"/>
      <c r="J13" s="13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</row>
    <row r="14" spans="1:82" ht="15.75" customHeight="1">
      <c r="A14" s="10"/>
      <c r="B14" s="11"/>
      <c r="C14" s="11"/>
      <c r="D14" s="11"/>
      <c r="E14" s="12"/>
      <c r="F14" s="12"/>
      <c r="G14" s="12"/>
      <c r="H14" s="12"/>
      <c r="I14" s="12"/>
      <c r="J14" s="13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</row>
    <row r="15" spans="1:82" ht="15.75" customHeight="1">
      <c r="A15" s="10"/>
      <c r="B15" s="11"/>
      <c r="C15" s="11"/>
      <c r="D15" s="11"/>
      <c r="E15" s="12"/>
      <c r="F15" s="12"/>
      <c r="G15" s="12"/>
      <c r="H15" s="12"/>
      <c r="I15" s="12"/>
      <c r="J15" s="13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</row>
    <row r="16" spans="1:82" ht="15.75" customHeight="1">
      <c r="A16" s="10"/>
      <c r="B16" s="11"/>
      <c r="C16" s="11"/>
      <c r="D16" s="11"/>
      <c r="E16" s="12"/>
      <c r="F16" s="12"/>
      <c r="G16" s="12"/>
      <c r="H16" s="12"/>
      <c r="I16" s="12"/>
      <c r="J16" s="13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</row>
    <row r="17" spans="1:82" ht="15.75" customHeight="1">
      <c r="A17" s="10"/>
      <c r="B17" s="11"/>
      <c r="C17" s="11"/>
      <c r="D17" s="11"/>
      <c r="E17" s="12"/>
      <c r="F17" s="12"/>
      <c r="G17" s="12"/>
      <c r="H17" s="12"/>
      <c r="I17" s="12"/>
      <c r="J17" s="13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</row>
    <row r="18" spans="1:82" ht="15.75" customHeight="1">
      <c r="A18" s="10"/>
      <c r="B18" s="11"/>
      <c r="C18" s="11"/>
      <c r="D18" s="11"/>
      <c r="E18" s="12"/>
      <c r="F18" s="12"/>
      <c r="G18" s="12"/>
      <c r="H18" s="12"/>
      <c r="I18" s="12"/>
      <c r="J18" s="13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</row>
    <row r="19" spans="1:82" ht="15.75" customHeight="1">
      <c r="A19" s="10"/>
      <c r="B19" s="11"/>
      <c r="C19" s="11"/>
      <c r="D19" s="11"/>
      <c r="E19" s="12"/>
      <c r="F19" s="12"/>
      <c r="G19" s="12"/>
      <c r="H19" s="12"/>
      <c r="I19" s="12"/>
      <c r="J19" s="13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</row>
    <row r="20" spans="1:82" ht="15.75" customHeight="1">
      <c r="A20" s="10"/>
      <c r="B20" s="11"/>
      <c r="C20" s="11"/>
      <c r="D20" s="11"/>
      <c r="E20" s="12"/>
      <c r="F20" s="12"/>
      <c r="G20" s="12"/>
      <c r="H20" s="12"/>
      <c r="I20" s="12"/>
      <c r="J20" s="1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</row>
    <row r="21" spans="1:82" ht="15.75" customHeight="1">
      <c r="A21" s="10"/>
      <c r="B21" s="11"/>
      <c r="C21" s="11"/>
      <c r="D21" s="11"/>
      <c r="E21" s="12"/>
      <c r="F21" s="12"/>
      <c r="G21" s="12"/>
      <c r="H21" s="12"/>
      <c r="I21" s="12"/>
      <c r="J21" s="13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</row>
    <row r="22" spans="1:82" ht="15.75" customHeight="1">
      <c r="A22" s="10"/>
      <c r="B22" s="11"/>
      <c r="C22" s="11"/>
      <c r="D22" s="11"/>
      <c r="E22" s="12"/>
      <c r="F22" s="12"/>
      <c r="G22" s="12"/>
      <c r="H22" s="12"/>
      <c r="I22" s="12"/>
      <c r="J22" s="13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</row>
    <row r="23" spans="1:82" ht="15.75" customHeight="1">
      <c r="A23" s="10"/>
      <c r="B23" s="11"/>
      <c r="C23" s="11"/>
      <c r="D23" s="11"/>
      <c r="E23" s="12"/>
      <c r="F23" s="12"/>
      <c r="G23" s="12"/>
      <c r="H23" s="12"/>
      <c r="I23" s="12"/>
      <c r="J23" s="13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</row>
    <row r="24" spans="1:82" ht="15.75" customHeight="1">
      <c r="A24" s="10"/>
      <c r="B24" s="11"/>
      <c r="C24" s="11"/>
      <c r="D24" s="11"/>
      <c r="E24" s="12"/>
      <c r="F24" s="12"/>
      <c r="G24" s="12"/>
      <c r="H24" s="12"/>
      <c r="I24" s="12"/>
      <c r="J24" s="13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</row>
    <row r="25" spans="1:82" ht="15.75" customHeight="1">
      <c r="A25" s="10"/>
      <c r="B25" s="11"/>
      <c r="C25" s="11"/>
      <c r="D25" s="11"/>
      <c r="E25" s="12"/>
      <c r="F25" s="12"/>
      <c r="G25" s="12"/>
      <c r="H25" s="12"/>
      <c r="I25" s="12"/>
      <c r="J25" s="13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</row>
    <row r="26" spans="1:82" ht="15.75" customHeight="1" thickBot="1">
      <c r="A26" s="10"/>
      <c r="B26" s="11"/>
      <c r="C26" s="11"/>
      <c r="D26" s="11"/>
      <c r="E26" s="12"/>
      <c r="F26" s="12"/>
      <c r="G26" s="12"/>
      <c r="H26" s="12"/>
      <c r="I26" s="12"/>
      <c r="J26" s="13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</row>
    <row r="27" spans="1:82" ht="15.75" customHeight="1" thickBot="1">
      <c r="A27" s="10"/>
      <c r="B27" s="11" t="s">
        <v>12</v>
      </c>
      <c r="C27" s="11"/>
      <c r="D27" s="11"/>
      <c r="E27" s="12"/>
      <c r="F27" s="12"/>
      <c r="G27" s="17"/>
      <c r="H27" s="17"/>
      <c r="I27" s="17"/>
      <c r="J27" s="13"/>
      <c r="K27" s="18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</row>
    <row r="28" spans="1:82" ht="15.75" customHeight="1">
      <c r="A28" s="10"/>
      <c r="B28" s="11" t="s">
        <v>14</v>
      </c>
      <c r="C28" s="11"/>
      <c r="E28" s="12"/>
      <c r="F28" s="12"/>
      <c r="G28" s="12"/>
      <c r="H28" s="12"/>
      <c r="I28" s="12"/>
      <c r="J28" s="13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</row>
    <row r="29" spans="1:82" ht="15.75" customHeight="1">
      <c r="A29" s="10"/>
      <c r="B29" s="11"/>
      <c r="C29" s="11"/>
      <c r="E29" s="12"/>
      <c r="F29" s="12"/>
      <c r="G29" s="12"/>
      <c r="H29" s="12"/>
      <c r="I29" s="12"/>
      <c r="J29" s="13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</row>
    <row r="30" spans="1:82" ht="15.75" customHeight="1">
      <c r="A30" s="10"/>
      <c r="B30" s="11"/>
      <c r="C30" s="11"/>
      <c r="E30" s="12"/>
      <c r="F30" s="12"/>
      <c r="G30" s="12"/>
      <c r="H30" s="12"/>
      <c r="I30" s="12"/>
      <c r="J30" s="13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</row>
    <row r="31" spans="1:82" ht="15.75" customHeight="1">
      <c r="A31" s="10"/>
      <c r="B31" s="11"/>
      <c r="C31" s="11"/>
      <c r="E31" s="12"/>
      <c r="F31" s="12"/>
      <c r="G31" s="12"/>
      <c r="H31" s="12"/>
      <c r="I31" s="12"/>
      <c r="J31" s="13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</row>
    <row r="32" spans="1:82" ht="15.75" customHeight="1">
      <c r="A32" s="10"/>
      <c r="B32" s="11"/>
      <c r="C32" s="11"/>
      <c r="E32" s="12"/>
      <c r="F32" s="12"/>
      <c r="G32" s="12"/>
      <c r="H32" s="12"/>
      <c r="I32" s="12"/>
      <c r="J32" s="13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</row>
    <row r="33" spans="1:82" ht="15.75" customHeight="1">
      <c r="A33" s="10"/>
      <c r="B33" s="11"/>
      <c r="C33" s="11"/>
      <c r="E33" s="12"/>
      <c r="F33" s="12"/>
      <c r="G33" s="12"/>
      <c r="H33" s="12"/>
      <c r="I33" s="12"/>
      <c r="J33" s="13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</row>
    <row r="34" spans="1:82" ht="15.75" customHeight="1">
      <c r="A34" s="10"/>
      <c r="B34" s="11"/>
      <c r="C34" s="11"/>
      <c r="E34" s="12"/>
      <c r="F34" s="12"/>
      <c r="G34" s="12"/>
      <c r="H34" s="12"/>
      <c r="I34" s="12"/>
      <c r="J34" s="13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</row>
    <row r="35" spans="1:82" ht="15.75" customHeight="1">
      <c r="A35" s="10"/>
      <c r="B35" s="11"/>
      <c r="C35" s="11"/>
      <c r="E35" s="12"/>
      <c r="F35" s="12"/>
      <c r="G35" s="12"/>
      <c r="H35" s="12"/>
      <c r="I35" s="12"/>
      <c r="J35" s="13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</row>
    <row r="36" spans="1:82" ht="15.75" customHeight="1">
      <c r="A36" s="10"/>
      <c r="B36" s="11"/>
      <c r="C36" s="11"/>
      <c r="E36" s="12"/>
      <c r="F36" s="12"/>
      <c r="G36" s="12"/>
      <c r="H36" s="12"/>
      <c r="I36" s="12"/>
      <c r="J36" s="13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</row>
    <row r="37" spans="1:82" ht="15.75" customHeight="1">
      <c r="A37" s="10"/>
      <c r="B37" s="11"/>
      <c r="C37" s="11"/>
      <c r="E37" s="12"/>
      <c r="F37" s="12"/>
      <c r="G37" s="12"/>
      <c r="H37" s="12"/>
      <c r="I37" s="12"/>
      <c r="J37" s="13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</row>
    <row r="38" spans="1:82" ht="15.75" customHeight="1">
      <c r="A38" s="10"/>
      <c r="B38" s="11"/>
      <c r="C38" s="11"/>
      <c r="E38" s="12"/>
      <c r="F38" s="12"/>
      <c r="G38" s="12"/>
      <c r="H38" s="12"/>
      <c r="I38" s="12"/>
      <c r="J38" s="13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</row>
    <row r="39" spans="1:82" ht="15.75" customHeight="1">
      <c r="A39" s="10"/>
      <c r="B39" s="11"/>
      <c r="C39" s="11"/>
      <c r="E39" s="12"/>
      <c r="F39" s="12"/>
      <c r="G39" s="12"/>
      <c r="H39" s="12"/>
      <c r="I39" s="12"/>
      <c r="J39" s="13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</row>
    <row r="40" spans="1:82" ht="15.75" customHeight="1">
      <c r="A40" s="10"/>
      <c r="B40" s="11"/>
      <c r="C40" s="11"/>
      <c r="E40" s="12"/>
      <c r="F40" s="12"/>
      <c r="G40" s="12"/>
      <c r="H40" s="12"/>
      <c r="I40" s="12"/>
      <c r="J40" s="13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</row>
    <row r="41" spans="1:82" ht="15.75" customHeight="1">
      <c r="A41" s="10"/>
      <c r="B41" s="11"/>
      <c r="C41" s="11"/>
      <c r="E41" s="12"/>
      <c r="F41" s="12"/>
      <c r="G41" s="12"/>
      <c r="H41" s="12"/>
      <c r="I41" s="12"/>
      <c r="J41" s="13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</row>
    <row r="42" spans="1:82" ht="15.75" customHeight="1">
      <c r="A42" s="10"/>
      <c r="B42" s="11"/>
      <c r="C42" s="11"/>
      <c r="E42" s="12"/>
      <c r="F42" s="12"/>
      <c r="G42" s="12"/>
      <c r="H42" s="12"/>
      <c r="I42" s="12"/>
      <c r="J42" s="13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</row>
    <row r="43" spans="1:82" ht="15.75" customHeight="1">
      <c r="A43" s="10"/>
      <c r="B43" s="11"/>
      <c r="C43" s="11"/>
      <c r="E43" s="12"/>
      <c r="F43" s="12"/>
      <c r="G43" s="12"/>
      <c r="H43" s="12"/>
      <c r="I43" s="12"/>
      <c r="J43" s="13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</row>
    <row r="44" spans="1:82" ht="15.75" customHeight="1">
      <c r="A44" s="10"/>
      <c r="B44" s="11"/>
      <c r="C44" s="11"/>
      <c r="E44" s="12"/>
      <c r="F44" s="12"/>
      <c r="G44" s="12"/>
      <c r="H44" s="12"/>
      <c r="I44" s="12"/>
      <c r="J44" s="13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</row>
    <row r="45" spans="1:82" ht="15.75" customHeight="1">
      <c r="A45" s="10"/>
      <c r="B45" s="11"/>
      <c r="C45" s="11"/>
      <c r="E45" s="12"/>
      <c r="F45" s="12"/>
      <c r="G45" s="12"/>
      <c r="H45" s="12"/>
      <c r="I45" s="12"/>
      <c r="J45" s="13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</row>
    <row r="46" spans="1:82" ht="15.75" customHeight="1">
      <c r="A46" s="10"/>
      <c r="B46" s="11"/>
      <c r="C46" s="11"/>
      <c r="E46" s="12"/>
      <c r="F46" s="12"/>
      <c r="G46" s="12"/>
      <c r="H46" s="12"/>
      <c r="I46" s="12"/>
      <c r="J46" s="13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</row>
    <row r="47" spans="1:82" ht="15.75" customHeight="1">
      <c r="A47" s="10"/>
      <c r="B47" s="11"/>
      <c r="C47" s="11"/>
      <c r="E47" s="12"/>
      <c r="F47" s="12"/>
      <c r="G47" s="12"/>
      <c r="H47" s="12"/>
      <c r="I47" s="12"/>
      <c r="J47" s="13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</row>
    <row r="48" spans="1:82" ht="15.75" customHeight="1">
      <c r="A48" s="10"/>
      <c r="B48" s="11"/>
      <c r="C48" s="11"/>
      <c r="E48" s="12"/>
      <c r="F48" s="12"/>
      <c r="G48" s="12"/>
      <c r="H48" s="12"/>
      <c r="I48" s="12"/>
      <c r="J48" s="13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</row>
    <row r="49" spans="1:82" ht="15.75" customHeight="1">
      <c r="A49" s="10"/>
      <c r="B49" s="11"/>
      <c r="C49" s="11"/>
      <c r="E49" s="12"/>
      <c r="F49" s="12"/>
      <c r="G49" s="12"/>
      <c r="H49" s="12"/>
      <c r="I49" s="12"/>
      <c r="J49" s="13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</row>
    <row r="50" spans="1:82" ht="15.75" customHeight="1">
      <c r="A50" s="10"/>
      <c r="B50" s="11"/>
      <c r="C50" s="11"/>
      <c r="E50" s="12"/>
      <c r="F50" s="12"/>
      <c r="G50" s="12"/>
      <c r="H50" s="12"/>
      <c r="I50" s="12"/>
      <c r="J50" s="13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</row>
    <row r="51" spans="1:82" ht="15.75" customHeight="1">
      <c r="A51" s="10"/>
      <c r="B51" s="11"/>
      <c r="C51" s="11"/>
      <c r="E51" s="12"/>
      <c r="F51" s="12"/>
      <c r="G51" s="12"/>
      <c r="H51" s="12"/>
      <c r="I51" s="12"/>
      <c r="J51" s="13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</row>
    <row r="52" spans="1:82" ht="15.75" customHeight="1" thickBot="1">
      <c r="A52" s="10"/>
      <c r="B52" s="11"/>
      <c r="C52" s="11"/>
      <c r="E52" s="12"/>
      <c r="F52" s="12"/>
      <c r="G52" s="12"/>
      <c r="H52" s="12"/>
      <c r="I52" s="12"/>
      <c r="J52" s="13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</row>
    <row r="53" spans="1:82" ht="15.75" customHeight="1" thickBot="1">
      <c r="A53" s="10"/>
      <c r="B53" s="11" t="s">
        <v>12</v>
      </c>
      <c r="C53" s="11"/>
      <c r="D53" s="11"/>
      <c r="E53" s="12"/>
      <c r="F53" s="12"/>
      <c r="G53" s="17"/>
      <c r="H53" s="17"/>
      <c r="I53" s="17"/>
      <c r="J53" s="13"/>
      <c r="K53" s="18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</row>
    <row r="54" spans="1:82" ht="15.75" customHeight="1">
      <c r="A54" s="10"/>
      <c r="B54" s="11" t="s">
        <v>15</v>
      </c>
      <c r="C54" s="11"/>
      <c r="D54" s="20"/>
      <c r="E54" s="12"/>
      <c r="F54" s="12"/>
      <c r="G54" s="12"/>
      <c r="H54" s="12"/>
      <c r="I54" s="12"/>
      <c r="J54" s="21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</row>
    <row r="55" spans="1:82" ht="15.75" customHeight="1">
      <c r="A55" s="10"/>
      <c r="B55" s="11"/>
      <c r="C55" s="11"/>
      <c r="D55" s="20"/>
      <c r="E55" s="12"/>
      <c r="F55" s="12"/>
      <c r="G55" s="12"/>
      <c r="H55" s="12"/>
      <c r="I55" s="12"/>
      <c r="J55" s="16"/>
      <c r="K55" s="20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</row>
    <row r="56" spans="1:82" ht="15.75" customHeight="1">
      <c r="A56" s="10"/>
      <c r="B56" s="11"/>
      <c r="C56" s="11"/>
      <c r="D56" s="20"/>
      <c r="E56" s="12"/>
      <c r="F56" s="12"/>
      <c r="G56" s="12"/>
      <c r="H56" s="12"/>
      <c r="I56" s="12"/>
      <c r="J56" s="21"/>
      <c r="K56" s="22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</row>
    <row r="57" spans="1:82" ht="15.75" customHeight="1">
      <c r="A57" s="10"/>
      <c r="B57" s="11"/>
      <c r="C57" s="11"/>
      <c r="D57" s="20"/>
      <c r="E57" s="12"/>
      <c r="F57" s="12"/>
      <c r="G57" s="12"/>
      <c r="H57" s="12"/>
      <c r="I57" s="12"/>
      <c r="J57" s="21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</row>
    <row r="58" spans="1:82" ht="15.75" customHeight="1">
      <c r="A58" s="10"/>
      <c r="B58" s="11"/>
      <c r="C58" s="11"/>
      <c r="D58" s="20"/>
      <c r="E58" s="12"/>
      <c r="F58" s="12"/>
      <c r="G58" s="12"/>
      <c r="H58" s="12"/>
      <c r="I58" s="12"/>
      <c r="J58" s="21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</row>
    <row r="59" spans="1:82" ht="15.75" customHeight="1">
      <c r="A59" s="10"/>
      <c r="B59" s="11"/>
      <c r="C59" s="11"/>
      <c r="D59" s="20"/>
      <c r="E59" s="12"/>
      <c r="F59" s="12"/>
      <c r="G59" s="12"/>
      <c r="H59" s="12"/>
      <c r="I59" s="12"/>
      <c r="J59" s="21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</row>
    <row r="60" spans="1:82" ht="15.75" customHeight="1">
      <c r="A60" s="10"/>
      <c r="B60" s="11"/>
      <c r="C60" s="11"/>
      <c r="D60" s="20"/>
      <c r="E60" s="12"/>
      <c r="F60" s="12"/>
      <c r="G60" s="12"/>
      <c r="H60" s="12"/>
      <c r="I60" s="12"/>
      <c r="J60" s="21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</row>
    <row r="61" spans="1:82" ht="15.75" customHeight="1">
      <c r="A61" s="10"/>
      <c r="B61" s="11"/>
      <c r="C61" s="11"/>
      <c r="D61" s="20"/>
      <c r="E61" s="12"/>
      <c r="F61" s="12"/>
      <c r="G61" s="12"/>
      <c r="H61" s="12"/>
      <c r="I61" s="12"/>
      <c r="J61" s="21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</row>
    <row r="62" spans="1:82" ht="15.75" customHeight="1">
      <c r="A62" s="10"/>
      <c r="B62" s="11"/>
      <c r="C62" s="11"/>
      <c r="D62" s="20"/>
      <c r="E62" s="12"/>
      <c r="F62" s="12"/>
      <c r="G62" s="12"/>
      <c r="H62" s="12"/>
      <c r="I62" s="12"/>
      <c r="J62" s="21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</row>
    <row r="63" spans="1:82" ht="15.75" customHeight="1">
      <c r="A63" s="10"/>
      <c r="B63" s="11"/>
      <c r="C63" s="11"/>
      <c r="D63" s="20"/>
      <c r="E63" s="12"/>
      <c r="F63" s="12"/>
      <c r="G63" s="12"/>
      <c r="H63" s="12"/>
      <c r="I63" s="12"/>
      <c r="J63" s="21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</row>
    <row r="64" spans="1:82" ht="15.75" customHeight="1">
      <c r="A64" s="10"/>
      <c r="B64" s="11"/>
      <c r="C64" s="11"/>
      <c r="D64" s="20"/>
      <c r="E64" s="12"/>
      <c r="F64" s="12"/>
      <c r="G64" s="12"/>
      <c r="H64" s="12"/>
      <c r="I64" s="12"/>
      <c r="J64" s="21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</row>
    <row r="65" spans="1:82" ht="15.75" customHeight="1">
      <c r="A65" s="10"/>
      <c r="B65" s="11"/>
      <c r="C65" s="11"/>
      <c r="D65" s="20"/>
      <c r="E65" s="12"/>
      <c r="F65" s="12"/>
      <c r="G65" s="12"/>
      <c r="H65" s="12"/>
      <c r="I65" s="12"/>
      <c r="J65" s="21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</row>
    <row r="66" spans="1:82" ht="15.75" customHeight="1">
      <c r="A66" s="10"/>
      <c r="B66" s="11"/>
      <c r="C66" s="11"/>
      <c r="D66" s="20"/>
      <c r="E66" s="12"/>
      <c r="F66" s="12"/>
      <c r="G66" s="12"/>
      <c r="H66" s="12"/>
      <c r="I66" s="12"/>
      <c r="J66" s="21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</row>
    <row r="67" spans="1:82" ht="15.75" customHeight="1">
      <c r="A67" s="10"/>
      <c r="B67" s="11"/>
      <c r="C67" s="11"/>
      <c r="D67" s="20"/>
      <c r="E67" s="12"/>
      <c r="F67" s="12"/>
      <c r="G67" s="12"/>
      <c r="H67" s="12"/>
      <c r="I67" s="12"/>
      <c r="J67" s="21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</row>
    <row r="68" spans="1:82" ht="15.75" customHeight="1">
      <c r="A68" s="10"/>
      <c r="B68" s="11"/>
      <c r="C68" s="11"/>
      <c r="D68" s="20"/>
      <c r="E68" s="12"/>
      <c r="F68" s="12"/>
      <c r="G68" s="12"/>
      <c r="H68" s="12"/>
      <c r="I68" s="12"/>
      <c r="J68" s="21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</row>
    <row r="69" spans="1:82" ht="15.75" customHeight="1">
      <c r="A69" s="10"/>
      <c r="B69" s="11"/>
      <c r="C69" s="11"/>
      <c r="D69" s="20"/>
      <c r="E69" s="12"/>
      <c r="F69" s="12"/>
      <c r="G69" s="12"/>
      <c r="H69" s="12"/>
      <c r="I69" s="12"/>
      <c r="J69" s="21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</row>
    <row r="70" spans="1:82" ht="15.75" customHeight="1">
      <c r="A70" s="10"/>
      <c r="B70" s="11"/>
      <c r="C70" s="11"/>
      <c r="D70" s="20"/>
      <c r="E70" s="12"/>
      <c r="F70" s="12"/>
      <c r="G70" s="12"/>
      <c r="H70" s="12"/>
      <c r="I70" s="12"/>
      <c r="J70" s="21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</row>
    <row r="71" spans="1:82" ht="15.75" customHeight="1">
      <c r="A71" s="10"/>
      <c r="B71" s="11"/>
      <c r="C71" s="11"/>
      <c r="D71" s="20"/>
      <c r="E71" s="12"/>
      <c r="F71" s="12"/>
      <c r="G71" s="12"/>
      <c r="H71" s="12"/>
      <c r="I71" s="12"/>
      <c r="J71" s="21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</row>
    <row r="72" spans="1:82" ht="15.75" customHeight="1">
      <c r="A72" s="10"/>
      <c r="B72" s="11"/>
      <c r="C72" s="11"/>
      <c r="D72" s="20"/>
      <c r="E72" s="12"/>
      <c r="F72" s="12"/>
      <c r="G72" s="12"/>
      <c r="H72" s="12"/>
      <c r="I72" s="12"/>
      <c r="J72" s="21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</row>
    <row r="73" spans="1:82" ht="15.75" customHeight="1">
      <c r="A73" s="10"/>
      <c r="B73" s="11"/>
      <c r="C73" s="11"/>
      <c r="D73" s="20"/>
      <c r="E73" s="12"/>
      <c r="F73" s="12"/>
      <c r="G73" s="12"/>
      <c r="H73" s="12"/>
      <c r="I73" s="12"/>
      <c r="J73" s="21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</row>
    <row r="74" spans="1:82" ht="15.75" customHeight="1">
      <c r="A74" s="10"/>
      <c r="B74" s="11"/>
      <c r="C74" s="11"/>
      <c r="D74" s="20"/>
      <c r="E74" s="12"/>
      <c r="F74" s="12"/>
      <c r="G74" s="12"/>
      <c r="H74" s="12"/>
      <c r="I74" s="12"/>
      <c r="J74" s="21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</row>
    <row r="75" spans="1:82" ht="15.75" customHeight="1">
      <c r="A75" s="10"/>
      <c r="B75" s="11"/>
      <c r="C75" s="11"/>
      <c r="D75" s="20"/>
      <c r="E75" s="12"/>
      <c r="F75" s="12"/>
      <c r="G75" s="12"/>
      <c r="H75" s="12"/>
      <c r="I75" s="12"/>
      <c r="J75" s="21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</row>
    <row r="76" spans="1:82" ht="15.75" customHeight="1">
      <c r="A76" s="10"/>
      <c r="B76" s="11"/>
      <c r="C76" s="11"/>
      <c r="D76" s="20"/>
      <c r="E76" s="12"/>
      <c r="F76" s="12"/>
      <c r="G76" s="12"/>
      <c r="H76" s="12"/>
      <c r="I76" s="12"/>
      <c r="J76" s="21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</row>
    <row r="77" spans="1:82" ht="15.75" customHeight="1" thickBot="1">
      <c r="A77" s="10"/>
      <c r="B77" s="11"/>
      <c r="C77" s="11"/>
      <c r="D77" s="20"/>
      <c r="E77" s="12"/>
      <c r="F77" s="12"/>
      <c r="G77" s="12"/>
      <c r="H77" s="12"/>
      <c r="I77" s="12"/>
      <c r="J77" s="21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</row>
    <row r="78" spans="1:82" ht="15.75" customHeight="1" thickBot="1">
      <c r="A78" s="10"/>
      <c r="B78" s="11" t="s">
        <v>12</v>
      </c>
      <c r="C78" s="11"/>
      <c r="D78" s="11"/>
      <c r="E78" s="23"/>
      <c r="F78" s="24"/>
      <c r="G78" s="25"/>
      <c r="H78" s="25"/>
      <c r="I78" s="25"/>
      <c r="J78" s="13"/>
      <c r="K78" s="18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  <c r="AY78" s="26"/>
      <c r="AZ78" s="26"/>
      <c r="BA78" s="26"/>
      <c r="BB78" s="26"/>
      <c r="BC78" s="26"/>
      <c r="BD78" s="26"/>
      <c r="BE78" s="26"/>
      <c r="BF78" s="26"/>
      <c r="BG78" s="26"/>
      <c r="BH78" s="26"/>
      <c r="BI78" s="26"/>
      <c r="BJ78" s="26"/>
      <c r="BK78" s="26"/>
      <c r="BL78" s="26"/>
      <c r="BM78" s="26"/>
      <c r="BN78" s="26"/>
      <c r="BO78" s="26"/>
      <c r="BP78" s="26"/>
      <c r="BQ78" s="26"/>
      <c r="BR78" s="26"/>
      <c r="BS78" s="26"/>
      <c r="BT78" s="26"/>
      <c r="BU78" s="26"/>
      <c r="BV78" s="26"/>
      <c r="BW78" s="26"/>
      <c r="BX78" s="26"/>
      <c r="BY78" s="26"/>
      <c r="BZ78" s="26"/>
      <c r="CA78" s="26"/>
      <c r="CB78" s="26"/>
      <c r="CC78" s="26"/>
      <c r="CD78" s="26"/>
    </row>
    <row r="79" spans="1:82" ht="15.75" customHeight="1" thickBot="1">
      <c r="A79" s="27"/>
      <c r="B79" s="28" t="s">
        <v>12</v>
      </c>
      <c r="C79" s="28"/>
      <c r="D79" s="29"/>
      <c r="E79" s="30"/>
      <c r="F79" s="31"/>
      <c r="G79" s="32"/>
      <c r="H79" s="32"/>
      <c r="I79" s="32"/>
      <c r="J79" s="33"/>
      <c r="K79" s="34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</row>
    <row r="80" spans="1:82" ht="15.75" customHeight="1">
      <c r="A80" s="36" t="s">
        <v>16</v>
      </c>
      <c r="D80" s="36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</row>
    <row r="81" spans="1:82" ht="15.75" customHeight="1" thickBot="1">
      <c r="A81" s="36"/>
      <c r="D81" s="36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</row>
    <row r="82" spans="1:82" ht="15.75" customHeight="1" thickBot="1">
      <c r="A82" s="1" t="s">
        <v>0</v>
      </c>
      <c r="B82" s="2" t="s">
        <v>1</v>
      </c>
      <c r="C82" s="2"/>
      <c r="D82" s="2"/>
      <c r="E82" s="3"/>
      <c r="F82" s="4"/>
      <c r="G82" s="5"/>
      <c r="H82" s="5"/>
      <c r="I82" s="6"/>
      <c r="J82" s="7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</row>
    <row r="83" spans="1:82" ht="15.75" customHeight="1">
      <c r="A83" s="10" t="s">
        <v>17</v>
      </c>
      <c r="B83" s="11" t="s">
        <v>11</v>
      </c>
      <c r="C83" s="11"/>
      <c r="D83" s="11"/>
      <c r="E83" s="12"/>
      <c r="F83" s="12"/>
      <c r="G83" s="12"/>
      <c r="H83" s="12"/>
      <c r="I83" s="12"/>
      <c r="J83" s="13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</row>
    <row r="84" spans="1:82" ht="15.75" customHeight="1">
      <c r="A84" s="15">
        <f>A3+1</f>
        <v>41877</v>
      </c>
      <c r="B84" s="11"/>
      <c r="C84" s="11"/>
      <c r="D84" s="11"/>
      <c r="E84" s="12"/>
      <c r="F84" s="12"/>
      <c r="G84" s="12"/>
      <c r="H84" s="12"/>
      <c r="I84" s="12"/>
      <c r="J84" s="16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</row>
    <row r="85" spans="1:82" ht="15.75" customHeight="1">
      <c r="A85" s="10"/>
      <c r="B85" s="11"/>
      <c r="C85" s="11"/>
      <c r="D85" s="11"/>
      <c r="E85" s="12"/>
      <c r="F85" s="12"/>
      <c r="G85" s="12"/>
      <c r="H85" s="12"/>
      <c r="I85" s="12"/>
      <c r="J85" s="13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</row>
    <row r="86" spans="1:82" ht="15.75" customHeight="1">
      <c r="A86" s="15"/>
      <c r="B86" s="11"/>
      <c r="C86" s="11"/>
      <c r="D86" s="11"/>
      <c r="E86" s="12"/>
      <c r="F86" s="12"/>
      <c r="G86" s="12"/>
      <c r="H86" s="12"/>
      <c r="I86" s="12"/>
      <c r="J86" s="13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</row>
    <row r="87" spans="1:82" ht="15.75" customHeight="1">
      <c r="A87" s="15"/>
      <c r="B87" s="11"/>
      <c r="C87" s="11"/>
      <c r="D87" s="11"/>
      <c r="E87" s="12"/>
      <c r="F87" s="12"/>
      <c r="G87" s="12"/>
      <c r="H87" s="12"/>
      <c r="I87" s="12"/>
      <c r="J87" s="13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</row>
    <row r="88" spans="1:82" ht="15.75" customHeight="1">
      <c r="A88" s="10"/>
      <c r="B88" s="11"/>
      <c r="C88" s="11"/>
      <c r="D88" s="11"/>
      <c r="E88" s="12"/>
      <c r="F88" s="12"/>
      <c r="G88" s="12"/>
      <c r="H88" s="12"/>
      <c r="I88" s="12"/>
      <c r="J88" s="13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</row>
    <row r="89" spans="1:82" ht="15.75" customHeight="1">
      <c r="A89" s="10"/>
      <c r="B89" s="11"/>
      <c r="C89" s="11"/>
      <c r="D89" s="11"/>
      <c r="E89" s="12"/>
      <c r="F89" s="12"/>
      <c r="G89" s="12"/>
      <c r="H89" s="12"/>
      <c r="I89" s="12"/>
      <c r="J89" s="13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</row>
    <row r="90" spans="1:82" ht="15.75" customHeight="1">
      <c r="A90" s="15"/>
      <c r="B90" s="11"/>
      <c r="C90" s="11"/>
      <c r="D90" s="11"/>
      <c r="E90" s="12"/>
      <c r="F90" s="12"/>
      <c r="G90" s="12"/>
      <c r="H90" s="12"/>
      <c r="I90" s="12"/>
      <c r="J90" s="13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</row>
    <row r="91" spans="1:82" ht="15.75" customHeight="1">
      <c r="A91" s="10"/>
      <c r="B91" s="11"/>
      <c r="C91" s="11"/>
      <c r="D91" s="11"/>
      <c r="E91" s="12"/>
      <c r="F91" s="12"/>
      <c r="G91" s="12"/>
      <c r="H91" s="12"/>
      <c r="I91" s="12"/>
      <c r="J91" s="13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</row>
    <row r="92" spans="1:82" ht="15.75" customHeight="1">
      <c r="A92" s="10"/>
      <c r="B92" s="11"/>
      <c r="C92" s="11"/>
      <c r="D92" s="11"/>
      <c r="E92" s="12"/>
      <c r="F92" s="12"/>
      <c r="G92" s="12"/>
      <c r="H92" s="12"/>
      <c r="I92" s="12"/>
      <c r="J92" s="13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</row>
    <row r="93" spans="1:82" ht="15.75" customHeight="1">
      <c r="A93" s="10"/>
      <c r="B93" s="11"/>
      <c r="C93" s="11"/>
      <c r="D93" s="11"/>
      <c r="E93" s="12"/>
      <c r="F93" s="12"/>
      <c r="G93" s="12"/>
      <c r="H93" s="12"/>
      <c r="I93" s="12"/>
      <c r="J93" s="13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</row>
    <row r="94" spans="1:82" ht="15.75" customHeight="1">
      <c r="A94" s="10"/>
      <c r="B94" s="11"/>
      <c r="C94" s="11"/>
      <c r="D94" s="11"/>
      <c r="E94" s="12"/>
      <c r="F94" s="12"/>
      <c r="G94" s="12"/>
      <c r="H94" s="12"/>
      <c r="I94" s="12"/>
      <c r="J94" s="13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</row>
    <row r="95" spans="1:82" ht="15.75" customHeight="1">
      <c r="A95" s="10"/>
      <c r="B95" s="11"/>
      <c r="C95" s="11"/>
      <c r="D95" s="11"/>
      <c r="E95" s="12"/>
      <c r="F95" s="12"/>
      <c r="G95" s="12"/>
      <c r="H95" s="12"/>
      <c r="I95" s="12"/>
      <c r="J95" s="13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</row>
    <row r="96" spans="1:82" ht="15.75" customHeight="1">
      <c r="A96" s="10"/>
      <c r="B96" s="11"/>
      <c r="C96" s="11"/>
      <c r="D96" s="11"/>
      <c r="E96" s="12"/>
      <c r="F96" s="12"/>
      <c r="G96" s="12"/>
      <c r="H96" s="12"/>
      <c r="I96" s="12"/>
      <c r="J96" s="13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</row>
    <row r="97" spans="1:82" ht="15.75" customHeight="1">
      <c r="A97" s="10"/>
      <c r="B97" s="11"/>
      <c r="C97" s="11"/>
      <c r="D97" s="11"/>
      <c r="E97" s="12"/>
      <c r="F97" s="12"/>
      <c r="G97" s="12"/>
      <c r="H97" s="12"/>
      <c r="I97" s="12"/>
      <c r="J97" s="13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</row>
    <row r="98" spans="1:82" ht="15.75" customHeight="1">
      <c r="A98" s="10"/>
      <c r="B98" s="11"/>
      <c r="C98" s="11"/>
      <c r="D98" s="11"/>
      <c r="E98" s="12"/>
      <c r="F98" s="12"/>
      <c r="G98" s="12"/>
      <c r="H98" s="12"/>
      <c r="I98" s="12"/>
      <c r="J98" s="13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</row>
    <row r="99" spans="1:82" ht="15.75" customHeight="1">
      <c r="A99" s="10"/>
      <c r="B99" s="11"/>
      <c r="C99" s="11"/>
      <c r="D99" s="11"/>
      <c r="E99" s="12"/>
      <c r="F99" s="12"/>
      <c r="G99" s="12"/>
      <c r="H99" s="12"/>
      <c r="I99" s="12"/>
      <c r="J99" s="13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</row>
    <row r="100" spans="1:82" ht="15.75" customHeight="1">
      <c r="A100" s="10"/>
      <c r="B100" s="11"/>
      <c r="C100" s="11"/>
      <c r="D100" s="11"/>
      <c r="E100" s="12"/>
      <c r="F100" s="12"/>
      <c r="G100" s="12"/>
      <c r="H100" s="12"/>
      <c r="I100" s="12"/>
      <c r="J100" s="13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</row>
    <row r="101" spans="1:82" ht="15.75" customHeight="1">
      <c r="A101" s="10"/>
      <c r="B101" s="11"/>
      <c r="C101" s="11"/>
      <c r="D101" s="11"/>
      <c r="E101" s="12"/>
      <c r="F101" s="12"/>
      <c r="G101" s="12"/>
      <c r="H101" s="12"/>
      <c r="I101" s="12"/>
      <c r="J101" s="13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14"/>
      <c r="CC101" s="14"/>
      <c r="CD101" s="14"/>
    </row>
    <row r="102" spans="1:82" ht="15.75" customHeight="1">
      <c r="A102" s="10"/>
      <c r="B102" s="11"/>
      <c r="C102" s="11"/>
      <c r="D102" s="11"/>
      <c r="E102" s="12"/>
      <c r="F102" s="12"/>
      <c r="G102" s="12"/>
      <c r="H102" s="12"/>
      <c r="I102" s="12"/>
      <c r="J102" s="13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  <c r="BW102" s="14"/>
      <c r="BX102" s="14"/>
      <c r="BY102" s="14"/>
      <c r="BZ102" s="14"/>
      <c r="CA102" s="14"/>
      <c r="CB102" s="14"/>
      <c r="CC102" s="14"/>
      <c r="CD102" s="14"/>
    </row>
    <row r="103" spans="1:82" ht="15.75" customHeight="1">
      <c r="A103" s="10"/>
      <c r="B103" s="11"/>
      <c r="C103" s="11"/>
      <c r="D103" s="11"/>
      <c r="E103" s="12"/>
      <c r="F103" s="12"/>
      <c r="G103" s="12"/>
      <c r="H103" s="12"/>
      <c r="I103" s="12"/>
      <c r="J103" s="16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  <c r="BW103" s="14"/>
      <c r="BX103" s="14"/>
      <c r="BY103" s="14"/>
      <c r="BZ103" s="14"/>
      <c r="CA103" s="14"/>
      <c r="CB103" s="14"/>
      <c r="CC103" s="14"/>
      <c r="CD103" s="14"/>
    </row>
    <row r="104" spans="1:82" ht="15.75" customHeight="1">
      <c r="A104" s="10"/>
      <c r="B104" s="11"/>
      <c r="C104" s="11"/>
      <c r="D104" s="11"/>
      <c r="E104" s="12"/>
      <c r="F104" s="12"/>
      <c r="G104" s="12"/>
      <c r="H104" s="12"/>
      <c r="I104" s="12"/>
      <c r="J104" s="13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  <c r="BW104" s="14"/>
      <c r="BX104" s="14"/>
      <c r="BY104" s="14"/>
      <c r="BZ104" s="14"/>
      <c r="CA104" s="14"/>
      <c r="CB104" s="14"/>
      <c r="CC104" s="14"/>
      <c r="CD104" s="14"/>
    </row>
    <row r="105" spans="1:82" ht="15.75" customHeight="1">
      <c r="A105" s="10"/>
      <c r="B105" s="11"/>
      <c r="C105" s="11"/>
      <c r="D105" s="11"/>
      <c r="E105" s="12"/>
      <c r="F105" s="12"/>
      <c r="G105" s="12"/>
      <c r="H105" s="12"/>
      <c r="I105" s="12"/>
      <c r="J105" s="13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4"/>
      <c r="BM105" s="14"/>
      <c r="BN105" s="14"/>
      <c r="BO105" s="14"/>
      <c r="BP105" s="14"/>
      <c r="BQ105" s="14"/>
      <c r="BR105" s="14"/>
      <c r="BS105" s="14"/>
      <c r="BT105" s="14"/>
      <c r="BU105" s="14"/>
      <c r="BV105" s="14"/>
      <c r="BW105" s="14"/>
      <c r="BX105" s="14"/>
      <c r="BY105" s="14"/>
      <c r="BZ105" s="14"/>
      <c r="CA105" s="14"/>
      <c r="CB105" s="14"/>
      <c r="CC105" s="14"/>
      <c r="CD105" s="14"/>
    </row>
    <row r="106" spans="1:82" ht="15.75" customHeight="1">
      <c r="A106" s="10"/>
      <c r="B106" s="11"/>
      <c r="C106" s="11"/>
      <c r="D106" s="11"/>
      <c r="E106" s="12"/>
      <c r="F106" s="12"/>
      <c r="G106" s="12"/>
      <c r="H106" s="12"/>
      <c r="I106" s="12"/>
      <c r="J106" s="13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  <c r="BW106" s="14"/>
      <c r="BX106" s="14"/>
      <c r="BY106" s="14"/>
      <c r="BZ106" s="14"/>
      <c r="CA106" s="14"/>
      <c r="CB106" s="14"/>
      <c r="CC106" s="14"/>
      <c r="CD106" s="14"/>
    </row>
    <row r="107" spans="1:82" ht="15.75" customHeight="1">
      <c r="A107" s="10"/>
      <c r="B107" s="11"/>
      <c r="C107" s="11"/>
      <c r="D107" s="11"/>
      <c r="E107" s="12"/>
      <c r="F107" s="12"/>
      <c r="G107" s="12"/>
      <c r="H107" s="12"/>
      <c r="I107" s="12"/>
      <c r="J107" s="13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14"/>
      <c r="BJ107" s="14"/>
      <c r="BK107" s="14"/>
      <c r="BL107" s="14"/>
      <c r="BM107" s="14"/>
      <c r="BN107" s="14"/>
      <c r="BO107" s="14"/>
      <c r="BP107" s="14"/>
      <c r="BQ107" s="14"/>
      <c r="BR107" s="14"/>
      <c r="BS107" s="14"/>
      <c r="BT107" s="14"/>
      <c r="BU107" s="14"/>
      <c r="BV107" s="14"/>
      <c r="BW107" s="14"/>
      <c r="BX107" s="14"/>
      <c r="BY107" s="14"/>
      <c r="BZ107" s="14"/>
      <c r="CA107" s="14"/>
      <c r="CB107" s="14"/>
      <c r="CC107" s="14"/>
      <c r="CD107" s="14"/>
    </row>
    <row r="108" spans="1:82" ht="15.75" customHeight="1">
      <c r="A108" s="10"/>
      <c r="B108" s="11"/>
      <c r="C108" s="11"/>
      <c r="D108" s="11"/>
      <c r="E108" s="12"/>
      <c r="F108" s="12"/>
      <c r="G108" s="12"/>
      <c r="H108" s="12"/>
      <c r="I108" s="12"/>
      <c r="J108" s="13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14"/>
      <c r="BJ108" s="14"/>
      <c r="BK108" s="14"/>
      <c r="BL108" s="14"/>
      <c r="BM108" s="14"/>
      <c r="BN108" s="14"/>
      <c r="BO108" s="14"/>
      <c r="BP108" s="14"/>
      <c r="BQ108" s="14"/>
      <c r="BR108" s="14"/>
      <c r="BS108" s="14"/>
      <c r="BT108" s="14"/>
      <c r="BU108" s="14"/>
      <c r="BV108" s="14"/>
      <c r="BW108" s="14"/>
      <c r="BX108" s="14"/>
      <c r="BY108" s="14"/>
      <c r="BZ108" s="14"/>
      <c r="CA108" s="14"/>
      <c r="CB108" s="14"/>
      <c r="CC108" s="14"/>
      <c r="CD108" s="14"/>
    </row>
    <row r="109" spans="1:82" ht="15.75" customHeight="1">
      <c r="A109" s="10"/>
      <c r="B109" s="11"/>
      <c r="C109" s="11"/>
      <c r="D109" s="11"/>
      <c r="E109" s="12"/>
      <c r="F109" s="12"/>
      <c r="G109" s="12"/>
      <c r="H109" s="12"/>
      <c r="I109" s="12"/>
      <c r="J109" s="13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14"/>
      <c r="BJ109" s="14"/>
      <c r="BK109" s="14"/>
      <c r="BL109" s="14"/>
      <c r="BM109" s="14"/>
      <c r="BN109" s="14"/>
      <c r="BO109" s="14"/>
      <c r="BP109" s="14"/>
      <c r="BQ109" s="14"/>
      <c r="BR109" s="14"/>
      <c r="BS109" s="14"/>
      <c r="BT109" s="14"/>
      <c r="BU109" s="14"/>
      <c r="BV109" s="14"/>
      <c r="BW109" s="14"/>
      <c r="BX109" s="14"/>
      <c r="BY109" s="14"/>
      <c r="BZ109" s="14"/>
      <c r="CA109" s="14"/>
      <c r="CB109" s="14"/>
      <c r="CC109" s="14"/>
      <c r="CD109" s="14"/>
    </row>
    <row r="110" spans="1:82" ht="15.75" customHeight="1">
      <c r="A110" s="10"/>
      <c r="B110" s="11"/>
      <c r="C110" s="11"/>
      <c r="D110" s="11"/>
      <c r="E110" s="12"/>
      <c r="F110" s="12"/>
      <c r="G110" s="12"/>
      <c r="H110" s="12"/>
      <c r="I110" s="12"/>
      <c r="J110" s="13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4"/>
      <c r="BK110" s="14"/>
      <c r="BL110" s="14"/>
      <c r="BM110" s="14"/>
      <c r="BN110" s="14"/>
      <c r="BO110" s="14"/>
      <c r="BP110" s="14"/>
      <c r="BQ110" s="14"/>
      <c r="BR110" s="14"/>
      <c r="BS110" s="14"/>
      <c r="BT110" s="14"/>
      <c r="BU110" s="14"/>
      <c r="BV110" s="14"/>
      <c r="BW110" s="14"/>
      <c r="BX110" s="14"/>
      <c r="BY110" s="14"/>
      <c r="BZ110" s="14"/>
      <c r="CA110" s="14"/>
      <c r="CB110" s="14"/>
      <c r="CC110" s="14"/>
      <c r="CD110" s="14"/>
    </row>
    <row r="111" spans="1:82" ht="15.75" customHeight="1">
      <c r="A111" s="10"/>
      <c r="B111" s="11"/>
      <c r="C111" s="11"/>
      <c r="D111" s="11"/>
      <c r="E111" s="12"/>
      <c r="F111" s="12"/>
      <c r="G111" s="12"/>
      <c r="H111" s="12"/>
      <c r="I111" s="12"/>
      <c r="J111" s="13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  <c r="BW111" s="14"/>
      <c r="BX111" s="14"/>
      <c r="BY111" s="14"/>
      <c r="BZ111" s="14"/>
      <c r="CA111" s="14"/>
      <c r="CB111" s="14"/>
      <c r="CC111" s="14"/>
      <c r="CD111" s="14"/>
    </row>
    <row r="112" spans="1:82" ht="15.75" customHeight="1" thickBot="1">
      <c r="A112" s="10"/>
      <c r="B112" s="11"/>
      <c r="C112" s="11"/>
      <c r="D112" s="11"/>
      <c r="E112" s="12"/>
      <c r="F112" s="12"/>
      <c r="G112" s="12"/>
      <c r="H112" s="12"/>
      <c r="I112" s="12"/>
      <c r="J112" s="13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14"/>
      <c r="BJ112" s="14"/>
      <c r="BK112" s="14"/>
      <c r="BL112" s="14"/>
      <c r="BM112" s="14"/>
      <c r="BN112" s="14"/>
      <c r="BO112" s="14"/>
      <c r="BP112" s="14"/>
      <c r="BQ112" s="14"/>
      <c r="BR112" s="14"/>
      <c r="BS112" s="14"/>
      <c r="BT112" s="14"/>
      <c r="BU112" s="14"/>
      <c r="BV112" s="14"/>
      <c r="BW112" s="14"/>
      <c r="BX112" s="14"/>
      <c r="BY112" s="14"/>
      <c r="BZ112" s="14"/>
      <c r="CA112" s="14"/>
      <c r="CB112" s="14"/>
      <c r="CC112" s="14"/>
      <c r="CD112" s="14"/>
    </row>
    <row r="113" spans="1:82" ht="15.75" customHeight="1" thickBot="1">
      <c r="A113" s="10"/>
      <c r="B113" s="11" t="s">
        <v>12</v>
      </c>
      <c r="C113" s="11"/>
      <c r="D113" s="11"/>
      <c r="E113" s="12"/>
      <c r="F113" s="12"/>
      <c r="G113" s="17"/>
      <c r="H113" s="17"/>
      <c r="I113" s="17"/>
      <c r="J113" s="13"/>
      <c r="K113" s="18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6"/>
      <c r="BH113" s="26"/>
      <c r="BI113" s="26"/>
      <c r="BJ113" s="26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6"/>
      <c r="BV113" s="26"/>
      <c r="BW113" s="26"/>
      <c r="BX113" s="26"/>
      <c r="BY113" s="26"/>
      <c r="BZ113" s="26"/>
      <c r="CA113" s="26"/>
      <c r="CB113" s="26"/>
      <c r="CC113" s="26"/>
      <c r="CD113" s="26"/>
    </row>
    <row r="114" spans="1:82" ht="15.75" customHeight="1">
      <c r="A114" s="10"/>
      <c r="B114" s="11" t="s">
        <v>14</v>
      </c>
      <c r="C114" s="11"/>
      <c r="D114" s="11"/>
      <c r="E114" s="12"/>
      <c r="F114" s="12"/>
      <c r="G114" s="12"/>
      <c r="H114" s="12"/>
      <c r="I114" s="12"/>
      <c r="J114" s="13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14"/>
      <c r="BJ114" s="14"/>
      <c r="BK114" s="14"/>
      <c r="BL114" s="14"/>
      <c r="BM114" s="14"/>
      <c r="BN114" s="14"/>
      <c r="BO114" s="14"/>
      <c r="BP114" s="14"/>
      <c r="BQ114" s="14"/>
      <c r="BR114" s="14"/>
      <c r="BS114" s="14"/>
      <c r="BT114" s="14"/>
      <c r="BU114" s="14"/>
      <c r="BV114" s="14"/>
      <c r="BW114" s="14"/>
      <c r="BX114" s="14"/>
      <c r="BY114" s="14"/>
      <c r="BZ114" s="14"/>
      <c r="CA114" s="14"/>
      <c r="CB114" s="14"/>
      <c r="CC114" s="14"/>
      <c r="CD114" s="14"/>
    </row>
    <row r="115" spans="1:82" ht="15.75" customHeight="1">
      <c r="A115" s="10"/>
      <c r="B115" s="11"/>
      <c r="C115" s="11"/>
      <c r="D115" s="11"/>
      <c r="E115" s="12"/>
      <c r="F115" s="12"/>
      <c r="G115" s="12"/>
      <c r="H115" s="12"/>
      <c r="I115" s="12"/>
      <c r="J115" s="13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14"/>
      <c r="BJ115" s="14"/>
      <c r="BK115" s="14"/>
      <c r="BL115" s="14"/>
      <c r="BM115" s="14"/>
      <c r="BN115" s="14"/>
      <c r="BO115" s="14"/>
      <c r="BP115" s="14"/>
      <c r="BQ115" s="14"/>
      <c r="BR115" s="14"/>
      <c r="BS115" s="14"/>
      <c r="BT115" s="14"/>
      <c r="BU115" s="14"/>
      <c r="BV115" s="14"/>
      <c r="BW115" s="14"/>
      <c r="BX115" s="14"/>
      <c r="BY115" s="14"/>
      <c r="BZ115" s="14"/>
      <c r="CA115" s="14"/>
      <c r="CB115" s="14"/>
      <c r="CC115" s="14"/>
      <c r="CD115" s="14"/>
    </row>
    <row r="116" spans="1:82" ht="15.75" customHeight="1">
      <c r="A116" s="10"/>
      <c r="B116" s="11"/>
      <c r="C116" s="11"/>
      <c r="D116" s="11"/>
      <c r="E116" s="12"/>
      <c r="F116" s="12"/>
      <c r="G116" s="12"/>
      <c r="H116" s="12"/>
      <c r="I116" s="12"/>
      <c r="J116" s="13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4"/>
      <c r="BK116" s="14"/>
      <c r="BL116" s="14"/>
      <c r="BM116" s="14"/>
      <c r="BN116" s="14"/>
      <c r="BO116" s="14"/>
      <c r="BP116" s="14"/>
      <c r="BQ116" s="14"/>
      <c r="BR116" s="14"/>
      <c r="BS116" s="14"/>
      <c r="BT116" s="14"/>
      <c r="BU116" s="14"/>
      <c r="BV116" s="14"/>
      <c r="BW116" s="14"/>
      <c r="BX116" s="14"/>
      <c r="BY116" s="14"/>
      <c r="BZ116" s="14"/>
      <c r="CA116" s="14"/>
      <c r="CB116" s="14"/>
      <c r="CC116" s="14"/>
      <c r="CD116" s="14"/>
    </row>
    <row r="117" spans="1:82" ht="15" customHeight="1">
      <c r="A117" s="10"/>
      <c r="B117" s="11"/>
      <c r="C117" s="11"/>
      <c r="D117" s="11"/>
      <c r="E117" s="12"/>
      <c r="F117" s="12"/>
      <c r="G117" s="12"/>
      <c r="H117" s="12"/>
      <c r="I117" s="12"/>
      <c r="J117" s="13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14"/>
      <c r="BJ117" s="14"/>
      <c r="BK117" s="14"/>
      <c r="BL117" s="14"/>
      <c r="BM117" s="14"/>
      <c r="BN117" s="14"/>
      <c r="BO117" s="14"/>
      <c r="BP117" s="14"/>
      <c r="BQ117" s="14"/>
      <c r="BR117" s="14"/>
      <c r="BS117" s="14"/>
      <c r="BT117" s="14"/>
      <c r="BU117" s="14"/>
      <c r="BV117" s="14"/>
      <c r="BW117" s="14"/>
      <c r="BX117" s="14"/>
      <c r="BY117" s="14"/>
      <c r="BZ117" s="14"/>
      <c r="CA117" s="14"/>
      <c r="CB117" s="14"/>
      <c r="CC117" s="14"/>
      <c r="CD117" s="14"/>
    </row>
    <row r="118" spans="1:82" ht="15.75" customHeight="1">
      <c r="A118" s="10"/>
      <c r="B118" s="11"/>
      <c r="C118" s="11"/>
      <c r="D118" s="11"/>
      <c r="E118" s="12"/>
      <c r="F118" s="12"/>
      <c r="G118" s="12"/>
      <c r="H118" s="12"/>
      <c r="I118" s="12"/>
      <c r="J118" s="13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14"/>
      <c r="BJ118" s="14"/>
      <c r="BK118" s="14"/>
      <c r="BL118" s="14"/>
      <c r="BM118" s="14"/>
      <c r="BN118" s="14"/>
      <c r="BO118" s="14"/>
      <c r="BP118" s="14"/>
      <c r="BQ118" s="14"/>
      <c r="BR118" s="14"/>
      <c r="BS118" s="14"/>
      <c r="BT118" s="14"/>
      <c r="BU118" s="14"/>
      <c r="BV118" s="14"/>
      <c r="BW118" s="14"/>
      <c r="BX118" s="14"/>
      <c r="BY118" s="14"/>
      <c r="BZ118" s="14"/>
      <c r="CA118" s="14"/>
      <c r="CB118" s="14"/>
      <c r="CC118" s="14"/>
      <c r="CD118" s="14"/>
    </row>
    <row r="119" spans="1:82" ht="15.75" customHeight="1">
      <c r="A119" s="10"/>
      <c r="B119" s="11"/>
      <c r="C119" s="11"/>
      <c r="D119" s="11"/>
      <c r="E119" s="12"/>
      <c r="F119" s="12"/>
      <c r="G119" s="12"/>
      <c r="H119" s="12"/>
      <c r="I119" s="12"/>
      <c r="J119" s="13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14"/>
      <c r="BJ119" s="14"/>
      <c r="BK119" s="14"/>
      <c r="BL119" s="14"/>
      <c r="BM119" s="14"/>
      <c r="BN119" s="14"/>
      <c r="BO119" s="14"/>
      <c r="BP119" s="14"/>
      <c r="BQ119" s="14"/>
      <c r="BR119" s="14"/>
      <c r="BS119" s="14"/>
      <c r="BT119" s="14"/>
      <c r="BU119" s="14"/>
      <c r="BV119" s="14"/>
      <c r="BW119" s="14"/>
      <c r="BX119" s="14"/>
      <c r="BY119" s="14"/>
      <c r="BZ119" s="14"/>
      <c r="CA119" s="14"/>
      <c r="CB119" s="14"/>
      <c r="CC119" s="14"/>
      <c r="CD119" s="14"/>
    </row>
    <row r="120" spans="1:82" ht="15">
      <c r="A120" s="10"/>
      <c r="B120" s="11"/>
      <c r="C120" s="11"/>
      <c r="D120" s="11"/>
      <c r="E120" s="12"/>
      <c r="F120" s="12"/>
      <c r="G120" s="12"/>
      <c r="H120" s="12"/>
      <c r="I120" s="12"/>
      <c r="J120" s="38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14"/>
      <c r="BJ120" s="14"/>
      <c r="BK120" s="14"/>
      <c r="BL120" s="14"/>
      <c r="BM120" s="14"/>
      <c r="BN120" s="14"/>
      <c r="BO120" s="14"/>
      <c r="BP120" s="14"/>
      <c r="BQ120" s="14"/>
      <c r="BR120" s="14"/>
      <c r="BS120" s="14"/>
      <c r="BT120" s="14"/>
      <c r="BU120" s="14"/>
      <c r="BV120" s="14"/>
      <c r="BW120" s="14"/>
      <c r="BX120" s="14"/>
      <c r="BY120" s="14"/>
      <c r="BZ120" s="14"/>
      <c r="CA120" s="14"/>
      <c r="CB120" s="14"/>
      <c r="CC120" s="14"/>
      <c r="CD120" s="14"/>
    </row>
    <row r="121" spans="1:82" ht="15.75" customHeight="1">
      <c r="A121" s="10"/>
      <c r="B121" s="11"/>
      <c r="C121" s="11"/>
      <c r="D121" s="11"/>
      <c r="E121" s="12"/>
      <c r="F121" s="12"/>
      <c r="G121" s="12"/>
      <c r="H121" s="12"/>
      <c r="I121" s="12"/>
      <c r="J121" s="13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14"/>
      <c r="BJ121" s="14"/>
      <c r="BK121" s="14"/>
      <c r="BL121" s="14"/>
      <c r="BM121" s="14"/>
      <c r="BN121" s="14"/>
      <c r="BO121" s="14"/>
      <c r="BP121" s="14"/>
      <c r="BQ121" s="14"/>
      <c r="BR121" s="14"/>
      <c r="BS121" s="14"/>
      <c r="BT121" s="14"/>
      <c r="BU121" s="14"/>
      <c r="BV121" s="14"/>
      <c r="BW121" s="14"/>
      <c r="BX121" s="14"/>
      <c r="BY121" s="14"/>
      <c r="BZ121" s="14"/>
      <c r="CA121" s="14"/>
      <c r="CB121" s="14"/>
      <c r="CC121" s="14"/>
      <c r="CD121" s="14"/>
    </row>
    <row r="122" spans="1:82" ht="15.75" customHeight="1">
      <c r="A122" s="10"/>
      <c r="B122" s="11"/>
      <c r="C122" s="11"/>
      <c r="D122" s="11"/>
      <c r="E122" s="12"/>
      <c r="F122" s="12"/>
      <c r="G122" s="12"/>
      <c r="H122" s="12"/>
      <c r="I122" s="12"/>
      <c r="J122" s="13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14"/>
      <c r="BJ122" s="14"/>
      <c r="BK122" s="14"/>
      <c r="BL122" s="14"/>
      <c r="BM122" s="14"/>
      <c r="BN122" s="14"/>
      <c r="BO122" s="14"/>
      <c r="BP122" s="14"/>
      <c r="BQ122" s="14"/>
      <c r="BR122" s="14"/>
      <c r="BS122" s="14"/>
      <c r="BT122" s="14"/>
      <c r="BU122" s="14"/>
      <c r="BV122" s="14"/>
      <c r="BW122" s="14"/>
      <c r="BX122" s="14"/>
      <c r="BY122" s="14"/>
      <c r="BZ122" s="14"/>
      <c r="CA122" s="14"/>
      <c r="CB122" s="14"/>
      <c r="CC122" s="14"/>
      <c r="CD122" s="14"/>
    </row>
    <row r="123" spans="1:82" ht="15.75" customHeight="1">
      <c r="A123" s="10"/>
      <c r="B123" s="11"/>
      <c r="C123" s="11"/>
      <c r="D123" s="11"/>
      <c r="E123" s="12"/>
      <c r="F123" s="12"/>
      <c r="G123" s="12"/>
      <c r="H123" s="12"/>
      <c r="I123" s="12"/>
      <c r="J123" s="13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4"/>
      <c r="AX123" s="14"/>
      <c r="AY123" s="14"/>
      <c r="AZ123" s="14"/>
      <c r="BA123" s="14"/>
      <c r="BB123" s="14"/>
      <c r="BC123" s="14"/>
      <c r="BD123" s="14"/>
      <c r="BE123" s="14"/>
      <c r="BF123" s="14"/>
      <c r="BG123" s="14"/>
      <c r="BH123" s="14"/>
      <c r="BI123" s="14"/>
      <c r="BJ123" s="14"/>
      <c r="BK123" s="14"/>
      <c r="BL123" s="14"/>
      <c r="BM123" s="14"/>
      <c r="BN123" s="14"/>
      <c r="BO123" s="14"/>
      <c r="BP123" s="14"/>
      <c r="BQ123" s="14"/>
      <c r="BR123" s="14"/>
      <c r="BS123" s="14"/>
      <c r="BT123" s="14"/>
      <c r="BU123" s="14"/>
      <c r="BV123" s="14"/>
      <c r="BW123" s="14"/>
      <c r="BX123" s="14"/>
      <c r="BY123" s="14"/>
      <c r="BZ123" s="14"/>
      <c r="CA123" s="14"/>
      <c r="CB123" s="14"/>
      <c r="CC123" s="14"/>
      <c r="CD123" s="14"/>
    </row>
    <row r="124" spans="1:82" ht="15.75" customHeight="1">
      <c r="A124" s="10"/>
      <c r="B124" s="11"/>
      <c r="C124" s="11"/>
      <c r="D124" s="11"/>
      <c r="E124" s="12"/>
      <c r="F124" s="12"/>
      <c r="G124" s="12"/>
      <c r="H124" s="12"/>
      <c r="I124" s="12"/>
      <c r="J124" s="13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14"/>
      <c r="BJ124" s="14"/>
      <c r="BK124" s="14"/>
      <c r="BL124" s="14"/>
      <c r="BM124" s="14"/>
      <c r="BN124" s="14"/>
      <c r="BO124" s="14"/>
      <c r="BP124" s="14"/>
      <c r="BQ124" s="14"/>
      <c r="BR124" s="14"/>
      <c r="BS124" s="14"/>
      <c r="BT124" s="14"/>
      <c r="BU124" s="14"/>
      <c r="BV124" s="14"/>
      <c r="BW124" s="14"/>
      <c r="BX124" s="14"/>
      <c r="BY124" s="14"/>
      <c r="BZ124" s="14"/>
      <c r="CA124" s="14"/>
      <c r="CB124" s="14"/>
      <c r="CC124" s="14"/>
      <c r="CD124" s="14"/>
    </row>
    <row r="125" spans="1:82" ht="15.75" customHeight="1">
      <c r="A125" s="10"/>
      <c r="B125" s="11"/>
      <c r="C125" s="11"/>
      <c r="D125" s="11"/>
      <c r="E125" s="12"/>
      <c r="F125" s="12"/>
      <c r="G125" s="12"/>
      <c r="H125" s="12"/>
      <c r="I125" s="12"/>
      <c r="J125" s="13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4"/>
      <c r="AX125" s="14"/>
      <c r="AY125" s="14"/>
      <c r="AZ125" s="14"/>
      <c r="BA125" s="14"/>
      <c r="BB125" s="14"/>
      <c r="BC125" s="14"/>
      <c r="BD125" s="14"/>
      <c r="BE125" s="14"/>
      <c r="BF125" s="14"/>
      <c r="BG125" s="14"/>
      <c r="BH125" s="14"/>
      <c r="BI125" s="14"/>
      <c r="BJ125" s="14"/>
      <c r="BK125" s="14"/>
      <c r="BL125" s="14"/>
      <c r="BM125" s="14"/>
      <c r="BN125" s="14"/>
      <c r="BO125" s="14"/>
      <c r="BP125" s="14"/>
      <c r="BQ125" s="14"/>
      <c r="BR125" s="14"/>
      <c r="BS125" s="14"/>
      <c r="BT125" s="14"/>
      <c r="BU125" s="14"/>
      <c r="BV125" s="14"/>
      <c r="BW125" s="14"/>
      <c r="BX125" s="14"/>
      <c r="BY125" s="14"/>
      <c r="BZ125" s="14"/>
      <c r="CA125" s="14"/>
      <c r="CB125" s="14"/>
      <c r="CC125" s="14"/>
      <c r="CD125" s="14"/>
    </row>
    <row r="126" spans="1:82" ht="15.75" customHeight="1">
      <c r="A126" s="10"/>
      <c r="B126" s="11"/>
      <c r="C126" s="11"/>
      <c r="D126" s="11"/>
      <c r="E126" s="12"/>
      <c r="F126" s="12"/>
      <c r="G126" s="12"/>
      <c r="H126" s="12"/>
      <c r="I126" s="12"/>
      <c r="J126" s="13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  <c r="BD126" s="14"/>
      <c r="BE126" s="14"/>
      <c r="BF126" s="14"/>
      <c r="BG126" s="14"/>
      <c r="BH126" s="14"/>
      <c r="BI126" s="14"/>
      <c r="BJ126" s="14"/>
      <c r="BK126" s="14"/>
      <c r="BL126" s="14"/>
      <c r="BM126" s="14"/>
      <c r="BN126" s="14"/>
      <c r="BO126" s="14"/>
      <c r="BP126" s="14"/>
      <c r="BQ126" s="14"/>
      <c r="BR126" s="14"/>
      <c r="BS126" s="14"/>
      <c r="BT126" s="14"/>
      <c r="BU126" s="14"/>
      <c r="BV126" s="14"/>
      <c r="BW126" s="14"/>
      <c r="BX126" s="14"/>
      <c r="BY126" s="14"/>
      <c r="BZ126" s="14"/>
      <c r="CA126" s="14"/>
      <c r="CB126" s="14"/>
      <c r="CC126" s="14"/>
      <c r="CD126" s="14"/>
    </row>
    <row r="127" spans="1:82" ht="15.75" customHeight="1">
      <c r="A127" s="10"/>
      <c r="B127" s="11"/>
      <c r="C127" s="11"/>
      <c r="D127" s="11"/>
      <c r="E127" s="12"/>
      <c r="F127" s="12"/>
      <c r="G127" s="12"/>
      <c r="H127" s="12"/>
      <c r="I127" s="12"/>
      <c r="J127" s="13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  <c r="AX127" s="14"/>
      <c r="AY127" s="14"/>
      <c r="AZ127" s="14"/>
      <c r="BA127" s="14"/>
      <c r="BB127" s="14"/>
      <c r="BC127" s="14"/>
      <c r="BD127" s="14"/>
      <c r="BE127" s="14"/>
      <c r="BF127" s="14"/>
      <c r="BG127" s="14"/>
      <c r="BH127" s="14"/>
      <c r="BI127" s="14"/>
      <c r="BJ127" s="14"/>
      <c r="BK127" s="14"/>
      <c r="BL127" s="14"/>
      <c r="BM127" s="14"/>
      <c r="BN127" s="14"/>
      <c r="BO127" s="14"/>
      <c r="BP127" s="14"/>
      <c r="BQ127" s="14"/>
      <c r="BR127" s="14"/>
      <c r="BS127" s="14"/>
      <c r="BT127" s="14"/>
      <c r="BU127" s="14"/>
      <c r="BV127" s="14"/>
      <c r="BW127" s="14"/>
      <c r="BX127" s="14"/>
      <c r="BY127" s="14"/>
      <c r="BZ127" s="14"/>
      <c r="CA127" s="14"/>
      <c r="CB127" s="14"/>
      <c r="CC127" s="14"/>
      <c r="CD127" s="14"/>
    </row>
    <row r="128" spans="1:82" ht="15.75" customHeight="1">
      <c r="A128" s="10"/>
      <c r="B128" s="11"/>
      <c r="C128" s="11"/>
      <c r="D128" s="11"/>
      <c r="E128" s="12"/>
      <c r="F128" s="12"/>
      <c r="G128" s="12"/>
      <c r="H128" s="12"/>
      <c r="I128" s="12"/>
      <c r="J128" s="13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  <c r="AZ128" s="14"/>
      <c r="BA128" s="14"/>
      <c r="BB128" s="14"/>
      <c r="BC128" s="14"/>
      <c r="BD128" s="14"/>
      <c r="BE128" s="14"/>
      <c r="BF128" s="14"/>
      <c r="BG128" s="14"/>
      <c r="BH128" s="14"/>
      <c r="BI128" s="14"/>
      <c r="BJ128" s="14"/>
      <c r="BK128" s="14"/>
      <c r="BL128" s="14"/>
      <c r="BM128" s="14"/>
      <c r="BN128" s="14"/>
      <c r="BO128" s="14"/>
      <c r="BP128" s="14"/>
      <c r="BQ128" s="14"/>
      <c r="BR128" s="14"/>
      <c r="BS128" s="14"/>
      <c r="BT128" s="14"/>
      <c r="BU128" s="14"/>
      <c r="BV128" s="14"/>
      <c r="BW128" s="14"/>
      <c r="BX128" s="14"/>
      <c r="BY128" s="14"/>
      <c r="BZ128" s="14"/>
      <c r="CA128" s="14"/>
      <c r="CB128" s="14"/>
      <c r="CC128" s="14"/>
      <c r="CD128" s="14"/>
    </row>
    <row r="129" spans="1:82" ht="15.75" customHeight="1">
      <c r="A129" s="10"/>
      <c r="B129" s="11"/>
      <c r="C129" s="11"/>
      <c r="D129" s="11"/>
      <c r="E129" s="12"/>
      <c r="F129" s="12"/>
      <c r="G129" s="12"/>
      <c r="H129" s="12"/>
      <c r="I129" s="12"/>
      <c r="J129" s="13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4"/>
      <c r="BM129" s="14"/>
      <c r="BN129" s="14"/>
      <c r="BO129" s="14"/>
      <c r="BP129" s="14"/>
      <c r="BQ129" s="14"/>
      <c r="BR129" s="14"/>
      <c r="BS129" s="14"/>
      <c r="BT129" s="14"/>
      <c r="BU129" s="14"/>
      <c r="BV129" s="14"/>
      <c r="BW129" s="14"/>
      <c r="BX129" s="14"/>
      <c r="BY129" s="14"/>
      <c r="BZ129" s="14"/>
      <c r="CA129" s="14"/>
      <c r="CB129" s="14"/>
      <c r="CC129" s="14"/>
      <c r="CD129" s="14"/>
    </row>
    <row r="130" spans="1:82" ht="15.75" customHeight="1">
      <c r="A130" s="10"/>
      <c r="B130" s="11"/>
      <c r="C130" s="11"/>
      <c r="D130" s="11"/>
      <c r="E130" s="12"/>
      <c r="F130" s="12"/>
      <c r="G130" s="12"/>
      <c r="H130" s="12"/>
      <c r="I130" s="12"/>
      <c r="J130" s="13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  <c r="AZ130" s="14"/>
      <c r="BA130" s="14"/>
      <c r="BB130" s="14"/>
      <c r="BC130" s="14"/>
      <c r="BD130" s="14"/>
      <c r="BE130" s="14"/>
      <c r="BF130" s="14"/>
      <c r="BG130" s="14"/>
      <c r="BH130" s="14"/>
      <c r="BI130" s="14"/>
      <c r="BJ130" s="14"/>
      <c r="BK130" s="14"/>
      <c r="BL130" s="14"/>
      <c r="BM130" s="14"/>
      <c r="BN130" s="14"/>
      <c r="BO130" s="14"/>
      <c r="BP130" s="14"/>
      <c r="BQ130" s="14"/>
      <c r="BR130" s="14"/>
      <c r="BS130" s="14"/>
      <c r="BT130" s="14"/>
      <c r="BU130" s="14"/>
      <c r="BV130" s="14"/>
      <c r="BW130" s="14"/>
      <c r="BX130" s="14"/>
      <c r="BY130" s="14"/>
      <c r="BZ130" s="14"/>
      <c r="CA130" s="14"/>
      <c r="CB130" s="14"/>
      <c r="CC130" s="14"/>
      <c r="CD130" s="14"/>
    </row>
    <row r="131" spans="1:82" ht="15.75" customHeight="1">
      <c r="A131" s="10"/>
      <c r="B131" s="11"/>
      <c r="C131" s="11"/>
      <c r="D131" s="11"/>
      <c r="E131" s="12"/>
      <c r="F131" s="12"/>
      <c r="G131" s="12"/>
      <c r="H131" s="12"/>
      <c r="I131" s="12"/>
      <c r="J131" s="13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  <c r="AZ131" s="14"/>
      <c r="BA131" s="14"/>
      <c r="BB131" s="14"/>
      <c r="BC131" s="14"/>
      <c r="BD131" s="14"/>
      <c r="BE131" s="14"/>
      <c r="BF131" s="14"/>
      <c r="BG131" s="14"/>
      <c r="BH131" s="14"/>
      <c r="BI131" s="14"/>
      <c r="BJ131" s="14"/>
      <c r="BK131" s="14"/>
      <c r="BL131" s="14"/>
      <c r="BM131" s="14"/>
      <c r="BN131" s="14"/>
      <c r="BO131" s="14"/>
      <c r="BP131" s="14"/>
      <c r="BQ131" s="14"/>
      <c r="BR131" s="14"/>
      <c r="BS131" s="14"/>
      <c r="BT131" s="14"/>
      <c r="BU131" s="14"/>
      <c r="BV131" s="14"/>
      <c r="BW131" s="14"/>
      <c r="BX131" s="14"/>
      <c r="BY131" s="14"/>
      <c r="BZ131" s="14"/>
      <c r="CA131" s="14"/>
      <c r="CB131" s="14"/>
      <c r="CC131" s="14"/>
      <c r="CD131" s="14"/>
    </row>
    <row r="132" spans="1:82" ht="15.75" customHeight="1">
      <c r="A132" s="10"/>
      <c r="B132" s="11"/>
      <c r="C132" s="11"/>
      <c r="D132" s="11"/>
      <c r="E132" s="12"/>
      <c r="F132" s="12"/>
      <c r="G132" s="12"/>
      <c r="H132" s="12"/>
      <c r="I132" s="12"/>
      <c r="J132" s="13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  <c r="AX132" s="14"/>
      <c r="AY132" s="14"/>
      <c r="AZ132" s="14"/>
      <c r="BA132" s="14"/>
      <c r="BB132" s="14"/>
      <c r="BC132" s="14"/>
      <c r="BD132" s="14"/>
      <c r="BE132" s="14"/>
      <c r="BF132" s="14"/>
      <c r="BG132" s="14"/>
      <c r="BH132" s="14"/>
      <c r="BI132" s="14"/>
      <c r="BJ132" s="14"/>
      <c r="BK132" s="14"/>
      <c r="BL132" s="14"/>
      <c r="BM132" s="14"/>
      <c r="BN132" s="14"/>
      <c r="BO132" s="14"/>
      <c r="BP132" s="14"/>
      <c r="BQ132" s="14"/>
      <c r="BR132" s="14"/>
      <c r="BS132" s="14"/>
      <c r="BT132" s="14"/>
      <c r="BU132" s="14"/>
      <c r="BV132" s="14"/>
      <c r="BW132" s="14"/>
      <c r="BX132" s="14"/>
      <c r="BY132" s="14"/>
      <c r="BZ132" s="14"/>
      <c r="CA132" s="14"/>
      <c r="CB132" s="14"/>
      <c r="CC132" s="14"/>
      <c r="CD132" s="14"/>
    </row>
    <row r="133" spans="1:82" ht="15.75" customHeight="1">
      <c r="A133" s="10"/>
      <c r="B133" s="11"/>
      <c r="C133" s="11"/>
      <c r="D133" s="11"/>
      <c r="E133" s="12"/>
      <c r="F133" s="12"/>
      <c r="G133" s="12"/>
      <c r="H133" s="12"/>
      <c r="I133" s="12"/>
      <c r="J133" s="13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  <c r="AZ133" s="14"/>
      <c r="BA133" s="14"/>
      <c r="BB133" s="14"/>
      <c r="BC133" s="14"/>
      <c r="BD133" s="14"/>
      <c r="BE133" s="14"/>
      <c r="BF133" s="14"/>
      <c r="BG133" s="14"/>
      <c r="BH133" s="14"/>
      <c r="BI133" s="14"/>
      <c r="BJ133" s="14"/>
      <c r="BK133" s="14"/>
      <c r="BL133" s="14"/>
      <c r="BM133" s="14"/>
      <c r="BN133" s="14"/>
      <c r="BO133" s="14"/>
      <c r="BP133" s="14"/>
      <c r="BQ133" s="14"/>
      <c r="BR133" s="14"/>
      <c r="BS133" s="14"/>
      <c r="BT133" s="14"/>
      <c r="BU133" s="14"/>
      <c r="BV133" s="14"/>
      <c r="BW133" s="14"/>
      <c r="BX133" s="14"/>
      <c r="BY133" s="14"/>
      <c r="BZ133" s="14"/>
      <c r="CA133" s="14"/>
      <c r="CB133" s="14"/>
      <c r="CC133" s="14"/>
      <c r="CD133" s="14"/>
    </row>
    <row r="134" spans="1:82" ht="15.75" customHeight="1">
      <c r="A134" s="10"/>
      <c r="B134" s="11"/>
      <c r="C134" s="11"/>
      <c r="D134" s="11"/>
      <c r="E134" s="12"/>
      <c r="F134" s="12"/>
      <c r="G134" s="12"/>
      <c r="H134" s="12"/>
      <c r="I134" s="12"/>
      <c r="J134" s="13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  <c r="AV134" s="14"/>
      <c r="AW134" s="14"/>
      <c r="AX134" s="14"/>
      <c r="AY134" s="14"/>
      <c r="AZ134" s="14"/>
      <c r="BA134" s="14"/>
      <c r="BB134" s="14"/>
      <c r="BC134" s="14"/>
      <c r="BD134" s="14"/>
      <c r="BE134" s="14"/>
      <c r="BF134" s="14"/>
      <c r="BG134" s="14"/>
      <c r="BH134" s="14"/>
      <c r="BI134" s="14"/>
      <c r="BJ134" s="14"/>
      <c r="BK134" s="14"/>
      <c r="BL134" s="14"/>
      <c r="BM134" s="14"/>
      <c r="BN134" s="14"/>
      <c r="BO134" s="14"/>
      <c r="BP134" s="14"/>
      <c r="BQ134" s="14"/>
      <c r="BR134" s="14"/>
      <c r="BS134" s="14"/>
      <c r="BT134" s="14"/>
      <c r="BU134" s="14"/>
      <c r="BV134" s="14"/>
      <c r="BW134" s="14"/>
      <c r="BX134" s="14"/>
      <c r="BY134" s="14"/>
      <c r="BZ134" s="14"/>
      <c r="CA134" s="14"/>
      <c r="CB134" s="14"/>
      <c r="CC134" s="14"/>
      <c r="CD134" s="14"/>
    </row>
    <row r="135" spans="1:82" ht="15.75" customHeight="1">
      <c r="A135" s="10"/>
      <c r="B135" s="11"/>
      <c r="C135" s="11"/>
      <c r="D135" s="11"/>
      <c r="E135" s="12"/>
      <c r="F135" s="12"/>
      <c r="G135" s="12"/>
      <c r="H135" s="12"/>
      <c r="I135" s="12"/>
      <c r="J135" s="13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  <c r="AX135" s="14"/>
      <c r="AY135" s="14"/>
      <c r="AZ135" s="14"/>
      <c r="BA135" s="14"/>
      <c r="BB135" s="14"/>
      <c r="BC135" s="14"/>
      <c r="BD135" s="14"/>
      <c r="BE135" s="14"/>
      <c r="BF135" s="14"/>
      <c r="BG135" s="14"/>
      <c r="BH135" s="14"/>
      <c r="BI135" s="14"/>
      <c r="BJ135" s="14"/>
      <c r="BK135" s="14"/>
      <c r="BL135" s="14"/>
      <c r="BM135" s="14"/>
      <c r="BN135" s="14"/>
      <c r="BO135" s="14"/>
      <c r="BP135" s="14"/>
      <c r="BQ135" s="14"/>
      <c r="BR135" s="14"/>
      <c r="BS135" s="14"/>
      <c r="BT135" s="14"/>
      <c r="BU135" s="14"/>
      <c r="BV135" s="14"/>
      <c r="BW135" s="14"/>
      <c r="BX135" s="14"/>
      <c r="BY135" s="14"/>
      <c r="BZ135" s="14"/>
      <c r="CA135" s="14"/>
      <c r="CB135" s="14"/>
      <c r="CC135" s="14"/>
      <c r="CD135" s="14"/>
    </row>
    <row r="136" spans="1:82" ht="15.75" customHeight="1">
      <c r="A136" s="10"/>
      <c r="B136" s="11"/>
      <c r="C136" s="11"/>
      <c r="D136" s="11"/>
      <c r="E136" s="12"/>
      <c r="F136" s="12"/>
      <c r="G136" s="12"/>
      <c r="H136" s="12"/>
      <c r="I136" s="12"/>
      <c r="J136" s="13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  <c r="AV136" s="14"/>
      <c r="AW136" s="14"/>
      <c r="AX136" s="14"/>
      <c r="AY136" s="14"/>
      <c r="AZ136" s="14"/>
      <c r="BA136" s="14"/>
      <c r="BB136" s="14"/>
      <c r="BC136" s="14"/>
      <c r="BD136" s="14"/>
      <c r="BE136" s="14"/>
      <c r="BF136" s="14"/>
      <c r="BG136" s="14"/>
      <c r="BH136" s="14"/>
      <c r="BI136" s="14"/>
      <c r="BJ136" s="14"/>
      <c r="BK136" s="14"/>
      <c r="BL136" s="14"/>
      <c r="BM136" s="14"/>
      <c r="BN136" s="14"/>
      <c r="BO136" s="14"/>
      <c r="BP136" s="14"/>
      <c r="BQ136" s="14"/>
      <c r="BR136" s="14"/>
      <c r="BS136" s="14"/>
      <c r="BT136" s="14"/>
      <c r="BU136" s="14"/>
      <c r="BV136" s="14"/>
      <c r="BW136" s="14"/>
      <c r="BX136" s="14"/>
      <c r="BY136" s="14"/>
      <c r="BZ136" s="14"/>
      <c r="CA136" s="14"/>
      <c r="CB136" s="14"/>
      <c r="CC136" s="14"/>
      <c r="CD136" s="14"/>
    </row>
    <row r="137" spans="1:82" ht="15.75" customHeight="1">
      <c r="A137" s="10"/>
      <c r="B137" s="11"/>
      <c r="C137" s="11"/>
      <c r="D137" s="11"/>
      <c r="E137" s="12"/>
      <c r="F137" s="12"/>
      <c r="G137" s="12"/>
      <c r="H137" s="12"/>
      <c r="I137" s="12"/>
      <c r="J137" s="13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  <c r="AX137" s="14"/>
      <c r="AY137" s="14"/>
      <c r="AZ137" s="14"/>
      <c r="BA137" s="14"/>
      <c r="BB137" s="14"/>
      <c r="BC137" s="14"/>
      <c r="BD137" s="14"/>
      <c r="BE137" s="14"/>
      <c r="BF137" s="14"/>
      <c r="BG137" s="14"/>
      <c r="BH137" s="14"/>
      <c r="BI137" s="14"/>
      <c r="BJ137" s="14"/>
      <c r="BK137" s="14"/>
      <c r="BL137" s="14"/>
      <c r="BM137" s="14"/>
      <c r="BN137" s="14"/>
      <c r="BO137" s="14"/>
      <c r="BP137" s="14"/>
      <c r="BQ137" s="14"/>
      <c r="BR137" s="14"/>
      <c r="BS137" s="14"/>
      <c r="BT137" s="14"/>
      <c r="BU137" s="14"/>
      <c r="BV137" s="14"/>
      <c r="BW137" s="14"/>
      <c r="BX137" s="14"/>
      <c r="BY137" s="14"/>
      <c r="BZ137" s="14"/>
      <c r="CA137" s="14"/>
      <c r="CB137" s="14"/>
      <c r="CC137" s="14"/>
      <c r="CD137" s="14"/>
    </row>
    <row r="138" spans="1:82" ht="15.75" customHeight="1">
      <c r="A138" s="10"/>
      <c r="B138" s="11"/>
      <c r="C138" s="11"/>
      <c r="D138" s="11"/>
      <c r="E138" s="12"/>
      <c r="F138" s="12"/>
      <c r="G138" s="12"/>
      <c r="H138" s="12"/>
      <c r="I138" s="12"/>
      <c r="J138" s="13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  <c r="AV138" s="14"/>
      <c r="AW138" s="14"/>
      <c r="AX138" s="14"/>
      <c r="AY138" s="14"/>
      <c r="AZ138" s="14"/>
      <c r="BA138" s="14"/>
      <c r="BB138" s="14"/>
      <c r="BC138" s="14"/>
      <c r="BD138" s="14"/>
      <c r="BE138" s="14"/>
      <c r="BF138" s="14"/>
      <c r="BG138" s="14"/>
      <c r="BH138" s="14"/>
      <c r="BI138" s="14"/>
      <c r="BJ138" s="14"/>
      <c r="BK138" s="14"/>
      <c r="BL138" s="14"/>
      <c r="BM138" s="14"/>
      <c r="BN138" s="14"/>
      <c r="BO138" s="14"/>
      <c r="BP138" s="14"/>
      <c r="BQ138" s="14"/>
      <c r="BR138" s="14"/>
      <c r="BS138" s="14"/>
      <c r="BT138" s="14"/>
      <c r="BU138" s="14"/>
      <c r="BV138" s="14"/>
      <c r="BW138" s="14"/>
      <c r="BX138" s="14"/>
      <c r="BY138" s="14"/>
      <c r="BZ138" s="14"/>
      <c r="CA138" s="14"/>
      <c r="CB138" s="14"/>
      <c r="CC138" s="14"/>
      <c r="CD138" s="14"/>
    </row>
    <row r="139" spans="1:82" ht="15.75" customHeight="1">
      <c r="A139" s="10"/>
      <c r="B139" s="11"/>
      <c r="C139" s="11"/>
      <c r="D139" s="11"/>
      <c r="E139" s="12"/>
      <c r="F139" s="12"/>
      <c r="G139" s="12"/>
      <c r="H139" s="12"/>
      <c r="I139" s="12"/>
      <c r="J139" s="13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/>
      <c r="AZ139" s="14"/>
      <c r="BA139" s="14"/>
      <c r="BB139" s="14"/>
      <c r="BC139" s="14"/>
      <c r="BD139" s="14"/>
      <c r="BE139" s="14"/>
      <c r="BF139" s="14"/>
      <c r="BG139" s="14"/>
      <c r="BH139" s="14"/>
      <c r="BI139" s="14"/>
      <c r="BJ139" s="14"/>
      <c r="BK139" s="14"/>
      <c r="BL139" s="14"/>
      <c r="BM139" s="14"/>
      <c r="BN139" s="14"/>
      <c r="BO139" s="14"/>
      <c r="BP139" s="14"/>
      <c r="BQ139" s="14"/>
      <c r="BR139" s="14"/>
      <c r="BS139" s="14"/>
      <c r="BT139" s="14"/>
      <c r="BU139" s="14"/>
      <c r="BV139" s="14"/>
      <c r="BW139" s="14"/>
      <c r="BX139" s="14"/>
      <c r="BY139" s="14"/>
      <c r="BZ139" s="14"/>
      <c r="CA139" s="14"/>
      <c r="CB139" s="14"/>
      <c r="CC139" s="14"/>
      <c r="CD139" s="14"/>
    </row>
    <row r="140" spans="1:82" ht="15.75" customHeight="1">
      <c r="A140" s="10"/>
      <c r="B140" s="11"/>
      <c r="C140" s="11"/>
      <c r="D140" s="11"/>
      <c r="E140" s="12"/>
      <c r="F140" s="12"/>
      <c r="G140" s="12"/>
      <c r="H140" s="12"/>
      <c r="I140" s="12"/>
      <c r="J140" s="13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  <c r="AT140" s="14"/>
      <c r="AU140" s="14"/>
      <c r="AV140" s="14"/>
      <c r="AW140" s="14"/>
      <c r="AX140" s="14"/>
      <c r="AY140" s="14"/>
      <c r="AZ140" s="14"/>
      <c r="BA140" s="14"/>
      <c r="BB140" s="14"/>
      <c r="BC140" s="14"/>
      <c r="BD140" s="14"/>
      <c r="BE140" s="14"/>
      <c r="BF140" s="14"/>
      <c r="BG140" s="14"/>
      <c r="BH140" s="14"/>
      <c r="BI140" s="14"/>
      <c r="BJ140" s="14"/>
      <c r="BK140" s="14"/>
      <c r="BL140" s="14"/>
      <c r="BM140" s="14"/>
      <c r="BN140" s="14"/>
      <c r="BO140" s="14"/>
      <c r="BP140" s="14"/>
      <c r="BQ140" s="14"/>
      <c r="BR140" s="14"/>
      <c r="BS140" s="14"/>
      <c r="BT140" s="14"/>
      <c r="BU140" s="14"/>
      <c r="BV140" s="14"/>
      <c r="BW140" s="14"/>
      <c r="BX140" s="14"/>
      <c r="BY140" s="14"/>
      <c r="BZ140" s="14"/>
      <c r="CA140" s="14"/>
      <c r="CB140" s="14"/>
      <c r="CC140" s="14"/>
      <c r="CD140" s="14"/>
    </row>
    <row r="141" spans="1:82" ht="15.75" customHeight="1">
      <c r="A141" s="10"/>
      <c r="B141" s="11"/>
      <c r="C141" s="11"/>
      <c r="D141" s="11"/>
      <c r="E141" s="12"/>
      <c r="F141" s="12"/>
      <c r="G141" s="12"/>
      <c r="H141" s="12"/>
      <c r="I141" s="12"/>
      <c r="J141" s="13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  <c r="AX141" s="14"/>
      <c r="AY141" s="14"/>
      <c r="AZ141" s="14"/>
      <c r="BA141" s="14"/>
      <c r="BB141" s="14"/>
      <c r="BC141" s="14"/>
      <c r="BD141" s="14"/>
      <c r="BE141" s="14"/>
      <c r="BF141" s="14"/>
      <c r="BG141" s="14"/>
      <c r="BH141" s="14"/>
      <c r="BI141" s="14"/>
      <c r="BJ141" s="14"/>
      <c r="BK141" s="14"/>
      <c r="BL141" s="14"/>
      <c r="BM141" s="14"/>
      <c r="BN141" s="14"/>
      <c r="BO141" s="14"/>
      <c r="BP141" s="14"/>
      <c r="BQ141" s="14"/>
      <c r="BR141" s="14"/>
      <c r="BS141" s="14"/>
      <c r="BT141" s="14"/>
      <c r="BU141" s="14"/>
      <c r="BV141" s="14"/>
      <c r="BW141" s="14"/>
      <c r="BX141" s="14"/>
      <c r="BY141" s="14"/>
      <c r="BZ141" s="14"/>
      <c r="CA141" s="14"/>
      <c r="CB141" s="14"/>
      <c r="CC141" s="14"/>
      <c r="CD141" s="14"/>
    </row>
    <row r="142" spans="1:82" ht="15.75" customHeight="1">
      <c r="A142" s="10"/>
      <c r="B142" s="11"/>
      <c r="C142" s="11"/>
      <c r="D142" s="11"/>
      <c r="E142" s="12"/>
      <c r="F142" s="12"/>
      <c r="G142" s="12"/>
      <c r="H142" s="12"/>
      <c r="I142" s="12"/>
      <c r="J142" s="13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14"/>
      <c r="BJ142" s="14"/>
      <c r="BK142" s="14"/>
      <c r="BL142" s="14"/>
      <c r="BM142" s="14"/>
      <c r="BN142" s="14"/>
      <c r="BO142" s="14"/>
      <c r="BP142" s="14"/>
      <c r="BQ142" s="14"/>
      <c r="BR142" s="14"/>
      <c r="BS142" s="14"/>
      <c r="BT142" s="14"/>
      <c r="BU142" s="14"/>
      <c r="BV142" s="14"/>
      <c r="BW142" s="14"/>
      <c r="BX142" s="14"/>
      <c r="BY142" s="14"/>
      <c r="BZ142" s="14"/>
      <c r="CA142" s="14"/>
      <c r="CB142" s="14"/>
      <c r="CC142" s="14"/>
      <c r="CD142" s="14"/>
    </row>
    <row r="143" spans="1:82" ht="15.75" customHeight="1">
      <c r="A143" s="10"/>
      <c r="B143" s="11"/>
      <c r="C143" s="11"/>
      <c r="D143" s="11"/>
      <c r="E143" s="12"/>
      <c r="F143" s="12"/>
      <c r="G143" s="12"/>
      <c r="H143" s="12"/>
      <c r="I143" s="12"/>
      <c r="J143" s="13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14"/>
      <c r="BJ143" s="14"/>
      <c r="BK143" s="14"/>
      <c r="BL143" s="14"/>
      <c r="BM143" s="14"/>
      <c r="BN143" s="14"/>
      <c r="BO143" s="14"/>
      <c r="BP143" s="14"/>
      <c r="BQ143" s="14"/>
      <c r="BR143" s="14"/>
      <c r="BS143" s="14"/>
      <c r="BT143" s="14"/>
      <c r="BU143" s="14"/>
      <c r="BV143" s="14"/>
      <c r="BW143" s="14"/>
      <c r="BX143" s="14"/>
      <c r="BY143" s="14"/>
      <c r="BZ143" s="14"/>
      <c r="CA143" s="14"/>
      <c r="CB143" s="14"/>
      <c r="CC143" s="14"/>
      <c r="CD143" s="14"/>
    </row>
    <row r="144" spans="1:82" ht="15.75" customHeight="1" thickBot="1">
      <c r="A144" s="10"/>
      <c r="B144" s="11"/>
      <c r="C144" s="11"/>
      <c r="D144" s="11"/>
      <c r="E144" s="12"/>
      <c r="F144" s="12"/>
      <c r="G144" s="12"/>
      <c r="H144" s="12"/>
      <c r="I144" s="12"/>
      <c r="J144" s="13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14"/>
      <c r="BJ144" s="14"/>
      <c r="BK144" s="14"/>
      <c r="BL144" s="14"/>
      <c r="BM144" s="14"/>
      <c r="BN144" s="14"/>
      <c r="BO144" s="14"/>
      <c r="BP144" s="14"/>
      <c r="BQ144" s="14"/>
      <c r="BR144" s="14"/>
      <c r="BS144" s="14"/>
      <c r="BT144" s="14"/>
      <c r="BU144" s="14"/>
      <c r="BV144" s="14"/>
      <c r="BW144" s="14"/>
      <c r="BX144" s="14"/>
      <c r="BY144" s="14"/>
      <c r="BZ144" s="14"/>
      <c r="CA144" s="14"/>
      <c r="CB144" s="14"/>
      <c r="CC144" s="14"/>
      <c r="CD144" s="14"/>
    </row>
    <row r="145" spans="1:82" ht="15.75" customHeight="1" thickBot="1">
      <c r="A145" s="10"/>
      <c r="B145" s="11" t="s">
        <v>12</v>
      </c>
      <c r="C145" s="11"/>
      <c r="D145" s="11"/>
      <c r="E145" s="12"/>
      <c r="F145" s="12"/>
      <c r="G145" s="17"/>
      <c r="H145" s="17"/>
      <c r="I145" s="17"/>
      <c r="J145" s="13"/>
      <c r="K145" s="18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  <c r="BA145" s="26"/>
      <c r="BB145" s="26"/>
      <c r="BC145" s="26"/>
      <c r="BD145" s="26"/>
      <c r="BE145" s="26"/>
      <c r="BF145" s="26"/>
      <c r="BG145" s="26"/>
      <c r="BH145" s="26"/>
      <c r="BI145" s="26"/>
      <c r="BJ145" s="26"/>
      <c r="BK145" s="26"/>
      <c r="BL145" s="26"/>
      <c r="BM145" s="26"/>
      <c r="BN145" s="26"/>
      <c r="BO145" s="26"/>
      <c r="BP145" s="26"/>
      <c r="BQ145" s="26"/>
      <c r="BR145" s="26"/>
      <c r="BS145" s="26"/>
      <c r="BT145" s="26"/>
      <c r="BU145" s="26"/>
      <c r="BV145" s="26"/>
      <c r="BW145" s="26"/>
      <c r="BX145" s="26"/>
      <c r="BY145" s="26"/>
      <c r="BZ145" s="26"/>
      <c r="CA145" s="26"/>
      <c r="CB145" s="26"/>
      <c r="CC145" s="26"/>
      <c r="CD145" s="26"/>
    </row>
    <row r="146" spans="1:82" ht="15.75" customHeight="1">
      <c r="A146" s="10"/>
      <c r="B146" s="11" t="s">
        <v>15</v>
      </c>
      <c r="C146" s="11"/>
      <c r="D146" s="20"/>
      <c r="E146" s="12"/>
      <c r="F146" s="12"/>
      <c r="G146" s="12"/>
      <c r="H146" s="12"/>
      <c r="I146" s="12"/>
      <c r="J146" s="21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14"/>
      <c r="BJ146" s="14"/>
      <c r="BK146" s="14"/>
      <c r="BL146" s="14"/>
      <c r="BM146" s="14"/>
      <c r="BN146" s="14"/>
      <c r="BO146" s="14"/>
      <c r="BP146" s="14"/>
      <c r="BQ146" s="14"/>
      <c r="BR146" s="14"/>
      <c r="BS146" s="14"/>
      <c r="BT146" s="14"/>
      <c r="BU146" s="14"/>
      <c r="BV146" s="14"/>
      <c r="BW146" s="14"/>
      <c r="BX146" s="14"/>
      <c r="BY146" s="14"/>
      <c r="BZ146" s="14"/>
      <c r="CA146" s="14"/>
      <c r="CB146" s="14"/>
      <c r="CC146" s="14"/>
      <c r="CD146" s="14"/>
    </row>
    <row r="147" spans="1:82" ht="15.75" customHeight="1">
      <c r="A147" s="10"/>
      <c r="B147" s="11"/>
      <c r="C147" s="11"/>
      <c r="D147" s="20"/>
      <c r="E147" s="12"/>
      <c r="F147" s="12"/>
      <c r="G147" s="12"/>
      <c r="H147" s="12"/>
      <c r="I147" s="12"/>
      <c r="J147" s="16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14"/>
      <c r="BJ147" s="14"/>
      <c r="BK147" s="14"/>
      <c r="BL147" s="14"/>
      <c r="BM147" s="14"/>
      <c r="BN147" s="14"/>
      <c r="BO147" s="14"/>
      <c r="BP147" s="14"/>
      <c r="BQ147" s="14"/>
      <c r="BR147" s="14"/>
      <c r="BS147" s="14"/>
      <c r="BT147" s="14"/>
      <c r="BU147" s="14"/>
      <c r="BV147" s="14"/>
      <c r="BW147" s="14"/>
      <c r="BX147" s="14"/>
      <c r="BY147" s="14"/>
      <c r="BZ147" s="14"/>
      <c r="CA147" s="14"/>
      <c r="CB147" s="14"/>
      <c r="CC147" s="14"/>
      <c r="CD147" s="14"/>
    </row>
    <row r="148" spans="1:82" ht="15.75" customHeight="1">
      <c r="A148" s="10"/>
      <c r="B148" s="11"/>
      <c r="C148" s="11"/>
      <c r="D148" s="20"/>
      <c r="E148" s="12"/>
      <c r="F148" s="12"/>
      <c r="G148" s="12"/>
      <c r="H148" s="12"/>
      <c r="I148" s="12"/>
      <c r="J148" s="21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14"/>
      <c r="BJ148" s="14"/>
      <c r="BK148" s="14"/>
      <c r="BL148" s="14"/>
      <c r="BM148" s="14"/>
      <c r="BN148" s="14"/>
      <c r="BO148" s="14"/>
      <c r="BP148" s="14"/>
      <c r="BQ148" s="14"/>
      <c r="BR148" s="14"/>
      <c r="BS148" s="14"/>
      <c r="BT148" s="14"/>
      <c r="BU148" s="14"/>
      <c r="BV148" s="14"/>
      <c r="BW148" s="14"/>
      <c r="BX148" s="14"/>
      <c r="BY148" s="14"/>
      <c r="BZ148" s="14"/>
      <c r="CA148" s="14"/>
      <c r="CB148" s="14"/>
      <c r="CC148" s="14"/>
      <c r="CD148" s="14"/>
    </row>
    <row r="149" spans="1:82" ht="15.75" customHeight="1">
      <c r="A149" s="10"/>
      <c r="B149" s="11"/>
      <c r="C149" s="11"/>
      <c r="D149" s="20"/>
      <c r="E149" s="12"/>
      <c r="F149" s="12"/>
      <c r="G149" s="12"/>
      <c r="H149" s="12"/>
      <c r="I149" s="12"/>
      <c r="J149" s="21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  <c r="BD149" s="14"/>
      <c r="BE149" s="14"/>
      <c r="BF149" s="14"/>
      <c r="BG149" s="14"/>
      <c r="BH149" s="14"/>
      <c r="BI149" s="14"/>
      <c r="BJ149" s="14"/>
      <c r="BK149" s="14"/>
      <c r="BL149" s="14"/>
      <c r="BM149" s="14"/>
      <c r="BN149" s="14"/>
      <c r="BO149" s="14"/>
      <c r="BP149" s="14"/>
      <c r="BQ149" s="14"/>
      <c r="BR149" s="14"/>
      <c r="BS149" s="14"/>
      <c r="BT149" s="14"/>
      <c r="BU149" s="14"/>
      <c r="BV149" s="14"/>
      <c r="BW149" s="14"/>
      <c r="BX149" s="14"/>
      <c r="BY149" s="14"/>
      <c r="BZ149" s="14"/>
      <c r="CA149" s="14"/>
      <c r="CB149" s="14"/>
      <c r="CC149" s="14"/>
      <c r="CD149" s="14"/>
    </row>
    <row r="150" spans="1:82" ht="15.75" customHeight="1">
      <c r="A150" s="10"/>
      <c r="B150" s="11"/>
      <c r="C150" s="11"/>
      <c r="D150" s="20"/>
      <c r="E150" s="12"/>
      <c r="F150" s="12"/>
      <c r="G150" s="12"/>
      <c r="H150" s="12"/>
      <c r="I150" s="12"/>
      <c r="J150" s="21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14"/>
      <c r="BJ150" s="14"/>
      <c r="BK150" s="14"/>
      <c r="BL150" s="14"/>
      <c r="BM150" s="14"/>
      <c r="BN150" s="14"/>
      <c r="BO150" s="14"/>
      <c r="BP150" s="14"/>
      <c r="BQ150" s="14"/>
      <c r="BR150" s="14"/>
      <c r="BS150" s="14"/>
      <c r="BT150" s="14"/>
      <c r="BU150" s="14"/>
      <c r="BV150" s="14"/>
      <c r="BW150" s="14"/>
      <c r="BX150" s="14"/>
      <c r="BY150" s="14"/>
      <c r="BZ150" s="14"/>
      <c r="CA150" s="14"/>
      <c r="CB150" s="14"/>
      <c r="CC150" s="14"/>
      <c r="CD150" s="14"/>
    </row>
    <row r="151" spans="1:82" ht="15.75" customHeight="1">
      <c r="A151" s="10"/>
      <c r="B151" s="11"/>
      <c r="C151" s="11"/>
      <c r="D151" s="20"/>
      <c r="E151" s="12"/>
      <c r="F151" s="12"/>
      <c r="G151" s="12"/>
      <c r="H151" s="12"/>
      <c r="I151" s="12"/>
      <c r="J151" s="21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14"/>
      <c r="BJ151" s="14"/>
      <c r="BK151" s="14"/>
      <c r="BL151" s="14"/>
      <c r="BM151" s="14"/>
      <c r="BN151" s="14"/>
      <c r="BO151" s="14"/>
      <c r="BP151" s="14"/>
      <c r="BQ151" s="14"/>
      <c r="BR151" s="14"/>
      <c r="BS151" s="14"/>
      <c r="BT151" s="14"/>
      <c r="BU151" s="14"/>
      <c r="BV151" s="14"/>
      <c r="BW151" s="14"/>
      <c r="BX151" s="14"/>
      <c r="BY151" s="14"/>
      <c r="BZ151" s="14"/>
      <c r="CA151" s="14"/>
      <c r="CB151" s="14"/>
      <c r="CC151" s="14"/>
      <c r="CD151" s="14"/>
    </row>
    <row r="152" spans="1:82" ht="15.75" customHeight="1">
      <c r="A152" s="10"/>
      <c r="B152" s="11"/>
      <c r="C152" s="11"/>
      <c r="D152" s="20"/>
      <c r="E152" s="12"/>
      <c r="F152" s="12"/>
      <c r="G152" s="12"/>
      <c r="H152" s="12"/>
      <c r="I152" s="12"/>
      <c r="J152" s="21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14"/>
      <c r="BJ152" s="14"/>
      <c r="BK152" s="14"/>
      <c r="BL152" s="14"/>
      <c r="BM152" s="14"/>
      <c r="BN152" s="14"/>
      <c r="BO152" s="14"/>
      <c r="BP152" s="14"/>
      <c r="BQ152" s="14"/>
      <c r="BR152" s="14"/>
      <c r="BS152" s="14"/>
      <c r="BT152" s="14"/>
      <c r="BU152" s="14"/>
      <c r="BV152" s="14"/>
      <c r="BW152" s="14"/>
      <c r="BX152" s="14"/>
      <c r="BY152" s="14"/>
      <c r="BZ152" s="14"/>
      <c r="CA152" s="14"/>
      <c r="CB152" s="14"/>
      <c r="CC152" s="14"/>
      <c r="CD152" s="14"/>
    </row>
    <row r="153" spans="1:82" ht="15.75" customHeight="1">
      <c r="A153" s="10"/>
      <c r="B153" s="11"/>
      <c r="C153" s="11"/>
      <c r="D153" s="20"/>
      <c r="E153" s="12"/>
      <c r="F153" s="12"/>
      <c r="G153" s="12"/>
      <c r="H153" s="12"/>
      <c r="I153" s="12"/>
      <c r="J153" s="21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14"/>
      <c r="BJ153" s="14"/>
      <c r="BK153" s="14"/>
      <c r="BL153" s="14"/>
      <c r="BM153" s="14"/>
      <c r="BN153" s="14"/>
      <c r="BO153" s="14"/>
      <c r="BP153" s="14"/>
      <c r="BQ153" s="14"/>
      <c r="BR153" s="14"/>
      <c r="BS153" s="14"/>
      <c r="BT153" s="14"/>
      <c r="BU153" s="14"/>
      <c r="BV153" s="14"/>
      <c r="BW153" s="14"/>
      <c r="BX153" s="14"/>
      <c r="BY153" s="14"/>
      <c r="BZ153" s="14"/>
      <c r="CA153" s="14"/>
      <c r="CB153" s="14"/>
      <c r="CC153" s="14"/>
      <c r="CD153" s="14"/>
    </row>
    <row r="154" spans="1:82" ht="15.75" customHeight="1">
      <c r="A154" s="10"/>
      <c r="B154" s="11"/>
      <c r="C154" s="11"/>
      <c r="D154" s="20"/>
      <c r="E154" s="12"/>
      <c r="F154" s="12"/>
      <c r="G154" s="12"/>
      <c r="H154" s="12"/>
      <c r="I154" s="12"/>
      <c r="J154" s="21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14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  <c r="BD154" s="14"/>
      <c r="BE154" s="14"/>
      <c r="BF154" s="14"/>
      <c r="BG154" s="14"/>
      <c r="BH154" s="14"/>
      <c r="BI154" s="14"/>
      <c r="BJ154" s="14"/>
      <c r="BK154" s="14"/>
      <c r="BL154" s="14"/>
      <c r="BM154" s="14"/>
      <c r="BN154" s="14"/>
      <c r="BO154" s="14"/>
      <c r="BP154" s="14"/>
      <c r="BQ154" s="14"/>
      <c r="BR154" s="14"/>
      <c r="BS154" s="14"/>
      <c r="BT154" s="14"/>
      <c r="BU154" s="14"/>
      <c r="BV154" s="14"/>
      <c r="BW154" s="14"/>
      <c r="BX154" s="14"/>
      <c r="BY154" s="14"/>
      <c r="BZ154" s="14"/>
      <c r="CA154" s="14"/>
      <c r="CB154" s="14"/>
      <c r="CC154" s="14"/>
      <c r="CD154" s="14"/>
    </row>
    <row r="155" spans="1:82" ht="15.75" customHeight="1">
      <c r="A155" s="10"/>
      <c r="B155" s="11"/>
      <c r="C155" s="11"/>
      <c r="D155" s="20"/>
      <c r="E155" s="12"/>
      <c r="F155" s="12"/>
      <c r="G155" s="12"/>
      <c r="H155" s="12"/>
      <c r="I155" s="12"/>
      <c r="J155" s="21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14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14"/>
      <c r="BJ155" s="14"/>
      <c r="BK155" s="14"/>
      <c r="BL155" s="14"/>
      <c r="BM155" s="14"/>
      <c r="BN155" s="14"/>
      <c r="BO155" s="14"/>
      <c r="BP155" s="14"/>
      <c r="BQ155" s="14"/>
      <c r="BR155" s="14"/>
      <c r="BS155" s="14"/>
      <c r="BT155" s="14"/>
      <c r="BU155" s="14"/>
      <c r="BV155" s="14"/>
      <c r="BW155" s="14"/>
      <c r="BX155" s="14"/>
      <c r="BY155" s="14"/>
      <c r="BZ155" s="14"/>
      <c r="CA155" s="14"/>
      <c r="CB155" s="14"/>
      <c r="CC155" s="14"/>
      <c r="CD155" s="14"/>
    </row>
    <row r="156" spans="1:82" ht="15.75" customHeight="1">
      <c r="A156" s="10"/>
      <c r="B156" s="11"/>
      <c r="C156" s="11"/>
      <c r="D156" s="20"/>
      <c r="E156" s="12"/>
      <c r="F156" s="12"/>
      <c r="G156" s="12"/>
      <c r="H156" s="12"/>
      <c r="I156" s="12"/>
      <c r="J156" s="21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14"/>
      <c r="AQ156" s="14"/>
      <c r="AR156" s="14"/>
      <c r="AS156" s="14"/>
      <c r="AT156" s="14"/>
      <c r="AU156" s="14"/>
      <c r="AV156" s="14"/>
      <c r="AW156" s="14"/>
      <c r="AX156" s="14"/>
      <c r="AY156" s="14"/>
      <c r="AZ156" s="14"/>
      <c r="BA156" s="14"/>
      <c r="BB156" s="14"/>
      <c r="BC156" s="14"/>
      <c r="BD156" s="14"/>
      <c r="BE156" s="14"/>
      <c r="BF156" s="14"/>
      <c r="BG156" s="14"/>
      <c r="BH156" s="14"/>
      <c r="BI156" s="14"/>
      <c r="BJ156" s="14"/>
      <c r="BK156" s="14"/>
      <c r="BL156" s="14"/>
      <c r="BM156" s="14"/>
      <c r="BN156" s="14"/>
      <c r="BO156" s="14"/>
      <c r="BP156" s="14"/>
      <c r="BQ156" s="14"/>
      <c r="BR156" s="14"/>
      <c r="BS156" s="14"/>
      <c r="BT156" s="14"/>
      <c r="BU156" s="14"/>
      <c r="BV156" s="14"/>
      <c r="BW156" s="14"/>
      <c r="BX156" s="14"/>
      <c r="BY156" s="14"/>
      <c r="BZ156" s="14"/>
      <c r="CA156" s="14"/>
      <c r="CB156" s="14"/>
      <c r="CC156" s="14"/>
      <c r="CD156" s="14"/>
    </row>
    <row r="157" spans="1:82" ht="15.75" customHeight="1">
      <c r="A157" s="10"/>
      <c r="B157" s="11"/>
      <c r="C157" s="11"/>
      <c r="D157" s="20"/>
      <c r="E157" s="12"/>
      <c r="F157" s="12"/>
      <c r="G157" s="12"/>
      <c r="H157" s="12"/>
      <c r="I157" s="12"/>
      <c r="J157" s="21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14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  <c r="BC157" s="14"/>
      <c r="BD157" s="14"/>
      <c r="BE157" s="14"/>
      <c r="BF157" s="14"/>
      <c r="BG157" s="14"/>
      <c r="BH157" s="14"/>
      <c r="BI157" s="14"/>
      <c r="BJ157" s="14"/>
      <c r="BK157" s="14"/>
      <c r="BL157" s="14"/>
      <c r="BM157" s="14"/>
      <c r="BN157" s="14"/>
      <c r="BO157" s="14"/>
      <c r="BP157" s="14"/>
      <c r="BQ157" s="14"/>
      <c r="BR157" s="14"/>
      <c r="BS157" s="14"/>
      <c r="BT157" s="14"/>
      <c r="BU157" s="14"/>
      <c r="BV157" s="14"/>
      <c r="BW157" s="14"/>
      <c r="BX157" s="14"/>
      <c r="BY157" s="14"/>
      <c r="BZ157" s="14"/>
      <c r="CA157" s="14"/>
      <c r="CB157" s="14"/>
      <c r="CC157" s="14"/>
      <c r="CD157" s="14"/>
    </row>
    <row r="158" spans="1:82" ht="15.75" customHeight="1">
      <c r="A158" s="10"/>
      <c r="B158" s="11"/>
      <c r="C158" s="11"/>
      <c r="D158" s="20"/>
      <c r="E158" s="12"/>
      <c r="F158" s="12"/>
      <c r="G158" s="12"/>
      <c r="H158" s="12"/>
      <c r="I158" s="12"/>
      <c r="J158" s="21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14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14"/>
      <c r="BJ158" s="14"/>
      <c r="BK158" s="14"/>
      <c r="BL158" s="14"/>
      <c r="BM158" s="14"/>
      <c r="BN158" s="14"/>
      <c r="BO158" s="14"/>
      <c r="BP158" s="14"/>
      <c r="BQ158" s="14"/>
      <c r="BR158" s="14"/>
      <c r="BS158" s="14"/>
      <c r="BT158" s="14"/>
      <c r="BU158" s="14"/>
      <c r="BV158" s="14"/>
      <c r="BW158" s="14"/>
      <c r="BX158" s="14"/>
      <c r="BY158" s="14"/>
      <c r="BZ158" s="14"/>
      <c r="CA158" s="14"/>
      <c r="CB158" s="14"/>
      <c r="CC158" s="14"/>
      <c r="CD158" s="14"/>
    </row>
    <row r="159" spans="1:82" ht="15.75" customHeight="1">
      <c r="A159" s="10"/>
      <c r="B159" s="11"/>
      <c r="C159" s="11"/>
      <c r="D159" s="20"/>
      <c r="E159" s="12"/>
      <c r="F159" s="12"/>
      <c r="G159" s="12"/>
      <c r="H159" s="12"/>
      <c r="I159" s="12"/>
      <c r="J159" s="21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  <c r="BD159" s="14"/>
      <c r="BE159" s="14"/>
      <c r="BF159" s="14"/>
      <c r="BG159" s="14"/>
      <c r="BH159" s="14"/>
      <c r="BI159" s="14"/>
      <c r="BJ159" s="14"/>
      <c r="BK159" s="14"/>
      <c r="BL159" s="14"/>
      <c r="BM159" s="14"/>
      <c r="BN159" s="14"/>
      <c r="BO159" s="14"/>
      <c r="BP159" s="14"/>
      <c r="BQ159" s="14"/>
      <c r="BR159" s="14"/>
      <c r="BS159" s="14"/>
      <c r="BT159" s="14"/>
      <c r="BU159" s="14"/>
      <c r="BV159" s="14"/>
      <c r="BW159" s="14"/>
      <c r="BX159" s="14"/>
      <c r="BY159" s="14"/>
      <c r="BZ159" s="14"/>
      <c r="CA159" s="14"/>
      <c r="CB159" s="14"/>
      <c r="CC159" s="14"/>
      <c r="CD159" s="14"/>
    </row>
    <row r="160" spans="1:82" ht="15.75" customHeight="1">
      <c r="A160" s="10"/>
      <c r="B160" s="11"/>
      <c r="C160" s="11"/>
      <c r="D160" s="20"/>
      <c r="E160" s="12"/>
      <c r="F160" s="12"/>
      <c r="G160" s="12"/>
      <c r="H160" s="12"/>
      <c r="I160" s="12"/>
      <c r="J160" s="21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14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  <c r="BD160" s="14"/>
      <c r="BE160" s="14"/>
      <c r="BF160" s="14"/>
      <c r="BG160" s="14"/>
      <c r="BH160" s="14"/>
      <c r="BI160" s="14"/>
      <c r="BJ160" s="14"/>
      <c r="BK160" s="14"/>
      <c r="BL160" s="14"/>
      <c r="BM160" s="14"/>
      <c r="BN160" s="14"/>
      <c r="BO160" s="14"/>
      <c r="BP160" s="14"/>
      <c r="BQ160" s="14"/>
      <c r="BR160" s="14"/>
      <c r="BS160" s="14"/>
      <c r="BT160" s="14"/>
      <c r="BU160" s="14"/>
      <c r="BV160" s="14"/>
      <c r="BW160" s="14"/>
      <c r="BX160" s="14"/>
      <c r="BY160" s="14"/>
      <c r="BZ160" s="14"/>
      <c r="CA160" s="14"/>
      <c r="CB160" s="14"/>
      <c r="CC160" s="14"/>
      <c r="CD160" s="14"/>
    </row>
    <row r="161" spans="1:82" ht="15.75" customHeight="1">
      <c r="A161" s="10"/>
      <c r="B161" s="11"/>
      <c r="C161" s="11"/>
      <c r="D161" s="20"/>
      <c r="E161" s="12"/>
      <c r="F161" s="12"/>
      <c r="G161" s="12"/>
      <c r="H161" s="12"/>
      <c r="I161" s="12"/>
      <c r="J161" s="21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14"/>
      <c r="BJ161" s="14"/>
      <c r="BK161" s="14"/>
      <c r="BL161" s="14"/>
      <c r="BM161" s="14"/>
      <c r="BN161" s="14"/>
      <c r="BO161" s="14"/>
      <c r="BP161" s="14"/>
      <c r="BQ161" s="14"/>
      <c r="BR161" s="14"/>
      <c r="BS161" s="14"/>
      <c r="BT161" s="14"/>
      <c r="BU161" s="14"/>
      <c r="BV161" s="14"/>
      <c r="BW161" s="14"/>
      <c r="BX161" s="14"/>
      <c r="BY161" s="14"/>
      <c r="BZ161" s="14"/>
      <c r="CA161" s="14"/>
      <c r="CB161" s="14"/>
      <c r="CC161" s="14"/>
      <c r="CD161" s="14"/>
    </row>
    <row r="162" spans="1:82" ht="15.75" customHeight="1">
      <c r="A162" s="10"/>
      <c r="B162" s="11"/>
      <c r="C162" s="11"/>
      <c r="D162" s="20"/>
      <c r="E162" s="12"/>
      <c r="F162" s="12"/>
      <c r="G162" s="12"/>
      <c r="H162" s="12"/>
      <c r="I162" s="12"/>
      <c r="J162" s="21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14"/>
      <c r="BJ162" s="14"/>
      <c r="BK162" s="14"/>
      <c r="BL162" s="14"/>
      <c r="BM162" s="14"/>
      <c r="BN162" s="14"/>
      <c r="BO162" s="14"/>
      <c r="BP162" s="14"/>
      <c r="BQ162" s="14"/>
      <c r="BR162" s="14"/>
      <c r="BS162" s="14"/>
      <c r="BT162" s="14"/>
      <c r="BU162" s="14"/>
      <c r="BV162" s="14"/>
      <c r="BW162" s="14"/>
      <c r="BX162" s="14"/>
      <c r="BY162" s="14"/>
      <c r="BZ162" s="14"/>
      <c r="CA162" s="14"/>
      <c r="CB162" s="14"/>
      <c r="CC162" s="14"/>
      <c r="CD162" s="14"/>
    </row>
    <row r="163" spans="1:82" ht="15.75" customHeight="1">
      <c r="A163" s="10"/>
      <c r="B163" s="11"/>
      <c r="C163" s="11"/>
      <c r="D163" s="20"/>
      <c r="E163" s="12"/>
      <c r="F163" s="12"/>
      <c r="G163" s="12"/>
      <c r="H163" s="12"/>
      <c r="I163" s="12"/>
      <c r="J163" s="21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14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  <c r="BW163" s="14"/>
      <c r="BX163" s="14"/>
      <c r="BY163" s="14"/>
      <c r="BZ163" s="14"/>
      <c r="CA163" s="14"/>
      <c r="CB163" s="14"/>
      <c r="CC163" s="14"/>
      <c r="CD163" s="14"/>
    </row>
    <row r="164" spans="1:82" ht="15.75" customHeight="1">
      <c r="A164" s="10"/>
      <c r="B164" s="11"/>
      <c r="C164" s="11"/>
      <c r="D164" s="20"/>
      <c r="E164" s="12"/>
      <c r="F164" s="12"/>
      <c r="G164" s="12"/>
      <c r="H164" s="12"/>
      <c r="I164" s="12"/>
      <c r="J164" s="21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14"/>
      <c r="AQ164" s="14"/>
      <c r="AR164" s="14"/>
      <c r="AS164" s="14"/>
      <c r="AT164" s="14"/>
      <c r="AU164" s="14"/>
      <c r="AV164" s="14"/>
      <c r="AW164" s="14"/>
      <c r="AX164" s="14"/>
      <c r="AY164" s="14"/>
      <c r="AZ164" s="14"/>
      <c r="BA164" s="14"/>
      <c r="BB164" s="14"/>
      <c r="BC164" s="14"/>
      <c r="BD164" s="14"/>
      <c r="BE164" s="14"/>
      <c r="BF164" s="14"/>
      <c r="BG164" s="14"/>
      <c r="BH164" s="14"/>
      <c r="BI164" s="14"/>
      <c r="BJ164" s="14"/>
      <c r="BK164" s="14"/>
      <c r="BL164" s="14"/>
      <c r="BM164" s="14"/>
      <c r="BN164" s="14"/>
      <c r="BO164" s="14"/>
      <c r="BP164" s="14"/>
      <c r="BQ164" s="14"/>
      <c r="BR164" s="14"/>
      <c r="BS164" s="14"/>
      <c r="BT164" s="14"/>
      <c r="BU164" s="14"/>
      <c r="BV164" s="14"/>
      <c r="BW164" s="14"/>
      <c r="BX164" s="14"/>
      <c r="BY164" s="14"/>
      <c r="BZ164" s="14"/>
      <c r="CA164" s="14"/>
      <c r="CB164" s="14"/>
      <c r="CC164" s="14"/>
      <c r="CD164" s="14"/>
    </row>
    <row r="165" spans="1:82" ht="15.75" customHeight="1">
      <c r="A165" s="10"/>
      <c r="B165" s="11"/>
      <c r="C165" s="11"/>
      <c r="D165" s="20"/>
      <c r="E165" s="12"/>
      <c r="F165" s="12"/>
      <c r="G165" s="12"/>
      <c r="H165" s="12"/>
      <c r="I165" s="12"/>
      <c r="J165" s="21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14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  <c r="BC165" s="14"/>
      <c r="BD165" s="14"/>
      <c r="BE165" s="14"/>
      <c r="BF165" s="14"/>
      <c r="BG165" s="14"/>
      <c r="BH165" s="14"/>
      <c r="BI165" s="14"/>
      <c r="BJ165" s="14"/>
      <c r="BK165" s="14"/>
      <c r="BL165" s="14"/>
      <c r="BM165" s="14"/>
      <c r="BN165" s="14"/>
      <c r="BO165" s="14"/>
      <c r="BP165" s="14"/>
      <c r="BQ165" s="14"/>
      <c r="BR165" s="14"/>
      <c r="BS165" s="14"/>
      <c r="BT165" s="14"/>
      <c r="BU165" s="14"/>
      <c r="BV165" s="14"/>
      <c r="BW165" s="14"/>
      <c r="BX165" s="14"/>
      <c r="BY165" s="14"/>
      <c r="BZ165" s="14"/>
      <c r="CA165" s="14"/>
      <c r="CB165" s="14"/>
      <c r="CC165" s="14"/>
      <c r="CD165" s="14"/>
    </row>
    <row r="166" spans="1:82" ht="15.75" customHeight="1">
      <c r="A166" s="10"/>
      <c r="B166" s="11"/>
      <c r="C166" s="11"/>
      <c r="D166" s="20"/>
      <c r="E166" s="12"/>
      <c r="F166" s="12"/>
      <c r="G166" s="12"/>
      <c r="H166" s="12"/>
      <c r="I166" s="12"/>
      <c r="J166" s="21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14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  <c r="BD166" s="14"/>
      <c r="BE166" s="14"/>
      <c r="BF166" s="14"/>
      <c r="BG166" s="14"/>
      <c r="BH166" s="14"/>
      <c r="BI166" s="14"/>
      <c r="BJ166" s="14"/>
      <c r="BK166" s="14"/>
      <c r="BL166" s="14"/>
      <c r="BM166" s="14"/>
      <c r="BN166" s="14"/>
      <c r="BO166" s="14"/>
      <c r="BP166" s="14"/>
      <c r="BQ166" s="14"/>
      <c r="BR166" s="14"/>
      <c r="BS166" s="14"/>
      <c r="BT166" s="14"/>
      <c r="BU166" s="14"/>
      <c r="BV166" s="14"/>
      <c r="BW166" s="14"/>
      <c r="BX166" s="14"/>
      <c r="BY166" s="14"/>
      <c r="BZ166" s="14"/>
      <c r="CA166" s="14"/>
      <c r="CB166" s="14"/>
      <c r="CC166" s="14"/>
      <c r="CD166" s="14"/>
    </row>
    <row r="167" spans="1:82" ht="15.75" customHeight="1">
      <c r="A167" s="10"/>
      <c r="B167" s="11"/>
      <c r="C167" s="11"/>
      <c r="D167" s="20"/>
      <c r="E167" s="12"/>
      <c r="F167" s="12"/>
      <c r="G167" s="12"/>
      <c r="H167" s="12"/>
      <c r="I167" s="12"/>
      <c r="J167" s="21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14"/>
      <c r="BJ167" s="14"/>
      <c r="BK167" s="14"/>
      <c r="BL167" s="14"/>
      <c r="BM167" s="14"/>
      <c r="BN167" s="14"/>
      <c r="BO167" s="14"/>
      <c r="BP167" s="14"/>
      <c r="BQ167" s="14"/>
      <c r="BR167" s="14"/>
      <c r="BS167" s="14"/>
      <c r="BT167" s="14"/>
      <c r="BU167" s="14"/>
      <c r="BV167" s="14"/>
      <c r="BW167" s="14"/>
      <c r="BX167" s="14"/>
      <c r="BY167" s="14"/>
      <c r="BZ167" s="14"/>
      <c r="CA167" s="14"/>
      <c r="CB167" s="14"/>
      <c r="CC167" s="14"/>
      <c r="CD167" s="14"/>
    </row>
    <row r="168" spans="1:82" ht="15.75" customHeight="1">
      <c r="A168" s="10"/>
      <c r="B168" s="11"/>
      <c r="C168" s="11"/>
      <c r="D168" s="20"/>
      <c r="E168" s="12"/>
      <c r="F168" s="12"/>
      <c r="G168" s="12"/>
      <c r="H168" s="12"/>
      <c r="I168" s="12"/>
      <c r="J168" s="21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14"/>
      <c r="BJ168" s="14"/>
      <c r="BK168" s="14"/>
      <c r="BL168" s="14"/>
      <c r="BM168" s="14"/>
      <c r="BN168" s="14"/>
      <c r="BO168" s="14"/>
      <c r="BP168" s="14"/>
      <c r="BQ168" s="14"/>
      <c r="BR168" s="14"/>
      <c r="BS168" s="14"/>
      <c r="BT168" s="14"/>
      <c r="BU168" s="14"/>
      <c r="BV168" s="14"/>
      <c r="BW168" s="14"/>
      <c r="BX168" s="14"/>
      <c r="BY168" s="14"/>
      <c r="BZ168" s="14"/>
      <c r="CA168" s="14"/>
      <c r="CB168" s="14"/>
      <c r="CC168" s="14"/>
      <c r="CD168" s="14"/>
    </row>
    <row r="169" spans="1:82" ht="15.75" customHeight="1">
      <c r="A169" s="10"/>
      <c r="B169" s="11"/>
      <c r="C169" s="11"/>
      <c r="D169" s="20"/>
      <c r="E169" s="12"/>
      <c r="F169" s="12"/>
      <c r="G169" s="12"/>
      <c r="H169" s="12"/>
      <c r="I169" s="12"/>
      <c r="J169" s="21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14"/>
      <c r="BJ169" s="14"/>
      <c r="BK169" s="14"/>
      <c r="BL169" s="14"/>
      <c r="BM169" s="14"/>
      <c r="BN169" s="14"/>
      <c r="BO169" s="14"/>
      <c r="BP169" s="14"/>
      <c r="BQ169" s="14"/>
      <c r="BR169" s="14"/>
      <c r="BS169" s="14"/>
      <c r="BT169" s="14"/>
      <c r="BU169" s="14"/>
      <c r="BV169" s="14"/>
      <c r="BW169" s="14"/>
      <c r="BX169" s="14"/>
      <c r="BY169" s="14"/>
      <c r="BZ169" s="14"/>
      <c r="CA169" s="14"/>
      <c r="CB169" s="14"/>
      <c r="CC169" s="14"/>
      <c r="CD169" s="14"/>
    </row>
    <row r="170" spans="1:82" ht="15.75" customHeight="1">
      <c r="A170" s="10"/>
      <c r="B170" s="11"/>
      <c r="C170" s="11"/>
      <c r="D170" s="20"/>
      <c r="E170" s="12"/>
      <c r="F170" s="12"/>
      <c r="G170" s="12"/>
      <c r="H170" s="12"/>
      <c r="I170" s="12"/>
      <c r="J170" s="21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  <c r="BW170" s="14"/>
      <c r="BX170" s="14"/>
      <c r="BY170" s="14"/>
      <c r="BZ170" s="14"/>
      <c r="CA170" s="14"/>
      <c r="CB170" s="14"/>
      <c r="CC170" s="14"/>
      <c r="CD170" s="14"/>
    </row>
    <row r="171" spans="1:82" ht="15.75" customHeight="1">
      <c r="A171" s="10"/>
      <c r="B171" s="11"/>
      <c r="C171" s="11"/>
      <c r="D171" s="20"/>
      <c r="E171" s="12"/>
      <c r="F171" s="12"/>
      <c r="G171" s="12"/>
      <c r="H171" s="12"/>
      <c r="I171" s="12"/>
      <c r="J171" s="21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14"/>
      <c r="BJ171" s="14"/>
      <c r="BK171" s="14"/>
      <c r="BL171" s="14"/>
      <c r="BM171" s="14"/>
      <c r="BN171" s="14"/>
      <c r="BO171" s="14"/>
      <c r="BP171" s="14"/>
      <c r="BQ171" s="14"/>
      <c r="BR171" s="14"/>
      <c r="BS171" s="14"/>
      <c r="BT171" s="14"/>
      <c r="BU171" s="14"/>
      <c r="BV171" s="14"/>
      <c r="BW171" s="14"/>
      <c r="BX171" s="14"/>
      <c r="BY171" s="14"/>
      <c r="BZ171" s="14"/>
      <c r="CA171" s="14"/>
      <c r="CB171" s="14"/>
      <c r="CC171" s="14"/>
      <c r="CD171" s="14"/>
    </row>
    <row r="172" spans="1:82" ht="15.75" customHeight="1">
      <c r="A172" s="10"/>
      <c r="B172" s="11"/>
      <c r="C172" s="11"/>
      <c r="D172" s="20"/>
      <c r="E172" s="12"/>
      <c r="F172" s="12"/>
      <c r="G172" s="12"/>
      <c r="H172" s="12"/>
      <c r="I172" s="12"/>
      <c r="J172" s="21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14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14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  <c r="BW172" s="14"/>
      <c r="BX172" s="14"/>
      <c r="BY172" s="14"/>
      <c r="BZ172" s="14"/>
      <c r="CA172" s="14"/>
      <c r="CB172" s="14"/>
      <c r="CC172" s="14"/>
      <c r="CD172" s="14"/>
    </row>
    <row r="173" spans="1:82" ht="15.75" customHeight="1">
      <c r="A173" s="10"/>
      <c r="B173" s="11"/>
      <c r="C173" s="11"/>
      <c r="D173" s="20"/>
      <c r="E173" s="12"/>
      <c r="F173" s="12"/>
      <c r="G173" s="12"/>
      <c r="H173" s="12"/>
      <c r="I173" s="12"/>
      <c r="J173" s="21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14"/>
      <c r="AQ173" s="14"/>
      <c r="AR173" s="14"/>
      <c r="AS173" s="14"/>
      <c r="AT173" s="14"/>
      <c r="AU173" s="14"/>
      <c r="AV173" s="14"/>
      <c r="AW173" s="14"/>
      <c r="AX173" s="14"/>
      <c r="AY173" s="14"/>
      <c r="AZ173" s="14"/>
      <c r="BA173" s="14"/>
      <c r="BB173" s="14"/>
      <c r="BC173" s="14"/>
      <c r="BD173" s="14"/>
      <c r="BE173" s="14"/>
      <c r="BF173" s="14"/>
      <c r="BG173" s="14"/>
      <c r="BH173" s="14"/>
      <c r="BI173" s="14"/>
      <c r="BJ173" s="14"/>
      <c r="BK173" s="14"/>
      <c r="BL173" s="14"/>
      <c r="BM173" s="14"/>
      <c r="BN173" s="14"/>
      <c r="BO173" s="14"/>
      <c r="BP173" s="14"/>
      <c r="BQ173" s="14"/>
      <c r="BR173" s="14"/>
      <c r="BS173" s="14"/>
      <c r="BT173" s="14"/>
      <c r="BU173" s="14"/>
      <c r="BV173" s="14"/>
      <c r="BW173" s="14"/>
      <c r="BX173" s="14"/>
      <c r="BY173" s="14"/>
      <c r="BZ173" s="14"/>
      <c r="CA173" s="14"/>
      <c r="CB173" s="14"/>
      <c r="CC173" s="14"/>
      <c r="CD173" s="14"/>
    </row>
    <row r="174" spans="1:82" ht="15.75" customHeight="1" thickBot="1">
      <c r="A174" s="10"/>
      <c r="B174" s="11"/>
      <c r="C174" s="11"/>
      <c r="D174" s="20"/>
      <c r="E174" s="12"/>
      <c r="F174" s="12"/>
      <c r="G174" s="12"/>
      <c r="H174" s="12"/>
      <c r="I174" s="12"/>
      <c r="J174" s="21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14"/>
      <c r="BJ174" s="14"/>
      <c r="BK174" s="14"/>
      <c r="BL174" s="14"/>
      <c r="BM174" s="14"/>
      <c r="BN174" s="14"/>
      <c r="BO174" s="14"/>
      <c r="BP174" s="14"/>
      <c r="BQ174" s="14"/>
      <c r="BR174" s="14"/>
      <c r="BS174" s="14"/>
      <c r="BT174" s="14"/>
      <c r="BU174" s="14"/>
      <c r="BV174" s="14"/>
      <c r="BW174" s="14"/>
      <c r="BX174" s="14"/>
      <c r="BY174" s="14"/>
      <c r="BZ174" s="14"/>
      <c r="CA174" s="14"/>
      <c r="CB174" s="14"/>
      <c r="CC174" s="14"/>
      <c r="CD174" s="14"/>
    </row>
    <row r="175" spans="1:82" ht="15.75" customHeight="1" thickBot="1">
      <c r="A175" s="10"/>
      <c r="B175" s="11" t="s">
        <v>12</v>
      </c>
      <c r="C175" s="11"/>
      <c r="D175" s="11"/>
      <c r="E175" s="23"/>
      <c r="F175" s="24"/>
      <c r="G175" s="17"/>
      <c r="H175" s="17"/>
      <c r="I175" s="17"/>
      <c r="J175" s="13"/>
      <c r="K175" s="18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  <c r="AS175" s="26"/>
      <c r="AT175" s="26"/>
      <c r="AU175" s="26"/>
      <c r="AV175" s="26"/>
      <c r="AW175" s="26"/>
      <c r="AX175" s="26"/>
      <c r="AY175" s="26"/>
      <c r="AZ175" s="26"/>
      <c r="BA175" s="26"/>
      <c r="BB175" s="26"/>
      <c r="BC175" s="26"/>
      <c r="BD175" s="26"/>
      <c r="BE175" s="26"/>
      <c r="BF175" s="26"/>
      <c r="BG175" s="26"/>
      <c r="BH175" s="26"/>
      <c r="BI175" s="26"/>
      <c r="BJ175" s="26"/>
      <c r="BK175" s="26"/>
      <c r="BL175" s="26"/>
      <c r="BM175" s="26"/>
      <c r="BN175" s="26"/>
      <c r="BO175" s="26"/>
      <c r="BP175" s="26"/>
      <c r="BQ175" s="26"/>
      <c r="BR175" s="26"/>
      <c r="BS175" s="26"/>
      <c r="BT175" s="26"/>
      <c r="BU175" s="26"/>
      <c r="BV175" s="26"/>
      <c r="BW175" s="26"/>
      <c r="BX175" s="26"/>
      <c r="BY175" s="26"/>
      <c r="BZ175" s="26"/>
      <c r="CA175" s="26"/>
      <c r="CB175" s="26"/>
      <c r="CC175" s="26"/>
      <c r="CD175" s="26"/>
    </row>
    <row r="176" spans="1:82" ht="15.75" customHeight="1" thickBot="1">
      <c r="A176" s="27"/>
      <c r="B176" s="28" t="s">
        <v>12</v>
      </c>
      <c r="C176" s="28"/>
      <c r="D176" s="29"/>
      <c r="E176" s="30"/>
      <c r="F176" s="31"/>
      <c r="G176" s="32">
        <f>G113+G145+G175</f>
        <v>0</v>
      </c>
      <c r="H176" s="32">
        <f>H113+H145+H175</f>
        <v>0</v>
      </c>
      <c r="I176" s="32">
        <f>I113+I145+I175</f>
        <v>0</v>
      </c>
      <c r="J176" s="33">
        <f>G176+H176+I176</f>
        <v>0</v>
      </c>
      <c r="K176" s="34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</row>
    <row r="177" spans="1:82" ht="15.75" customHeight="1">
      <c r="A177" s="36" t="s">
        <v>16</v>
      </c>
      <c r="C177" s="11"/>
      <c r="D177" s="39" t="str">
        <f>CONCATENATE(L178," ",M178," ",N178," ",O178," ",P178," ",Q178," ",R178," ",S178," ",T178," ",U178," ",V178," ",W178," ",X178," ",Y178," ",Z178," ",AA178," ",AB178," ",AC178," ",AD178," ",AE178," ",AF178," ",AG178," ",AH178," ",AI178," ",AJ178," ",AK178," ",AL178," ",AM178," ",AN178," ",AO178," ",AP178," ",AQ178," ",AR178," ",AS178," ",AT178," ",AU178," ",AV178," ",AW178," ",AX178," ",AY178," ",AZ178," ",BA178," ",BB178," ",BC178," ",BD178," ",BE178," ",BF178," ",BG178," ",BH178," ",BI178," ",BJ178," ",BK178," ",BL178," ",BM178," ",BN178," ",BO178," ",BP178," ",BQ178," ",BR178," ",BS178," ",BT178," ",BU178," ",BV178," ",BW178," ",BX178," ",BY178," ",BZ178," ",CA178," ",CB178," ",CC178," ",CD178,)</f>
        <v xml:space="preserve">                                                                      </v>
      </c>
      <c r="E177" s="12"/>
      <c r="F177" s="12"/>
      <c r="G177" s="12"/>
      <c r="H177" s="12"/>
      <c r="I177" s="12"/>
      <c r="J177" s="13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  <c r="BC177" s="14"/>
      <c r="BD177" s="14"/>
      <c r="BE177" s="14"/>
      <c r="BF177" s="14"/>
      <c r="BG177" s="14"/>
      <c r="BH177" s="14"/>
      <c r="BI177" s="14"/>
      <c r="BJ177" s="14"/>
      <c r="BK177" s="14"/>
      <c r="BL177" s="14"/>
      <c r="BM177" s="14"/>
      <c r="BN177" s="14"/>
      <c r="BO177" s="14"/>
      <c r="BP177" s="14"/>
      <c r="BQ177" s="14"/>
      <c r="BR177" s="14"/>
      <c r="BS177" s="14"/>
      <c r="BT177" s="14"/>
      <c r="BU177" s="14"/>
      <c r="BV177" s="14"/>
      <c r="BW177" s="14"/>
      <c r="BX177" s="14"/>
      <c r="BY177" s="14"/>
      <c r="BZ177" s="14"/>
      <c r="CA177" s="14"/>
      <c r="CB177" s="14"/>
      <c r="CC177" s="14"/>
      <c r="CD177" s="14"/>
    </row>
    <row r="178" spans="1:82" ht="15.75" customHeight="1" thickBot="1">
      <c r="A178" s="36"/>
      <c r="C178" s="11"/>
      <c r="D178" s="39"/>
      <c r="E178" s="12" t="s">
        <v>13</v>
      </c>
      <c r="F178" s="12" t="s">
        <v>13</v>
      </c>
      <c r="G178" s="12" t="s">
        <v>13</v>
      </c>
      <c r="H178" s="12" t="s">
        <v>13</v>
      </c>
      <c r="I178" s="12" t="s">
        <v>13</v>
      </c>
      <c r="J178" s="13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  <c r="AT178" s="14"/>
      <c r="AU178" s="14"/>
      <c r="AV178" s="14"/>
      <c r="AW178" s="14"/>
      <c r="AX178" s="14"/>
      <c r="AY178" s="14"/>
      <c r="AZ178" s="14"/>
      <c r="BA178" s="14"/>
      <c r="BB178" s="14"/>
      <c r="BC178" s="14"/>
      <c r="BD178" s="14"/>
      <c r="BE178" s="14"/>
      <c r="BF178" s="14"/>
      <c r="BG178" s="14"/>
      <c r="BH178" s="14"/>
      <c r="BI178" s="14"/>
      <c r="BJ178" s="14"/>
      <c r="BK178" s="14"/>
      <c r="BL178" s="14"/>
      <c r="BM178" s="14"/>
      <c r="BN178" s="14"/>
      <c r="BO178" s="14"/>
      <c r="BP178" s="14"/>
      <c r="BQ178" s="14"/>
      <c r="BR178" s="14"/>
      <c r="BS178" s="14"/>
      <c r="BT178" s="14"/>
      <c r="BU178" s="14"/>
      <c r="BV178" s="14"/>
      <c r="BW178" s="14"/>
      <c r="BX178" s="14"/>
      <c r="BY178" s="14"/>
      <c r="BZ178" s="14"/>
      <c r="CA178" s="14"/>
      <c r="CB178" s="14"/>
      <c r="CC178" s="14"/>
      <c r="CD178" s="14"/>
    </row>
    <row r="179" spans="1:82" ht="15.75" customHeight="1" thickBot="1">
      <c r="A179" s="1" t="s">
        <v>0</v>
      </c>
      <c r="B179" s="2" t="s">
        <v>1</v>
      </c>
      <c r="C179" s="2"/>
      <c r="D179" s="2"/>
      <c r="E179" s="3" t="s">
        <v>4</v>
      </c>
      <c r="F179" s="4" t="s">
        <v>5</v>
      </c>
      <c r="G179" s="5" t="s">
        <v>6</v>
      </c>
      <c r="H179" s="5" t="s">
        <v>7</v>
      </c>
      <c r="I179" s="6" t="s">
        <v>8</v>
      </c>
      <c r="J179" s="7" t="s">
        <v>9</v>
      </c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14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  <c r="BC179" s="14"/>
      <c r="BD179" s="14"/>
      <c r="BE179" s="14"/>
      <c r="BF179" s="14"/>
      <c r="BG179" s="14"/>
      <c r="BH179" s="14"/>
      <c r="BI179" s="14"/>
      <c r="BJ179" s="14"/>
      <c r="BK179" s="14"/>
      <c r="BL179" s="14"/>
      <c r="BM179" s="14"/>
      <c r="BN179" s="14"/>
      <c r="BO179" s="14"/>
      <c r="BP179" s="14"/>
      <c r="BQ179" s="14"/>
      <c r="BR179" s="14"/>
      <c r="BS179" s="14"/>
      <c r="BT179" s="14"/>
      <c r="BU179" s="14"/>
      <c r="BV179" s="14"/>
      <c r="BW179" s="14"/>
      <c r="BX179" s="14"/>
      <c r="BY179" s="14"/>
      <c r="BZ179" s="14"/>
      <c r="CA179" s="14"/>
      <c r="CB179" s="14"/>
      <c r="CC179" s="14"/>
      <c r="CD179" s="14"/>
    </row>
    <row r="180" spans="1:82" ht="15.75" customHeight="1">
      <c r="A180" s="10" t="s">
        <v>18</v>
      </c>
      <c r="B180" s="11" t="s">
        <v>11</v>
      </c>
      <c r="C180" s="11"/>
      <c r="D180" s="11"/>
      <c r="E180" s="12"/>
      <c r="F180" s="12"/>
      <c r="G180" s="12"/>
      <c r="H180" s="12"/>
      <c r="I180" s="12"/>
      <c r="J180" s="21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  <c r="AK180" s="14"/>
      <c r="AL180" s="14"/>
      <c r="AM180" s="14"/>
      <c r="AN180" s="14"/>
      <c r="AO180" s="14"/>
      <c r="AP180" s="14"/>
      <c r="AQ180" s="14"/>
      <c r="AR180" s="14"/>
      <c r="AS180" s="14"/>
      <c r="AT180" s="14"/>
      <c r="AU180" s="14"/>
      <c r="AV180" s="14"/>
      <c r="AW180" s="14"/>
      <c r="AX180" s="14"/>
      <c r="AY180" s="14"/>
      <c r="AZ180" s="14"/>
      <c r="BA180" s="14"/>
      <c r="BB180" s="14"/>
      <c r="BC180" s="14"/>
      <c r="BD180" s="14"/>
      <c r="BE180" s="14"/>
      <c r="BF180" s="14"/>
      <c r="BG180" s="14"/>
      <c r="BH180" s="14"/>
      <c r="BI180" s="14"/>
      <c r="BJ180" s="14"/>
      <c r="BK180" s="14"/>
      <c r="BL180" s="14"/>
      <c r="BM180" s="14"/>
      <c r="BN180" s="14"/>
      <c r="BO180" s="14"/>
      <c r="BP180" s="14"/>
      <c r="BQ180" s="14"/>
      <c r="BR180" s="14"/>
      <c r="BS180" s="14"/>
      <c r="BT180" s="14"/>
      <c r="BU180" s="14"/>
      <c r="BV180" s="14"/>
      <c r="BW180" s="14"/>
      <c r="BX180" s="14"/>
      <c r="BY180" s="14"/>
      <c r="BZ180" s="14"/>
      <c r="CA180" s="14"/>
      <c r="CB180" s="14"/>
      <c r="CC180" s="14"/>
      <c r="CD180" s="14"/>
    </row>
    <row r="181" spans="1:82" ht="15.75" customHeight="1">
      <c r="A181" s="15">
        <f>A3+2</f>
        <v>41878</v>
      </c>
      <c r="B181" s="11"/>
      <c r="C181" s="11"/>
      <c r="D181" s="11"/>
      <c r="E181" s="12"/>
      <c r="F181" s="12"/>
      <c r="G181" s="12"/>
      <c r="H181" s="12"/>
      <c r="I181" s="12"/>
      <c r="J181" s="16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  <c r="AK181" s="14"/>
      <c r="AL181" s="14"/>
      <c r="AM181" s="14"/>
      <c r="AN181" s="14"/>
      <c r="AO181" s="14"/>
      <c r="AP181" s="14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  <c r="BC181" s="14"/>
      <c r="BD181" s="14"/>
      <c r="BE181" s="14"/>
      <c r="BF181" s="14"/>
      <c r="BG181" s="14"/>
      <c r="BH181" s="14"/>
      <c r="BI181" s="14"/>
      <c r="BJ181" s="14"/>
      <c r="BK181" s="14"/>
      <c r="BL181" s="14"/>
      <c r="BM181" s="14"/>
      <c r="BN181" s="14"/>
      <c r="BO181" s="14"/>
      <c r="BP181" s="14"/>
      <c r="BQ181" s="14"/>
      <c r="BR181" s="14"/>
      <c r="BS181" s="14"/>
      <c r="BT181" s="14"/>
      <c r="BU181" s="14"/>
      <c r="BV181" s="14"/>
      <c r="BW181" s="14"/>
      <c r="BX181" s="14"/>
      <c r="BY181" s="14"/>
      <c r="BZ181" s="14"/>
      <c r="CA181" s="14"/>
      <c r="CB181" s="14"/>
      <c r="CC181" s="14"/>
      <c r="CD181" s="14"/>
    </row>
    <row r="182" spans="1:82" ht="15.75" customHeight="1">
      <c r="A182" s="10"/>
      <c r="B182" s="11"/>
      <c r="C182" s="11"/>
      <c r="D182" s="11"/>
      <c r="E182" s="12"/>
      <c r="F182" s="12"/>
      <c r="G182" s="12"/>
      <c r="H182" s="12"/>
      <c r="I182" s="12"/>
      <c r="J182" s="13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  <c r="AK182" s="14"/>
      <c r="AL182" s="14"/>
      <c r="AM182" s="14"/>
      <c r="AN182" s="14"/>
      <c r="AO182" s="14"/>
      <c r="AP182" s="14"/>
      <c r="AQ182" s="14"/>
      <c r="AR182" s="14"/>
      <c r="AS182" s="14"/>
      <c r="AT182" s="14"/>
      <c r="AU182" s="14"/>
      <c r="AV182" s="14"/>
      <c r="AW182" s="14"/>
      <c r="AX182" s="14"/>
      <c r="AY182" s="14"/>
      <c r="AZ182" s="14"/>
      <c r="BA182" s="14"/>
      <c r="BB182" s="14"/>
      <c r="BC182" s="14"/>
      <c r="BD182" s="14"/>
      <c r="BE182" s="14"/>
      <c r="BF182" s="14"/>
      <c r="BG182" s="14"/>
      <c r="BH182" s="14"/>
      <c r="BI182" s="14"/>
      <c r="BJ182" s="14"/>
      <c r="BK182" s="14"/>
      <c r="BL182" s="14"/>
      <c r="BM182" s="14"/>
      <c r="BN182" s="14"/>
      <c r="BO182" s="14"/>
      <c r="BP182" s="14"/>
      <c r="BQ182" s="14"/>
      <c r="BR182" s="14"/>
      <c r="BS182" s="14"/>
      <c r="BT182" s="14"/>
      <c r="BU182" s="14"/>
      <c r="BV182" s="14"/>
      <c r="BW182" s="14"/>
      <c r="BX182" s="14"/>
      <c r="BY182" s="14"/>
      <c r="BZ182" s="14"/>
      <c r="CA182" s="14"/>
      <c r="CB182" s="14"/>
      <c r="CC182" s="14"/>
      <c r="CD182" s="14"/>
    </row>
    <row r="183" spans="1:82" ht="15.75" customHeight="1">
      <c r="A183" s="15"/>
      <c r="B183" s="11"/>
      <c r="C183" s="11"/>
      <c r="D183" s="11"/>
      <c r="E183" s="12"/>
      <c r="F183" s="12"/>
      <c r="G183" s="12"/>
      <c r="H183" s="12"/>
      <c r="I183" s="12"/>
      <c r="J183" s="13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14"/>
      <c r="AQ183" s="14"/>
      <c r="AR183" s="14"/>
      <c r="AS183" s="14"/>
      <c r="AT183" s="14"/>
      <c r="AU183" s="14"/>
      <c r="AV183" s="14"/>
      <c r="AW183" s="14"/>
      <c r="AX183" s="14"/>
      <c r="AY183" s="14"/>
      <c r="AZ183" s="14"/>
      <c r="BA183" s="14"/>
      <c r="BB183" s="14"/>
      <c r="BC183" s="14"/>
      <c r="BD183" s="14"/>
      <c r="BE183" s="14"/>
      <c r="BF183" s="14"/>
      <c r="BG183" s="14"/>
      <c r="BH183" s="14"/>
      <c r="BI183" s="14"/>
      <c r="BJ183" s="14"/>
      <c r="BK183" s="14"/>
      <c r="BL183" s="14"/>
      <c r="BM183" s="14"/>
      <c r="BN183" s="14"/>
      <c r="BO183" s="14"/>
      <c r="BP183" s="14"/>
      <c r="BQ183" s="14"/>
      <c r="BR183" s="14"/>
      <c r="BS183" s="14"/>
      <c r="BT183" s="14"/>
      <c r="BU183" s="14"/>
      <c r="BV183" s="14"/>
      <c r="BW183" s="14"/>
      <c r="BX183" s="14"/>
      <c r="BY183" s="14"/>
      <c r="BZ183" s="14"/>
      <c r="CA183" s="14"/>
      <c r="CB183" s="14"/>
      <c r="CC183" s="14"/>
      <c r="CD183" s="14"/>
    </row>
    <row r="184" spans="1:82" ht="15.75" customHeight="1">
      <c r="A184" s="15"/>
      <c r="B184" s="11"/>
      <c r="C184" s="11"/>
      <c r="D184" s="11"/>
      <c r="E184" s="12"/>
      <c r="F184" s="12"/>
      <c r="G184" s="12"/>
      <c r="H184" s="12"/>
      <c r="I184" s="12"/>
      <c r="J184" s="13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14"/>
      <c r="AQ184" s="14"/>
      <c r="AR184" s="14"/>
      <c r="AS184" s="14"/>
      <c r="AT184" s="14"/>
      <c r="AU184" s="14"/>
      <c r="AV184" s="14"/>
      <c r="AW184" s="14"/>
      <c r="AX184" s="14"/>
      <c r="AY184" s="14"/>
      <c r="AZ184" s="14"/>
      <c r="BA184" s="14"/>
      <c r="BB184" s="14"/>
      <c r="BC184" s="14"/>
      <c r="BD184" s="14"/>
      <c r="BE184" s="14"/>
      <c r="BF184" s="14"/>
      <c r="BG184" s="14"/>
      <c r="BH184" s="14"/>
      <c r="BI184" s="14"/>
      <c r="BJ184" s="14"/>
      <c r="BK184" s="14"/>
      <c r="BL184" s="14"/>
      <c r="BM184" s="14"/>
      <c r="BN184" s="14"/>
      <c r="BO184" s="14"/>
      <c r="BP184" s="14"/>
      <c r="BQ184" s="14"/>
      <c r="BR184" s="14"/>
      <c r="BS184" s="14"/>
      <c r="BT184" s="14"/>
      <c r="BU184" s="14"/>
      <c r="BV184" s="14"/>
      <c r="BW184" s="14"/>
      <c r="BX184" s="14"/>
      <c r="BY184" s="14"/>
      <c r="BZ184" s="14"/>
      <c r="CA184" s="14"/>
      <c r="CB184" s="14"/>
      <c r="CC184" s="14"/>
      <c r="CD184" s="14"/>
    </row>
    <row r="185" spans="1:82" ht="15.75" customHeight="1">
      <c r="A185" s="10"/>
      <c r="B185" s="11"/>
      <c r="C185" s="11"/>
      <c r="D185" s="11"/>
      <c r="E185" s="12"/>
      <c r="F185" s="12"/>
      <c r="G185" s="12"/>
      <c r="H185" s="12"/>
      <c r="I185" s="12"/>
      <c r="J185" s="13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/>
      <c r="AT185" s="14"/>
      <c r="AU185" s="14"/>
      <c r="AV185" s="14"/>
      <c r="AW185" s="14"/>
      <c r="AX185" s="14"/>
      <c r="AY185" s="14"/>
      <c r="AZ185" s="14"/>
      <c r="BA185" s="14"/>
      <c r="BB185" s="14"/>
      <c r="BC185" s="14"/>
      <c r="BD185" s="14"/>
      <c r="BE185" s="14"/>
      <c r="BF185" s="14"/>
      <c r="BG185" s="14"/>
      <c r="BH185" s="14"/>
      <c r="BI185" s="14"/>
      <c r="BJ185" s="14"/>
      <c r="BK185" s="14"/>
      <c r="BL185" s="14"/>
      <c r="BM185" s="14"/>
      <c r="BN185" s="14"/>
      <c r="BO185" s="14"/>
      <c r="BP185" s="14"/>
      <c r="BQ185" s="14"/>
      <c r="BR185" s="14"/>
      <c r="BS185" s="14"/>
      <c r="BT185" s="14"/>
      <c r="BU185" s="14"/>
      <c r="BV185" s="14"/>
      <c r="BW185" s="14"/>
      <c r="BX185" s="14"/>
      <c r="BY185" s="14"/>
      <c r="BZ185" s="14"/>
      <c r="CA185" s="14"/>
      <c r="CB185" s="14"/>
      <c r="CC185" s="14"/>
      <c r="CD185" s="14"/>
    </row>
    <row r="186" spans="1:82" ht="15.75" customHeight="1">
      <c r="A186" s="10"/>
      <c r="B186" s="11"/>
      <c r="C186" s="11"/>
      <c r="D186" s="11"/>
      <c r="E186" s="12"/>
      <c r="F186" s="12"/>
      <c r="G186" s="12"/>
      <c r="H186" s="12"/>
      <c r="I186" s="12"/>
      <c r="J186" s="13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14"/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14"/>
      <c r="BJ186" s="14"/>
      <c r="BK186" s="14"/>
      <c r="BL186" s="14"/>
      <c r="BM186" s="14"/>
      <c r="BN186" s="14"/>
      <c r="BO186" s="14"/>
      <c r="BP186" s="14"/>
      <c r="BQ186" s="14"/>
      <c r="BR186" s="14"/>
      <c r="BS186" s="14"/>
      <c r="BT186" s="14"/>
      <c r="BU186" s="14"/>
      <c r="BV186" s="14"/>
      <c r="BW186" s="14"/>
      <c r="BX186" s="14"/>
      <c r="BY186" s="14"/>
      <c r="BZ186" s="14"/>
      <c r="CA186" s="14"/>
      <c r="CB186" s="14"/>
      <c r="CC186" s="14"/>
      <c r="CD186" s="14"/>
    </row>
    <row r="187" spans="1:82" ht="15.75" customHeight="1">
      <c r="A187" s="15"/>
      <c r="B187" s="11"/>
      <c r="C187" s="11"/>
      <c r="D187" s="11"/>
      <c r="E187" s="12"/>
      <c r="F187" s="12"/>
      <c r="G187" s="12"/>
      <c r="H187" s="12"/>
      <c r="I187" s="12"/>
      <c r="J187" s="13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14"/>
      <c r="AQ187" s="14"/>
      <c r="AR187" s="14"/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  <c r="BC187" s="14"/>
      <c r="BD187" s="14"/>
      <c r="BE187" s="14"/>
      <c r="BF187" s="14"/>
      <c r="BG187" s="14"/>
      <c r="BH187" s="14"/>
      <c r="BI187" s="14"/>
      <c r="BJ187" s="14"/>
      <c r="BK187" s="14"/>
      <c r="BL187" s="14"/>
      <c r="BM187" s="14"/>
      <c r="BN187" s="14"/>
      <c r="BO187" s="14"/>
      <c r="BP187" s="14"/>
      <c r="BQ187" s="14"/>
      <c r="BR187" s="14"/>
      <c r="BS187" s="14"/>
      <c r="BT187" s="14"/>
      <c r="BU187" s="14"/>
      <c r="BV187" s="14"/>
      <c r="BW187" s="14"/>
      <c r="BX187" s="14"/>
      <c r="BY187" s="14"/>
      <c r="BZ187" s="14"/>
      <c r="CA187" s="14"/>
      <c r="CB187" s="14"/>
      <c r="CC187" s="14"/>
      <c r="CD187" s="14"/>
    </row>
    <row r="188" spans="1:82" ht="15.75" customHeight="1">
      <c r="A188" s="10"/>
      <c r="B188" s="11"/>
      <c r="C188" s="11"/>
      <c r="D188" s="11"/>
      <c r="E188" s="12"/>
      <c r="F188" s="12"/>
      <c r="G188" s="12"/>
      <c r="H188" s="12"/>
      <c r="I188" s="12"/>
      <c r="J188" s="13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  <c r="AK188" s="14"/>
      <c r="AL188" s="14"/>
      <c r="AM188" s="14"/>
      <c r="AN188" s="14"/>
      <c r="AO188" s="14"/>
      <c r="AP188" s="14"/>
      <c r="AQ188" s="14"/>
      <c r="AR188" s="14"/>
      <c r="AS188" s="14"/>
      <c r="AT188" s="14"/>
      <c r="AU188" s="14"/>
      <c r="AV188" s="14"/>
      <c r="AW188" s="14"/>
      <c r="AX188" s="14"/>
      <c r="AY188" s="14"/>
      <c r="AZ188" s="14"/>
      <c r="BA188" s="14"/>
      <c r="BB188" s="14"/>
      <c r="BC188" s="14"/>
      <c r="BD188" s="14"/>
      <c r="BE188" s="14"/>
      <c r="BF188" s="14"/>
      <c r="BG188" s="14"/>
      <c r="BH188" s="14"/>
      <c r="BI188" s="14"/>
      <c r="BJ188" s="14"/>
      <c r="BK188" s="14"/>
      <c r="BL188" s="14"/>
      <c r="BM188" s="14"/>
      <c r="BN188" s="14"/>
      <c r="BO188" s="14"/>
      <c r="BP188" s="14"/>
      <c r="BQ188" s="14"/>
      <c r="BR188" s="14"/>
      <c r="BS188" s="14"/>
      <c r="BT188" s="14"/>
      <c r="BU188" s="14"/>
      <c r="BV188" s="14"/>
      <c r="BW188" s="14"/>
      <c r="BX188" s="14"/>
      <c r="BY188" s="14"/>
      <c r="BZ188" s="14"/>
      <c r="CA188" s="14"/>
      <c r="CB188" s="14"/>
      <c r="CC188" s="14"/>
      <c r="CD188" s="14"/>
    </row>
    <row r="189" spans="1:82" ht="15.75" customHeight="1">
      <c r="A189" s="10"/>
      <c r="B189" s="11"/>
      <c r="C189" s="11"/>
      <c r="D189" s="11"/>
      <c r="E189" s="12"/>
      <c r="F189" s="12"/>
      <c r="G189" s="12"/>
      <c r="H189" s="12"/>
      <c r="I189" s="12"/>
      <c r="J189" s="13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14"/>
      <c r="AQ189" s="14"/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  <c r="BC189" s="14"/>
      <c r="BD189" s="14"/>
      <c r="BE189" s="14"/>
      <c r="BF189" s="14"/>
      <c r="BG189" s="14"/>
      <c r="BH189" s="14"/>
      <c r="BI189" s="14"/>
      <c r="BJ189" s="14"/>
      <c r="BK189" s="14"/>
      <c r="BL189" s="14"/>
      <c r="BM189" s="14"/>
      <c r="BN189" s="14"/>
      <c r="BO189" s="14"/>
      <c r="BP189" s="14"/>
      <c r="BQ189" s="14"/>
      <c r="BR189" s="14"/>
      <c r="BS189" s="14"/>
      <c r="BT189" s="14"/>
      <c r="BU189" s="14"/>
      <c r="BV189" s="14"/>
      <c r="BW189" s="14"/>
      <c r="BX189" s="14"/>
      <c r="BY189" s="14"/>
      <c r="BZ189" s="14"/>
      <c r="CA189" s="14"/>
      <c r="CB189" s="14"/>
      <c r="CC189" s="14"/>
      <c r="CD189" s="14"/>
    </row>
    <row r="190" spans="1:82" ht="15.75" customHeight="1">
      <c r="A190" s="10"/>
      <c r="B190" s="11"/>
      <c r="C190" s="11"/>
      <c r="D190" s="11"/>
      <c r="E190" s="12"/>
      <c r="F190" s="12"/>
      <c r="G190" s="12"/>
      <c r="H190" s="12"/>
      <c r="I190" s="12"/>
      <c r="J190" s="13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14"/>
      <c r="AQ190" s="14"/>
      <c r="AR190" s="14"/>
      <c r="AS190" s="14"/>
      <c r="AT190" s="14"/>
      <c r="AU190" s="14"/>
      <c r="AV190" s="14"/>
      <c r="AW190" s="14"/>
      <c r="AX190" s="14"/>
      <c r="AY190" s="14"/>
      <c r="AZ190" s="14"/>
      <c r="BA190" s="14"/>
      <c r="BB190" s="14"/>
      <c r="BC190" s="14"/>
      <c r="BD190" s="14"/>
      <c r="BE190" s="14"/>
      <c r="BF190" s="14"/>
      <c r="BG190" s="14"/>
      <c r="BH190" s="14"/>
      <c r="BI190" s="14"/>
      <c r="BJ190" s="14"/>
      <c r="BK190" s="14"/>
      <c r="BL190" s="14"/>
      <c r="BM190" s="14"/>
      <c r="BN190" s="14"/>
      <c r="BO190" s="14"/>
      <c r="BP190" s="14"/>
      <c r="BQ190" s="14"/>
      <c r="BR190" s="14"/>
      <c r="BS190" s="14"/>
      <c r="BT190" s="14"/>
      <c r="BU190" s="14"/>
      <c r="BV190" s="14"/>
      <c r="BW190" s="14"/>
      <c r="BX190" s="14"/>
      <c r="BY190" s="14"/>
      <c r="BZ190" s="14"/>
      <c r="CA190" s="14"/>
      <c r="CB190" s="14"/>
      <c r="CC190" s="14"/>
      <c r="CD190" s="14"/>
    </row>
    <row r="191" spans="1:82" ht="15.75" customHeight="1">
      <c r="A191" s="10"/>
      <c r="B191" s="11"/>
      <c r="C191" s="11"/>
      <c r="D191" s="11"/>
      <c r="E191" s="12"/>
      <c r="F191" s="12"/>
      <c r="G191" s="12"/>
      <c r="H191" s="12"/>
      <c r="I191" s="12"/>
      <c r="J191" s="13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14"/>
      <c r="AQ191" s="14"/>
      <c r="AR191" s="14"/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14"/>
      <c r="BJ191" s="14"/>
      <c r="BK191" s="14"/>
      <c r="BL191" s="14"/>
      <c r="BM191" s="14"/>
      <c r="BN191" s="14"/>
      <c r="BO191" s="14"/>
      <c r="BP191" s="14"/>
      <c r="BQ191" s="14"/>
      <c r="BR191" s="14"/>
      <c r="BS191" s="14"/>
      <c r="BT191" s="14"/>
      <c r="BU191" s="14"/>
      <c r="BV191" s="14"/>
      <c r="BW191" s="14"/>
      <c r="BX191" s="14"/>
      <c r="BY191" s="14"/>
      <c r="BZ191" s="14"/>
      <c r="CA191" s="14"/>
      <c r="CB191" s="14"/>
      <c r="CC191" s="14"/>
      <c r="CD191" s="14"/>
    </row>
    <row r="192" spans="1:82" ht="15.75" customHeight="1">
      <c r="A192" s="10"/>
      <c r="B192" s="11"/>
      <c r="C192" s="11"/>
      <c r="D192" s="11"/>
      <c r="E192" s="12"/>
      <c r="F192" s="12"/>
      <c r="G192" s="12"/>
      <c r="H192" s="12"/>
      <c r="I192" s="12"/>
      <c r="J192" s="13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14"/>
      <c r="AQ192" s="14"/>
      <c r="AR192" s="14"/>
      <c r="AS192" s="14"/>
      <c r="AT192" s="14"/>
      <c r="AU192" s="14"/>
      <c r="AV192" s="14"/>
      <c r="AW192" s="14"/>
      <c r="AX192" s="14"/>
      <c r="AY192" s="14"/>
      <c r="AZ192" s="14"/>
      <c r="BA192" s="14"/>
      <c r="BB192" s="14"/>
      <c r="BC192" s="14"/>
      <c r="BD192" s="14"/>
      <c r="BE192" s="14"/>
      <c r="BF192" s="14"/>
      <c r="BG192" s="14"/>
      <c r="BH192" s="14"/>
      <c r="BI192" s="14"/>
      <c r="BJ192" s="14"/>
      <c r="BK192" s="14"/>
      <c r="BL192" s="14"/>
      <c r="BM192" s="14"/>
      <c r="BN192" s="14"/>
      <c r="BO192" s="14"/>
      <c r="BP192" s="14"/>
      <c r="BQ192" s="14"/>
      <c r="BR192" s="14"/>
      <c r="BS192" s="14"/>
      <c r="BT192" s="14"/>
      <c r="BU192" s="14"/>
      <c r="BV192" s="14"/>
      <c r="BW192" s="14"/>
      <c r="BX192" s="14"/>
      <c r="BY192" s="14"/>
      <c r="BZ192" s="14"/>
      <c r="CA192" s="14"/>
      <c r="CB192" s="14"/>
      <c r="CC192" s="14"/>
      <c r="CD192" s="14"/>
    </row>
    <row r="193" spans="1:82" ht="15.75" customHeight="1">
      <c r="A193" s="10"/>
      <c r="B193" s="11"/>
      <c r="C193" s="11"/>
      <c r="D193" s="11"/>
      <c r="E193" s="12"/>
      <c r="F193" s="12"/>
      <c r="G193" s="12"/>
      <c r="H193" s="12"/>
      <c r="I193" s="12"/>
      <c r="J193" s="13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14"/>
      <c r="BJ193" s="14"/>
      <c r="BK193" s="14"/>
      <c r="BL193" s="14"/>
      <c r="BM193" s="14"/>
      <c r="BN193" s="14"/>
      <c r="BO193" s="14"/>
      <c r="BP193" s="14"/>
      <c r="BQ193" s="14"/>
      <c r="BR193" s="14"/>
      <c r="BS193" s="14"/>
      <c r="BT193" s="14"/>
      <c r="BU193" s="14"/>
      <c r="BV193" s="14"/>
      <c r="BW193" s="14"/>
      <c r="BX193" s="14"/>
      <c r="BY193" s="14"/>
      <c r="BZ193" s="14"/>
      <c r="CA193" s="14"/>
      <c r="CB193" s="14"/>
      <c r="CC193" s="14"/>
      <c r="CD193" s="14"/>
    </row>
    <row r="194" spans="1:82" ht="15.75" customHeight="1">
      <c r="A194" s="10"/>
      <c r="B194" s="11"/>
      <c r="C194" s="11"/>
      <c r="D194" s="11"/>
      <c r="E194" s="12"/>
      <c r="F194" s="12"/>
      <c r="G194" s="12"/>
      <c r="H194" s="12"/>
      <c r="I194" s="12"/>
      <c r="J194" s="13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14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14"/>
      <c r="BJ194" s="14"/>
      <c r="BK194" s="14"/>
      <c r="BL194" s="14"/>
      <c r="BM194" s="14"/>
      <c r="BN194" s="14"/>
      <c r="BO194" s="14"/>
      <c r="BP194" s="14"/>
      <c r="BQ194" s="14"/>
      <c r="BR194" s="14"/>
      <c r="BS194" s="14"/>
      <c r="BT194" s="14"/>
      <c r="BU194" s="14"/>
      <c r="BV194" s="14"/>
      <c r="BW194" s="14"/>
      <c r="BX194" s="14"/>
      <c r="BY194" s="14"/>
      <c r="BZ194" s="14"/>
      <c r="CA194" s="14"/>
      <c r="CB194" s="14"/>
      <c r="CC194" s="14"/>
      <c r="CD194" s="14"/>
    </row>
    <row r="195" spans="1:82" ht="15.75" customHeight="1">
      <c r="A195" s="10"/>
      <c r="B195" s="11"/>
      <c r="C195" s="11"/>
      <c r="D195" s="11"/>
      <c r="E195" s="12"/>
      <c r="F195" s="12"/>
      <c r="G195" s="12"/>
      <c r="H195" s="12"/>
      <c r="I195" s="12"/>
      <c r="J195" s="13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14"/>
      <c r="BJ195" s="14"/>
      <c r="BK195" s="14"/>
      <c r="BL195" s="14"/>
      <c r="BM195" s="14"/>
      <c r="BN195" s="14"/>
      <c r="BO195" s="14"/>
      <c r="BP195" s="14"/>
      <c r="BQ195" s="14"/>
      <c r="BR195" s="14"/>
      <c r="BS195" s="14"/>
      <c r="BT195" s="14"/>
      <c r="BU195" s="14"/>
      <c r="BV195" s="14"/>
      <c r="BW195" s="14"/>
      <c r="BX195" s="14"/>
      <c r="BY195" s="14"/>
      <c r="BZ195" s="14"/>
      <c r="CA195" s="14"/>
      <c r="CB195" s="14"/>
      <c r="CC195" s="14"/>
      <c r="CD195" s="14"/>
    </row>
    <row r="196" spans="1:82" ht="15.75" customHeight="1">
      <c r="A196" s="10"/>
      <c r="B196" s="11"/>
      <c r="C196" s="11"/>
      <c r="D196" s="11"/>
      <c r="E196" s="12"/>
      <c r="F196" s="12"/>
      <c r="G196" s="12"/>
      <c r="H196" s="12"/>
      <c r="I196" s="12"/>
      <c r="J196" s="13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14"/>
      <c r="AQ196" s="14"/>
      <c r="AR196" s="14"/>
      <c r="AS196" s="14"/>
      <c r="AT196" s="14"/>
      <c r="AU196" s="14"/>
      <c r="AV196" s="14"/>
      <c r="AW196" s="14"/>
      <c r="AX196" s="14"/>
      <c r="AY196" s="14"/>
      <c r="AZ196" s="14"/>
      <c r="BA196" s="14"/>
      <c r="BB196" s="14"/>
      <c r="BC196" s="14"/>
      <c r="BD196" s="14"/>
      <c r="BE196" s="14"/>
      <c r="BF196" s="14"/>
      <c r="BG196" s="14"/>
      <c r="BH196" s="14"/>
      <c r="BI196" s="14"/>
      <c r="BJ196" s="14"/>
      <c r="BK196" s="14"/>
      <c r="BL196" s="14"/>
      <c r="BM196" s="14"/>
      <c r="BN196" s="14"/>
      <c r="BO196" s="14"/>
      <c r="BP196" s="14"/>
      <c r="BQ196" s="14"/>
      <c r="BR196" s="14"/>
      <c r="BS196" s="14"/>
      <c r="BT196" s="14"/>
      <c r="BU196" s="14"/>
      <c r="BV196" s="14"/>
      <c r="BW196" s="14"/>
      <c r="BX196" s="14"/>
      <c r="BY196" s="14"/>
      <c r="BZ196" s="14"/>
      <c r="CA196" s="14"/>
      <c r="CB196" s="14"/>
      <c r="CC196" s="14"/>
      <c r="CD196" s="14"/>
    </row>
    <row r="197" spans="1:82" ht="15.75" customHeight="1">
      <c r="A197" s="10"/>
      <c r="B197" s="11"/>
      <c r="C197" s="11"/>
      <c r="D197" s="11"/>
      <c r="E197" s="12"/>
      <c r="F197" s="12"/>
      <c r="G197" s="12"/>
      <c r="H197" s="12"/>
      <c r="I197" s="12"/>
      <c r="J197" s="13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  <c r="BC197" s="14"/>
      <c r="BD197" s="14"/>
      <c r="BE197" s="14"/>
      <c r="BF197" s="14"/>
      <c r="BG197" s="14"/>
      <c r="BH197" s="14"/>
      <c r="BI197" s="14"/>
      <c r="BJ197" s="14"/>
      <c r="BK197" s="14"/>
      <c r="BL197" s="14"/>
      <c r="BM197" s="14"/>
      <c r="BN197" s="14"/>
      <c r="BO197" s="14"/>
      <c r="BP197" s="14"/>
      <c r="BQ197" s="14"/>
      <c r="BR197" s="14"/>
      <c r="BS197" s="14"/>
      <c r="BT197" s="14"/>
      <c r="BU197" s="14"/>
      <c r="BV197" s="14"/>
      <c r="BW197" s="14"/>
      <c r="BX197" s="14"/>
      <c r="BY197" s="14"/>
      <c r="BZ197" s="14"/>
      <c r="CA197" s="14"/>
      <c r="CB197" s="14"/>
      <c r="CC197" s="14"/>
      <c r="CD197" s="14"/>
    </row>
    <row r="198" spans="1:82" ht="15.75" customHeight="1">
      <c r="A198" s="10"/>
      <c r="B198" s="11"/>
      <c r="C198" s="11"/>
      <c r="D198" s="11"/>
      <c r="E198" s="12"/>
      <c r="F198" s="12"/>
      <c r="G198" s="12"/>
      <c r="H198" s="12"/>
      <c r="I198" s="12"/>
      <c r="J198" s="13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14"/>
      <c r="BJ198" s="14"/>
      <c r="BK198" s="14"/>
      <c r="BL198" s="14"/>
      <c r="BM198" s="14"/>
      <c r="BN198" s="14"/>
      <c r="BO198" s="14"/>
      <c r="BP198" s="14"/>
      <c r="BQ198" s="14"/>
      <c r="BR198" s="14"/>
      <c r="BS198" s="14"/>
      <c r="BT198" s="14"/>
      <c r="BU198" s="14"/>
      <c r="BV198" s="14"/>
      <c r="BW198" s="14"/>
      <c r="BX198" s="14"/>
      <c r="BY198" s="14"/>
      <c r="BZ198" s="14"/>
      <c r="CA198" s="14"/>
      <c r="CB198" s="14"/>
      <c r="CC198" s="14"/>
      <c r="CD198" s="14"/>
    </row>
    <row r="199" spans="1:82" ht="15.75" customHeight="1">
      <c r="A199" s="10"/>
      <c r="B199" s="11"/>
      <c r="C199" s="11"/>
      <c r="D199" s="11"/>
      <c r="E199" s="12"/>
      <c r="F199" s="12"/>
      <c r="G199" s="12"/>
      <c r="H199" s="12"/>
      <c r="I199" s="12"/>
      <c r="J199" s="13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  <c r="BC199" s="14"/>
      <c r="BD199" s="14"/>
      <c r="BE199" s="14"/>
      <c r="BF199" s="14"/>
      <c r="BG199" s="14"/>
      <c r="BH199" s="14"/>
      <c r="BI199" s="14"/>
      <c r="BJ199" s="14"/>
      <c r="BK199" s="14"/>
      <c r="BL199" s="14"/>
      <c r="BM199" s="14"/>
      <c r="BN199" s="14"/>
      <c r="BO199" s="14"/>
      <c r="BP199" s="14"/>
      <c r="BQ199" s="14"/>
      <c r="BR199" s="14"/>
      <c r="BS199" s="14"/>
      <c r="BT199" s="14"/>
      <c r="BU199" s="14"/>
      <c r="BV199" s="14"/>
      <c r="BW199" s="14"/>
      <c r="BX199" s="14"/>
      <c r="BY199" s="14"/>
      <c r="BZ199" s="14"/>
      <c r="CA199" s="14"/>
      <c r="CB199" s="14"/>
      <c r="CC199" s="14"/>
      <c r="CD199" s="14"/>
    </row>
    <row r="200" spans="1:82" ht="15.75" customHeight="1">
      <c r="A200" s="10"/>
      <c r="B200" s="11"/>
      <c r="C200" s="11"/>
      <c r="D200" s="11"/>
      <c r="E200" s="12"/>
      <c r="F200" s="12"/>
      <c r="G200" s="12"/>
      <c r="H200" s="12"/>
      <c r="I200" s="12"/>
      <c r="J200" s="13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14"/>
      <c r="AQ200" s="14"/>
      <c r="AR200" s="14"/>
      <c r="AS200" s="14"/>
      <c r="AT200" s="14"/>
      <c r="AU200" s="14"/>
      <c r="AV200" s="14"/>
      <c r="AW200" s="14"/>
      <c r="AX200" s="14"/>
      <c r="AY200" s="14"/>
      <c r="AZ200" s="14"/>
      <c r="BA200" s="14"/>
      <c r="BB200" s="14"/>
      <c r="BC200" s="14"/>
      <c r="BD200" s="14"/>
      <c r="BE200" s="14"/>
      <c r="BF200" s="14"/>
      <c r="BG200" s="14"/>
      <c r="BH200" s="14"/>
      <c r="BI200" s="14"/>
      <c r="BJ200" s="14"/>
      <c r="BK200" s="14"/>
      <c r="BL200" s="14"/>
      <c r="BM200" s="14"/>
      <c r="BN200" s="14"/>
      <c r="BO200" s="14"/>
      <c r="BP200" s="14"/>
      <c r="BQ200" s="14"/>
      <c r="BR200" s="14"/>
      <c r="BS200" s="14"/>
      <c r="BT200" s="14"/>
      <c r="BU200" s="14"/>
      <c r="BV200" s="14"/>
      <c r="BW200" s="14"/>
      <c r="BX200" s="14"/>
      <c r="BY200" s="14"/>
      <c r="BZ200" s="14"/>
      <c r="CA200" s="14"/>
      <c r="CB200" s="14"/>
      <c r="CC200" s="14"/>
      <c r="CD200" s="14"/>
    </row>
    <row r="201" spans="1:82" ht="15.75" customHeight="1">
      <c r="A201" s="10"/>
      <c r="B201" s="11"/>
      <c r="C201" s="11"/>
      <c r="D201" s="11"/>
      <c r="E201" s="12"/>
      <c r="F201" s="12"/>
      <c r="G201" s="12"/>
      <c r="H201" s="12"/>
      <c r="I201" s="12"/>
      <c r="J201" s="13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14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  <c r="BC201" s="14"/>
      <c r="BD201" s="14"/>
      <c r="BE201" s="14"/>
      <c r="BF201" s="14"/>
      <c r="BG201" s="14"/>
      <c r="BH201" s="14"/>
      <c r="BI201" s="14"/>
      <c r="BJ201" s="14"/>
      <c r="BK201" s="14"/>
      <c r="BL201" s="14"/>
      <c r="BM201" s="14"/>
      <c r="BN201" s="14"/>
      <c r="BO201" s="14"/>
      <c r="BP201" s="14"/>
      <c r="BQ201" s="14"/>
      <c r="BR201" s="14"/>
      <c r="BS201" s="14"/>
      <c r="BT201" s="14"/>
      <c r="BU201" s="14"/>
      <c r="BV201" s="14"/>
      <c r="BW201" s="14"/>
      <c r="BX201" s="14"/>
      <c r="BY201" s="14"/>
      <c r="BZ201" s="14"/>
      <c r="CA201" s="14"/>
      <c r="CB201" s="14"/>
      <c r="CC201" s="14"/>
      <c r="CD201" s="14"/>
    </row>
    <row r="202" spans="1:82" ht="15.75" customHeight="1">
      <c r="A202" s="10"/>
      <c r="B202" s="11"/>
      <c r="C202" s="11"/>
      <c r="D202" s="11"/>
      <c r="E202" s="12"/>
      <c r="F202" s="12"/>
      <c r="G202" s="12"/>
      <c r="H202" s="12"/>
      <c r="I202" s="12"/>
      <c r="J202" s="13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14"/>
      <c r="AQ202" s="14"/>
      <c r="AR202" s="14"/>
      <c r="AS202" s="14"/>
      <c r="AT202" s="14"/>
      <c r="AU202" s="14"/>
      <c r="AV202" s="14"/>
      <c r="AW202" s="14"/>
      <c r="AX202" s="14"/>
      <c r="AY202" s="14"/>
      <c r="AZ202" s="14"/>
      <c r="BA202" s="14"/>
      <c r="BB202" s="14"/>
      <c r="BC202" s="14"/>
      <c r="BD202" s="14"/>
      <c r="BE202" s="14"/>
      <c r="BF202" s="14"/>
      <c r="BG202" s="14"/>
      <c r="BH202" s="14"/>
      <c r="BI202" s="14"/>
      <c r="BJ202" s="14"/>
      <c r="BK202" s="14"/>
      <c r="BL202" s="14"/>
      <c r="BM202" s="14"/>
      <c r="BN202" s="14"/>
      <c r="BO202" s="14"/>
      <c r="BP202" s="14"/>
      <c r="BQ202" s="14"/>
      <c r="BR202" s="14"/>
      <c r="BS202" s="14"/>
      <c r="BT202" s="14"/>
      <c r="BU202" s="14"/>
      <c r="BV202" s="14"/>
      <c r="BW202" s="14"/>
      <c r="BX202" s="14"/>
      <c r="BY202" s="14"/>
      <c r="BZ202" s="14"/>
      <c r="CA202" s="14"/>
      <c r="CB202" s="14"/>
      <c r="CC202" s="14"/>
      <c r="CD202" s="14"/>
    </row>
    <row r="203" spans="1:82" ht="15.75" customHeight="1">
      <c r="A203" s="10"/>
      <c r="B203" s="11"/>
      <c r="C203" s="11"/>
      <c r="D203" s="11"/>
      <c r="E203" s="12"/>
      <c r="F203" s="12"/>
      <c r="G203" s="12"/>
      <c r="H203" s="12"/>
      <c r="I203" s="12"/>
      <c r="J203" s="13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14"/>
      <c r="AQ203" s="14"/>
      <c r="AR203" s="14"/>
      <c r="AS203" s="14"/>
      <c r="AT203" s="14"/>
      <c r="AU203" s="14"/>
      <c r="AV203" s="14"/>
      <c r="AW203" s="14"/>
      <c r="AX203" s="14"/>
      <c r="AY203" s="14"/>
      <c r="AZ203" s="14"/>
      <c r="BA203" s="14"/>
      <c r="BB203" s="14"/>
      <c r="BC203" s="14"/>
      <c r="BD203" s="14"/>
      <c r="BE203" s="14"/>
      <c r="BF203" s="14"/>
      <c r="BG203" s="14"/>
      <c r="BH203" s="14"/>
      <c r="BI203" s="14"/>
      <c r="BJ203" s="14"/>
      <c r="BK203" s="14"/>
      <c r="BL203" s="14"/>
      <c r="BM203" s="14"/>
      <c r="BN203" s="14"/>
      <c r="BO203" s="14"/>
      <c r="BP203" s="14"/>
      <c r="BQ203" s="14"/>
      <c r="BR203" s="14"/>
      <c r="BS203" s="14"/>
      <c r="BT203" s="14"/>
      <c r="BU203" s="14"/>
      <c r="BV203" s="14"/>
      <c r="BW203" s="14"/>
      <c r="BX203" s="14"/>
      <c r="BY203" s="14"/>
      <c r="BZ203" s="14"/>
      <c r="CA203" s="14"/>
      <c r="CB203" s="14"/>
      <c r="CC203" s="14"/>
      <c r="CD203" s="14"/>
    </row>
    <row r="204" spans="1:82" ht="15.75" customHeight="1">
      <c r="A204" s="10"/>
      <c r="B204" s="11"/>
      <c r="C204" s="11"/>
      <c r="D204" s="11"/>
      <c r="E204" s="12"/>
      <c r="F204" s="12"/>
      <c r="G204" s="12"/>
      <c r="H204" s="12"/>
      <c r="I204" s="12"/>
      <c r="J204" s="13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14"/>
      <c r="AQ204" s="14"/>
      <c r="AR204" s="14"/>
      <c r="AS204" s="14"/>
      <c r="AT204" s="14"/>
      <c r="AU204" s="14"/>
      <c r="AV204" s="14"/>
      <c r="AW204" s="14"/>
      <c r="AX204" s="14"/>
      <c r="AY204" s="14"/>
      <c r="AZ204" s="14"/>
      <c r="BA204" s="14"/>
      <c r="BB204" s="14"/>
      <c r="BC204" s="14"/>
      <c r="BD204" s="14"/>
      <c r="BE204" s="14"/>
      <c r="BF204" s="14"/>
      <c r="BG204" s="14"/>
      <c r="BH204" s="14"/>
      <c r="BI204" s="14"/>
      <c r="BJ204" s="14"/>
      <c r="BK204" s="14"/>
      <c r="BL204" s="14"/>
      <c r="BM204" s="14"/>
      <c r="BN204" s="14"/>
      <c r="BO204" s="14"/>
      <c r="BP204" s="14"/>
      <c r="BQ204" s="14"/>
      <c r="BR204" s="14"/>
      <c r="BS204" s="14"/>
      <c r="BT204" s="14"/>
      <c r="BU204" s="14"/>
      <c r="BV204" s="14"/>
      <c r="BW204" s="14"/>
      <c r="BX204" s="14"/>
      <c r="BY204" s="14"/>
      <c r="BZ204" s="14"/>
      <c r="CA204" s="14"/>
      <c r="CB204" s="14"/>
      <c r="CC204" s="14"/>
      <c r="CD204" s="14"/>
    </row>
    <row r="205" spans="1:82" ht="15.75" customHeight="1">
      <c r="A205" s="10"/>
      <c r="B205" s="11"/>
      <c r="C205" s="11"/>
      <c r="D205" s="11"/>
      <c r="E205" s="12"/>
      <c r="F205" s="12"/>
      <c r="G205" s="12"/>
      <c r="H205" s="12"/>
      <c r="I205" s="12"/>
      <c r="J205" s="13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14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  <c r="BC205" s="14"/>
      <c r="BD205" s="14"/>
      <c r="BE205" s="14"/>
      <c r="BF205" s="14"/>
      <c r="BG205" s="14"/>
      <c r="BH205" s="14"/>
      <c r="BI205" s="14"/>
      <c r="BJ205" s="14"/>
      <c r="BK205" s="14"/>
      <c r="BL205" s="14"/>
      <c r="BM205" s="14"/>
      <c r="BN205" s="14"/>
      <c r="BO205" s="14"/>
      <c r="BP205" s="14"/>
      <c r="BQ205" s="14"/>
      <c r="BR205" s="14"/>
      <c r="BS205" s="14"/>
      <c r="BT205" s="14"/>
      <c r="BU205" s="14"/>
      <c r="BV205" s="14"/>
      <c r="BW205" s="14"/>
      <c r="BX205" s="14"/>
      <c r="BY205" s="14"/>
      <c r="BZ205" s="14"/>
      <c r="CA205" s="14"/>
      <c r="CB205" s="14"/>
      <c r="CC205" s="14"/>
      <c r="CD205" s="14"/>
    </row>
    <row r="206" spans="1:82" ht="15.75" customHeight="1">
      <c r="A206" s="10"/>
      <c r="B206" s="11"/>
      <c r="C206" s="11"/>
      <c r="D206" s="11"/>
      <c r="E206" s="12"/>
      <c r="F206" s="12"/>
      <c r="G206" s="12"/>
      <c r="H206" s="12"/>
      <c r="I206" s="12"/>
      <c r="J206" s="13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14"/>
      <c r="AQ206" s="14"/>
      <c r="AR206" s="14"/>
      <c r="AS206" s="14"/>
      <c r="AT206" s="14"/>
      <c r="AU206" s="14"/>
      <c r="AV206" s="14"/>
      <c r="AW206" s="14"/>
      <c r="AX206" s="14"/>
      <c r="AY206" s="14"/>
      <c r="AZ206" s="14"/>
      <c r="BA206" s="14"/>
      <c r="BB206" s="14"/>
      <c r="BC206" s="14"/>
      <c r="BD206" s="14"/>
      <c r="BE206" s="14"/>
      <c r="BF206" s="14"/>
      <c r="BG206" s="14"/>
      <c r="BH206" s="14"/>
      <c r="BI206" s="14"/>
      <c r="BJ206" s="14"/>
      <c r="BK206" s="14"/>
      <c r="BL206" s="14"/>
      <c r="BM206" s="14"/>
      <c r="BN206" s="14"/>
      <c r="BO206" s="14"/>
      <c r="BP206" s="14"/>
      <c r="BQ206" s="14"/>
      <c r="BR206" s="14"/>
      <c r="BS206" s="14"/>
      <c r="BT206" s="14"/>
      <c r="BU206" s="14"/>
      <c r="BV206" s="14"/>
      <c r="BW206" s="14"/>
      <c r="BX206" s="14"/>
      <c r="BY206" s="14"/>
      <c r="BZ206" s="14"/>
      <c r="CA206" s="14"/>
      <c r="CB206" s="14"/>
      <c r="CC206" s="14"/>
      <c r="CD206" s="14"/>
    </row>
    <row r="207" spans="1:82" ht="15.75" customHeight="1">
      <c r="A207" s="10"/>
      <c r="B207" s="11"/>
      <c r="C207" s="11"/>
      <c r="D207" s="11"/>
      <c r="E207" s="12"/>
      <c r="F207" s="12"/>
      <c r="G207" s="12"/>
      <c r="H207" s="12"/>
      <c r="I207" s="12"/>
      <c r="J207" s="13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14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  <c r="BC207" s="14"/>
      <c r="BD207" s="14"/>
      <c r="BE207" s="14"/>
      <c r="BF207" s="14"/>
      <c r="BG207" s="14"/>
      <c r="BH207" s="14"/>
      <c r="BI207" s="14"/>
      <c r="BJ207" s="14"/>
      <c r="BK207" s="14"/>
      <c r="BL207" s="14"/>
      <c r="BM207" s="14"/>
      <c r="BN207" s="14"/>
      <c r="BO207" s="14"/>
      <c r="BP207" s="14"/>
      <c r="BQ207" s="14"/>
      <c r="BR207" s="14"/>
      <c r="BS207" s="14"/>
      <c r="BT207" s="14"/>
      <c r="BU207" s="14"/>
      <c r="BV207" s="14"/>
      <c r="BW207" s="14"/>
      <c r="BX207" s="14"/>
      <c r="BY207" s="14"/>
      <c r="BZ207" s="14"/>
      <c r="CA207" s="14"/>
      <c r="CB207" s="14"/>
      <c r="CC207" s="14"/>
      <c r="CD207" s="14"/>
    </row>
    <row r="208" spans="1:82" ht="15.75" customHeight="1">
      <c r="A208" s="10"/>
      <c r="B208" s="11"/>
      <c r="C208" s="11"/>
      <c r="D208" s="11"/>
      <c r="E208" s="12"/>
      <c r="F208" s="12"/>
      <c r="G208" s="12"/>
      <c r="H208" s="12"/>
      <c r="I208" s="12"/>
      <c r="J208" s="13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14"/>
      <c r="AQ208" s="14"/>
      <c r="AR208" s="14"/>
      <c r="AS208" s="14"/>
      <c r="AT208" s="14"/>
      <c r="AU208" s="14"/>
      <c r="AV208" s="14"/>
      <c r="AW208" s="14"/>
      <c r="AX208" s="14"/>
      <c r="AY208" s="14"/>
      <c r="AZ208" s="14"/>
      <c r="BA208" s="14"/>
      <c r="BB208" s="14"/>
      <c r="BC208" s="14"/>
      <c r="BD208" s="14"/>
      <c r="BE208" s="14"/>
      <c r="BF208" s="14"/>
      <c r="BG208" s="14"/>
      <c r="BH208" s="14"/>
      <c r="BI208" s="14"/>
      <c r="BJ208" s="14"/>
      <c r="BK208" s="14"/>
      <c r="BL208" s="14"/>
      <c r="BM208" s="14"/>
      <c r="BN208" s="14"/>
      <c r="BO208" s="14"/>
      <c r="BP208" s="14"/>
      <c r="BQ208" s="14"/>
      <c r="BR208" s="14"/>
      <c r="BS208" s="14"/>
      <c r="BT208" s="14"/>
      <c r="BU208" s="14"/>
      <c r="BV208" s="14"/>
      <c r="BW208" s="14"/>
      <c r="BX208" s="14"/>
      <c r="BY208" s="14"/>
      <c r="BZ208" s="14"/>
      <c r="CA208" s="14"/>
      <c r="CB208" s="14"/>
      <c r="CC208" s="14"/>
      <c r="CD208" s="14"/>
    </row>
    <row r="209" spans="1:82" ht="15.75" customHeight="1" thickBot="1">
      <c r="A209" s="10"/>
      <c r="B209" s="11"/>
      <c r="C209" s="11"/>
      <c r="D209" s="11"/>
      <c r="E209" s="12"/>
      <c r="F209" s="12"/>
      <c r="G209" s="12"/>
      <c r="H209" s="12"/>
      <c r="I209" s="12"/>
      <c r="J209" s="13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14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  <c r="BC209" s="14"/>
      <c r="BD209" s="14"/>
      <c r="BE209" s="14"/>
      <c r="BF209" s="14"/>
      <c r="BG209" s="14"/>
      <c r="BH209" s="14"/>
      <c r="BI209" s="14"/>
      <c r="BJ209" s="14"/>
      <c r="BK209" s="14"/>
      <c r="BL209" s="14"/>
      <c r="BM209" s="14"/>
      <c r="BN209" s="14"/>
      <c r="BO209" s="14"/>
      <c r="BP209" s="14"/>
      <c r="BQ209" s="14"/>
      <c r="BR209" s="14"/>
      <c r="BS209" s="14"/>
      <c r="BT209" s="14"/>
      <c r="BU209" s="14"/>
      <c r="BV209" s="14"/>
      <c r="BW209" s="14"/>
      <c r="BX209" s="14"/>
      <c r="BY209" s="14"/>
      <c r="BZ209" s="14"/>
      <c r="CA209" s="14"/>
      <c r="CB209" s="14"/>
      <c r="CC209" s="14"/>
      <c r="CD209" s="14"/>
    </row>
    <row r="210" spans="1:82" ht="15.75" customHeight="1" thickBot="1">
      <c r="A210" s="10"/>
      <c r="B210" s="11" t="s">
        <v>12</v>
      </c>
      <c r="C210" s="11"/>
      <c r="D210" s="11"/>
      <c r="E210" s="12"/>
      <c r="F210" s="12"/>
      <c r="G210" s="12"/>
      <c r="H210" s="12"/>
      <c r="I210" s="12"/>
      <c r="J210" s="13"/>
      <c r="K210" s="18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  <c r="AY210" s="26"/>
      <c r="AZ210" s="26"/>
      <c r="BA210" s="26"/>
      <c r="BB210" s="26"/>
      <c r="BC210" s="26"/>
      <c r="BD210" s="26"/>
      <c r="BE210" s="26"/>
      <c r="BF210" s="26"/>
      <c r="BG210" s="26"/>
      <c r="BH210" s="26"/>
      <c r="BI210" s="26"/>
      <c r="BJ210" s="26"/>
      <c r="BK210" s="26"/>
      <c r="BL210" s="26"/>
      <c r="BM210" s="26"/>
      <c r="BN210" s="26"/>
      <c r="BO210" s="26"/>
      <c r="BP210" s="26"/>
      <c r="BQ210" s="26"/>
      <c r="BR210" s="26"/>
      <c r="BS210" s="26"/>
      <c r="BT210" s="26"/>
      <c r="BU210" s="26"/>
      <c r="BV210" s="26"/>
      <c r="BW210" s="26"/>
      <c r="BX210" s="26"/>
      <c r="BY210" s="26"/>
      <c r="BZ210" s="26"/>
      <c r="CA210" s="26"/>
      <c r="CB210" s="26"/>
      <c r="CC210" s="26"/>
      <c r="CD210" s="26"/>
    </row>
    <row r="211" spans="1:82" ht="15.75" customHeight="1">
      <c r="A211" s="10"/>
      <c r="B211" s="11" t="s">
        <v>14</v>
      </c>
      <c r="C211" s="11"/>
      <c r="E211" s="12"/>
      <c r="F211" s="12"/>
      <c r="G211" s="12"/>
      <c r="H211" s="12"/>
      <c r="I211" s="12"/>
      <c r="J211" s="13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14"/>
      <c r="AQ211" s="14"/>
      <c r="AR211" s="14"/>
      <c r="AS211" s="14"/>
      <c r="AT211" s="14"/>
      <c r="AU211" s="14"/>
      <c r="AV211" s="14"/>
      <c r="AW211" s="14"/>
      <c r="AX211" s="14"/>
      <c r="AY211" s="14"/>
      <c r="AZ211" s="14"/>
      <c r="BA211" s="14"/>
      <c r="BB211" s="14"/>
      <c r="BC211" s="14"/>
      <c r="BD211" s="14"/>
      <c r="BE211" s="14"/>
      <c r="BF211" s="14"/>
      <c r="BG211" s="14"/>
      <c r="BH211" s="14"/>
      <c r="BI211" s="14"/>
      <c r="BJ211" s="14"/>
      <c r="BK211" s="14"/>
      <c r="BL211" s="14"/>
      <c r="BM211" s="14"/>
      <c r="BN211" s="14"/>
      <c r="BO211" s="14"/>
      <c r="BP211" s="14"/>
      <c r="BQ211" s="14"/>
      <c r="BR211" s="14"/>
      <c r="BS211" s="14"/>
      <c r="BT211" s="14"/>
      <c r="BU211" s="14"/>
      <c r="BV211" s="14"/>
      <c r="BW211" s="14"/>
      <c r="BX211" s="14"/>
      <c r="BY211" s="14"/>
      <c r="BZ211" s="14"/>
      <c r="CA211" s="14"/>
      <c r="CB211" s="14"/>
      <c r="CC211" s="14"/>
      <c r="CD211" s="14"/>
    </row>
    <row r="212" spans="1:82" ht="15.75" customHeight="1">
      <c r="A212" s="10"/>
      <c r="B212" s="11"/>
      <c r="C212" s="11"/>
      <c r="E212" s="12"/>
      <c r="F212" s="12"/>
      <c r="G212" s="12"/>
      <c r="H212" s="12"/>
      <c r="I212" s="12"/>
      <c r="J212" s="13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14"/>
      <c r="AQ212" s="14"/>
      <c r="AR212" s="14"/>
      <c r="AS212" s="14"/>
      <c r="AT212" s="14"/>
      <c r="AU212" s="14"/>
      <c r="AV212" s="14"/>
      <c r="AW212" s="14"/>
      <c r="AX212" s="14"/>
      <c r="AY212" s="14"/>
      <c r="AZ212" s="14"/>
      <c r="BA212" s="14"/>
      <c r="BB212" s="14"/>
      <c r="BC212" s="14"/>
      <c r="BD212" s="14"/>
      <c r="BE212" s="14"/>
      <c r="BF212" s="14"/>
      <c r="BG212" s="14"/>
      <c r="BH212" s="14"/>
      <c r="BI212" s="14"/>
      <c r="BJ212" s="14"/>
      <c r="BK212" s="14"/>
      <c r="BL212" s="14"/>
      <c r="BM212" s="14"/>
      <c r="BN212" s="14"/>
      <c r="BO212" s="14"/>
      <c r="BP212" s="14"/>
      <c r="BQ212" s="14"/>
      <c r="BR212" s="14"/>
      <c r="BS212" s="14"/>
      <c r="BT212" s="14"/>
      <c r="BU212" s="14"/>
      <c r="BV212" s="14"/>
      <c r="BW212" s="14"/>
      <c r="BX212" s="14"/>
      <c r="BY212" s="14"/>
      <c r="BZ212" s="14"/>
      <c r="CA212" s="14"/>
      <c r="CB212" s="14"/>
      <c r="CC212" s="14"/>
      <c r="CD212" s="14"/>
    </row>
    <row r="213" spans="1:82" ht="15.75" customHeight="1">
      <c r="A213" s="10"/>
      <c r="B213" s="11"/>
      <c r="C213" s="11"/>
      <c r="E213" s="12"/>
      <c r="F213" s="12"/>
      <c r="G213" s="12"/>
      <c r="H213" s="12"/>
      <c r="I213" s="12"/>
      <c r="J213" s="13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14"/>
      <c r="AQ213" s="14"/>
      <c r="AR213" s="14"/>
      <c r="AS213" s="14"/>
      <c r="AT213" s="14"/>
      <c r="AU213" s="14"/>
      <c r="AV213" s="14"/>
      <c r="AW213" s="14"/>
      <c r="AX213" s="14"/>
      <c r="AY213" s="14"/>
      <c r="AZ213" s="14"/>
      <c r="BA213" s="14"/>
      <c r="BB213" s="14"/>
      <c r="BC213" s="14"/>
      <c r="BD213" s="14"/>
      <c r="BE213" s="14"/>
      <c r="BF213" s="14"/>
      <c r="BG213" s="14"/>
      <c r="BH213" s="14"/>
      <c r="BI213" s="14"/>
      <c r="BJ213" s="14"/>
      <c r="BK213" s="14"/>
      <c r="BL213" s="14"/>
      <c r="BM213" s="14"/>
      <c r="BN213" s="14"/>
      <c r="BO213" s="14"/>
      <c r="BP213" s="14"/>
      <c r="BQ213" s="14"/>
      <c r="BR213" s="14"/>
      <c r="BS213" s="14"/>
      <c r="BT213" s="14"/>
      <c r="BU213" s="14"/>
      <c r="BV213" s="14"/>
      <c r="BW213" s="14"/>
      <c r="BX213" s="14"/>
      <c r="BY213" s="14"/>
      <c r="BZ213" s="14"/>
      <c r="CA213" s="14"/>
      <c r="CB213" s="14"/>
      <c r="CC213" s="14"/>
      <c r="CD213" s="14"/>
    </row>
    <row r="214" spans="1:82" ht="15.75" customHeight="1">
      <c r="A214" s="10"/>
      <c r="B214" s="11"/>
      <c r="C214" s="11"/>
      <c r="E214" s="12"/>
      <c r="F214" s="12"/>
      <c r="G214" s="12"/>
      <c r="H214" s="12"/>
      <c r="I214" s="12"/>
      <c r="J214" s="13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  <c r="AR214" s="14"/>
      <c r="AS214" s="14"/>
      <c r="AT214" s="14"/>
      <c r="AU214" s="14"/>
      <c r="AV214" s="14"/>
      <c r="AW214" s="14"/>
      <c r="AX214" s="14"/>
      <c r="AY214" s="14"/>
      <c r="AZ214" s="14"/>
      <c r="BA214" s="14"/>
      <c r="BB214" s="14"/>
      <c r="BC214" s="14"/>
      <c r="BD214" s="14"/>
      <c r="BE214" s="14"/>
      <c r="BF214" s="14"/>
      <c r="BG214" s="14"/>
      <c r="BH214" s="14"/>
      <c r="BI214" s="14"/>
      <c r="BJ214" s="14"/>
      <c r="BK214" s="14"/>
      <c r="BL214" s="14"/>
      <c r="BM214" s="14"/>
      <c r="BN214" s="14"/>
      <c r="BO214" s="14"/>
      <c r="BP214" s="14"/>
      <c r="BQ214" s="14"/>
      <c r="BR214" s="14"/>
      <c r="BS214" s="14"/>
      <c r="BT214" s="14"/>
      <c r="BU214" s="14"/>
      <c r="BV214" s="14"/>
      <c r="BW214" s="14"/>
      <c r="BX214" s="14"/>
      <c r="BY214" s="14"/>
      <c r="BZ214" s="14"/>
      <c r="CA214" s="14"/>
      <c r="CB214" s="14"/>
      <c r="CC214" s="14"/>
      <c r="CD214" s="14"/>
    </row>
    <row r="215" spans="1:82" ht="15.75" customHeight="1">
      <c r="A215" s="10"/>
      <c r="B215" s="11"/>
      <c r="C215" s="11"/>
      <c r="E215" s="12"/>
      <c r="F215" s="12"/>
      <c r="G215" s="12"/>
      <c r="H215" s="12"/>
      <c r="I215" s="12"/>
      <c r="J215" s="13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14"/>
      <c r="AQ215" s="14"/>
      <c r="AR215" s="14"/>
      <c r="AS215" s="14"/>
      <c r="AT215" s="14"/>
      <c r="AU215" s="14"/>
      <c r="AV215" s="14"/>
      <c r="AW215" s="14"/>
      <c r="AX215" s="14"/>
      <c r="AY215" s="14"/>
      <c r="AZ215" s="14"/>
      <c r="BA215" s="14"/>
      <c r="BB215" s="14"/>
      <c r="BC215" s="14"/>
      <c r="BD215" s="14"/>
      <c r="BE215" s="14"/>
      <c r="BF215" s="14"/>
      <c r="BG215" s="14"/>
      <c r="BH215" s="14"/>
      <c r="BI215" s="14"/>
      <c r="BJ215" s="14"/>
      <c r="BK215" s="14"/>
      <c r="BL215" s="14"/>
      <c r="BM215" s="14"/>
      <c r="BN215" s="14"/>
      <c r="BO215" s="14"/>
      <c r="BP215" s="14"/>
      <c r="BQ215" s="14"/>
      <c r="BR215" s="14"/>
      <c r="BS215" s="14"/>
      <c r="BT215" s="14"/>
      <c r="BU215" s="14"/>
      <c r="BV215" s="14"/>
      <c r="BW215" s="14"/>
      <c r="BX215" s="14"/>
      <c r="BY215" s="14"/>
      <c r="BZ215" s="14"/>
      <c r="CA215" s="14"/>
      <c r="CB215" s="14"/>
      <c r="CC215" s="14"/>
      <c r="CD215" s="14"/>
    </row>
    <row r="216" spans="1:82" ht="15.75" customHeight="1">
      <c r="A216" s="10"/>
      <c r="B216" s="11"/>
      <c r="C216" s="11"/>
      <c r="E216" s="12"/>
      <c r="F216" s="12"/>
      <c r="G216" s="12"/>
      <c r="H216" s="12"/>
      <c r="I216" s="12"/>
      <c r="J216" s="13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  <c r="AR216" s="14"/>
      <c r="AS216" s="14"/>
      <c r="AT216" s="14"/>
      <c r="AU216" s="14"/>
      <c r="AV216" s="14"/>
      <c r="AW216" s="14"/>
      <c r="AX216" s="14"/>
      <c r="AY216" s="14"/>
      <c r="AZ216" s="14"/>
      <c r="BA216" s="14"/>
      <c r="BB216" s="14"/>
      <c r="BC216" s="14"/>
      <c r="BD216" s="14"/>
      <c r="BE216" s="14"/>
      <c r="BF216" s="14"/>
      <c r="BG216" s="14"/>
      <c r="BH216" s="14"/>
      <c r="BI216" s="14"/>
      <c r="BJ216" s="14"/>
      <c r="BK216" s="14"/>
      <c r="BL216" s="14"/>
      <c r="BM216" s="14"/>
      <c r="BN216" s="14"/>
      <c r="BO216" s="14"/>
      <c r="BP216" s="14"/>
      <c r="BQ216" s="14"/>
      <c r="BR216" s="14"/>
      <c r="BS216" s="14"/>
      <c r="BT216" s="14"/>
      <c r="BU216" s="14"/>
      <c r="BV216" s="14"/>
      <c r="BW216" s="14"/>
      <c r="BX216" s="14"/>
      <c r="BY216" s="14"/>
      <c r="BZ216" s="14"/>
      <c r="CA216" s="14"/>
      <c r="CB216" s="14"/>
      <c r="CC216" s="14"/>
      <c r="CD216" s="14"/>
    </row>
    <row r="217" spans="1:82" ht="15.75" customHeight="1">
      <c r="A217" s="10"/>
      <c r="B217" s="11"/>
      <c r="C217" s="11"/>
      <c r="E217" s="12"/>
      <c r="F217" s="12"/>
      <c r="G217" s="12"/>
      <c r="H217" s="12"/>
      <c r="I217" s="12"/>
      <c r="J217" s="13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4"/>
      <c r="AS217" s="14"/>
      <c r="AT217" s="14"/>
      <c r="AU217" s="14"/>
      <c r="AV217" s="14"/>
      <c r="AW217" s="14"/>
      <c r="AX217" s="14"/>
      <c r="AY217" s="14"/>
      <c r="AZ217" s="14"/>
      <c r="BA217" s="14"/>
      <c r="BB217" s="14"/>
      <c r="BC217" s="14"/>
      <c r="BD217" s="14"/>
      <c r="BE217" s="14"/>
      <c r="BF217" s="14"/>
      <c r="BG217" s="14"/>
      <c r="BH217" s="14"/>
      <c r="BI217" s="14"/>
      <c r="BJ217" s="14"/>
      <c r="BK217" s="14"/>
      <c r="BL217" s="14"/>
      <c r="BM217" s="14"/>
      <c r="BN217" s="14"/>
      <c r="BO217" s="14"/>
      <c r="BP217" s="14"/>
      <c r="BQ217" s="14"/>
      <c r="BR217" s="14"/>
      <c r="BS217" s="14"/>
      <c r="BT217" s="14"/>
      <c r="BU217" s="14"/>
      <c r="BV217" s="14"/>
      <c r="BW217" s="14"/>
      <c r="BX217" s="14"/>
      <c r="BY217" s="14"/>
      <c r="BZ217" s="14"/>
      <c r="CA217" s="14"/>
      <c r="CB217" s="14"/>
      <c r="CC217" s="14"/>
      <c r="CD217" s="14"/>
    </row>
    <row r="218" spans="1:82" ht="15.75" customHeight="1">
      <c r="A218" s="10"/>
      <c r="B218" s="11"/>
      <c r="C218" s="11"/>
      <c r="E218" s="12"/>
      <c r="F218" s="12"/>
      <c r="G218" s="12"/>
      <c r="H218" s="12"/>
      <c r="I218" s="12"/>
      <c r="J218" s="13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14"/>
      <c r="AQ218" s="14"/>
      <c r="AR218" s="14"/>
      <c r="AS218" s="14"/>
      <c r="AT218" s="14"/>
      <c r="AU218" s="14"/>
      <c r="AV218" s="14"/>
      <c r="AW218" s="14"/>
      <c r="AX218" s="14"/>
      <c r="AY218" s="14"/>
      <c r="AZ218" s="14"/>
      <c r="BA218" s="14"/>
      <c r="BB218" s="14"/>
      <c r="BC218" s="14"/>
      <c r="BD218" s="14"/>
      <c r="BE218" s="14"/>
      <c r="BF218" s="14"/>
      <c r="BG218" s="14"/>
      <c r="BH218" s="14"/>
      <c r="BI218" s="14"/>
      <c r="BJ218" s="14"/>
      <c r="BK218" s="14"/>
      <c r="BL218" s="14"/>
      <c r="BM218" s="14"/>
      <c r="BN218" s="14"/>
      <c r="BO218" s="14"/>
      <c r="BP218" s="14"/>
      <c r="BQ218" s="14"/>
      <c r="BR218" s="14"/>
      <c r="BS218" s="14"/>
      <c r="BT218" s="14"/>
      <c r="BU218" s="14"/>
      <c r="BV218" s="14"/>
      <c r="BW218" s="14"/>
      <c r="BX218" s="14"/>
      <c r="BY218" s="14"/>
      <c r="BZ218" s="14"/>
      <c r="CA218" s="14"/>
      <c r="CB218" s="14"/>
      <c r="CC218" s="14"/>
      <c r="CD218" s="14"/>
    </row>
    <row r="219" spans="1:82" ht="15.75" customHeight="1">
      <c r="A219" s="10"/>
      <c r="B219" s="11"/>
      <c r="E219" s="12"/>
      <c r="F219" s="12"/>
      <c r="G219" s="12"/>
      <c r="H219" s="12"/>
      <c r="I219" s="12"/>
      <c r="J219" s="13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14"/>
      <c r="AQ219" s="14"/>
      <c r="AR219" s="14"/>
      <c r="AS219" s="14"/>
      <c r="AT219" s="14"/>
      <c r="AU219" s="14"/>
      <c r="AV219" s="14"/>
      <c r="AW219" s="14"/>
      <c r="AX219" s="14"/>
      <c r="AY219" s="14"/>
      <c r="AZ219" s="14"/>
      <c r="BA219" s="14"/>
      <c r="BB219" s="14"/>
      <c r="BC219" s="14"/>
      <c r="BD219" s="14"/>
      <c r="BE219" s="14"/>
      <c r="BF219" s="14"/>
      <c r="BG219" s="14"/>
      <c r="BH219" s="14"/>
      <c r="BI219" s="14"/>
      <c r="BJ219" s="14"/>
      <c r="BK219" s="14"/>
      <c r="BL219" s="14"/>
      <c r="BM219" s="14"/>
      <c r="BN219" s="14"/>
      <c r="BO219" s="14"/>
      <c r="BP219" s="14"/>
      <c r="BQ219" s="14"/>
      <c r="BR219" s="14"/>
      <c r="BS219" s="14"/>
      <c r="BT219" s="14"/>
      <c r="BU219" s="14"/>
      <c r="BV219" s="14"/>
      <c r="BW219" s="14"/>
      <c r="BX219" s="14"/>
      <c r="BY219" s="14"/>
      <c r="BZ219" s="14"/>
      <c r="CA219" s="14"/>
      <c r="CB219" s="14"/>
      <c r="CC219" s="14"/>
      <c r="CD219" s="14"/>
    </row>
    <row r="220" spans="1:82" ht="15.75" customHeight="1">
      <c r="A220" s="10"/>
      <c r="B220" s="11"/>
      <c r="C220" s="11"/>
      <c r="E220" s="12"/>
      <c r="F220" s="12"/>
      <c r="G220" s="12"/>
      <c r="H220" s="12"/>
      <c r="I220" s="12"/>
      <c r="J220" s="13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/>
      <c r="AN220" s="14"/>
      <c r="AO220" s="14"/>
      <c r="AP220" s="14"/>
      <c r="AQ220" s="14"/>
      <c r="AR220" s="14"/>
      <c r="AS220" s="14"/>
      <c r="AT220" s="14"/>
      <c r="AU220" s="14"/>
      <c r="AV220" s="14"/>
      <c r="AW220" s="14"/>
      <c r="AX220" s="14"/>
      <c r="AY220" s="14"/>
      <c r="AZ220" s="14"/>
      <c r="BA220" s="14"/>
      <c r="BB220" s="14"/>
      <c r="BC220" s="14"/>
      <c r="BD220" s="14"/>
      <c r="BE220" s="14"/>
      <c r="BF220" s="14"/>
      <c r="BG220" s="14"/>
      <c r="BH220" s="14"/>
      <c r="BI220" s="14"/>
      <c r="BJ220" s="14"/>
      <c r="BK220" s="14"/>
      <c r="BL220" s="14"/>
      <c r="BM220" s="14"/>
      <c r="BN220" s="14"/>
      <c r="BO220" s="14"/>
      <c r="BP220" s="14"/>
      <c r="BQ220" s="14"/>
      <c r="BR220" s="14"/>
      <c r="BS220" s="14"/>
      <c r="BT220" s="14"/>
      <c r="BU220" s="14"/>
      <c r="BV220" s="14"/>
      <c r="BW220" s="14"/>
      <c r="BX220" s="14"/>
      <c r="BY220" s="14"/>
      <c r="BZ220" s="14"/>
      <c r="CA220" s="14"/>
      <c r="CB220" s="14"/>
      <c r="CC220" s="14"/>
      <c r="CD220" s="14"/>
    </row>
    <row r="221" spans="1:82" ht="15.75" customHeight="1">
      <c r="A221" s="10"/>
      <c r="B221" s="11"/>
      <c r="C221" s="11"/>
      <c r="E221" s="12"/>
      <c r="F221" s="12"/>
      <c r="G221" s="12"/>
      <c r="H221" s="12"/>
      <c r="I221" s="12"/>
      <c r="J221" s="13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14"/>
      <c r="AQ221" s="14"/>
      <c r="AR221" s="14"/>
      <c r="AS221" s="14"/>
      <c r="AT221" s="14"/>
      <c r="AU221" s="14"/>
      <c r="AV221" s="14"/>
      <c r="AW221" s="14"/>
      <c r="AX221" s="14"/>
      <c r="AY221" s="14"/>
      <c r="AZ221" s="14"/>
      <c r="BA221" s="14"/>
      <c r="BB221" s="14"/>
      <c r="BC221" s="14"/>
      <c r="BD221" s="14"/>
      <c r="BE221" s="14"/>
      <c r="BF221" s="14"/>
      <c r="BG221" s="14"/>
      <c r="BH221" s="14"/>
      <c r="BI221" s="14"/>
      <c r="BJ221" s="14"/>
      <c r="BK221" s="14"/>
      <c r="BL221" s="14"/>
      <c r="BM221" s="14"/>
      <c r="BN221" s="14"/>
      <c r="BO221" s="14"/>
      <c r="BP221" s="14"/>
      <c r="BQ221" s="14"/>
      <c r="BR221" s="14"/>
      <c r="BS221" s="14"/>
      <c r="BT221" s="14"/>
      <c r="BU221" s="14"/>
      <c r="BV221" s="14"/>
      <c r="BW221" s="14"/>
      <c r="BX221" s="14"/>
      <c r="BY221" s="14"/>
      <c r="BZ221" s="14"/>
      <c r="CA221" s="14"/>
      <c r="CB221" s="14"/>
      <c r="CC221" s="14"/>
      <c r="CD221" s="14"/>
    </row>
    <row r="222" spans="1:82" ht="15.75" customHeight="1">
      <c r="A222" s="10"/>
      <c r="B222" s="11"/>
      <c r="C222" s="11"/>
      <c r="E222" s="12"/>
      <c r="F222" s="12"/>
      <c r="G222" s="12"/>
      <c r="H222" s="12"/>
      <c r="I222" s="12"/>
      <c r="J222" s="13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14"/>
      <c r="AQ222" s="14"/>
      <c r="AR222" s="14"/>
      <c r="AS222" s="14"/>
      <c r="AT222" s="14"/>
      <c r="AU222" s="14"/>
      <c r="AV222" s="14"/>
      <c r="AW222" s="14"/>
      <c r="AX222" s="14"/>
      <c r="AY222" s="14"/>
      <c r="AZ222" s="14"/>
      <c r="BA222" s="14"/>
      <c r="BB222" s="14"/>
      <c r="BC222" s="14"/>
      <c r="BD222" s="14"/>
      <c r="BE222" s="14"/>
      <c r="BF222" s="14"/>
      <c r="BG222" s="14"/>
      <c r="BH222" s="14"/>
      <c r="BI222" s="14"/>
      <c r="BJ222" s="14"/>
      <c r="BK222" s="14"/>
      <c r="BL222" s="14"/>
      <c r="BM222" s="14"/>
      <c r="BN222" s="14"/>
      <c r="BO222" s="14"/>
      <c r="BP222" s="14"/>
      <c r="BQ222" s="14"/>
      <c r="BR222" s="14"/>
      <c r="BS222" s="14"/>
      <c r="BT222" s="14"/>
      <c r="BU222" s="14"/>
      <c r="BV222" s="14"/>
      <c r="BW222" s="14"/>
      <c r="BX222" s="14"/>
      <c r="BY222" s="14"/>
      <c r="BZ222" s="14"/>
      <c r="CA222" s="14"/>
      <c r="CB222" s="14"/>
      <c r="CC222" s="14"/>
      <c r="CD222" s="14"/>
    </row>
    <row r="223" spans="1:82" ht="15.75" customHeight="1">
      <c r="A223" s="10"/>
      <c r="B223" s="11"/>
      <c r="C223" s="11"/>
      <c r="E223" s="12"/>
      <c r="F223" s="12"/>
      <c r="G223" s="12"/>
      <c r="H223" s="12"/>
      <c r="I223" s="12"/>
      <c r="J223" s="13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  <c r="BC223" s="14"/>
      <c r="BD223" s="14"/>
      <c r="BE223" s="14"/>
      <c r="BF223" s="14"/>
      <c r="BG223" s="14"/>
      <c r="BH223" s="14"/>
      <c r="BI223" s="14"/>
      <c r="BJ223" s="14"/>
      <c r="BK223" s="14"/>
      <c r="BL223" s="14"/>
      <c r="BM223" s="14"/>
      <c r="BN223" s="14"/>
      <c r="BO223" s="14"/>
      <c r="BP223" s="14"/>
      <c r="BQ223" s="14"/>
      <c r="BR223" s="14"/>
      <c r="BS223" s="14"/>
      <c r="BT223" s="14"/>
      <c r="BU223" s="14"/>
      <c r="BV223" s="14"/>
      <c r="BW223" s="14"/>
      <c r="BX223" s="14"/>
      <c r="BY223" s="14"/>
      <c r="BZ223" s="14"/>
      <c r="CA223" s="14"/>
      <c r="CB223" s="14"/>
      <c r="CC223" s="14"/>
      <c r="CD223" s="14"/>
    </row>
    <row r="224" spans="1:82" ht="15.75" customHeight="1">
      <c r="A224" s="10"/>
      <c r="B224" s="11"/>
      <c r="C224" s="11"/>
      <c r="E224" s="12"/>
      <c r="F224" s="12"/>
      <c r="G224" s="12"/>
      <c r="H224" s="12"/>
      <c r="I224" s="12"/>
      <c r="J224" s="13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14"/>
      <c r="AQ224" s="14"/>
      <c r="AR224" s="14"/>
      <c r="AS224" s="14"/>
      <c r="AT224" s="14"/>
      <c r="AU224" s="14"/>
      <c r="AV224" s="14"/>
      <c r="AW224" s="14"/>
      <c r="AX224" s="14"/>
      <c r="AY224" s="14"/>
      <c r="AZ224" s="14"/>
      <c r="BA224" s="14"/>
      <c r="BB224" s="14"/>
      <c r="BC224" s="14"/>
      <c r="BD224" s="14"/>
      <c r="BE224" s="14"/>
      <c r="BF224" s="14"/>
      <c r="BG224" s="14"/>
      <c r="BH224" s="14"/>
      <c r="BI224" s="14"/>
      <c r="BJ224" s="14"/>
      <c r="BK224" s="14"/>
      <c r="BL224" s="14"/>
      <c r="BM224" s="14"/>
      <c r="BN224" s="14"/>
      <c r="BO224" s="14"/>
      <c r="BP224" s="14"/>
      <c r="BQ224" s="14"/>
      <c r="BR224" s="14"/>
      <c r="BS224" s="14"/>
      <c r="BT224" s="14"/>
      <c r="BU224" s="14"/>
      <c r="BV224" s="14"/>
      <c r="BW224" s="14"/>
      <c r="BX224" s="14"/>
      <c r="BY224" s="14"/>
      <c r="BZ224" s="14"/>
      <c r="CA224" s="14"/>
      <c r="CB224" s="14"/>
      <c r="CC224" s="14"/>
      <c r="CD224" s="14"/>
    </row>
    <row r="225" spans="1:82" ht="15.75" customHeight="1">
      <c r="A225" s="10"/>
      <c r="B225" s="11"/>
      <c r="C225" s="11"/>
      <c r="E225" s="12"/>
      <c r="F225" s="12"/>
      <c r="G225" s="12"/>
      <c r="H225" s="12"/>
      <c r="I225" s="12"/>
      <c r="J225" s="13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14"/>
      <c r="AQ225" s="14"/>
      <c r="AR225" s="14"/>
      <c r="AS225" s="14"/>
      <c r="AT225" s="14"/>
      <c r="AU225" s="14"/>
      <c r="AV225" s="14"/>
      <c r="AW225" s="14"/>
      <c r="AX225" s="14"/>
      <c r="AY225" s="14"/>
      <c r="AZ225" s="14"/>
      <c r="BA225" s="14"/>
      <c r="BB225" s="14"/>
      <c r="BC225" s="14"/>
      <c r="BD225" s="14"/>
      <c r="BE225" s="14"/>
      <c r="BF225" s="14"/>
      <c r="BG225" s="14"/>
      <c r="BH225" s="14"/>
      <c r="BI225" s="14"/>
      <c r="BJ225" s="14"/>
      <c r="BK225" s="14"/>
      <c r="BL225" s="14"/>
      <c r="BM225" s="14"/>
      <c r="BN225" s="14"/>
      <c r="BO225" s="14"/>
      <c r="BP225" s="14"/>
      <c r="BQ225" s="14"/>
      <c r="BR225" s="14"/>
      <c r="BS225" s="14"/>
      <c r="BT225" s="14"/>
      <c r="BU225" s="14"/>
      <c r="BV225" s="14"/>
      <c r="BW225" s="14"/>
      <c r="BX225" s="14"/>
      <c r="BY225" s="14"/>
      <c r="BZ225" s="14"/>
      <c r="CA225" s="14"/>
      <c r="CB225" s="14"/>
      <c r="CC225" s="14"/>
      <c r="CD225" s="14"/>
    </row>
    <row r="226" spans="1:82" ht="15.75" customHeight="1">
      <c r="A226" s="10"/>
      <c r="B226" s="11"/>
      <c r="C226" s="11"/>
      <c r="E226" s="12"/>
      <c r="F226" s="12"/>
      <c r="G226" s="12"/>
      <c r="H226" s="12"/>
      <c r="I226" s="12"/>
      <c r="J226" s="13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  <c r="AK226" s="14"/>
      <c r="AL226" s="14"/>
      <c r="AM226" s="14"/>
      <c r="AN226" s="14"/>
      <c r="AO226" s="14"/>
      <c r="AP226" s="14"/>
      <c r="AQ226" s="14"/>
      <c r="AR226" s="14"/>
      <c r="AS226" s="14"/>
      <c r="AT226" s="14"/>
      <c r="AU226" s="14"/>
      <c r="AV226" s="14"/>
      <c r="AW226" s="14"/>
      <c r="AX226" s="14"/>
      <c r="AY226" s="14"/>
      <c r="AZ226" s="14"/>
      <c r="BA226" s="14"/>
      <c r="BB226" s="14"/>
      <c r="BC226" s="14"/>
      <c r="BD226" s="14"/>
      <c r="BE226" s="14"/>
      <c r="BF226" s="14"/>
      <c r="BG226" s="14"/>
      <c r="BH226" s="14"/>
      <c r="BI226" s="14"/>
      <c r="BJ226" s="14"/>
      <c r="BK226" s="14"/>
      <c r="BL226" s="14"/>
      <c r="BM226" s="14"/>
      <c r="BN226" s="14"/>
      <c r="BO226" s="14"/>
      <c r="BP226" s="14"/>
      <c r="BQ226" s="14"/>
      <c r="BR226" s="14"/>
      <c r="BS226" s="14"/>
      <c r="BT226" s="14"/>
      <c r="BU226" s="14"/>
      <c r="BV226" s="14"/>
      <c r="BW226" s="14"/>
      <c r="BX226" s="14"/>
      <c r="BY226" s="14"/>
      <c r="BZ226" s="14"/>
      <c r="CA226" s="14"/>
      <c r="CB226" s="14"/>
      <c r="CC226" s="14"/>
      <c r="CD226" s="14"/>
    </row>
    <row r="227" spans="1:82" ht="15.75" customHeight="1">
      <c r="A227" s="10"/>
      <c r="B227" s="11"/>
      <c r="C227" s="11"/>
      <c r="E227" s="12"/>
      <c r="F227" s="12"/>
      <c r="G227" s="12"/>
      <c r="H227" s="12"/>
      <c r="I227" s="12"/>
      <c r="J227" s="13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  <c r="AK227" s="14"/>
      <c r="AL227" s="14"/>
      <c r="AM227" s="14"/>
      <c r="AN227" s="14"/>
      <c r="AO227" s="14"/>
      <c r="AP227" s="14"/>
      <c r="AQ227" s="14"/>
      <c r="AR227" s="14"/>
      <c r="AS227" s="14"/>
      <c r="AT227" s="14"/>
      <c r="AU227" s="14"/>
      <c r="AV227" s="14"/>
      <c r="AW227" s="14"/>
      <c r="AX227" s="14"/>
      <c r="AY227" s="14"/>
      <c r="AZ227" s="14"/>
      <c r="BA227" s="14"/>
      <c r="BB227" s="14"/>
      <c r="BC227" s="14"/>
      <c r="BD227" s="14"/>
      <c r="BE227" s="14"/>
      <c r="BF227" s="14"/>
      <c r="BG227" s="14"/>
      <c r="BH227" s="14"/>
      <c r="BI227" s="14"/>
      <c r="BJ227" s="14"/>
      <c r="BK227" s="14"/>
      <c r="BL227" s="14"/>
      <c r="BM227" s="14"/>
      <c r="BN227" s="14"/>
      <c r="BO227" s="14"/>
      <c r="BP227" s="14"/>
      <c r="BQ227" s="14"/>
      <c r="BR227" s="14"/>
      <c r="BS227" s="14"/>
      <c r="BT227" s="14"/>
      <c r="BU227" s="14"/>
      <c r="BV227" s="14"/>
      <c r="BW227" s="14"/>
      <c r="BX227" s="14"/>
      <c r="BY227" s="14"/>
      <c r="BZ227" s="14"/>
      <c r="CA227" s="14"/>
      <c r="CB227" s="14"/>
      <c r="CC227" s="14"/>
      <c r="CD227" s="14"/>
    </row>
    <row r="228" spans="1:82" ht="15.75" customHeight="1">
      <c r="A228" s="10"/>
      <c r="B228" s="11"/>
      <c r="C228" s="11"/>
      <c r="E228" s="12"/>
      <c r="F228" s="12"/>
      <c r="G228" s="12"/>
      <c r="H228" s="12"/>
      <c r="I228" s="12"/>
      <c r="J228" s="13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  <c r="AK228" s="14"/>
      <c r="AL228" s="14"/>
      <c r="AM228" s="14"/>
      <c r="AN228" s="14"/>
      <c r="AO228" s="14"/>
      <c r="AP228" s="14"/>
      <c r="AQ228" s="14"/>
      <c r="AR228" s="14"/>
      <c r="AS228" s="14"/>
      <c r="AT228" s="14"/>
      <c r="AU228" s="14"/>
      <c r="AV228" s="14"/>
      <c r="AW228" s="14"/>
      <c r="AX228" s="14"/>
      <c r="AY228" s="14"/>
      <c r="AZ228" s="14"/>
      <c r="BA228" s="14"/>
      <c r="BB228" s="14"/>
      <c r="BC228" s="14"/>
      <c r="BD228" s="14"/>
      <c r="BE228" s="14"/>
      <c r="BF228" s="14"/>
      <c r="BG228" s="14"/>
      <c r="BH228" s="14"/>
      <c r="BI228" s="14"/>
      <c r="BJ228" s="14"/>
      <c r="BK228" s="14"/>
      <c r="BL228" s="14"/>
      <c r="BM228" s="14"/>
      <c r="BN228" s="14"/>
      <c r="BO228" s="14"/>
      <c r="BP228" s="14"/>
      <c r="BQ228" s="14"/>
      <c r="BR228" s="14"/>
      <c r="BS228" s="14"/>
      <c r="BT228" s="14"/>
      <c r="BU228" s="14"/>
      <c r="BV228" s="14"/>
      <c r="BW228" s="14"/>
      <c r="BX228" s="14"/>
      <c r="BY228" s="14"/>
      <c r="BZ228" s="14"/>
      <c r="CA228" s="14"/>
      <c r="CB228" s="14"/>
      <c r="CC228" s="14"/>
      <c r="CD228" s="14"/>
    </row>
    <row r="229" spans="1:82" ht="15.75" customHeight="1">
      <c r="A229" s="10"/>
      <c r="B229" s="11"/>
      <c r="C229" s="11"/>
      <c r="E229" s="12"/>
      <c r="F229" s="12"/>
      <c r="G229" s="12"/>
      <c r="H229" s="12"/>
      <c r="I229" s="12"/>
      <c r="J229" s="13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  <c r="AK229" s="14"/>
      <c r="AL229" s="14"/>
      <c r="AM229" s="14"/>
      <c r="AN229" s="14"/>
      <c r="AO229" s="14"/>
      <c r="AP229" s="14"/>
      <c r="AQ229" s="14"/>
      <c r="AR229" s="14"/>
      <c r="AS229" s="14"/>
      <c r="AT229" s="14"/>
      <c r="AU229" s="14"/>
      <c r="AV229" s="14"/>
      <c r="AW229" s="14"/>
      <c r="AX229" s="14"/>
      <c r="AY229" s="14"/>
      <c r="AZ229" s="14"/>
      <c r="BA229" s="14"/>
      <c r="BB229" s="14"/>
      <c r="BC229" s="14"/>
      <c r="BD229" s="14"/>
      <c r="BE229" s="14"/>
      <c r="BF229" s="14"/>
      <c r="BG229" s="14"/>
      <c r="BH229" s="14"/>
      <c r="BI229" s="14"/>
      <c r="BJ229" s="14"/>
      <c r="BK229" s="14"/>
      <c r="BL229" s="14"/>
      <c r="BM229" s="14"/>
      <c r="BN229" s="14"/>
      <c r="BO229" s="14"/>
      <c r="BP229" s="14"/>
      <c r="BQ229" s="14"/>
      <c r="BR229" s="14"/>
      <c r="BS229" s="14"/>
      <c r="BT229" s="14"/>
      <c r="BU229" s="14"/>
      <c r="BV229" s="14"/>
      <c r="BW229" s="14"/>
      <c r="BX229" s="14"/>
      <c r="BY229" s="14"/>
      <c r="BZ229" s="14"/>
      <c r="CA229" s="14"/>
      <c r="CB229" s="14"/>
      <c r="CC229" s="14"/>
      <c r="CD229" s="14"/>
    </row>
    <row r="230" spans="1:82" ht="15.75" customHeight="1">
      <c r="A230" s="10"/>
      <c r="B230" s="11"/>
      <c r="C230" s="11"/>
      <c r="E230" s="12"/>
      <c r="F230" s="12"/>
      <c r="G230" s="12"/>
      <c r="H230" s="12"/>
      <c r="I230" s="12"/>
      <c r="J230" s="13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  <c r="AK230" s="14"/>
      <c r="AL230" s="14"/>
      <c r="AM230" s="14"/>
      <c r="AN230" s="14"/>
      <c r="AO230" s="14"/>
      <c r="AP230" s="14"/>
      <c r="AQ230" s="14"/>
      <c r="AR230" s="14"/>
      <c r="AS230" s="14"/>
      <c r="AT230" s="14"/>
      <c r="AU230" s="14"/>
      <c r="AV230" s="14"/>
      <c r="AW230" s="14"/>
      <c r="AX230" s="14"/>
      <c r="AY230" s="14"/>
      <c r="AZ230" s="14"/>
      <c r="BA230" s="14"/>
      <c r="BB230" s="14"/>
      <c r="BC230" s="14"/>
      <c r="BD230" s="14"/>
      <c r="BE230" s="14"/>
      <c r="BF230" s="14"/>
      <c r="BG230" s="14"/>
      <c r="BH230" s="14"/>
      <c r="BI230" s="14"/>
      <c r="BJ230" s="14"/>
      <c r="BK230" s="14"/>
      <c r="BL230" s="14"/>
      <c r="BM230" s="14"/>
      <c r="BN230" s="14"/>
      <c r="BO230" s="14"/>
      <c r="BP230" s="14"/>
      <c r="BQ230" s="14"/>
      <c r="BR230" s="14"/>
      <c r="BS230" s="14"/>
      <c r="BT230" s="14"/>
      <c r="BU230" s="14"/>
      <c r="BV230" s="14"/>
      <c r="BW230" s="14"/>
      <c r="BX230" s="14"/>
      <c r="BY230" s="14"/>
      <c r="BZ230" s="14"/>
      <c r="CA230" s="14"/>
      <c r="CB230" s="14"/>
      <c r="CC230" s="14"/>
      <c r="CD230" s="14"/>
    </row>
    <row r="231" spans="1:82" ht="15.75" customHeight="1">
      <c r="A231" s="10"/>
      <c r="B231" s="11"/>
      <c r="C231" s="11"/>
      <c r="E231" s="12"/>
      <c r="F231" s="12"/>
      <c r="G231" s="12"/>
      <c r="H231" s="12"/>
      <c r="I231" s="12"/>
      <c r="J231" s="13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  <c r="AH231" s="14"/>
      <c r="AI231" s="14"/>
      <c r="AJ231" s="14"/>
      <c r="AK231" s="14"/>
      <c r="AL231" s="14"/>
      <c r="AM231" s="14"/>
      <c r="AN231" s="14"/>
      <c r="AO231" s="14"/>
      <c r="AP231" s="14"/>
      <c r="AQ231" s="14"/>
      <c r="AR231" s="14"/>
      <c r="AS231" s="14"/>
      <c r="AT231" s="14"/>
      <c r="AU231" s="14"/>
      <c r="AV231" s="14"/>
      <c r="AW231" s="14"/>
      <c r="AX231" s="14"/>
      <c r="AY231" s="14"/>
      <c r="AZ231" s="14"/>
      <c r="BA231" s="14"/>
      <c r="BB231" s="14"/>
      <c r="BC231" s="14"/>
      <c r="BD231" s="14"/>
      <c r="BE231" s="14"/>
      <c r="BF231" s="14"/>
      <c r="BG231" s="14"/>
      <c r="BH231" s="14"/>
      <c r="BI231" s="14"/>
      <c r="BJ231" s="14"/>
      <c r="BK231" s="14"/>
      <c r="BL231" s="14"/>
      <c r="BM231" s="14"/>
      <c r="BN231" s="14"/>
      <c r="BO231" s="14"/>
      <c r="BP231" s="14"/>
      <c r="BQ231" s="14"/>
      <c r="BR231" s="14"/>
      <c r="BS231" s="14"/>
      <c r="BT231" s="14"/>
      <c r="BU231" s="14"/>
      <c r="BV231" s="14"/>
      <c r="BW231" s="14"/>
      <c r="BX231" s="14"/>
      <c r="BY231" s="14"/>
      <c r="BZ231" s="14"/>
      <c r="CA231" s="14"/>
      <c r="CB231" s="14"/>
      <c r="CC231" s="14"/>
      <c r="CD231" s="14"/>
    </row>
    <row r="232" spans="1:82" ht="15.75" customHeight="1">
      <c r="A232" s="10"/>
      <c r="B232" s="11"/>
      <c r="C232" s="11"/>
      <c r="E232" s="12"/>
      <c r="F232" s="12"/>
      <c r="G232" s="12"/>
      <c r="H232" s="12"/>
      <c r="I232" s="12"/>
      <c r="J232" s="13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  <c r="AH232" s="14"/>
      <c r="AI232" s="14"/>
      <c r="AJ232" s="14"/>
      <c r="AK232" s="14"/>
      <c r="AL232" s="14"/>
      <c r="AM232" s="14"/>
      <c r="AN232" s="14"/>
      <c r="AO232" s="14"/>
      <c r="AP232" s="14"/>
      <c r="AQ232" s="14"/>
      <c r="AR232" s="14"/>
      <c r="AS232" s="14"/>
      <c r="AT232" s="14"/>
      <c r="AU232" s="14"/>
      <c r="AV232" s="14"/>
      <c r="AW232" s="14"/>
      <c r="AX232" s="14"/>
      <c r="AY232" s="14"/>
      <c r="AZ232" s="14"/>
      <c r="BA232" s="14"/>
      <c r="BB232" s="14"/>
      <c r="BC232" s="14"/>
      <c r="BD232" s="14"/>
      <c r="BE232" s="14"/>
      <c r="BF232" s="14"/>
      <c r="BG232" s="14"/>
      <c r="BH232" s="14"/>
      <c r="BI232" s="14"/>
      <c r="BJ232" s="14"/>
      <c r="BK232" s="14"/>
      <c r="BL232" s="14"/>
      <c r="BM232" s="14"/>
      <c r="BN232" s="14"/>
      <c r="BO232" s="14"/>
      <c r="BP232" s="14"/>
      <c r="BQ232" s="14"/>
      <c r="BR232" s="14"/>
      <c r="BS232" s="14"/>
      <c r="BT232" s="14"/>
      <c r="BU232" s="14"/>
      <c r="BV232" s="14"/>
      <c r="BW232" s="14"/>
      <c r="BX232" s="14"/>
      <c r="BY232" s="14"/>
      <c r="BZ232" s="14"/>
      <c r="CA232" s="14"/>
      <c r="CB232" s="14"/>
      <c r="CC232" s="14"/>
      <c r="CD232" s="14"/>
    </row>
    <row r="233" spans="1:82" ht="15.75" customHeight="1">
      <c r="A233" s="10"/>
      <c r="B233" s="11"/>
      <c r="C233" s="11"/>
      <c r="E233" s="12"/>
      <c r="F233" s="12"/>
      <c r="G233" s="12"/>
      <c r="H233" s="12"/>
      <c r="I233" s="12"/>
      <c r="J233" s="40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14"/>
      <c r="AQ233" s="14"/>
      <c r="AR233" s="14"/>
      <c r="AS233" s="14"/>
      <c r="AT233" s="14"/>
      <c r="AU233" s="14"/>
      <c r="AV233" s="14"/>
      <c r="AW233" s="14"/>
      <c r="AX233" s="14"/>
      <c r="AY233" s="14"/>
      <c r="AZ233" s="14"/>
      <c r="BA233" s="14"/>
      <c r="BB233" s="14"/>
      <c r="BC233" s="14"/>
      <c r="BD233" s="14"/>
      <c r="BE233" s="14"/>
      <c r="BF233" s="14"/>
      <c r="BG233" s="14"/>
      <c r="BH233" s="14"/>
      <c r="BI233" s="14"/>
      <c r="BJ233" s="14"/>
      <c r="BK233" s="14"/>
      <c r="BL233" s="14"/>
      <c r="BM233" s="14"/>
      <c r="BN233" s="14"/>
      <c r="BO233" s="14"/>
      <c r="BP233" s="14"/>
      <c r="BQ233" s="14"/>
      <c r="BR233" s="14"/>
      <c r="BS233" s="14"/>
      <c r="BT233" s="14"/>
      <c r="BU233" s="14"/>
      <c r="BV233" s="14"/>
      <c r="BW233" s="14"/>
      <c r="BX233" s="14"/>
      <c r="BY233" s="14"/>
      <c r="BZ233" s="14"/>
      <c r="CA233" s="14"/>
      <c r="CB233" s="14"/>
      <c r="CC233" s="14"/>
      <c r="CD233" s="14"/>
    </row>
    <row r="234" spans="1:82" ht="15.75" customHeight="1">
      <c r="A234" s="10"/>
      <c r="B234" s="11"/>
      <c r="C234" s="11"/>
      <c r="E234" s="12"/>
      <c r="F234" s="12"/>
      <c r="G234" s="12"/>
      <c r="H234" s="12"/>
      <c r="I234" s="12"/>
      <c r="J234" s="13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14"/>
      <c r="AJ234" s="14"/>
      <c r="AK234" s="14"/>
      <c r="AL234" s="14"/>
      <c r="AM234" s="14"/>
      <c r="AN234" s="14"/>
      <c r="AO234" s="14"/>
      <c r="AP234" s="14"/>
      <c r="AQ234" s="14"/>
      <c r="AR234" s="14"/>
      <c r="AS234" s="14"/>
      <c r="AT234" s="14"/>
      <c r="AU234" s="14"/>
      <c r="AV234" s="14"/>
      <c r="AW234" s="14"/>
      <c r="AX234" s="14"/>
      <c r="AY234" s="14"/>
      <c r="AZ234" s="14"/>
      <c r="BA234" s="14"/>
      <c r="BB234" s="14"/>
      <c r="BC234" s="14"/>
      <c r="BD234" s="14"/>
      <c r="BE234" s="14"/>
      <c r="BF234" s="14"/>
      <c r="BG234" s="14"/>
      <c r="BH234" s="14"/>
      <c r="BI234" s="14"/>
      <c r="BJ234" s="14"/>
      <c r="BK234" s="14"/>
      <c r="BL234" s="14"/>
      <c r="BM234" s="14"/>
      <c r="BN234" s="14"/>
      <c r="BO234" s="14"/>
      <c r="BP234" s="14"/>
      <c r="BQ234" s="14"/>
      <c r="BR234" s="14"/>
      <c r="BS234" s="14"/>
      <c r="BT234" s="14"/>
      <c r="BU234" s="14"/>
      <c r="BV234" s="14"/>
      <c r="BW234" s="14"/>
      <c r="BX234" s="14"/>
      <c r="BY234" s="14"/>
      <c r="BZ234" s="14"/>
      <c r="CA234" s="14"/>
      <c r="CB234" s="14"/>
      <c r="CC234" s="14"/>
      <c r="CD234" s="14"/>
    </row>
    <row r="235" spans="1:82" ht="15.75" customHeight="1">
      <c r="A235" s="10"/>
      <c r="B235" s="11"/>
      <c r="C235" s="11"/>
      <c r="E235" s="12"/>
      <c r="F235" s="12"/>
      <c r="G235" s="12"/>
      <c r="H235" s="12"/>
      <c r="I235" s="12"/>
      <c r="J235" s="13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  <c r="AH235" s="14"/>
      <c r="AI235" s="14"/>
      <c r="AJ235" s="14"/>
      <c r="AK235" s="14"/>
      <c r="AL235" s="14"/>
      <c r="AM235" s="14"/>
      <c r="AN235" s="14"/>
      <c r="AO235" s="14"/>
      <c r="AP235" s="14"/>
      <c r="AQ235" s="14"/>
      <c r="AR235" s="14"/>
      <c r="AS235" s="14"/>
      <c r="AT235" s="14"/>
      <c r="AU235" s="14"/>
      <c r="AV235" s="14"/>
      <c r="AW235" s="14"/>
      <c r="AX235" s="14"/>
      <c r="AY235" s="14"/>
      <c r="AZ235" s="14"/>
      <c r="BA235" s="14"/>
      <c r="BB235" s="14"/>
      <c r="BC235" s="14"/>
      <c r="BD235" s="14"/>
      <c r="BE235" s="14"/>
      <c r="BF235" s="14"/>
      <c r="BG235" s="14"/>
      <c r="BH235" s="14"/>
      <c r="BI235" s="14"/>
      <c r="BJ235" s="14"/>
      <c r="BK235" s="14"/>
      <c r="BL235" s="14"/>
      <c r="BM235" s="14"/>
      <c r="BN235" s="14"/>
      <c r="BO235" s="14"/>
      <c r="BP235" s="14"/>
      <c r="BQ235" s="14"/>
      <c r="BR235" s="14"/>
      <c r="BS235" s="14"/>
      <c r="BT235" s="14"/>
      <c r="BU235" s="14"/>
      <c r="BV235" s="14"/>
      <c r="BW235" s="14"/>
      <c r="BX235" s="14"/>
      <c r="BY235" s="14"/>
      <c r="BZ235" s="14"/>
      <c r="CA235" s="14"/>
      <c r="CB235" s="14"/>
      <c r="CC235" s="14"/>
      <c r="CD235" s="14"/>
    </row>
    <row r="236" spans="1:82" ht="15.75" customHeight="1">
      <c r="A236" s="10"/>
      <c r="B236" s="11"/>
      <c r="C236" s="11"/>
      <c r="E236" s="12"/>
      <c r="F236" s="12"/>
      <c r="G236" s="12"/>
      <c r="H236" s="12"/>
      <c r="I236" s="12"/>
      <c r="J236" s="13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  <c r="AH236" s="14"/>
      <c r="AI236" s="14"/>
      <c r="AJ236" s="14"/>
      <c r="AK236" s="14"/>
      <c r="AL236" s="14"/>
      <c r="AM236" s="14"/>
      <c r="AN236" s="14"/>
      <c r="AO236" s="14"/>
      <c r="AP236" s="14"/>
      <c r="AQ236" s="14"/>
      <c r="AR236" s="14"/>
      <c r="AS236" s="14"/>
      <c r="AT236" s="14"/>
      <c r="AU236" s="14"/>
      <c r="AV236" s="14"/>
      <c r="AW236" s="14"/>
      <c r="AX236" s="14"/>
      <c r="AY236" s="14"/>
      <c r="AZ236" s="14"/>
      <c r="BA236" s="14"/>
      <c r="BB236" s="14"/>
      <c r="BC236" s="14"/>
      <c r="BD236" s="14"/>
      <c r="BE236" s="14"/>
      <c r="BF236" s="14"/>
      <c r="BG236" s="14"/>
      <c r="BH236" s="14"/>
      <c r="BI236" s="14"/>
      <c r="BJ236" s="14"/>
      <c r="BK236" s="14"/>
      <c r="BL236" s="14"/>
      <c r="BM236" s="14"/>
      <c r="BN236" s="14"/>
      <c r="BO236" s="14"/>
      <c r="BP236" s="14"/>
      <c r="BQ236" s="14"/>
      <c r="BR236" s="14"/>
      <c r="BS236" s="14"/>
      <c r="BT236" s="14"/>
      <c r="BU236" s="14"/>
      <c r="BV236" s="14"/>
      <c r="BW236" s="14"/>
      <c r="BX236" s="14"/>
      <c r="BY236" s="14"/>
      <c r="BZ236" s="14"/>
      <c r="CA236" s="14"/>
      <c r="CB236" s="14"/>
      <c r="CC236" s="14"/>
      <c r="CD236" s="14"/>
    </row>
    <row r="237" spans="1:82" ht="15.75" customHeight="1">
      <c r="A237" s="10"/>
      <c r="B237" s="11"/>
      <c r="C237" s="11"/>
      <c r="E237" s="12"/>
      <c r="F237" s="12"/>
      <c r="G237" s="12"/>
      <c r="H237" s="12"/>
      <c r="I237" s="12"/>
      <c r="J237" s="13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14"/>
      <c r="AJ237" s="14"/>
      <c r="AK237" s="14"/>
      <c r="AL237" s="14"/>
      <c r="AM237" s="14"/>
      <c r="AN237" s="14"/>
      <c r="AO237" s="14"/>
      <c r="AP237" s="14"/>
      <c r="AQ237" s="14"/>
      <c r="AR237" s="14"/>
      <c r="AS237" s="14"/>
      <c r="AT237" s="14"/>
      <c r="AU237" s="14"/>
      <c r="AV237" s="14"/>
      <c r="AW237" s="14"/>
      <c r="AX237" s="14"/>
      <c r="AY237" s="14"/>
      <c r="AZ237" s="14"/>
      <c r="BA237" s="14"/>
      <c r="BB237" s="14"/>
      <c r="BC237" s="14"/>
      <c r="BD237" s="14"/>
      <c r="BE237" s="14"/>
      <c r="BF237" s="14"/>
      <c r="BG237" s="14"/>
      <c r="BH237" s="14"/>
      <c r="BI237" s="14"/>
      <c r="BJ237" s="14"/>
      <c r="BK237" s="14"/>
      <c r="BL237" s="14"/>
      <c r="BM237" s="14"/>
      <c r="BN237" s="14"/>
      <c r="BO237" s="14"/>
      <c r="BP237" s="14"/>
      <c r="BQ237" s="14"/>
      <c r="BR237" s="14"/>
      <c r="BS237" s="14"/>
      <c r="BT237" s="14"/>
      <c r="BU237" s="14"/>
      <c r="BV237" s="14"/>
      <c r="BW237" s="14"/>
      <c r="BX237" s="14"/>
      <c r="BY237" s="14"/>
      <c r="BZ237" s="14"/>
      <c r="CA237" s="14"/>
      <c r="CB237" s="14"/>
      <c r="CC237" s="14"/>
      <c r="CD237" s="14"/>
    </row>
    <row r="238" spans="1:82" ht="15.75" customHeight="1">
      <c r="A238" s="10"/>
      <c r="B238" s="11"/>
      <c r="C238" s="11"/>
      <c r="E238" s="12"/>
      <c r="F238" s="12"/>
      <c r="G238" s="12"/>
      <c r="H238" s="12"/>
      <c r="I238" s="12"/>
      <c r="J238" s="13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  <c r="AH238" s="14"/>
      <c r="AI238" s="14"/>
      <c r="AJ238" s="14"/>
      <c r="AK238" s="14"/>
      <c r="AL238" s="14"/>
      <c r="AM238" s="14"/>
      <c r="AN238" s="14"/>
      <c r="AO238" s="14"/>
      <c r="AP238" s="14"/>
      <c r="AQ238" s="14"/>
      <c r="AR238" s="14"/>
      <c r="AS238" s="14"/>
      <c r="AT238" s="14"/>
      <c r="AU238" s="14"/>
      <c r="AV238" s="14"/>
      <c r="AW238" s="14"/>
      <c r="AX238" s="14"/>
      <c r="AY238" s="14"/>
      <c r="AZ238" s="14"/>
      <c r="BA238" s="14"/>
      <c r="BB238" s="14"/>
      <c r="BC238" s="14"/>
      <c r="BD238" s="14"/>
      <c r="BE238" s="14"/>
      <c r="BF238" s="14"/>
      <c r="BG238" s="14"/>
      <c r="BH238" s="14"/>
      <c r="BI238" s="14"/>
      <c r="BJ238" s="14"/>
      <c r="BK238" s="14"/>
      <c r="BL238" s="14"/>
      <c r="BM238" s="14"/>
      <c r="BN238" s="14"/>
      <c r="BO238" s="14"/>
      <c r="BP238" s="14"/>
      <c r="BQ238" s="14"/>
      <c r="BR238" s="14"/>
      <c r="BS238" s="14"/>
      <c r="BT238" s="14"/>
      <c r="BU238" s="14"/>
      <c r="BV238" s="14"/>
      <c r="BW238" s="14"/>
      <c r="BX238" s="14"/>
      <c r="BY238" s="14"/>
      <c r="BZ238" s="14"/>
      <c r="CA238" s="14"/>
      <c r="CB238" s="14"/>
      <c r="CC238" s="14"/>
      <c r="CD238" s="14"/>
    </row>
    <row r="239" spans="1:82" ht="15.75" customHeight="1">
      <c r="A239" s="10"/>
      <c r="B239" s="11"/>
      <c r="C239" s="11"/>
      <c r="E239" s="12"/>
      <c r="F239" s="12"/>
      <c r="G239" s="12"/>
      <c r="H239" s="12"/>
      <c r="I239" s="12"/>
      <c r="J239" s="13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/>
      <c r="AJ239" s="14"/>
      <c r="AK239" s="14"/>
      <c r="AL239" s="14"/>
      <c r="AM239" s="14"/>
      <c r="AN239" s="14"/>
      <c r="AO239" s="14"/>
      <c r="AP239" s="14"/>
      <c r="AQ239" s="14"/>
      <c r="AR239" s="14"/>
      <c r="AS239" s="14"/>
      <c r="AT239" s="14"/>
      <c r="AU239" s="14"/>
      <c r="AV239" s="14"/>
      <c r="AW239" s="14"/>
      <c r="AX239" s="14"/>
      <c r="AY239" s="14"/>
      <c r="AZ239" s="14"/>
      <c r="BA239" s="14"/>
      <c r="BB239" s="14"/>
      <c r="BC239" s="14"/>
      <c r="BD239" s="14"/>
      <c r="BE239" s="14"/>
      <c r="BF239" s="14"/>
      <c r="BG239" s="14"/>
      <c r="BH239" s="14"/>
      <c r="BI239" s="14"/>
      <c r="BJ239" s="14"/>
      <c r="BK239" s="14"/>
      <c r="BL239" s="14"/>
      <c r="BM239" s="14"/>
      <c r="BN239" s="14"/>
      <c r="BO239" s="14"/>
      <c r="BP239" s="14"/>
      <c r="BQ239" s="14"/>
      <c r="BR239" s="14"/>
      <c r="BS239" s="14"/>
      <c r="BT239" s="14"/>
      <c r="BU239" s="14"/>
      <c r="BV239" s="14"/>
      <c r="BW239" s="14"/>
      <c r="BX239" s="14"/>
      <c r="BY239" s="14"/>
      <c r="BZ239" s="14"/>
      <c r="CA239" s="14"/>
      <c r="CB239" s="14"/>
      <c r="CC239" s="14"/>
      <c r="CD239" s="14"/>
    </row>
    <row r="240" spans="1:82" ht="15.75" customHeight="1">
      <c r="A240" s="10"/>
      <c r="B240" s="11"/>
      <c r="C240" s="11"/>
      <c r="E240" s="12"/>
      <c r="F240" s="12"/>
      <c r="G240" s="12"/>
      <c r="H240" s="12"/>
      <c r="I240" s="12"/>
      <c r="J240" s="13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14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  <c r="AJ240" s="14"/>
      <c r="AK240" s="14"/>
      <c r="AL240" s="14"/>
      <c r="AM240" s="14"/>
      <c r="AN240" s="14"/>
      <c r="AO240" s="14"/>
      <c r="AP240" s="14"/>
      <c r="AQ240" s="14"/>
      <c r="AR240" s="14"/>
      <c r="AS240" s="14"/>
      <c r="AT240" s="14"/>
      <c r="AU240" s="14"/>
      <c r="AV240" s="14"/>
      <c r="AW240" s="14"/>
      <c r="AX240" s="14"/>
      <c r="AY240" s="14"/>
      <c r="AZ240" s="14"/>
      <c r="BA240" s="14"/>
      <c r="BB240" s="14"/>
      <c r="BC240" s="14"/>
      <c r="BD240" s="14"/>
      <c r="BE240" s="14"/>
      <c r="BF240" s="14"/>
      <c r="BG240" s="14"/>
      <c r="BH240" s="14"/>
      <c r="BI240" s="14"/>
      <c r="BJ240" s="14"/>
      <c r="BK240" s="14"/>
      <c r="BL240" s="14"/>
      <c r="BM240" s="14"/>
      <c r="BN240" s="14"/>
      <c r="BO240" s="14"/>
      <c r="BP240" s="14"/>
      <c r="BQ240" s="14"/>
      <c r="BR240" s="14"/>
      <c r="BS240" s="14"/>
      <c r="BT240" s="14"/>
      <c r="BU240" s="14"/>
      <c r="BV240" s="14"/>
      <c r="BW240" s="14"/>
      <c r="BX240" s="14"/>
      <c r="BY240" s="14"/>
      <c r="BZ240" s="14"/>
      <c r="CA240" s="14"/>
      <c r="CB240" s="14"/>
      <c r="CC240" s="14"/>
      <c r="CD240" s="14"/>
    </row>
    <row r="241" spans="1:82" ht="15.75" customHeight="1">
      <c r="A241" s="10"/>
      <c r="B241" s="11"/>
      <c r="C241" s="11"/>
      <c r="E241" s="12"/>
      <c r="F241" s="12"/>
      <c r="G241" s="12"/>
      <c r="H241" s="12"/>
      <c r="I241" s="12"/>
      <c r="J241" s="13"/>
      <c r="L241" s="14"/>
      <c r="M241" s="14"/>
      <c r="N241" s="14"/>
      <c r="O241" s="14"/>
      <c r="P241" s="14"/>
      <c r="Q241" s="14"/>
      <c r="R241" s="14"/>
      <c r="S241" s="14"/>
      <c r="T241" s="14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  <c r="AH241" s="14"/>
      <c r="AI241" s="14"/>
      <c r="AJ241" s="14"/>
      <c r="AK241" s="14"/>
      <c r="AL241" s="14"/>
      <c r="AM241" s="14"/>
      <c r="AN241" s="14"/>
      <c r="AO241" s="14"/>
      <c r="AP241" s="14"/>
      <c r="AQ241" s="14"/>
      <c r="AR241" s="14"/>
      <c r="AS241" s="14"/>
      <c r="AT241" s="14"/>
      <c r="AU241" s="14"/>
      <c r="AV241" s="14"/>
      <c r="AW241" s="14"/>
      <c r="AX241" s="14"/>
      <c r="AY241" s="14"/>
      <c r="AZ241" s="14"/>
      <c r="BA241" s="14"/>
      <c r="BB241" s="14"/>
      <c r="BC241" s="14"/>
      <c r="BD241" s="14"/>
      <c r="BE241" s="14"/>
      <c r="BF241" s="14"/>
      <c r="BG241" s="14"/>
      <c r="BH241" s="14"/>
      <c r="BI241" s="14"/>
      <c r="BJ241" s="14"/>
      <c r="BK241" s="14"/>
      <c r="BL241" s="14"/>
      <c r="BM241" s="14"/>
      <c r="BN241" s="14"/>
      <c r="BO241" s="14"/>
      <c r="BP241" s="14"/>
      <c r="BQ241" s="14"/>
      <c r="BR241" s="14"/>
      <c r="BS241" s="14"/>
      <c r="BT241" s="14"/>
      <c r="BU241" s="14"/>
      <c r="BV241" s="14"/>
      <c r="BW241" s="14"/>
      <c r="BX241" s="14"/>
      <c r="BY241" s="14"/>
      <c r="BZ241" s="14"/>
      <c r="CA241" s="14"/>
      <c r="CB241" s="14"/>
      <c r="CC241" s="14"/>
      <c r="CD241" s="14"/>
    </row>
    <row r="242" spans="1:82" ht="15.75" customHeight="1" thickBot="1">
      <c r="A242" s="10"/>
      <c r="B242" s="11"/>
      <c r="C242" s="11"/>
      <c r="E242" s="12"/>
      <c r="F242" s="12"/>
      <c r="G242" s="12"/>
      <c r="H242" s="12"/>
      <c r="I242" s="12"/>
      <c r="J242" s="13"/>
      <c r="L242" s="14"/>
      <c r="M242" s="14"/>
      <c r="N242" s="14"/>
      <c r="O242" s="14"/>
      <c r="P242" s="14"/>
      <c r="Q242" s="14"/>
      <c r="R242" s="14"/>
      <c r="S242" s="14"/>
      <c r="T242" s="14"/>
      <c r="U242" s="14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  <c r="AH242" s="14"/>
      <c r="AI242" s="14"/>
      <c r="AJ242" s="14"/>
      <c r="AK242" s="14"/>
      <c r="AL242" s="14"/>
      <c r="AM242" s="14"/>
      <c r="AN242" s="14"/>
      <c r="AO242" s="14"/>
      <c r="AP242" s="14"/>
      <c r="AQ242" s="14"/>
      <c r="AR242" s="14"/>
      <c r="AS242" s="14"/>
      <c r="AT242" s="14"/>
      <c r="AU242" s="14"/>
      <c r="AV242" s="14"/>
      <c r="AW242" s="14"/>
      <c r="AX242" s="14"/>
      <c r="AY242" s="14"/>
      <c r="AZ242" s="14"/>
      <c r="BA242" s="14"/>
      <c r="BB242" s="14"/>
      <c r="BC242" s="14"/>
      <c r="BD242" s="14"/>
      <c r="BE242" s="14"/>
      <c r="BF242" s="14"/>
      <c r="BG242" s="14"/>
      <c r="BH242" s="14"/>
      <c r="BI242" s="14"/>
      <c r="BJ242" s="14"/>
      <c r="BK242" s="14"/>
      <c r="BL242" s="14"/>
      <c r="BM242" s="14"/>
      <c r="BN242" s="14"/>
      <c r="BO242" s="14"/>
      <c r="BP242" s="14"/>
      <c r="BQ242" s="14"/>
      <c r="BR242" s="14"/>
      <c r="BS242" s="14"/>
      <c r="BT242" s="14"/>
      <c r="BU242" s="14"/>
      <c r="BV242" s="14"/>
      <c r="BW242" s="14"/>
      <c r="BX242" s="14"/>
      <c r="BY242" s="14"/>
      <c r="BZ242" s="14"/>
      <c r="CA242" s="14"/>
      <c r="CB242" s="14"/>
      <c r="CC242" s="14"/>
      <c r="CD242" s="14"/>
    </row>
    <row r="243" spans="1:82" ht="15.75" customHeight="1" thickBot="1">
      <c r="A243" s="10"/>
      <c r="B243" s="11" t="s">
        <v>12</v>
      </c>
      <c r="C243" s="11"/>
      <c r="D243" s="11"/>
      <c r="E243" s="12"/>
      <c r="F243" s="12"/>
      <c r="G243" s="12"/>
      <c r="H243" s="12"/>
      <c r="I243" s="12"/>
      <c r="J243" s="13"/>
      <c r="K243" s="18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  <c r="AS243" s="26"/>
      <c r="AT243" s="26"/>
      <c r="AU243" s="26"/>
      <c r="AV243" s="26"/>
      <c r="AW243" s="26"/>
      <c r="AX243" s="26"/>
      <c r="AY243" s="26"/>
      <c r="AZ243" s="26"/>
      <c r="BA243" s="26"/>
      <c r="BB243" s="26"/>
      <c r="BC243" s="26"/>
      <c r="BD243" s="26"/>
      <c r="BE243" s="26"/>
      <c r="BF243" s="26"/>
      <c r="BG243" s="26"/>
      <c r="BH243" s="26"/>
      <c r="BI243" s="26"/>
      <c r="BJ243" s="26"/>
      <c r="BK243" s="26"/>
      <c r="BL243" s="26"/>
      <c r="BM243" s="26"/>
      <c r="BN243" s="26"/>
      <c r="BO243" s="26"/>
      <c r="BP243" s="26"/>
      <c r="BQ243" s="26"/>
      <c r="BR243" s="26"/>
      <c r="BS243" s="26"/>
      <c r="BT243" s="26"/>
      <c r="BU243" s="26"/>
      <c r="BV243" s="26"/>
      <c r="BW243" s="26"/>
      <c r="BX243" s="26"/>
      <c r="BY243" s="26"/>
      <c r="BZ243" s="26"/>
      <c r="CA243" s="26"/>
      <c r="CB243" s="26"/>
      <c r="CC243" s="26"/>
      <c r="CD243" s="26"/>
    </row>
    <row r="244" spans="1:82" ht="15.75" customHeight="1">
      <c r="A244" s="10"/>
      <c r="B244" s="11" t="s">
        <v>15</v>
      </c>
      <c r="C244" s="11"/>
      <c r="D244" s="20"/>
      <c r="E244" s="12"/>
      <c r="F244" s="12"/>
      <c r="G244" s="12"/>
      <c r="H244" s="12"/>
      <c r="I244" s="12"/>
      <c r="J244" s="21"/>
      <c r="L244" s="14"/>
      <c r="M244" s="14"/>
      <c r="N244" s="14"/>
      <c r="O244" s="14"/>
      <c r="P244" s="14"/>
      <c r="Q244" s="14"/>
      <c r="R244" s="14"/>
      <c r="S244" s="14"/>
      <c r="T244" s="14"/>
      <c r="U244" s="14"/>
      <c r="V244" s="14"/>
      <c r="W244" s="14"/>
      <c r="X244" s="14"/>
      <c r="Y244" s="14"/>
      <c r="Z244" s="14"/>
      <c r="AA244" s="14"/>
      <c r="AB244" s="14"/>
      <c r="AC244" s="14"/>
      <c r="AD244" s="14"/>
      <c r="AE244" s="14"/>
      <c r="AF244" s="14"/>
      <c r="AG244" s="14"/>
      <c r="AH244" s="14"/>
      <c r="AI244" s="14"/>
      <c r="AJ244" s="14"/>
      <c r="AK244" s="14"/>
      <c r="AL244" s="14"/>
      <c r="AM244" s="14"/>
      <c r="AN244" s="14"/>
      <c r="AO244" s="14"/>
      <c r="AP244" s="14"/>
      <c r="AQ244" s="14"/>
      <c r="AR244" s="14"/>
      <c r="AS244" s="14"/>
      <c r="AT244" s="14"/>
      <c r="AU244" s="14"/>
      <c r="AV244" s="14"/>
      <c r="AW244" s="14"/>
      <c r="AX244" s="14"/>
      <c r="AY244" s="14"/>
      <c r="AZ244" s="14"/>
      <c r="BA244" s="14"/>
      <c r="BB244" s="14"/>
      <c r="BC244" s="14"/>
      <c r="BD244" s="14"/>
      <c r="BE244" s="14"/>
      <c r="BF244" s="14"/>
      <c r="BG244" s="14"/>
      <c r="BH244" s="14"/>
      <c r="BI244" s="14"/>
      <c r="BJ244" s="14"/>
      <c r="BK244" s="14"/>
      <c r="BL244" s="14"/>
      <c r="BM244" s="14"/>
      <c r="BN244" s="14"/>
      <c r="BO244" s="14"/>
      <c r="BP244" s="14"/>
      <c r="BQ244" s="14"/>
      <c r="BR244" s="14"/>
      <c r="BS244" s="14"/>
      <c r="BT244" s="14"/>
      <c r="BU244" s="14"/>
      <c r="BV244" s="14"/>
      <c r="BW244" s="14"/>
      <c r="BX244" s="14"/>
      <c r="BY244" s="14"/>
      <c r="BZ244" s="14"/>
      <c r="CA244" s="14"/>
      <c r="CB244" s="14"/>
      <c r="CC244" s="14"/>
      <c r="CD244" s="14"/>
    </row>
    <row r="245" spans="1:82" ht="15.75" customHeight="1">
      <c r="A245" s="10"/>
      <c r="B245" s="11"/>
      <c r="C245" s="11"/>
      <c r="D245" s="20"/>
      <c r="E245" s="12"/>
      <c r="F245" s="12"/>
      <c r="G245" s="12"/>
      <c r="H245" s="12"/>
      <c r="I245" s="12"/>
      <c r="J245" s="16"/>
      <c r="L245" s="14"/>
      <c r="M245" s="14"/>
      <c r="N245" s="14"/>
      <c r="O245" s="14"/>
      <c r="P245" s="14"/>
      <c r="Q245" s="14"/>
      <c r="R245" s="14"/>
      <c r="S245" s="14"/>
      <c r="T245" s="14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  <c r="AH245" s="14"/>
      <c r="AI245" s="14"/>
      <c r="AJ245" s="14"/>
      <c r="AK245" s="14"/>
      <c r="AL245" s="14"/>
      <c r="AM245" s="14"/>
      <c r="AN245" s="14"/>
      <c r="AO245" s="14"/>
      <c r="AP245" s="14"/>
      <c r="AQ245" s="14"/>
      <c r="AR245" s="14"/>
      <c r="AS245" s="14"/>
      <c r="AT245" s="14"/>
      <c r="AU245" s="14"/>
      <c r="AV245" s="14"/>
      <c r="AW245" s="14"/>
      <c r="AX245" s="14"/>
      <c r="AY245" s="14"/>
      <c r="AZ245" s="14"/>
      <c r="BA245" s="14"/>
      <c r="BB245" s="14"/>
      <c r="BC245" s="14"/>
      <c r="BD245" s="14"/>
      <c r="BE245" s="14"/>
      <c r="BF245" s="14"/>
      <c r="BG245" s="14"/>
      <c r="BH245" s="14"/>
      <c r="BI245" s="14"/>
      <c r="BJ245" s="14"/>
      <c r="BK245" s="14"/>
      <c r="BL245" s="14"/>
      <c r="BM245" s="14"/>
      <c r="BN245" s="14"/>
      <c r="BO245" s="14"/>
      <c r="BP245" s="14"/>
      <c r="BQ245" s="14"/>
      <c r="BR245" s="14"/>
      <c r="BS245" s="14"/>
      <c r="BT245" s="14"/>
      <c r="BU245" s="14"/>
      <c r="BV245" s="14"/>
      <c r="BW245" s="14"/>
      <c r="BX245" s="14"/>
      <c r="BY245" s="14"/>
      <c r="BZ245" s="14"/>
      <c r="CA245" s="14"/>
      <c r="CB245" s="14"/>
      <c r="CC245" s="14"/>
      <c r="CD245" s="14"/>
    </row>
    <row r="246" spans="1:82" ht="15.75" customHeight="1">
      <c r="A246" s="10"/>
      <c r="B246" s="11"/>
      <c r="C246" s="11"/>
      <c r="D246" s="20"/>
      <c r="E246" s="12"/>
      <c r="F246" s="12"/>
      <c r="G246" s="12"/>
      <c r="H246" s="12"/>
      <c r="I246" s="12"/>
      <c r="J246" s="21"/>
      <c r="L246" s="14"/>
      <c r="M246" s="14"/>
      <c r="N246" s="14"/>
      <c r="O246" s="14"/>
      <c r="P246" s="14"/>
      <c r="Q246" s="14"/>
      <c r="R246" s="14"/>
      <c r="S246" s="14"/>
      <c r="T246" s="14"/>
      <c r="U246" s="14"/>
      <c r="V246" s="14"/>
      <c r="W246" s="14"/>
      <c r="X246" s="14"/>
      <c r="Y246" s="14"/>
      <c r="Z246" s="14"/>
      <c r="AA246" s="14"/>
      <c r="AB246" s="14"/>
      <c r="AC246" s="14"/>
      <c r="AD246" s="14"/>
      <c r="AE246" s="14"/>
      <c r="AF246" s="14"/>
      <c r="AG246" s="14"/>
      <c r="AH246" s="14"/>
      <c r="AI246" s="14"/>
      <c r="AJ246" s="14"/>
      <c r="AK246" s="14"/>
      <c r="AL246" s="14"/>
      <c r="AM246" s="14"/>
      <c r="AN246" s="14"/>
      <c r="AO246" s="14"/>
      <c r="AP246" s="14"/>
      <c r="AQ246" s="14"/>
      <c r="AR246" s="14"/>
      <c r="AS246" s="14"/>
      <c r="AT246" s="14"/>
      <c r="AU246" s="14"/>
      <c r="AV246" s="14"/>
      <c r="AW246" s="14"/>
      <c r="AX246" s="14"/>
      <c r="AY246" s="14"/>
      <c r="AZ246" s="14"/>
      <c r="BA246" s="14"/>
      <c r="BB246" s="14"/>
      <c r="BC246" s="14"/>
      <c r="BD246" s="14"/>
      <c r="BE246" s="14"/>
      <c r="BF246" s="14"/>
      <c r="BG246" s="14"/>
      <c r="BH246" s="14"/>
      <c r="BI246" s="14"/>
      <c r="BJ246" s="14"/>
      <c r="BK246" s="14"/>
      <c r="BL246" s="14"/>
      <c r="BM246" s="14"/>
      <c r="BN246" s="14"/>
      <c r="BO246" s="14"/>
      <c r="BP246" s="14"/>
      <c r="BQ246" s="14"/>
      <c r="BR246" s="14"/>
      <c r="BS246" s="14"/>
      <c r="BT246" s="14"/>
      <c r="BU246" s="14"/>
      <c r="BV246" s="14"/>
      <c r="BW246" s="14"/>
      <c r="BX246" s="14"/>
      <c r="BY246" s="14"/>
      <c r="BZ246" s="14"/>
      <c r="CA246" s="14"/>
      <c r="CB246" s="14"/>
      <c r="CC246" s="14"/>
      <c r="CD246" s="14"/>
    </row>
    <row r="247" spans="1:82" ht="15.75" customHeight="1">
      <c r="A247" s="10"/>
      <c r="B247" s="11"/>
      <c r="C247" s="11"/>
      <c r="D247" s="20"/>
      <c r="E247" s="12"/>
      <c r="F247" s="12"/>
      <c r="G247" s="12"/>
      <c r="H247" s="12"/>
      <c r="I247" s="12"/>
      <c r="J247" s="21"/>
      <c r="L247" s="14"/>
      <c r="M247" s="14"/>
      <c r="N247" s="14"/>
      <c r="O247" s="14"/>
      <c r="P247" s="14"/>
      <c r="Q247" s="14"/>
      <c r="R247" s="14"/>
      <c r="S247" s="14"/>
      <c r="T247" s="14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  <c r="AH247" s="14"/>
      <c r="AI247" s="14"/>
      <c r="AJ247" s="14"/>
      <c r="AK247" s="14"/>
      <c r="AL247" s="14"/>
      <c r="AM247" s="14"/>
      <c r="AN247" s="14"/>
      <c r="AO247" s="14"/>
      <c r="AP247" s="14"/>
      <c r="AQ247" s="14"/>
      <c r="AR247" s="14"/>
      <c r="AS247" s="14"/>
      <c r="AT247" s="14"/>
      <c r="AU247" s="14"/>
      <c r="AV247" s="14"/>
      <c r="AW247" s="14"/>
      <c r="AX247" s="14"/>
      <c r="AY247" s="14"/>
      <c r="AZ247" s="14"/>
      <c r="BA247" s="14"/>
      <c r="BB247" s="14"/>
      <c r="BC247" s="14"/>
      <c r="BD247" s="14"/>
      <c r="BE247" s="14"/>
      <c r="BF247" s="14"/>
      <c r="BG247" s="14"/>
      <c r="BH247" s="14"/>
      <c r="BI247" s="14"/>
      <c r="BJ247" s="14"/>
      <c r="BK247" s="14"/>
      <c r="BL247" s="14"/>
      <c r="BM247" s="14"/>
      <c r="BN247" s="14"/>
      <c r="BO247" s="14"/>
      <c r="BP247" s="14"/>
      <c r="BQ247" s="14"/>
      <c r="BR247" s="14"/>
      <c r="BS247" s="14"/>
      <c r="BT247" s="14"/>
      <c r="BU247" s="14"/>
      <c r="BV247" s="14"/>
      <c r="BW247" s="14"/>
      <c r="BX247" s="14"/>
      <c r="BY247" s="14"/>
      <c r="BZ247" s="14"/>
      <c r="CA247" s="14"/>
      <c r="CB247" s="14"/>
      <c r="CC247" s="14"/>
      <c r="CD247" s="14"/>
    </row>
    <row r="248" spans="1:82" ht="15.75" customHeight="1">
      <c r="A248" s="10"/>
      <c r="B248" s="11"/>
      <c r="C248" s="11"/>
      <c r="D248" s="20"/>
      <c r="E248" s="12"/>
      <c r="F248" s="12"/>
      <c r="G248" s="12"/>
      <c r="H248" s="12"/>
      <c r="I248" s="12"/>
      <c r="J248" s="21"/>
      <c r="L248" s="14"/>
      <c r="M248" s="14"/>
      <c r="N248" s="14"/>
      <c r="O248" s="14"/>
      <c r="P248" s="14"/>
      <c r="Q248" s="14"/>
      <c r="R248" s="14"/>
      <c r="S248" s="14"/>
      <c r="T248" s="14"/>
      <c r="U248" s="14"/>
      <c r="V248" s="14"/>
      <c r="W248" s="14"/>
      <c r="X248" s="14"/>
      <c r="Y248" s="14"/>
      <c r="Z248" s="14"/>
      <c r="AA248" s="14"/>
      <c r="AB248" s="14"/>
      <c r="AC248" s="14"/>
      <c r="AD248" s="14"/>
      <c r="AE248" s="14"/>
      <c r="AF248" s="14"/>
      <c r="AG248" s="14"/>
      <c r="AH248" s="14"/>
      <c r="AI248" s="14"/>
      <c r="AJ248" s="14"/>
      <c r="AK248" s="14"/>
      <c r="AL248" s="14"/>
      <c r="AM248" s="14"/>
      <c r="AN248" s="14"/>
      <c r="AO248" s="14"/>
      <c r="AP248" s="14"/>
      <c r="AQ248" s="14"/>
      <c r="AR248" s="14"/>
      <c r="AS248" s="14"/>
      <c r="AT248" s="14"/>
      <c r="AU248" s="14"/>
      <c r="AV248" s="14"/>
      <c r="AW248" s="14"/>
      <c r="AX248" s="14"/>
      <c r="AY248" s="14"/>
      <c r="AZ248" s="14"/>
      <c r="BA248" s="14"/>
      <c r="BB248" s="14"/>
      <c r="BC248" s="14"/>
      <c r="BD248" s="14"/>
      <c r="BE248" s="14"/>
      <c r="BF248" s="14"/>
      <c r="BG248" s="14"/>
      <c r="BH248" s="14"/>
      <c r="BI248" s="14"/>
      <c r="BJ248" s="14"/>
      <c r="BK248" s="14"/>
      <c r="BL248" s="14"/>
      <c r="BM248" s="14"/>
      <c r="BN248" s="14"/>
      <c r="BO248" s="14"/>
      <c r="BP248" s="14"/>
      <c r="BQ248" s="14"/>
      <c r="BR248" s="14"/>
      <c r="BS248" s="14"/>
      <c r="BT248" s="14"/>
      <c r="BU248" s="14"/>
      <c r="BV248" s="14"/>
      <c r="BW248" s="14"/>
      <c r="BX248" s="14"/>
      <c r="BY248" s="14"/>
      <c r="BZ248" s="14"/>
      <c r="CA248" s="14"/>
      <c r="CB248" s="14"/>
      <c r="CC248" s="14"/>
      <c r="CD248" s="14"/>
    </row>
    <row r="249" spans="1:82" ht="15.75" customHeight="1">
      <c r="A249" s="10"/>
      <c r="B249" s="11"/>
      <c r="C249" s="11"/>
      <c r="D249" s="20"/>
      <c r="E249" s="12"/>
      <c r="F249" s="12"/>
      <c r="G249" s="12"/>
      <c r="H249" s="12"/>
      <c r="I249" s="12"/>
      <c r="J249" s="21"/>
      <c r="L249" s="14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  <c r="AH249" s="14"/>
      <c r="AI249" s="14"/>
      <c r="AJ249" s="14"/>
      <c r="AK249" s="14"/>
      <c r="AL249" s="14"/>
      <c r="AM249" s="14"/>
      <c r="AN249" s="14"/>
      <c r="AO249" s="14"/>
      <c r="AP249" s="14"/>
      <c r="AQ249" s="14"/>
      <c r="AR249" s="14"/>
      <c r="AS249" s="14"/>
      <c r="AT249" s="14"/>
      <c r="AU249" s="14"/>
      <c r="AV249" s="14"/>
      <c r="AW249" s="14"/>
      <c r="AX249" s="14"/>
      <c r="AY249" s="14"/>
      <c r="AZ249" s="14"/>
      <c r="BA249" s="14"/>
      <c r="BB249" s="14"/>
      <c r="BC249" s="14"/>
      <c r="BD249" s="14"/>
      <c r="BE249" s="14"/>
      <c r="BF249" s="14"/>
      <c r="BG249" s="14"/>
      <c r="BH249" s="14"/>
      <c r="BI249" s="14"/>
      <c r="BJ249" s="14"/>
      <c r="BK249" s="14"/>
      <c r="BL249" s="14"/>
      <c r="BM249" s="14"/>
      <c r="BN249" s="14"/>
      <c r="BO249" s="14"/>
      <c r="BP249" s="14"/>
      <c r="BQ249" s="14"/>
      <c r="BR249" s="14"/>
      <c r="BS249" s="14"/>
      <c r="BT249" s="14"/>
      <c r="BU249" s="14"/>
      <c r="BV249" s="14"/>
      <c r="BW249" s="14"/>
      <c r="BX249" s="14"/>
      <c r="BY249" s="14"/>
      <c r="BZ249" s="14"/>
      <c r="CA249" s="14"/>
      <c r="CB249" s="14"/>
      <c r="CC249" s="14"/>
      <c r="CD249" s="14"/>
    </row>
    <row r="250" spans="1:82" ht="15.75" customHeight="1">
      <c r="A250" s="10"/>
      <c r="B250" s="11"/>
      <c r="C250" s="11"/>
      <c r="D250" s="20"/>
      <c r="E250" s="12"/>
      <c r="F250" s="12"/>
      <c r="G250" s="12"/>
      <c r="H250" s="12"/>
      <c r="I250" s="12"/>
      <c r="J250" s="21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  <c r="AA250" s="14"/>
      <c r="AB250" s="14"/>
      <c r="AC250" s="14"/>
      <c r="AD250" s="14"/>
      <c r="AE250" s="14"/>
      <c r="AF250" s="14"/>
      <c r="AG250" s="14"/>
      <c r="AH250" s="14"/>
      <c r="AI250" s="14"/>
      <c r="AJ250" s="14"/>
      <c r="AK250" s="14"/>
      <c r="AL250" s="14"/>
      <c r="AM250" s="14"/>
      <c r="AN250" s="14"/>
      <c r="AO250" s="14"/>
      <c r="AP250" s="14"/>
      <c r="AQ250" s="14"/>
      <c r="AR250" s="14"/>
      <c r="AS250" s="14"/>
      <c r="AT250" s="14"/>
      <c r="AU250" s="14"/>
      <c r="AV250" s="14"/>
      <c r="AW250" s="14"/>
      <c r="AX250" s="14"/>
      <c r="AY250" s="14"/>
      <c r="AZ250" s="14"/>
      <c r="BA250" s="14"/>
      <c r="BB250" s="14"/>
      <c r="BC250" s="14"/>
      <c r="BD250" s="14"/>
      <c r="BE250" s="14"/>
      <c r="BF250" s="14"/>
      <c r="BG250" s="14"/>
      <c r="BH250" s="14"/>
      <c r="BI250" s="14"/>
      <c r="BJ250" s="14"/>
      <c r="BK250" s="14"/>
      <c r="BL250" s="14"/>
      <c r="BM250" s="14"/>
      <c r="BN250" s="14"/>
      <c r="BO250" s="14"/>
      <c r="BP250" s="14"/>
      <c r="BQ250" s="14"/>
      <c r="BR250" s="14"/>
      <c r="BS250" s="14"/>
      <c r="BT250" s="14"/>
      <c r="BU250" s="14"/>
      <c r="BV250" s="14"/>
      <c r="BW250" s="14"/>
      <c r="BX250" s="14"/>
      <c r="BY250" s="14"/>
      <c r="BZ250" s="14"/>
      <c r="CA250" s="14"/>
      <c r="CB250" s="14"/>
      <c r="CC250" s="14"/>
      <c r="CD250" s="14"/>
    </row>
    <row r="251" spans="1:82" ht="15.75" customHeight="1">
      <c r="A251" s="10"/>
      <c r="B251" s="11"/>
      <c r="C251" s="11"/>
      <c r="D251" s="20"/>
      <c r="E251" s="12"/>
      <c r="F251" s="12"/>
      <c r="G251" s="12"/>
      <c r="H251" s="12"/>
      <c r="I251" s="12"/>
      <c r="J251" s="21"/>
      <c r="L251" s="14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  <c r="AH251" s="14"/>
      <c r="AI251" s="14"/>
      <c r="AJ251" s="14"/>
      <c r="AK251" s="14"/>
      <c r="AL251" s="14"/>
      <c r="AM251" s="14"/>
      <c r="AN251" s="14"/>
      <c r="AO251" s="14"/>
      <c r="AP251" s="14"/>
      <c r="AQ251" s="14"/>
      <c r="AR251" s="14"/>
      <c r="AS251" s="14"/>
      <c r="AT251" s="14"/>
      <c r="AU251" s="14"/>
      <c r="AV251" s="14"/>
      <c r="AW251" s="14"/>
      <c r="AX251" s="14"/>
      <c r="AY251" s="14"/>
      <c r="AZ251" s="14"/>
      <c r="BA251" s="14"/>
      <c r="BB251" s="14"/>
      <c r="BC251" s="14"/>
      <c r="BD251" s="14"/>
      <c r="BE251" s="14"/>
      <c r="BF251" s="14"/>
      <c r="BG251" s="14"/>
      <c r="BH251" s="14"/>
      <c r="BI251" s="14"/>
      <c r="BJ251" s="14"/>
      <c r="BK251" s="14"/>
      <c r="BL251" s="14"/>
      <c r="BM251" s="14"/>
      <c r="BN251" s="14"/>
      <c r="BO251" s="14"/>
      <c r="BP251" s="14"/>
      <c r="BQ251" s="14"/>
      <c r="BR251" s="14"/>
      <c r="BS251" s="14"/>
      <c r="BT251" s="14"/>
      <c r="BU251" s="14"/>
      <c r="BV251" s="14"/>
      <c r="BW251" s="14"/>
      <c r="BX251" s="14"/>
      <c r="BY251" s="14"/>
      <c r="BZ251" s="14"/>
      <c r="CA251" s="14"/>
      <c r="CB251" s="14"/>
      <c r="CC251" s="14"/>
      <c r="CD251" s="14"/>
    </row>
    <row r="252" spans="1:82" ht="15.75" customHeight="1">
      <c r="A252" s="10"/>
      <c r="B252" s="11"/>
      <c r="C252" s="11"/>
      <c r="D252" s="20"/>
      <c r="E252" s="12"/>
      <c r="F252" s="12"/>
      <c r="G252" s="12"/>
      <c r="H252" s="12"/>
      <c r="I252" s="12"/>
      <c r="J252" s="21"/>
      <c r="L252" s="14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  <c r="AA252" s="14"/>
      <c r="AB252" s="14"/>
      <c r="AC252" s="14"/>
      <c r="AD252" s="14"/>
      <c r="AE252" s="14"/>
      <c r="AF252" s="14"/>
      <c r="AG252" s="14"/>
      <c r="AH252" s="14"/>
      <c r="AI252" s="14"/>
      <c r="AJ252" s="14"/>
      <c r="AK252" s="14"/>
      <c r="AL252" s="14"/>
      <c r="AM252" s="14"/>
      <c r="AN252" s="14"/>
      <c r="AO252" s="14"/>
      <c r="AP252" s="14"/>
      <c r="AQ252" s="14"/>
      <c r="AR252" s="14"/>
      <c r="AS252" s="14"/>
      <c r="AT252" s="14"/>
      <c r="AU252" s="14"/>
      <c r="AV252" s="14"/>
      <c r="AW252" s="14"/>
      <c r="AX252" s="14"/>
      <c r="AY252" s="14"/>
      <c r="AZ252" s="14"/>
      <c r="BA252" s="14"/>
      <c r="BB252" s="14"/>
      <c r="BC252" s="14"/>
      <c r="BD252" s="14"/>
      <c r="BE252" s="14"/>
      <c r="BF252" s="14"/>
      <c r="BG252" s="14"/>
      <c r="BH252" s="14"/>
      <c r="BI252" s="14"/>
      <c r="BJ252" s="14"/>
      <c r="BK252" s="14"/>
      <c r="BL252" s="14"/>
      <c r="BM252" s="14"/>
      <c r="BN252" s="14"/>
      <c r="BO252" s="14"/>
      <c r="BP252" s="14"/>
      <c r="BQ252" s="14"/>
      <c r="BR252" s="14"/>
      <c r="BS252" s="14"/>
      <c r="BT252" s="14"/>
      <c r="BU252" s="14"/>
      <c r="BV252" s="14"/>
      <c r="BW252" s="14"/>
      <c r="BX252" s="14"/>
      <c r="BY252" s="14"/>
      <c r="BZ252" s="14"/>
      <c r="CA252" s="14"/>
      <c r="CB252" s="14"/>
      <c r="CC252" s="14"/>
      <c r="CD252" s="14"/>
    </row>
    <row r="253" spans="1:82" ht="15.75" customHeight="1">
      <c r="A253" s="10"/>
      <c r="B253" s="11"/>
      <c r="C253" s="11"/>
      <c r="D253" s="20"/>
      <c r="E253" s="12"/>
      <c r="F253" s="12"/>
      <c r="G253" s="12"/>
      <c r="H253" s="12"/>
      <c r="I253" s="12"/>
      <c r="J253" s="21"/>
      <c r="L253" s="14"/>
      <c r="M253" s="14"/>
      <c r="N253" s="14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  <c r="AH253" s="14"/>
      <c r="AI253" s="14"/>
      <c r="AJ253" s="14"/>
      <c r="AK253" s="14"/>
      <c r="AL253" s="14"/>
      <c r="AM253" s="14"/>
      <c r="AN253" s="14"/>
      <c r="AO253" s="14"/>
      <c r="AP253" s="14"/>
      <c r="AQ253" s="14"/>
      <c r="AR253" s="14"/>
      <c r="AS253" s="14"/>
      <c r="AT253" s="14"/>
      <c r="AU253" s="14"/>
      <c r="AV253" s="14"/>
      <c r="AW253" s="14"/>
      <c r="AX253" s="14"/>
      <c r="AY253" s="14"/>
      <c r="AZ253" s="14"/>
      <c r="BA253" s="14"/>
      <c r="BB253" s="14"/>
      <c r="BC253" s="14"/>
      <c r="BD253" s="14"/>
      <c r="BE253" s="14"/>
      <c r="BF253" s="14"/>
      <c r="BG253" s="14"/>
      <c r="BH253" s="14"/>
      <c r="BI253" s="14"/>
      <c r="BJ253" s="14"/>
      <c r="BK253" s="14"/>
      <c r="BL253" s="14"/>
      <c r="BM253" s="14"/>
      <c r="BN253" s="14"/>
      <c r="BO253" s="14"/>
      <c r="BP253" s="14"/>
      <c r="BQ253" s="14"/>
      <c r="BR253" s="14"/>
      <c r="BS253" s="14"/>
      <c r="BT253" s="14"/>
      <c r="BU253" s="14"/>
      <c r="BV253" s="14"/>
      <c r="BW253" s="14"/>
      <c r="BX253" s="14"/>
      <c r="BY253" s="14"/>
      <c r="BZ253" s="14"/>
      <c r="CA253" s="14"/>
      <c r="CB253" s="14"/>
      <c r="CC253" s="14"/>
      <c r="CD253" s="14"/>
    </row>
    <row r="254" spans="1:82" ht="15.75" customHeight="1">
      <c r="A254" s="10"/>
      <c r="B254" s="11"/>
      <c r="C254" s="11"/>
      <c r="D254" s="20"/>
      <c r="E254" s="12"/>
      <c r="F254" s="12"/>
      <c r="G254" s="12"/>
      <c r="H254" s="12"/>
      <c r="I254" s="12"/>
      <c r="J254" s="21"/>
      <c r="L254" s="14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  <c r="AH254" s="14"/>
      <c r="AI254" s="14"/>
      <c r="AJ254" s="14"/>
      <c r="AK254" s="14"/>
      <c r="AL254" s="14"/>
      <c r="AM254" s="14"/>
      <c r="AN254" s="14"/>
      <c r="AO254" s="14"/>
      <c r="AP254" s="14"/>
      <c r="AQ254" s="14"/>
      <c r="AR254" s="14"/>
      <c r="AS254" s="14"/>
      <c r="AT254" s="14"/>
      <c r="AU254" s="14"/>
      <c r="AV254" s="14"/>
      <c r="AW254" s="14"/>
      <c r="AX254" s="14"/>
      <c r="AY254" s="14"/>
      <c r="AZ254" s="14"/>
      <c r="BA254" s="14"/>
      <c r="BB254" s="14"/>
      <c r="BC254" s="14"/>
      <c r="BD254" s="14"/>
      <c r="BE254" s="14"/>
      <c r="BF254" s="14"/>
      <c r="BG254" s="14"/>
      <c r="BH254" s="14"/>
      <c r="BI254" s="14"/>
      <c r="BJ254" s="14"/>
      <c r="BK254" s="14"/>
      <c r="BL254" s="14"/>
      <c r="BM254" s="14"/>
      <c r="BN254" s="14"/>
      <c r="BO254" s="14"/>
      <c r="BP254" s="14"/>
      <c r="BQ254" s="14"/>
      <c r="BR254" s="14"/>
      <c r="BS254" s="14"/>
      <c r="BT254" s="14"/>
      <c r="BU254" s="14"/>
      <c r="BV254" s="14"/>
      <c r="BW254" s="14"/>
      <c r="BX254" s="14"/>
      <c r="BY254" s="14"/>
      <c r="BZ254" s="14"/>
      <c r="CA254" s="14"/>
      <c r="CB254" s="14"/>
      <c r="CC254" s="14"/>
      <c r="CD254" s="14"/>
    </row>
    <row r="255" spans="1:82" ht="15.75" customHeight="1">
      <c r="A255" s="10"/>
      <c r="B255" s="11"/>
      <c r="C255" s="11"/>
      <c r="D255" s="20"/>
      <c r="E255" s="12"/>
      <c r="F255" s="12"/>
      <c r="G255" s="12"/>
      <c r="H255" s="12"/>
      <c r="I255" s="12"/>
      <c r="J255" s="21"/>
      <c r="L255" s="14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  <c r="AH255" s="14"/>
      <c r="AI255" s="14"/>
      <c r="AJ255" s="14"/>
      <c r="AK255" s="14"/>
      <c r="AL255" s="14"/>
      <c r="AM255" s="14"/>
      <c r="AN255" s="14"/>
      <c r="AO255" s="14"/>
      <c r="AP255" s="14"/>
      <c r="AQ255" s="14"/>
      <c r="AR255" s="14"/>
      <c r="AS255" s="14"/>
      <c r="AT255" s="14"/>
      <c r="AU255" s="14"/>
      <c r="AV255" s="14"/>
      <c r="AW255" s="14"/>
      <c r="AX255" s="14"/>
      <c r="AY255" s="14"/>
      <c r="AZ255" s="14"/>
      <c r="BA255" s="14"/>
      <c r="BB255" s="14"/>
      <c r="BC255" s="14"/>
      <c r="BD255" s="14"/>
      <c r="BE255" s="14"/>
      <c r="BF255" s="14"/>
      <c r="BG255" s="14"/>
      <c r="BH255" s="14"/>
      <c r="BI255" s="14"/>
      <c r="BJ255" s="14"/>
      <c r="BK255" s="14"/>
      <c r="BL255" s="14"/>
      <c r="BM255" s="14"/>
      <c r="BN255" s="14"/>
      <c r="BO255" s="14"/>
      <c r="BP255" s="14"/>
      <c r="BQ255" s="14"/>
      <c r="BR255" s="14"/>
      <c r="BS255" s="14"/>
      <c r="BT255" s="14"/>
      <c r="BU255" s="14"/>
      <c r="BV255" s="14"/>
      <c r="BW255" s="14"/>
      <c r="BX255" s="14"/>
      <c r="BY255" s="14"/>
      <c r="BZ255" s="14"/>
      <c r="CA255" s="14"/>
      <c r="CB255" s="14"/>
      <c r="CC255" s="14"/>
      <c r="CD255" s="14"/>
    </row>
    <row r="256" spans="1:82" ht="15.75" customHeight="1">
      <c r="A256" s="10"/>
      <c r="B256" s="11"/>
      <c r="C256" s="11"/>
      <c r="D256" s="20"/>
      <c r="E256" s="12"/>
      <c r="F256" s="12"/>
      <c r="G256" s="12"/>
      <c r="H256" s="12"/>
      <c r="I256" s="12"/>
      <c r="J256" s="21"/>
      <c r="L256" s="14"/>
      <c r="M256" s="14"/>
      <c r="N256" s="14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  <c r="AA256" s="14"/>
      <c r="AB256" s="14"/>
      <c r="AC256" s="14"/>
      <c r="AD256" s="14"/>
      <c r="AE256" s="14"/>
      <c r="AF256" s="14"/>
      <c r="AG256" s="14"/>
      <c r="AH256" s="14"/>
      <c r="AI256" s="14"/>
      <c r="AJ256" s="14"/>
      <c r="AK256" s="14"/>
      <c r="AL256" s="14"/>
      <c r="AM256" s="14"/>
      <c r="AN256" s="14"/>
      <c r="AO256" s="14"/>
      <c r="AP256" s="14"/>
      <c r="AQ256" s="14"/>
      <c r="AR256" s="14"/>
      <c r="AS256" s="14"/>
      <c r="AT256" s="14"/>
      <c r="AU256" s="14"/>
      <c r="AV256" s="14"/>
      <c r="AW256" s="14"/>
      <c r="AX256" s="14"/>
      <c r="AY256" s="14"/>
      <c r="AZ256" s="14"/>
      <c r="BA256" s="14"/>
      <c r="BB256" s="14"/>
      <c r="BC256" s="14"/>
      <c r="BD256" s="14"/>
      <c r="BE256" s="14"/>
      <c r="BF256" s="14"/>
      <c r="BG256" s="14"/>
      <c r="BH256" s="14"/>
      <c r="BI256" s="14"/>
      <c r="BJ256" s="14"/>
      <c r="BK256" s="14"/>
      <c r="BL256" s="14"/>
      <c r="BM256" s="14"/>
      <c r="BN256" s="14"/>
      <c r="BO256" s="14"/>
      <c r="BP256" s="14"/>
      <c r="BQ256" s="14"/>
      <c r="BR256" s="14"/>
      <c r="BS256" s="14"/>
      <c r="BT256" s="14"/>
      <c r="BU256" s="14"/>
      <c r="BV256" s="14"/>
      <c r="BW256" s="14"/>
      <c r="BX256" s="14"/>
      <c r="BY256" s="14"/>
      <c r="BZ256" s="14"/>
      <c r="CA256" s="14"/>
      <c r="CB256" s="14"/>
      <c r="CC256" s="14"/>
      <c r="CD256" s="14"/>
    </row>
    <row r="257" spans="1:82" ht="15.75" customHeight="1">
      <c r="A257" s="10"/>
      <c r="B257" s="11"/>
      <c r="C257" s="11"/>
      <c r="D257" s="20"/>
      <c r="E257" s="12"/>
      <c r="F257" s="12"/>
      <c r="G257" s="12"/>
      <c r="H257" s="12"/>
      <c r="I257" s="12"/>
      <c r="J257" s="21"/>
      <c r="L257" s="14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  <c r="AH257" s="14"/>
      <c r="AI257" s="14"/>
      <c r="AJ257" s="14"/>
      <c r="AK257" s="14"/>
      <c r="AL257" s="14"/>
      <c r="AM257" s="14"/>
      <c r="AN257" s="14"/>
      <c r="AO257" s="14"/>
      <c r="AP257" s="14"/>
      <c r="AQ257" s="14"/>
      <c r="AR257" s="14"/>
      <c r="AS257" s="14"/>
      <c r="AT257" s="14"/>
      <c r="AU257" s="14"/>
      <c r="AV257" s="14"/>
      <c r="AW257" s="14"/>
      <c r="AX257" s="14"/>
      <c r="AY257" s="14"/>
      <c r="AZ257" s="14"/>
      <c r="BA257" s="14"/>
      <c r="BB257" s="14"/>
      <c r="BC257" s="14"/>
      <c r="BD257" s="14"/>
      <c r="BE257" s="14"/>
      <c r="BF257" s="14"/>
      <c r="BG257" s="14"/>
      <c r="BH257" s="14"/>
      <c r="BI257" s="14"/>
      <c r="BJ257" s="14"/>
      <c r="BK257" s="14"/>
      <c r="BL257" s="14"/>
      <c r="BM257" s="14"/>
      <c r="BN257" s="14"/>
      <c r="BO257" s="14"/>
      <c r="BP257" s="14"/>
      <c r="BQ257" s="14"/>
      <c r="BR257" s="14"/>
      <c r="BS257" s="14"/>
      <c r="BT257" s="14"/>
      <c r="BU257" s="14"/>
      <c r="BV257" s="14"/>
      <c r="BW257" s="14"/>
      <c r="BX257" s="14"/>
      <c r="BY257" s="14"/>
      <c r="BZ257" s="14"/>
      <c r="CA257" s="14"/>
      <c r="CB257" s="14"/>
      <c r="CC257" s="14"/>
      <c r="CD257" s="14"/>
    </row>
    <row r="258" spans="1:82" ht="15.75" customHeight="1">
      <c r="A258" s="10"/>
      <c r="B258" s="11"/>
      <c r="C258" s="11"/>
      <c r="D258" s="20"/>
      <c r="E258" s="12"/>
      <c r="F258" s="12"/>
      <c r="G258" s="12"/>
      <c r="H258" s="12"/>
      <c r="I258" s="12"/>
      <c r="J258" s="21"/>
      <c r="L258" s="14"/>
      <c r="M258" s="14"/>
      <c r="N258" s="14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  <c r="AH258" s="14"/>
      <c r="AI258" s="14"/>
      <c r="AJ258" s="14"/>
      <c r="AK258" s="14"/>
      <c r="AL258" s="14"/>
      <c r="AM258" s="14"/>
      <c r="AN258" s="14"/>
      <c r="AO258" s="14"/>
      <c r="AP258" s="14"/>
      <c r="AQ258" s="14"/>
      <c r="AR258" s="14"/>
      <c r="AS258" s="14"/>
      <c r="AT258" s="14"/>
      <c r="AU258" s="14"/>
      <c r="AV258" s="14"/>
      <c r="AW258" s="14"/>
      <c r="AX258" s="14"/>
      <c r="AY258" s="14"/>
      <c r="AZ258" s="14"/>
      <c r="BA258" s="14"/>
      <c r="BB258" s="14"/>
      <c r="BC258" s="14"/>
      <c r="BD258" s="14"/>
      <c r="BE258" s="14"/>
      <c r="BF258" s="14"/>
      <c r="BG258" s="14"/>
      <c r="BH258" s="14"/>
      <c r="BI258" s="14"/>
      <c r="BJ258" s="14"/>
      <c r="BK258" s="14"/>
      <c r="BL258" s="14"/>
      <c r="BM258" s="14"/>
      <c r="BN258" s="14"/>
      <c r="BO258" s="14"/>
      <c r="BP258" s="14"/>
      <c r="BQ258" s="14"/>
      <c r="BR258" s="14"/>
      <c r="BS258" s="14"/>
      <c r="BT258" s="14"/>
      <c r="BU258" s="14"/>
      <c r="BV258" s="14"/>
      <c r="BW258" s="14"/>
      <c r="BX258" s="14"/>
      <c r="BY258" s="14"/>
      <c r="BZ258" s="14"/>
      <c r="CA258" s="14"/>
      <c r="CB258" s="14"/>
      <c r="CC258" s="14"/>
      <c r="CD258" s="14"/>
    </row>
    <row r="259" spans="1:82" ht="15.75" customHeight="1">
      <c r="A259" s="10"/>
      <c r="B259" s="11"/>
      <c r="C259" s="11"/>
      <c r="D259" s="20"/>
      <c r="E259" s="12"/>
      <c r="F259" s="12"/>
      <c r="G259" s="12"/>
      <c r="H259" s="12"/>
      <c r="I259" s="12"/>
      <c r="J259" s="21"/>
      <c r="L259" s="14"/>
      <c r="M259" s="14"/>
      <c r="N259" s="14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  <c r="AH259" s="14"/>
      <c r="AI259" s="14"/>
      <c r="AJ259" s="14"/>
      <c r="AK259" s="14"/>
      <c r="AL259" s="14"/>
      <c r="AM259" s="14"/>
      <c r="AN259" s="14"/>
      <c r="AO259" s="14"/>
      <c r="AP259" s="14"/>
      <c r="AQ259" s="14"/>
      <c r="AR259" s="14"/>
      <c r="AS259" s="14"/>
      <c r="AT259" s="14"/>
      <c r="AU259" s="14"/>
      <c r="AV259" s="14"/>
      <c r="AW259" s="14"/>
      <c r="AX259" s="14"/>
      <c r="AY259" s="14"/>
      <c r="AZ259" s="14"/>
      <c r="BA259" s="14"/>
      <c r="BB259" s="14"/>
      <c r="BC259" s="14"/>
      <c r="BD259" s="14"/>
      <c r="BE259" s="14"/>
      <c r="BF259" s="14"/>
      <c r="BG259" s="14"/>
      <c r="BH259" s="14"/>
      <c r="BI259" s="14"/>
      <c r="BJ259" s="14"/>
      <c r="BK259" s="14"/>
      <c r="BL259" s="14"/>
      <c r="BM259" s="14"/>
      <c r="BN259" s="14"/>
      <c r="BO259" s="14"/>
      <c r="BP259" s="14"/>
      <c r="BQ259" s="14"/>
      <c r="BR259" s="14"/>
      <c r="BS259" s="14"/>
      <c r="BT259" s="14"/>
      <c r="BU259" s="14"/>
      <c r="BV259" s="14"/>
      <c r="BW259" s="14"/>
      <c r="BX259" s="14"/>
      <c r="BY259" s="14"/>
      <c r="BZ259" s="14"/>
      <c r="CA259" s="14"/>
      <c r="CB259" s="14"/>
      <c r="CC259" s="14"/>
      <c r="CD259" s="14"/>
    </row>
    <row r="260" spans="1:82" ht="15.75" customHeight="1">
      <c r="A260" s="10"/>
      <c r="B260" s="11"/>
      <c r="C260" s="11"/>
      <c r="D260" s="20"/>
      <c r="E260" s="12"/>
      <c r="F260" s="12"/>
      <c r="G260" s="12"/>
      <c r="H260" s="12"/>
      <c r="I260" s="12"/>
      <c r="J260" s="21"/>
      <c r="L260" s="14"/>
      <c r="M260" s="14"/>
      <c r="N260" s="14"/>
      <c r="O260" s="14"/>
      <c r="P260" s="14"/>
      <c r="Q260" s="14"/>
      <c r="R260" s="14"/>
      <c r="S260" s="14"/>
      <c r="T260" s="14"/>
      <c r="U260" s="14"/>
      <c r="V260" s="14"/>
      <c r="W260" s="14"/>
      <c r="X260" s="14"/>
      <c r="Y260" s="14"/>
      <c r="Z260" s="14"/>
      <c r="AA260" s="14"/>
      <c r="AB260" s="14"/>
      <c r="AC260" s="14"/>
      <c r="AD260" s="14"/>
      <c r="AE260" s="14"/>
      <c r="AF260" s="14"/>
      <c r="AG260" s="14"/>
      <c r="AH260" s="14"/>
      <c r="AI260" s="14"/>
      <c r="AJ260" s="14"/>
      <c r="AK260" s="14"/>
      <c r="AL260" s="14"/>
      <c r="AM260" s="14"/>
      <c r="AN260" s="14"/>
      <c r="AO260" s="14"/>
      <c r="AP260" s="14"/>
      <c r="AQ260" s="14"/>
      <c r="AR260" s="14"/>
      <c r="AS260" s="14"/>
      <c r="AT260" s="14"/>
      <c r="AU260" s="14"/>
      <c r="AV260" s="14"/>
      <c r="AW260" s="14"/>
      <c r="AX260" s="14"/>
      <c r="AY260" s="14"/>
      <c r="AZ260" s="14"/>
      <c r="BA260" s="14"/>
      <c r="BB260" s="14"/>
      <c r="BC260" s="14"/>
      <c r="BD260" s="14"/>
      <c r="BE260" s="14"/>
      <c r="BF260" s="14"/>
      <c r="BG260" s="14"/>
      <c r="BH260" s="14"/>
      <c r="BI260" s="14"/>
      <c r="BJ260" s="14"/>
      <c r="BK260" s="14"/>
      <c r="BL260" s="14"/>
      <c r="BM260" s="14"/>
      <c r="BN260" s="14"/>
      <c r="BO260" s="14"/>
      <c r="BP260" s="14"/>
      <c r="BQ260" s="14"/>
      <c r="BR260" s="14"/>
      <c r="BS260" s="14"/>
      <c r="BT260" s="14"/>
      <c r="BU260" s="14"/>
      <c r="BV260" s="14"/>
      <c r="BW260" s="14"/>
      <c r="BX260" s="14"/>
      <c r="BY260" s="14"/>
      <c r="BZ260" s="14"/>
      <c r="CA260" s="14"/>
      <c r="CB260" s="14"/>
      <c r="CC260" s="14"/>
      <c r="CD260" s="14"/>
    </row>
    <row r="261" spans="1:82" ht="15.75" customHeight="1">
      <c r="A261" s="10"/>
      <c r="B261" s="11"/>
      <c r="C261" s="11"/>
      <c r="D261" s="20"/>
      <c r="E261" s="12"/>
      <c r="F261" s="12"/>
      <c r="G261" s="12"/>
      <c r="H261" s="12"/>
      <c r="I261" s="12"/>
      <c r="J261" s="21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  <c r="AH261" s="14"/>
      <c r="AI261" s="14"/>
      <c r="AJ261" s="14"/>
      <c r="AK261" s="14"/>
      <c r="AL261" s="14"/>
      <c r="AM261" s="14"/>
      <c r="AN261" s="14"/>
      <c r="AO261" s="14"/>
      <c r="AP261" s="14"/>
      <c r="AQ261" s="14"/>
      <c r="AR261" s="14"/>
      <c r="AS261" s="14"/>
      <c r="AT261" s="14"/>
      <c r="AU261" s="14"/>
      <c r="AV261" s="14"/>
      <c r="AW261" s="14"/>
      <c r="AX261" s="14"/>
      <c r="AY261" s="14"/>
      <c r="AZ261" s="14"/>
      <c r="BA261" s="14"/>
      <c r="BB261" s="14"/>
      <c r="BC261" s="14"/>
      <c r="BD261" s="14"/>
      <c r="BE261" s="14"/>
      <c r="BF261" s="14"/>
      <c r="BG261" s="14"/>
      <c r="BH261" s="14"/>
      <c r="BI261" s="14"/>
      <c r="BJ261" s="14"/>
      <c r="BK261" s="14"/>
      <c r="BL261" s="14"/>
      <c r="BM261" s="14"/>
      <c r="BN261" s="14"/>
      <c r="BO261" s="14"/>
      <c r="BP261" s="14"/>
      <c r="BQ261" s="14"/>
      <c r="BR261" s="14"/>
      <c r="BS261" s="14"/>
      <c r="BT261" s="14"/>
      <c r="BU261" s="14"/>
      <c r="BV261" s="14"/>
      <c r="BW261" s="14"/>
      <c r="BX261" s="14"/>
      <c r="BY261" s="14"/>
      <c r="BZ261" s="14"/>
      <c r="CA261" s="14"/>
      <c r="CB261" s="14"/>
      <c r="CC261" s="14"/>
      <c r="CD261" s="14"/>
    </row>
    <row r="262" spans="1:82" ht="15.75" customHeight="1">
      <c r="A262" s="10"/>
      <c r="B262" s="11"/>
      <c r="C262" s="11"/>
      <c r="D262" s="20"/>
      <c r="E262" s="12"/>
      <c r="F262" s="12"/>
      <c r="G262" s="12"/>
      <c r="H262" s="12"/>
      <c r="I262" s="12"/>
      <c r="J262" s="21"/>
      <c r="L262" s="14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  <c r="AJ262" s="14"/>
      <c r="AK262" s="14"/>
      <c r="AL262" s="14"/>
      <c r="AM262" s="14"/>
      <c r="AN262" s="14"/>
      <c r="AO262" s="14"/>
      <c r="AP262" s="14"/>
      <c r="AQ262" s="14"/>
      <c r="AR262" s="14"/>
      <c r="AS262" s="14"/>
      <c r="AT262" s="14"/>
      <c r="AU262" s="14"/>
      <c r="AV262" s="14"/>
      <c r="AW262" s="14"/>
      <c r="AX262" s="14"/>
      <c r="AY262" s="14"/>
      <c r="AZ262" s="14"/>
      <c r="BA262" s="14"/>
      <c r="BB262" s="14"/>
      <c r="BC262" s="14"/>
      <c r="BD262" s="14"/>
      <c r="BE262" s="14"/>
      <c r="BF262" s="14"/>
      <c r="BG262" s="14"/>
      <c r="BH262" s="14"/>
      <c r="BI262" s="14"/>
      <c r="BJ262" s="14"/>
      <c r="BK262" s="14"/>
      <c r="BL262" s="14"/>
      <c r="BM262" s="14"/>
      <c r="BN262" s="14"/>
      <c r="BO262" s="14"/>
      <c r="BP262" s="14"/>
      <c r="BQ262" s="14"/>
      <c r="BR262" s="14"/>
      <c r="BS262" s="14"/>
      <c r="BT262" s="14"/>
      <c r="BU262" s="14"/>
      <c r="BV262" s="14"/>
      <c r="BW262" s="14"/>
      <c r="BX262" s="14"/>
      <c r="BY262" s="14"/>
      <c r="BZ262" s="14"/>
      <c r="CA262" s="14"/>
      <c r="CB262" s="14"/>
      <c r="CC262" s="14"/>
      <c r="CD262" s="14"/>
    </row>
    <row r="263" spans="1:82" ht="15.75" customHeight="1">
      <c r="A263" s="10"/>
      <c r="B263" s="11"/>
      <c r="C263" s="11"/>
      <c r="D263" s="20"/>
      <c r="E263" s="12"/>
      <c r="F263" s="12"/>
      <c r="G263" s="12"/>
      <c r="H263" s="12"/>
      <c r="I263" s="12"/>
      <c r="J263" s="21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  <c r="AK263" s="14"/>
      <c r="AL263" s="14"/>
      <c r="AM263" s="14"/>
      <c r="AN263" s="14"/>
      <c r="AO263" s="14"/>
      <c r="AP263" s="14"/>
      <c r="AQ263" s="14"/>
      <c r="AR263" s="14"/>
      <c r="AS263" s="14"/>
      <c r="AT263" s="14"/>
      <c r="AU263" s="14"/>
      <c r="AV263" s="14"/>
      <c r="AW263" s="14"/>
      <c r="AX263" s="14"/>
      <c r="AY263" s="14"/>
      <c r="AZ263" s="14"/>
      <c r="BA263" s="14"/>
      <c r="BB263" s="14"/>
      <c r="BC263" s="14"/>
      <c r="BD263" s="14"/>
      <c r="BE263" s="14"/>
      <c r="BF263" s="14"/>
      <c r="BG263" s="14"/>
      <c r="BH263" s="14"/>
      <c r="BI263" s="14"/>
      <c r="BJ263" s="14"/>
      <c r="BK263" s="14"/>
      <c r="BL263" s="14"/>
      <c r="BM263" s="14"/>
      <c r="BN263" s="14"/>
      <c r="BO263" s="14"/>
      <c r="BP263" s="14"/>
      <c r="BQ263" s="14"/>
      <c r="BR263" s="14"/>
      <c r="BS263" s="14"/>
      <c r="BT263" s="14"/>
      <c r="BU263" s="14"/>
      <c r="BV263" s="14"/>
      <c r="BW263" s="14"/>
      <c r="BX263" s="14"/>
      <c r="BY263" s="14"/>
      <c r="BZ263" s="14"/>
      <c r="CA263" s="14"/>
      <c r="CB263" s="14"/>
      <c r="CC263" s="14"/>
      <c r="CD263" s="14"/>
    </row>
    <row r="264" spans="1:82" ht="15.75" customHeight="1">
      <c r="A264" s="10"/>
      <c r="B264" s="11"/>
      <c r="C264" s="11"/>
      <c r="D264" s="20"/>
      <c r="E264" s="12"/>
      <c r="F264" s="12"/>
      <c r="G264" s="12"/>
      <c r="H264" s="12"/>
      <c r="I264" s="12"/>
      <c r="J264" s="21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  <c r="AJ264" s="14"/>
      <c r="AK264" s="14"/>
      <c r="AL264" s="14"/>
      <c r="AM264" s="14"/>
      <c r="AN264" s="14"/>
      <c r="AO264" s="14"/>
      <c r="AP264" s="14"/>
      <c r="AQ264" s="14"/>
      <c r="AR264" s="14"/>
      <c r="AS264" s="14"/>
      <c r="AT264" s="14"/>
      <c r="AU264" s="14"/>
      <c r="AV264" s="14"/>
      <c r="AW264" s="14"/>
      <c r="AX264" s="14"/>
      <c r="AY264" s="14"/>
      <c r="AZ264" s="14"/>
      <c r="BA264" s="14"/>
      <c r="BB264" s="14"/>
      <c r="BC264" s="14"/>
      <c r="BD264" s="14"/>
      <c r="BE264" s="14"/>
      <c r="BF264" s="14"/>
      <c r="BG264" s="14"/>
      <c r="BH264" s="14"/>
      <c r="BI264" s="14"/>
      <c r="BJ264" s="14"/>
      <c r="BK264" s="14"/>
      <c r="BL264" s="14"/>
      <c r="BM264" s="14"/>
      <c r="BN264" s="14"/>
      <c r="BO264" s="14"/>
      <c r="BP264" s="14"/>
      <c r="BQ264" s="14"/>
      <c r="BR264" s="14"/>
      <c r="BS264" s="14"/>
      <c r="BT264" s="14"/>
      <c r="BU264" s="14"/>
      <c r="BV264" s="14"/>
      <c r="BW264" s="14"/>
      <c r="BX264" s="14"/>
      <c r="BY264" s="14"/>
      <c r="BZ264" s="14"/>
      <c r="CA264" s="14"/>
      <c r="CB264" s="14"/>
      <c r="CC264" s="14"/>
      <c r="CD264" s="14"/>
    </row>
    <row r="265" spans="1:82" ht="15.75" customHeight="1">
      <c r="A265" s="10"/>
      <c r="B265" s="11"/>
      <c r="C265" s="11"/>
      <c r="D265" s="20"/>
      <c r="E265" s="12"/>
      <c r="F265" s="12"/>
      <c r="G265" s="12"/>
      <c r="H265" s="12"/>
      <c r="I265" s="12"/>
      <c r="J265" s="21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  <c r="AK265" s="14"/>
      <c r="AL265" s="14"/>
      <c r="AM265" s="14"/>
      <c r="AN265" s="14"/>
      <c r="AO265" s="14"/>
      <c r="AP265" s="14"/>
      <c r="AQ265" s="14"/>
      <c r="AR265" s="14"/>
      <c r="AS265" s="14"/>
      <c r="AT265" s="14"/>
      <c r="AU265" s="14"/>
      <c r="AV265" s="14"/>
      <c r="AW265" s="14"/>
      <c r="AX265" s="14"/>
      <c r="AY265" s="14"/>
      <c r="AZ265" s="14"/>
      <c r="BA265" s="14"/>
      <c r="BB265" s="14"/>
      <c r="BC265" s="14"/>
      <c r="BD265" s="14"/>
      <c r="BE265" s="14"/>
      <c r="BF265" s="14"/>
      <c r="BG265" s="14"/>
      <c r="BH265" s="14"/>
      <c r="BI265" s="14"/>
      <c r="BJ265" s="14"/>
      <c r="BK265" s="14"/>
      <c r="BL265" s="14"/>
      <c r="BM265" s="14"/>
      <c r="BN265" s="14"/>
      <c r="BO265" s="14"/>
      <c r="BP265" s="14"/>
      <c r="BQ265" s="14"/>
      <c r="BR265" s="14"/>
      <c r="BS265" s="14"/>
      <c r="BT265" s="14"/>
      <c r="BU265" s="14"/>
      <c r="BV265" s="14"/>
      <c r="BW265" s="14"/>
      <c r="BX265" s="14"/>
      <c r="BY265" s="14"/>
      <c r="BZ265" s="14"/>
      <c r="CA265" s="14"/>
      <c r="CB265" s="14"/>
      <c r="CC265" s="14"/>
      <c r="CD265" s="14"/>
    </row>
    <row r="266" spans="1:82" ht="15.75" customHeight="1">
      <c r="A266" s="10"/>
      <c r="B266" s="11"/>
      <c r="C266" s="11"/>
      <c r="D266" s="20"/>
      <c r="E266" s="12"/>
      <c r="F266" s="12"/>
      <c r="G266" s="12"/>
      <c r="H266" s="12"/>
      <c r="I266" s="12"/>
      <c r="J266" s="21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  <c r="AJ266" s="14"/>
      <c r="AK266" s="14"/>
      <c r="AL266" s="14"/>
      <c r="AM266" s="14"/>
      <c r="AN266" s="14"/>
      <c r="AO266" s="14"/>
      <c r="AP266" s="14"/>
      <c r="AQ266" s="14"/>
      <c r="AR266" s="14"/>
      <c r="AS266" s="14"/>
      <c r="AT266" s="14"/>
      <c r="AU266" s="14"/>
      <c r="AV266" s="14"/>
      <c r="AW266" s="14"/>
      <c r="AX266" s="14"/>
      <c r="AY266" s="14"/>
      <c r="AZ266" s="14"/>
      <c r="BA266" s="14"/>
      <c r="BB266" s="14"/>
      <c r="BC266" s="14"/>
      <c r="BD266" s="14"/>
      <c r="BE266" s="14"/>
      <c r="BF266" s="14"/>
      <c r="BG266" s="14"/>
      <c r="BH266" s="14"/>
      <c r="BI266" s="14"/>
      <c r="BJ266" s="14"/>
      <c r="BK266" s="14"/>
      <c r="BL266" s="14"/>
      <c r="BM266" s="14"/>
      <c r="BN266" s="14"/>
      <c r="BO266" s="14"/>
      <c r="BP266" s="14"/>
      <c r="BQ266" s="14"/>
      <c r="BR266" s="14"/>
      <c r="BS266" s="14"/>
      <c r="BT266" s="14"/>
      <c r="BU266" s="14"/>
      <c r="BV266" s="14"/>
      <c r="BW266" s="14"/>
      <c r="BX266" s="14"/>
      <c r="BY266" s="14"/>
      <c r="BZ266" s="14"/>
      <c r="CA266" s="14"/>
      <c r="CB266" s="14"/>
      <c r="CC266" s="14"/>
      <c r="CD266" s="14"/>
    </row>
    <row r="267" spans="1:82" ht="15.75" customHeight="1">
      <c r="A267" s="10"/>
      <c r="B267" s="11"/>
      <c r="C267" s="11"/>
      <c r="D267" s="20"/>
      <c r="E267" s="12"/>
      <c r="F267" s="12"/>
      <c r="G267" s="12"/>
      <c r="H267" s="12"/>
      <c r="I267" s="12"/>
      <c r="J267" s="21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  <c r="AJ267" s="14"/>
      <c r="AK267" s="14"/>
      <c r="AL267" s="14"/>
      <c r="AM267" s="14"/>
      <c r="AN267" s="14"/>
      <c r="AO267" s="14"/>
      <c r="AP267" s="14"/>
      <c r="AQ267" s="14"/>
      <c r="AR267" s="14"/>
      <c r="AS267" s="14"/>
      <c r="AT267" s="14"/>
      <c r="AU267" s="14"/>
      <c r="AV267" s="14"/>
      <c r="AW267" s="14"/>
      <c r="AX267" s="14"/>
      <c r="AY267" s="14"/>
      <c r="AZ267" s="14"/>
      <c r="BA267" s="14"/>
      <c r="BB267" s="14"/>
      <c r="BC267" s="14"/>
      <c r="BD267" s="14"/>
      <c r="BE267" s="14"/>
      <c r="BF267" s="14"/>
      <c r="BG267" s="14"/>
      <c r="BH267" s="14"/>
      <c r="BI267" s="14"/>
      <c r="BJ267" s="14"/>
      <c r="BK267" s="14"/>
      <c r="BL267" s="14"/>
      <c r="BM267" s="14"/>
      <c r="BN267" s="14"/>
      <c r="BO267" s="14"/>
      <c r="BP267" s="14"/>
      <c r="BQ267" s="14"/>
      <c r="BR267" s="14"/>
      <c r="BS267" s="14"/>
      <c r="BT267" s="14"/>
      <c r="BU267" s="14"/>
      <c r="BV267" s="14"/>
      <c r="BW267" s="14"/>
      <c r="BX267" s="14"/>
      <c r="BY267" s="14"/>
      <c r="BZ267" s="14"/>
      <c r="CA267" s="14"/>
      <c r="CB267" s="14"/>
      <c r="CC267" s="14"/>
      <c r="CD267" s="14"/>
    </row>
    <row r="268" spans="1:82" ht="15.75" customHeight="1">
      <c r="A268" s="10"/>
      <c r="B268" s="11"/>
      <c r="C268" s="11"/>
      <c r="D268" s="20"/>
      <c r="E268" s="12"/>
      <c r="F268" s="12"/>
      <c r="G268" s="12"/>
      <c r="H268" s="12"/>
      <c r="I268" s="12"/>
      <c r="J268" s="21"/>
      <c r="L268" s="14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  <c r="AH268" s="14"/>
      <c r="AI268" s="14"/>
      <c r="AJ268" s="14"/>
      <c r="AK268" s="14"/>
      <c r="AL268" s="14"/>
      <c r="AM268" s="14"/>
      <c r="AN268" s="14"/>
      <c r="AO268" s="14"/>
      <c r="AP268" s="14"/>
      <c r="AQ268" s="14"/>
      <c r="AR268" s="14"/>
      <c r="AS268" s="14"/>
      <c r="AT268" s="14"/>
      <c r="AU268" s="14"/>
      <c r="AV268" s="14"/>
      <c r="AW268" s="14"/>
      <c r="AX268" s="14"/>
      <c r="AY268" s="14"/>
      <c r="AZ268" s="14"/>
      <c r="BA268" s="14"/>
      <c r="BB268" s="14"/>
      <c r="BC268" s="14"/>
      <c r="BD268" s="14"/>
      <c r="BE268" s="14"/>
      <c r="BF268" s="14"/>
      <c r="BG268" s="14"/>
      <c r="BH268" s="14"/>
      <c r="BI268" s="14"/>
      <c r="BJ268" s="14"/>
      <c r="BK268" s="14"/>
      <c r="BL268" s="14"/>
      <c r="BM268" s="14"/>
      <c r="BN268" s="14"/>
      <c r="BO268" s="14"/>
      <c r="BP268" s="14"/>
      <c r="BQ268" s="14"/>
      <c r="BR268" s="14"/>
      <c r="BS268" s="14"/>
      <c r="BT268" s="14"/>
      <c r="BU268" s="14"/>
      <c r="BV268" s="14"/>
      <c r="BW268" s="14"/>
      <c r="BX268" s="14"/>
      <c r="BY268" s="14"/>
      <c r="BZ268" s="14"/>
      <c r="CA268" s="14"/>
      <c r="CB268" s="14"/>
      <c r="CC268" s="14"/>
      <c r="CD268" s="14"/>
    </row>
    <row r="269" spans="1:82" ht="15.75" customHeight="1">
      <c r="A269" s="10"/>
      <c r="B269" s="11"/>
      <c r="C269" s="11"/>
      <c r="D269" s="20"/>
      <c r="E269" s="12"/>
      <c r="F269" s="12"/>
      <c r="G269" s="12"/>
      <c r="H269" s="12"/>
      <c r="I269" s="12"/>
      <c r="J269" s="21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/>
      <c r="AK269" s="14"/>
      <c r="AL269" s="14"/>
      <c r="AM269" s="14"/>
      <c r="AN269" s="14"/>
      <c r="AO269" s="14"/>
      <c r="AP269" s="14"/>
      <c r="AQ269" s="14"/>
      <c r="AR269" s="14"/>
      <c r="AS269" s="14"/>
      <c r="AT269" s="14"/>
      <c r="AU269" s="14"/>
      <c r="AV269" s="14"/>
      <c r="AW269" s="14"/>
      <c r="AX269" s="14"/>
      <c r="AY269" s="14"/>
      <c r="AZ269" s="14"/>
      <c r="BA269" s="14"/>
      <c r="BB269" s="14"/>
      <c r="BC269" s="14"/>
      <c r="BD269" s="14"/>
      <c r="BE269" s="14"/>
      <c r="BF269" s="14"/>
      <c r="BG269" s="14"/>
      <c r="BH269" s="14"/>
      <c r="BI269" s="14"/>
      <c r="BJ269" s="14"/>
      <c r="BK269" s="14"/>
      <c r="BL269" s="14"/>
      <c r="BM269" s="14"/>
      <c r="BN269" s="14"/>
      <c r="BO269" s="14"/>
      <c r="BP269" s="14"/>
      <c r="BQ269" s="14"/>
      <c r="BR269" s="14"/>
      <c r="BS269" s="14"/>
      <c r="BT269" s="14"/>
      <c r="BU269" s="14"/>
      <c r="BV269" s="14"/>
      <c r="BW269" s="14"/>
      <c r="BX269" s="14"/>
      <c r="BY269" s="14"/>
      <c r="BZ269" s="14"/>
      <c r="CA269" s="14"/>
      <c r="CB269" s="14"/>
      <c r="CC269" s="14"/>
      <c r="CD269" s="14"/>
    </row>
    <row r="270" spans="1:82" ht="15.75" customHeight="1">
      <c r="A270" s="10"/>
      <c r="B270" s="11"/>
      <c r="C270" s="11"/>
      <c r="D270" s="20"/>
      <c r="E270" s="12"/>
      <c r="F270" s="12"/>
      <c r="G270" s="12"/>
      <c r="H270" s="12"/>
      <c r="I270" s="12"/>
      <c r="J270" s="21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  <c r="AJ270" s="14"/>
      <c r="AK270" s="14"/>
      <c r="AL270" s="14"/>
      <c r="AM270" s="14"/>
      <c r="AN270" s="14"/>
      <c r="AO270" s="14"/>
      <c r="AP270" s="14"/>
      <c r="AQ270" s="14"/>
      <c r="AR270" s="14"/>
      <c r="AS270" s="14"/>
      <c r="AT270" s="14"/>
      <c r="AU270" s="14"/>
      <c r="AV270" s="14"/>
      <c r="AW270" s="14"/>
      <c r="AX270" s="14"/>
      <c r="AY270" s="14"/>
      <c r="AZ270" s="14"/>
      <c r="BA270" s="14"/>
      <c r="BB270" s="14"/>
      <c r="BC270" s="14"/>
      <c r="BD270" s="14"/>
      <c r="BE270" s="14"/>
      <c r="BF270" s="14"/>
      <c r="BG270" s="14"/>
      <c r="BH270" s="14"/>
      <c r="BI270" s="14"/>
      <c r="BJ270" s="14"/>
      <c r="BK270" s="14"/>
      <c r="BL270" s="14"/>
      <c r="BM270" s="14"/>
      <c r="BN270" s="14"/>
      <c r="BO270" s="14"/>
      <c r="BP270" s="14"/>
      <c r="BQ270" s="14"/>
      <c r="BR270" s="14"/>
      <c r="BS270" s="14"/>
      <c r="BT270" s="14"/>
      <c r="BU270" s="14"/>
      <c r="BV270" s="14"/>
      <c r="BW270" s="14"/>
      <c r="BX270" s="14"/>
      <c r="BY270" s="14"/>
      <c r="BZ270" s="14"/>
      <c r="CA270" s="14"/>
      <c r="CB270" s="14"/>
      <c r="CC270" s="14"/>
      <c r="CD270" s="14"/>
    </row>
    <row r="271" spans="1:82" ht="15.75" customHeight="1">
      <c r="A271" s="10"/>
      <c r="B271" s="11"/>
      <c r="C271" s="11"/>
      <c r="D271" s="20"/>
      <c r="E271" s="12"/>
      <c r="F271" s="12"/>
      <c r="G271" s="12"/>
      <c r="H271" s="12"/>
      <c r="I271" s="12"/>
      <c r="J271" s="21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  <c r="AK271" s="14"/>
      <c r="AL271" s="14"/>
      <c r="AM271" s="14"/>
      <c r="AN271" s="14"/>
      <c r="AO271" s="14"/>
      <c r="AP271" s="14"/>
      <c r="AQ271" s="14"/>
      <c r="AR271" s="14"/>
      <c r="AS271" s="14"/>
      <c r="AT271" s="14"/>
      <c r="AU271" s="14"/>
      <c r="AV271" s="14"/>
      <c r="AW271" s="14"/>
      <c r="AX271" s="14"/>
      <c r="AY271" s="14"/>
      <c r="AZ271" s="14"/>
      <c r="BA271" s="14"/>
      <c r="BB271" s="14"/>
      <c r="BC271" s="14"/>
      <c r="BD271" s="14"/>
      <c r="BE271" s="14"/>
      <c r="BF271" s="14"/>
      <c r="BG271" s="14"/>
      <c r="BH271" s="14"/>
      <c r="BI271" s="14"/>
      <c r="BJ271" s="14"/>
      <c r="BK271" s="14"/>
      <c r="BL271" s="14"/>
      <c r="BM271" s="14"/>
      <c r="BN271" s="14"/>
      <c r="BO271" s="14"/>
      <c r="BP271" s="14"/>
      <c r="BQ271" s="14"/>
      <c r="BR271" s="14"/>
      <c r="BS271" s="14"/>
      <c r="BT271" s="14"/>
      <c r="BU271" s="14"/>
      <c r="BV271" s="14"/>
      <c r="BW271" s="14"/>
      <c r="BX271" s="14"/>
      <c r="BY271" s="14"/>
      <c r="BZ271" s="14"/>
      <c r="CA271" s="14"/>
      <c r="CB271" s="14"/>
      <c r="CC271" s="14"/>
      <c r="CD271" s="14"/>
    </row>
    <row r="272" spans="1:82" ht="15.75" customHeight="1" thickBot="1">
      <c r="A272" s="10"/>
      <c r="B272" s="11"/>
      <c r="C272" s="11"/>
      <c r="D272" s="20"/>
      <c r="E272" s="12"/>
      <c r="F272" s="12"/>
      <c r="G272" s="12"/>
      <c r="H272" s="12"/>
      <c r="I272" s="12"/>
      <c r="J272" s="21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  <c r="AJ272" s="14"/>
      <c r="AK272" s="14"/>
      <c r="AL272" s="14"/>
      <c r="AM272" s="14"/>
      <c r="AN272" s="14"/>
      <c r="AO272" s="14"/>
      <c r="AP272" s="14"/>
      <c r="AQ272" s="14"/>
      <c r="AR272" s="14"/>
      <c r="AS272" s="14"/>
      <c r="AT272" s="14"/>
      <c r="AU272" s="14"/>
      <c r="AV272" s="14"/>
      <c r="AW272" s="14"/>
      <c r="AX272" s="14"/>
      <c r="AY272" s="14"/>
      <c r="AZ272" s="14"/>
      <c r="BA272" s="14"/>
      <c r="BB272" s="14"/>
      <c r="BC272" s="14"/>
      <c r="BD272" s="14"/>
      <c r="BE272" s="14"/>
      <c r="BF272" s="14"/>
      <c r="BG272" s="14"/>
      <c r="BH272" s="14"/>
      <c r="BI272" s="14"/>
      <c r="BJ272" s="14"/>
      <c r="BK272" s="14"/>
      <c r="BL272" s="14"/>
      <c r="BM272" s="14"/>
      <c r="BN272" s="14"/>
      <c r="BO272" s="14"/>
      <c r="BP272" s="14"/>
      <c r="BQ272" s="14"/>
      <c r="BR272" s="14"/>
      <c r="BS272" s="14"/>
      <c r="BT272" s="14"/>
      <c r="BU272" s="14"/>
      <c r="BV272" s="14"/>
      <c r="BW272" s="14"/>
      <c r="BX272" s="14"/>
      <c r="BY272" s="14"/>
      <c r="BZ272" s="14"/>
      <c r="CA272" s="14"/>
      <c r="CB272" s="14"/>
      <c r="CC272" s="14"/>
      <c r="CD272" s="14"/>
    </row>
    <row r="273" spans="1:82" ht="15.75" customHeight="1" thickBot="1">
      <c r="A273" s="10"/>
      <c r="B273" s="11" t="s">
        <v>12</v>
      </c>
      <c r="C273" s="11"/>
      <c r="D273" s="11"/>
      <c r="E273" s="23"/>
      <c r="F273" s="24"/>
      <c r="G273" s="25"/>
      <c r="H273" s="25"/>
      <c r="I273" s="25"/>
      <c r="J273" s="13"/>
      <c r="K273" s="18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  <c r="AS273" s="26"/>
      <c r="AT273" s="26"/>
      <c r="AU273" s="26"/>
      <c r="AV273" s="26"/>
      <c r="AW273" s="26"/>
      <c r="AX273" s="26"/>
      <c r="AY273" s="26"/>
      <c r="AZ273" s="26"/>
      <c r="BA273" s="26"/>
      <c r="BB273" s="26"/>
      <c r="BC273" s="26"/>
      <c r="BD273" s="26"/>
      <c r="BE273" s="26"/>
      <c r="BF273" s="26"/>
      <c r="BG273" s="26"/>
      <c r="BH273" s="26"/>
      <c r="BI273" s="26"/>
      <c r="BJ273" s="26"/>
      <c r="BK273" s="26"/>
      <c r="BL273" s="26"/>
      <c r="BM273" s="26"/>
      <c r="BN273" s="26"/>
      <c r="BO273" s="26"/>
      <c r="BP273" s="26"/>
      <c r="BQ273" s="26"/>
      <c r="BR273" s="26"/>
      <c r="BS273" s="26"/>
      <c r="BT273" s="26"/>
      <c r="BU273" s="26"/>
      <c r="BV273" s="26"/>
      <c r="BW273" s="26"/>
      <c r="BX273" s="26"/>
      <c r="BY273" s="26"/>
      <c r="BZ273" s="26"/>
      <c r="CA273" s="26"/>
      <c r="CB273" s="26"/>
      <c r="CC273" s="26"/>
      <c r="CD273" s="26"/>
    </row>
    <row r="274" spans="1:82" ht="15.75" customHeight="1" thickBot="1">
      <c r="A274" s="27"/>
      <c r="B274" s="28" t="s">
        <v>12</v>
      </c>
      <c r="C274" s="28"/>
      <c r="D274" s="29"/>
      <c r="E274" s="30"/>
      <c r="F274" s="31"/>
      <c r="G274" s="32"/>
      <c r="H274" s="32"/>
      <c r="I274" s="32"/>
      <c r="J274" s="33"/>
      <c r="K274" s="34"/>
      <c r="L274" s="35"/>
      <c r="M274" s="35"/>
      <c r="N274" s="35"/>
      <c r="O274" s="35"/>
      <c r="P274" s="35"/>
      <c r="Q274" s="35"/>
      <c r="R274" s="35"/>
      <c r="S274" s="35"/>
      <c r="T274" s="35"/>
      <c r="U274" s="35"/>
      <c r="V274" s="35"/>
      <c r="W274" s="35"/>
      <c r="X274" s="35"/>
      <c r="Y274" s="35"/>
      <c r="Z274" s="35"/>
      <c r="AA274" s="35"/>
      <c r="AB274" s="35"/>
      <c r="AC274" s="35"/>
      <c r="AD274" s="35"/>
      <c r="AE274" s="35"/>
      <c r="AF274" s="35"/>
      <c r="AG274" s="35"/>
      <c r="AH274" s="35"/>
      <c r="AI274" s="35"/>
      <c r="AJ274" s="35"/>
      <c r="AK274" s="35"/>
      <c r="AL274" s="35"/>
      <c r="AM274" s="35"/>
      <c r="AN274" s="35"/>
      <c r="AO274" s="35"/>
      <c r="AP274" s="35"/>
      <c r="AQ274" s="35"/>
      <c r="AR274" s="35"/>
      <c r="AS274" s="35"/>
      <c r="AT274" s="35"/>
      <c r="AU274" s="35"/>
      <c r="AV274" s="35"/>
      <c r="AW274" s="35"/>
      <c r="AX274" s="35"/>
      <c r="AY274" s="35"/>
      <c r="AZ274" s="35"/>
      <c r="BA274" s="35"/>
      <c r="BB274" s="35"/>
      <c r="BC274" s="35"/>
      <c r="BD274" s="35"/>
      <c r="BE274" s="35"/>
      <c r="BF274" s="35"/>
      <c r="BG274" s="35"/>
      <c r="BH274" s="35"/>
      <c r="BI274" s="35"/>
      <c r="BJ274" s="35"/>
      <c r="BK274" s="35"/>
      <c r="BL274" s="35"/>
      <c r="BM274" s="35"/>
      <c r="BN274" s="35"/>
      <c r="BO274" s="35"/>
      <c r="BP274" s="35"/>
      <c r="BQ274" s="35"/>
      <c r="BR274" s="35"/>
      <c r="BS274" s="35"/>
      <c r="BT274" s="35"/>
      <c r="BU274" s="35"/>
      <c r="BV274" s="35"/>
      <c r="BW274" s="35"/>
      <c r="BX274" s="35"/>
      <c r="BY274" s="35"/>
      <c r="BZ274" s="35"/>
      <c r="CA274" s="35"/>
      <c r="CB274" s="35"/>
      <c r="CC274" s="35"/>
      <c r="CD274" s="35"/>
    </row>
    <row r="275" spans="1:82" ht="15.75" customHeight="1">
      <c r="A275" s="36" t="s">
        <v>16</v>
      </c>
      <c r="C275" s="11"/>
      <c r="D275" s="39"/>
      <c r="E275" s="12"/>
      <c r="F275" s="12"/>
      <c r="G275" s="12"/>
      <c r="H275" s="12"/>
      <c r="I275" s="12"/>
      <c r="J275" s="13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  <c r="AJ275" s="14"/>
      <c r="AK275" s="14"/>
      <c r="AL275" s="14"/>
      <c r="AM275" s="14"/>
      <c r="AN275" s="14"/>
      <c r="AO275" s="14"/>
      <c r="AP275" s="14"/>
      <c r="AQ275" s="14"/>
      <c r="AR275" s="14"/>
      <c r="AS275" s="14"/>
      <c r="AT275" s="14"/>
      <c r="AU275" s="14"/>
      <c r="AV275" s="14"/>
      <c r="AW275" s="14"/>
      <c r="AX275" s="14"/>
      <c r="AY275" s="14"/>
      <c r="AZ275" s="14"/>
      <c r="BA275" s="14"/>
      <c r="BB275" s="14"/>
      <c r="BC275" s="14"/>
      <c r="BD275" s="14"/>
      <c r="BE275" s="14"/>
      <c r="BF275" s="14"/>
      <c r="BG275" s="14"/>
      <c r="BH275" s="14"/>
      <c r="BI275" s="14"/>
      <c r="BJ275" s="14"/>
      <c r="BK275" s="14"/>
      <c r="BL275" s="14"/>
      <c r="BM275" s="14"/>
      <c r="BN275" s="14"/>
      <c r="BO275" s="14"/>
      <c r="BP275" s="14"/>
      <c r="BQ275" s="14"/>
      <c r="BR275" s="14"/>
      <c r="BS275" s="14"/>
      <c r="BT275" s="14"/>
      <c r="BU275" s="14"/>
      <c r="BV275" s="14"/>
      <c r="BW275" s="14"/>
      <c r="BX275" s="14"/>
      <c r="BY275" s="14"/>
      <c r="BZ275" s="14"/>
      <c r="CA275" s="14"/>
      <c r="CB275" s="14"/>
      <c r="CC275" s="14"/>
      <c r="CD275" s="14"/>
    </row>
    <row r="276" spans="1:82" ht="15.75" customHeight="1" thickBot="1">
      <c r="A276" s="36"/>
      <c r="C276" s="11"/>
      <c r="D276" s="39"/>
      <c r="E276" s="12"/>
      <c r="F276" s="12"/>
      <c r="G276" s="12"/>
      <c r="H276" s="12"/>
      <c r="I276" s="12"/>
      <c r="J276" s="13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14"/>
      <c r="AJ276" s="14"/>
      <c r="AK276" s="14"/>
      <c r="AL276" s="14"/>
      <c r="AM276" s="14"/>
      <c r="AN276" s="14"/>
      <c r="AO276" s="14"/>
      <c r="AP276" s="14"/>
      <c r="AQ276" s="14"/>
      <c r="AR276" s="14"/>
      <c r="AS276" s="14"/>
      <c r="AT276" s="14"/>
      <c r="AU276" s="14"/>
      <c r="AV276" s="14"/>
      <c r="AW276" s="14"/>
      <c r="AX276" s="14"/>
      <c r="AY276" s="14"/>
      <c r="AZ276" s="14"/>
      <c r="BA276" s="14"/>
      <c r="BB276" s="14"/>
      <c r="BC276" s="14"/>
      <c r="BD276" s="14"/>
      <c r="BE276" s="14"/>
      <c r="BF276" s="14"/>
      <c r="BG276" s="14"/>
      <c r="BH276" s="14"/>
      <c r="BI276" s="14"/>
      <c r="BJ276" s="14"/>
      <c r="BK276" s="14"/>
      <c r="BL276" s="14"/>
      <c r="BM276" s="14"/>
      <c r="BN276" s="14"/>
      <c r="BO276" s="14"/>
      <c r="BP276" s="14"/>
      <c r="BQ276" s="14"/>
      <c r="BR276" s="14"/>
      <c r="BS276" s="14"/>
      <c r="BT276" s="14"/>
      <c r="BU276" s="14"/>
      <c r="BV276" s="14"/>
      <c r="BW276" s="14"/>
      <c r="BX276" s="14"/>
      <c r="BY276" s="14"/>
      <c r="BZ276" s="14"/>
      <c r="CA276" s="14"/>
      <c r="CB276" s="14"/>
      <c r="CC276" s="14"/>
      <c r="CD276" s="14"/>
    </row>
    <row r="277" spans="1:82" ht="15.75" customHeight="1" thickBot="1">
      <c r="A277" s="1" t="s">
        <v>0</v>
      </c>
      <c r="B277" s="2" t="s">
        <v>1</v>
      </c>
      <c r="C277" s="2"/>
      <c r="D277" s="2"/>
      <c r="E277" s="3"/>
      <c r="F277" s="4"/>
      <c r="G277" s="5"/>
      <c r="H277" s="5"/>
      <c r="I277" s="6"/>
      <c r="J277" s="7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/>
      <c r="AK277" s="14"/>
      <c r="AL277" s="14"/>
      <c r="AM277" s="14"/>
      <c r="AN277" s="14"/>
      <c r="AO277" s="14"/>
      <c r="AP277" s="14"/>
      <c r="AQ277" s="14"/>
      <c r="AR277" s="14"/>
      <c r="AS277" s="14"/>
      <c r="AT277" s="14"/>
      <c r="AU277" s="14"/>
      <c r="AV277" s="14"/>
      <c r="AW277" s="14"/>
      <c r="AX277" s="14"/>
      <c r="AY277" s="14"/>
      <c r="AZ277" s="14"/>
      <c r="BA277" s="14"/>
      <c r="BB277" s="14"/>
      <c r="BC277" s="14"/>
      <c r="BD277" s="14"/>
      <c r="BE277" s="14"/>
      <c r="BF277" s="14"/>
      <c r="BG277" s="14"/>
      <c r="BH277" s="14"/>
      <c r="BI277" s="14"/>
      <c r="BJ277" s="14"/>
      <c r="BK277" s="14"/>
      <c r="BL277" s="14"/>
      <c r="BM277" s="14"/>
      <c r="BN277" s="14"/>
      <c r="BO277" s="14"/>
      <c r="BP277" s="14"/>
      <c r="BQ277" s="14"/>
      <c r="BR277" s="14"/>
      <c r="BS277" s="14"/>
      <c r="BT277" s="14"/>
      <c r="BU277" s="14"/>
      <c r="BV277" s="14"/>
      <c r="BW277" s="14"/>
      <c r="BX277" s="14"/>
      <c r="BY277" s="14"/>
      <c r="BZ277" s="14"/>
      <c r="CA277" s="14"/>
      <c r="CB277" s="14"/>
      <c r="CC277" s="14"/>
      <c r="CD277" s="14"/>
    </row>
    <row r="278" spans="1:82" ht="15.75" customHeight="1">
      <c r="A278" s="10" t="s">
        <v>19</v>
      </c>
      <c r="B278" s="11" t="s">
        <v>11</v>
      </c>
      <c r="C278" s="11"/>
      <c r="D278" s="11"/>
      <c r="E278" s="12"/>
      <c r="F278" s="12"/>
      <c r="G278" s="12"/>
      <c r="H278" s="12"/>
      <c r="I278" s="12"/>
      <c r="J278" s="13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  <c r="AJ278" s="14"/>
      <c r="AK278" s="14"/>
      <c r="AL278" s="14"/>
      <c r="AM278" s="14"/>
      <c r="AN278" s="14"/>
      <c r="AO278" s="14"/>
      <c r="AP278" s="14"/>
      <c r="AQ278" s="14"/>
      <c r="AR278" s="14"/>
      <c r="AS278" s="14"/>
      <c r="AT278" s="14"/>
      <c r="AU278" s="14"/>
      <c r="AV278" s="14"/>
      <c r="AW278" s="14"/>
      <c r="AX278" s="14"/>
      <c r="AY278" s="14"/>
      <c r="AZ278" s="14"/>
      <c r="BA278" s="14"/>
      <c r="BB278" s="14"/>
      <c r="BC278" s="14"/>
      <c r="BD278" s="14"/>
      <c r="BE278" s="14"/>
      <c r="BF278" s="14"/>
      <c r="BG278" s="14"/>
      <c r="BH278" s="14"/>
      <c r="BI278" s="14"/>
      <c r="BJ278" s="14"/>
      <c r="BK278" s="14"/>
      <c r="BL278" s="14"/>
      <c r="BM278" s="14"/>
      <c r="BN278" s="14"/>
      <c r="BO278" s="14"/>
      <c r="BP278" s="14"/>
      <c r="BQ278" s="14"/>
      <c r="BR278" s="14"/>
      <c r="BS278" s="14"/>
      <c r="BT278" s="14"/>
      <c r="BU278" s="14"/>
      <c r="BV278" s="14"/>
      <c r="BW278" s="14"/>
      <c r="BX278" s="14"/>
      <c r="BY278" s="14"/>
      <c r="BZ278" s="14"/>
      <c r="CA278" s="14"/>
      <c r="CB278" s="14"/>
      <c r="CC278" s="14"/>
      <c r="CD278" s="14"/>
    </row>
    <row r="279" spans="1:82" ht="15.75" customHeight="1">
      <c r="A279" s="15">
        <f>A3+3</f>
        <v>41879</v>
      </c>
      <c r="B279" s="11"/>
      <c r="C279" s="11"/>
      <c r="D279" s="11"/>
      <c r="E279" s="12"/>
      <c r="F279" s="12"/>
      <c r="G279" s="12"/>
      <c r="H279" s="12"/>
      <c r="I279" s="12"/>
      <c r="J279" s="13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  <c r="AK279" s="14"/>
      <c r="AL279" s="14"/>
      <c r="AM279" s="14"/>
      <c r="AN279" s="14"/>
      <c r="AO279" s="14"/>
      <c r="AP279" s="14"/>
      <c r="AQ279" s="14"/>
      <c r="AR279" s="14"/>
      <c r="AS279" s="14"/>
      <c r="AT279" s="14"/>
      <c r="AU279" s="14"/>
      <c r="AV279" s="14"/>
      <c r="AW279" s="14"/>
      <c r="AX279" s="14"/>
      <c r="AY279" s="14"/>
      <c r="AZ279" s="14"/>
      <c r="BA279" s="14"/>
      <c r="BB279" s="14"/>
      <c r="BC279" s="14"/>
      <c r="BD279" s="14"/>
      <c r="BE279" s="14"/>
      <c r="BF279" s="14"/>
      <c r="BG279" s="14"/>
      <c r="BH279" s="14"/>
      <c r="BI279" s="14"/>
      <c r="BJ279" s="14"/>
      <c r="BK279" s="14"/>
      <c r="BL279" s="14"/>
      <c r="BM279" s="14"/>
      <c r="BN279" s="14"/>
      <c r="BO279" s="14"/>
      <c r="BP279" s="14"/>
      <c r="BQ279" s="14"/>
      <c r="BR279" s="14"/>
      <c r="BS279" s="14"/>
      <c r="BT279" s="14"/>
      <c r="BU279" s="14"/>
      <c r="BV279" s="14"/>
      <c r="BW279" s="14"/>
      <c r="BX279" s="14"/>
      <c r="BY279" s="14"/>
      <c r="BZ279" s="14"/>
      <c r="CA279" s="14"/>
      <c r="CB279" s="14"/>
      <c r="CC279" s="14"/>
      <c r="CD279" s="14"/>
    </row>
    <row r="280" spans="1:82" ht="15.75" customHeight="1">
      <c r="A280" s="10"/>
      <c r="B280" s="11"/>
      <c r="C280" s="11"/>
      <c r="D280" s="11"/>
      <c r="E280" s="12"/>
      <c r="F280" s="12"/>
      <c r="G280" s="12"/>
      <c r="H280" s="12"/>
      <c r="I280" s="12"/>
      <c r="J280" s="13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  <c r="AJ280" s="14"/>
      <c r="AK280" s="14"/>
      <c r="AL280" s="14"/>
      <c r="AM280" s="14"/>
      <c r="AN280" s="14"/>
      <c r="AO280" s="14"/>
      <c r="AP280" s="14"/>
      <c r="AQ280" s="14"/>
      <c r="AR280" s="14"/>
      <c r="AS280" s="14"/>
      <c r="AT280" s="14"/>
      <c r="AU280" s="14"/>
      <c r="AV280" s="14"/>
      <c r="AW280" s="14"/>
      <c r="AX280" s="14"/>
      <c r="AY280" s="14"/>
      <c r="AZ280" s="14"/>
      <c r="BA280" s="14"/>
      <c r="BB280" s="14"/>
      <c r="BC280" s="14"/>
      <c r="BD280" s="14"/>
      <c r="BE280" s="14"/>
      <c r="BF280" s="14"/>
      <c r="BG280" s="14"/>
      <c r="BH280" s="14"/>
      <c r="BI280" s="14"/>
      <c r="BJ280" s="14"/>
      <c r="BK280" s="14"/>
      <c r="BL280" s="14"/>
      <c r="BM280" s="14"/>
      <c r="BN280" s="14"/>
      <c r="BO280" s="14"/>
      <c r="BP280" s="14"/>
      <c r="BQ280" s="14"/>
      <c r="BR280" s="14"/>
      <c r="BS280" s="14"/>
      <c r="BT280" s="14"/>
      <c r="BU280" s="14"/>
      <c r="BV280" s="14"/>
      <c r="BW280" s="14"/>
      <c r="BX280" s="14"/>
      <c r="BY280" s="14"/>
      <c r="BZ280" s="14"/>
      <c r="CA280" s="14"/>
      <c r="CB280" s="14"/>
      <c r="CC280" s="14"/>
      <c r="CD280" s="14"/>
    </row>
    <row r="281" spans="1:82" ht="15.75" customHeight="1">
      <c r="A281" s="15"/>
      <c r="B281" s="11"/>
      <c r="C281" s="11"/>
      <c r="D281" s="11"/>
      <c r="E281" s="12"/>
      <c r="F281" s="12"/>
      <c r="G281" s="12"/>
      <c r="H281" s="12"/>
      <c r="I281" s="12"/>
      <c r="J281" s="13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  <c r="AK281" s="14"/>
      <c r="AL281" s="14"/>
      <c r="AM281" s="14"/>
      <c r="AN281" s="14"/>
      <c r="AO281" s="14"/>
      <c r="AP281" s="14"/>
      <c r="AQ281" s="14"/>
      <c r="AR281" s="14"/>
      <c r="AS281" s="14"/>
      <c r="AT281" s="14"/>
      <c r="AU281" s="14"/>
      <c r="AV281" s="14"/>
      <c r="AW281" s="14"/>
      <c r="AX281" s="14"/>
      <c r="AY281" s="14"/>
      <c r="AZ281" s="14"/>
      <c r="BA281" s="14"/>
      <c r="BB281" s="14"/>
      <c r="BC281" s="14"/>
      <c r="BD281" s="14"/>
      <c r="BE281" s="14"/>
      <c r="BF281" s="14"/>
      <c r="BG281" s="14"/>
      <c r="BH281" s="14"/>
      <c r="BI281" s="14"/>
      <c r="BJ281" s="14"/>
      <c r="BK281" s="14"/>
      <c r="BL281" s="14"/>
      <c r="BM281" s="14"/>
      <c r="BN281" s="14"/>
      <c r="BO281" s="14"/>
      <c r="BP281" s="14"/>
      <c r="BQ281" s="14"/>
      <c r="BR281" s="14"/>
      <c r="BS281" s="14"/>
      <c r="BT281" s="14"/>
      <c r="BU281" s="14"/>
      <c r="BV281" s="14"/>
      <c r="BW281" s="14"/>
      <c r="BX281" s="14"/>
      <c r="BY281" s="14"/>
      <c r="BZ281" s="14"/>
      <c r="CA281" s="14"/>
      <c r="CB281" s="14"/>
      <c r="CC281" s="14"/>
      <c r="CD281" s="14"/>
    </row>
    <row r="282" spans="1:82" ht="15.75" customHeight="1">
      <c r="A282" s="15"/>
      <c r="B282" s="11"/>
      <c r="C282" s="11"/>
      <c r="D282" s="11"/>
      <c r="E282" s="12"/>
      <c r="F282" s="12"/>
      <c r="G282" s="12"/>
      <c r="H282" s="12"/>
      <c r="I282" s="12"/>
      <c r="J282" s="13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  <c r="AK282" s="14"/>
      <c r="AL282" s="14"/>
      <c r="AM282" s="14"/>
      <c r="AN282" s="14"/>
      <c r="AO282" s="14"/>
      <c r="AP282" s="14"/>
      <c r="AQ282" s="14"/>
      <c r="AR282" s="14"/>
      <c r="AS282" s="14"/>
      <c r="AT282" s="14"/>
      <c r="AU282" s="14"/>
      <c r="AV282" s="14"/>
      <c r="AW282" s="14"/>
      <c r="AX282" s="14"/>
      <c r="AY282" s="14"/>
      <c r="AZ282" s="14"/>
      <c r="BA282" s="14"/>
      <c r="BB282" s="14"/>
      <c r="BC282" s="14"/>
      <c r="BD282" s="14"/>
      <c r="BE282" s="14"/>
      <c r="BF282" s="14"/>
      <c r="BG282" s="14"/>
      <c r="BH282" s="14"/>
      <c r="BI282" s="14"/>
      <c r="BJ282" s="14"/>
      <c r="BK282" s="14"/>
      <c r="BL282" s="14"/>
      <c r="BM282" s="14"/>
      <c r="BN282" s="14"/>
      <c r="BO282" s="14"/>
      <c r="BP282" s="14"/>
      <c r="BQ282" s="14"/>
      <c r="BR282" s="14"/>
      <c r="BS282" s="14"/>
      <c r="BT282" s="14"/>
      <c r="BU282" s="14"/>
      <c r="BV282" s="14"/>
      <c r="BW282" s="14"/>
      <c r="BX282" s="14"/>
      <c r="BY282" s="14"/>
      <c r="BZ282" s="14"/>
      <c r="CA282" s="14"/>
      <c r="CB282" s="14"/>
      <c r="CC282" s="14"/>
      <c r="CD282" s="14"/>
    </row>
    <row r="283" spans="1:82" ht="15.75" customHeight="1">
      <c r="A283" s="10"/>
      <c r="B283" s="11"/>
      <c r="C283" s="11"/>
      <c r="D283" s="11"/>
      <c r="E283" s="12"/>
      <c r="F283" s="12"/>
      <c r="G283" s="12"/>
      <c r="H283" s="12"/>
      <c r="I283" s="12"/>
      <c r="J283" s="13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  <c r="AK283" s="14"/>
      <c r="AL283" s="14"/>
      <c r="AM283" s="14"/>
      <c r="AN283" s="14"/>
      <c r="AO283" s="14"/>
      <c r="AP283" s="14"/>
      <c r="AQ283" s="14"/>
      <c r="AR283" s="14"/>
      <c r="AS283" s="14"/>
      <c r="AT283" s="14"/>
      <c r="AU283" s="14"/>
      <c r="AV283" s="14"/>
      <c r="AW283" s="14"/>
      <c r="AX283" s="14"/>
      <c r="AY283" s="14"/>
      <c r="AZ283" s="14"/>
      <c r="BA283" s="14"/>
      <c r="BB283" s="14"/>
      <c r="BC283" s="14"/>
      <c r="BD283" s="14"/>
      <c r="BE283" s="14"/>
      <c r="BF283" s="14"/>
      <c r="BG283" s="14"/>
      <c r="BH283" s="14"/>
      <c r="BI283" s="14"/>
      <c r="BJ283" s="14"/>
      <c r="BK283" s="14"/>
      <c r="BL283" s="14"/>
      <c r="BM283" s="14"/>
      <c r="BN283" s="14"/>
      <c r="BO283" s="14"/>
      <c r="BP283" s="14"/>
      <c r="BQ283" s="14"/>
      <c r="BR283" s="14"/>
      <c r="BS283" s="14"/>
      <c r="BT283" s="14"/>
      <c r="BU283" s="14"/>
      <c r="BV283" s="14"/>
      <c r="BW283" s="14"/>
      <c r="BX283" s="14"/>
      <c r="BY283" s="14"/>
      <c r="BZ283" s="14"/>
      <c r="CA283" s="14"/>
      <c r="CB283" s="14"/>
      <c r="CC283" s="14"/>
      <c r="CD283" s="14"/>
    </row>
    <row r="284" spans="1:82" ht="15.75" customHeight="1">
      <c r="A284" s="10"/>
      <c r="B284" s="11"/>
      <c r="C284" s="11"/>
      <c r="D284" s="11"/>
      <c r="E284" s="12"/>
      <c r="F284" s="12"/>
      <c r="G284" s="12"/>
      <c r="H284" s="12"/>
      <c r="I284" s="12"/>
      <c r="J284" s="13"/>
      <c r="L284" s="14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  <c r="AJ284" s="14"/>
      <c r="AK284" s="14"/>
      <c r="AL284" s="14"/>
      <c r="AM284" s="14"/>
      <c r="AN284" s="14"/>
      <c r="AO284" s="14"/>
      <c r="AP284" s="14"/>
      <c r="AQ284" s="14"/>
      <c r="AR284" s="14"/>
      <c r="AS284" s="14"/>
      <c r="AT284" s="14"/>
      <c r="AU284" s="14"/>
      <c r="AV284" s="14"/>
      <c r="AW284" s="14"/>
      <c r="AX284" s="14"/>
      <c r="AY284" s="14"/>
      <c r="AZ284" s="14"/>
      <c r="BA284" s="14"/>
      <c r="BB284" s="14"/>
      <c r="BC284" s="14"/>
      <c r="BD284" s="14"/>
      <c r="BE284" s="14"/>
      <c r="BF284" s="14"/>
      <c r="BG284" s="14"/>
      <c r="BH284" s="14"/>
      <c r="BI284" s="14"/>
      <c r="BJ284" s="14"/>
      <c r="BK284" s="14"/>
      <c r="BL284" s="14"/>
      <c r="BM284" s="14"/>
      <c r="BN284" s="14"/>
      <c r="BO284" s="14"/>
      <c r="BP284" s="14"/>
      <c r="BQ284" s="14"/>
      <c r="BR284" s="14"/>
      <c r="BS284" s="14"/>
      <c r="BT284" s="14"/>
      <c r="BU284" s="14"/>
      <c r="BV284" s="14"/>
      <c r="BW284" s="14"/>
      <c r="BX284" s="14"/>
      <c r="BY284" s="14"/>
      <c r="BZ284" s="14"/>
      <c r="CA284" s="14"/>
      <c r="CB284" s="14"/>
      <c r="CC284" s="14"/>
      <c r="CD284" s="14"/>
    </row>
    <row r="285" spans="1:82" ht="15.75" customHeight="1">
      <c r="A285" s="15"/>
      <c r="B285" s="11"/>
      <c r="C285" s="11"/>
      <c r="D285" s="11"/>
      <c r="E285" s="12"/>
      <c r="F285" s="12"/>
      <c r="G285" s="12"/>
      <c r="H285" s="12"/>
      <c r="I285" s="12"/>
      <c r="J285" s="13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  <c r="AJ285" s="14"/>
      <c r="AK285" s="14"/>
      <c r="AL285" s="14"/>
      <c r="AM285" s="14"/>
      <c r="AN285" s="14"/>
      <c r="AO285" s="14"/>
      <c r="AP285" s="14"/>
      <c r="AQ285" s="14"/>
      <c r="AR285" s="14"/>
      <c r="AS285" s="14"/>
      <c r="AT285" s="14"/>
      <c r="AU285" s="14"/>
      <c r="AV285" s="14"/>
      <c r="AW285" s="14"/>
      <c r="AX285" s="14"/>
      <c r="AY285" s="14"/>
      <c r="AZ285" s="14"/>
      <c r="BA285" s="14"/>
      <c r="BB285" s="14"/>
      <c r="BC285" s="14"/>
      <c r="BD285" s="14"/>
      <c r="BE285" s="14"/>
      <c r="BF285" s="14"/>
      <c r="BG285" s="14"/>
      <c r="BH285" s="14"/>
      <c r="BI285" s="14"/>
      <c r="BJ285" s="14"/>
      <c r="BK285" s="14"/>
      <c r="BL285" s="14"/>
      <c r="BM285" s="14"/>
      <c r="BN285" s="14"/>
      <c r="BO285" s="14"/>
      <c r="BP285" s="14"/>
      <c r="BQ285" s="14"/>
      <c r="BR285" s="14"/>
      <c r="BS285" s="14"/>
      <c r="BT285" s="14"/>
      <c r="BU285" s="14"/>
      <c r="BV285" s="14"/>
      <c r="BW285" s="14"/>
      <c r="BX285" s="14"/>
      <c r="BY285" s="14"/>
      <c r="BZ285" s="14"/>
      <c r="CA285" s="14"/>
      <c r="CB285" s="14"/>
      <c r="CC285" s="14"/>
      <c r="CD285" s="14"/>
    </row>
    <row r="286" spans="1:82" ht="15.75" customHeight="1">
      <c r="A286" s="10"/>
      <c r="B286" s="11"/>
      <c r="C286" s="11"/>
      <c r="D286" s="11"/>
      <c r="E286" s="12"/>
      <c r="F286" s="12"/>
      <c r="G286" s="12"/>
      <c r="H286" s="12"/>
      <c r="I286" s="12"/>
      <c r="J286" s="13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  <c r="AK286" s="14"/>
      <c r="AL286" s="14"/>
      <c r="AM286" s="14"/>
      <c r="AN286" s="14"/>
      <c r="AO286" s="14"/>
      <c r="AP286" s="14"/>
      <c r="AQ286" s="14"/>
      <c r="AR286" s="14"/>
      <c r="AS286" s="14"/>
      <c r="AT286" s="14"/>
      <c r="AU286" s="14"/>
      <c r="AV286" s="14"/>
      <c r="AW286" s="14"/>
      <c r="AX286" s="14"/>
      <c r="AY286" s="14"/>
      <c r="AZ286" s="14"/>
      <c r="BA286" s="14"/>
      <c r="BB286" s="14"/>
      <c r="BC286" s="14"/>
      <c r="BD286" s="14"/>
      <c r="BE286" s="14"/>
      <c r="BF286" s="14"/>
      <c r="BG286" s="14"/>
      <c r="BH286" s="14"/>
      <c r="BI286" s="14"/>
      <c r="BJ286" s="14"/>
      <c r="BK286" s="14"/>
      <c r="BL286" s="14"/>
      <c r="BM286" s="14"/>
      <c r="BN286" s="14"/>
      <c r="BO286" s="14"/>
      <c r="BP286" s="14"/>
      <c r="BQ286" s="14"/>
      <c r="BR286" s="14"/>
      <c r="BS286" s="14"/>
      <c r="BT286" s="14"/>
      <c r="BU286" s="14"/>
      <c r="BV286" s="14"/>
      <c r="BW286" s="14"/>
      <c r="BX286" s="14"/>
      <c r="BY286" s="14"/>
      <c r="BZ286" s="14"/>
      <c r="CA286" s="14"/>
      <c r="CB286" s="14"/>
      <c r="CC286" s="14"/>
      <c r="CD286" s="14"/>
    </row>
    <row r="287" spans="1:82" ht="15.75" customHeight="1">
      <c r="A287" s="10"/>
      <c r="B287" s="11"/>
      <c r="C287" s="11"/>
      <c r="D287" s="11"/>
      <c r="E287" s="12"/>
      <c r="F287" s="12"/>
      <c r="G287" s="12"/>
      <c r="H287" s="12"/>
      <c r="I287" s="12"/>
      <c r="J287" s="13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  <c r="AK287" s="14"/>
      <c r="AL287" s="14"/>
      <c r="AM287" s="14"/>
      <c r="AN287" s="14"/>
      <c r="AO287" s="14"/>
      <c r="AP287" s="14"/>
      <c r="AQ287" s="14"/>
      <c r="AR287" s="14"/>
      <c r="AS287" s="14"/>
      <c r="AT287" s="14"/>
      <c r="AU287" s="14"/>
      <c r="AV287" s="14"/>
      <c r="AW287" s="14"/>
      <c r="AX287" s="14"/>
      <c r="AY287" s="14"/>
      <c r="AZ287" s="14"/>
      <c r="BA287" s="14"/>
      <c r="BB287" s="14"/>
      <c r="BC287" s="14"/>
      <c r="BD287" s="14"/>
      <c r="BE287" s="14"/>
      <c r="BF287" s="14"/>
      <c r="BG287" s="14"/>
      <c r="BH287" s="14"/>
      <c r="BI287" s="14"/>
      <c r="BJ287" s="14"/>
      <c r="BK287" s="14"/>
      <c r="BL287" s="14"/>
      <c r="BM287" s="14"/>
      <c r="BN287" s="14"/>
      <c r="BO287" s="14"/>
      <c r="BP287" s="14"/>
      <c r="BQ287" s="14"/>
      <c r="BR287" s="14"/>
      <c r="BS287" s="14"/>
      <c r="BT287" s="14"/>
      <c r="BU287" s="14"/>
      <c r="BV287" s="14"/>
      <c r="BW287" s="14"/>
      <c r="BX287" s="14"/>
      <c r="BY287" s="14"/>
      <c r="BZ287" s="14"/>
      <c r="CA287" s="14"/>
      <c r="CB287" s="14"/>
      <c r="CC287" s="14"/>
      <c r="CD287" s="14"/>
    </row>
    <row r="288" spans="1:82" ht="15.75" customHeight="1">
      <c r="A288" s="10"/>
      <c r="B288" s="11"/>
      <c r="C288" s="11"/>
      <c r="D288" s="11"/>
      <c r="E288" s="12"/>
      <c r="F288" s="12"/>
      <c r="G288" s="12"/>
      <c r="H288" s="12"/>
      <c r="I288" s="12"/>
      <c r="J288" s="13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/>
      <c r="AK288" s="14"/>
      <c r="AL288" s="14"/>
      <c r="AM288" s="14"/>
      <c r="AN288" s="14"/>
      <c r="AO288" s="14"/>
      <c r="AP288" s="14"/>
      <c r="AQ288" s="14"/>
      <c r="AR288" s="14"/>
      <c r="AS288" s="14"/>
      <c r="AT288" s="14"/>
      <c r="AU288" s="14"/>
      <c r="AV288" s="14"/>
      <c r="AW288" s="14"/>
      <c r="AX288" s="14"/>
      <c r="AY288" s="14"/>
      <c r="AZ288" s="14"/>
      <c r="BA288" s="14"/>
      <c r="BB288" s="14"/>
      <c r="BC288" s="14"/>
      <c r="BD288" s="14"/>
      <c r="BE288" s="14"/>
      <c r="BF288" s="14"/>
      <c r="BG288" s="14"/>
      <c r="BH288" s="14"/>
      <c r="BI288" s="14"/>
      <c r="BJ288" s="14"/>
      <c r="BK288" s="14"/>
      <c r="BL288" s="14"/>
      <c r="BM288" s="14"/>
      <c r="BN288" s="14"/>
      <c r="BO288" s="14"/>
      <c r="BP288" s="14"/>
      <c r="BQ288" s="14"/>
      <c r="BR288" s="14"/>
      <c r="BS288" s="14"/>
      <c r="BT288" s="14"/>
      <c r="BU288" s="14"/>
      <c r="BV288" s="14"/>
      <c r="BW288" s="14"/>
      <c r="BX288" s="14"/>
      <c r="BY288" s="14"/>
      <c r="BZ288" s="14"/>
      <c r="CA288" s="14"/>
      <c r="CB288" s="14"/>
      <c r="CC288" s="14"/>
      <c r="CD288" s="14"/>
    </row>
    <row r="289" spans="1:82" ht="15.75" customHeight="1">
      <c r="A289" s="10"/>
      <c r="B289" s="11"/>
      <c r="C289" s="11"/>
      <c r="D289" s="11"/>
      <c r="E289" s="12"/>
      <c r="F289" s="12"/>
      <c r="G289" s="12"/>
      <c r="H289" s="12"/>
      <c r="I289" s="12"/>
      <c r="J289" s="13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  <c r="AK289" s="14"/>
      <c r="AL289" s="14"/>
      <c r="AM289" s="14"/>
      <c r="AN289" s="14"/>
      <c r="AO289" s="14"/>
      <c r="AP289" s="14"/>
      <c r="AQ289" s="14"/>
      <c r="AR289" s="14"/>
      <c r="AS289" s="14"/>
      <c r="AT289" s="14"/>
      <c r="AU289" s="14"/>
      <c r="AV289" s="14"/>
      <c r="AW289" s="14"/>
      <c r="AX289" s="14"/>
      <c r="AY289" s="14"/>
      <c r="AZ289" s="14"/>
      <c r="BA289" s="14"/>
      <c r="BB289" s="14"/>
      <c r="BC289" s="14"/>
      <c r="BD289" s="14"/>
      <c r="BE289" s="14"/>
      <c r="BF289" s="14"/>
      <c r="BG289" s="14"/>
      <c r="BH289" s="14"/>
      <c r="BI289" s="14"/>
      <c r="BJ289" s="14"/>
      <c r="BK289" s="14"/>
      <c r="BL289" s="14"/>
      <c r="BM289" s="14"/>
      <c r="BN289" s="14"/>
      <c r="BO289" s="14"/>
      <c r="BP289" s="14"/>
      <c r="BQ289" s="14"/>
      <c r="BR289" s="14"/>
      <c r="BS289" s="14"/>
      <c r="BT289" s="14"/>
      <c r="BU289" s="14"/>
      <c r="BV289" s="14"/>
      <c r="BW289" s="14"/>
      <c r="BX289" s="14"/>
      <c r="BY289" s="14"/>
      <c r="BZ289" s="14"/>
      <c r="CA289" s="14"/>
      <c r="CB289" s="14"/>
      <c r="CC289" s="14"/>
      <c r="CD289" s="14"/>
    </row>
    <row r="290" spans="1:82" ht="15.75" customHeight="1">
      <c r="A290" s="10"/>
      <c r="B290" s="11"/>
      <c r="C290" s="11"/>
      <c r="D290" s="11"/>
      <c r="E290" s="12"/>
      <c r="F290" s="12"/>
      <c r="G290" s="12"/>
      <c r="H290" s="12"/>
      <c r="I290" s="12"/>
      <c r="J290" s="13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  <c r="AJ290" s="14"/>
      <c r="AK290" s="14"/>
      <c r="AL290" s="14"/>
      <c r="AM290" s="14"/>
      <c r="AN290" s="14"/>
      <c r="AO290" s="14"/>
      <c r="AP290" s="14"/>
      <c r="AQ290" s="14"/>
      <c r="AR290" s="14"/>
      <c r="AS290" s="14"/>
      <c r="AT290" s="14"/>
      <c r="AU290" s="14"/>
      <c r="AV290" s="14"/>
      <c r="AW290" s="14"/>
      <c r="AX290" s="14"/>
      <c r="AY290" s="14"/>
      <c r="AZ290" s="14"/>
      <c r="BA290" s="14"/>
      <c r="BB290" s="14"/>
      <c r="BC290" s="14"/>
      <c r="BD290" s="14"/>
      <c r="BE290" s="14"/>
      <c r="BF290" s="14"/>
      <c r="BG290" s="14"/>
      <c r="BH290" s="14"/>
      <c r="BI290" s="14"/>
      <c r="BJ290" s="14"/>
      <c r="BK290" s="14"/>
      <c r="BL290" s="14"/>
      <c r="BM290" s="14"/>
      <c r="BN290" s="14"/>
      <c r="BO290" s="14"/>
      <c r="BP290" s="14"/>
      <c r="BQ290" s="14"/>
      <c r="BR290" s="14"/>
      <c r="BS290" s="14"/>
      <c r="BT290" s="14"/>
      <c r="BU290" s="14"/>
      <c r="BV290" s="14"/>
      <c r="BW290" s="14"/>
      <c r="BX290" s="14"/>
      <c r="BY290" s="14"/>
      <c r="BZ290" s="14"/>
      <c r="CA290" s="14"/>
      <c r="CB290" s="14"/>
      <c r="CC290" s="14"/>
      <c r="CD290" s="14"/>
    </row>
    <row r="291" spans="1:82" ht="15.75" customHeight="1">
      <c r="A291" s="10"/>
      <c r="B291" s="11"/>
      <c r="C291" s="11"/>
      <c r="D291" s="11"/>
      <c r="E291" s="12"/>
      <c r="F291" s="12"/>
      <c r="G291" s="12"/>
      <c r="H291" s="12"/>
      <c r="I291" s="12"/>
      <c r="J291" s="13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  <c r="AK291" s="14"/>
      <c r="AL291" s="14"/>
      <c r="AM291" s="14"/>
      <c r="AN291" s="14"/>
      <c r="AO291" s="14"/>
      <c r="AP291" s="14"/>
      <c r="AQ291" s="14"/>
      <c r="AR291" s="14"/>
      <c r="AS291" s="14"/>
      <c r="AT291" s="14"/>
      <c r="AU291" s="14"/>
      <c r="AV291" s="14"/>
      <c r="AW291" s="14"/>
      <c r="AX291" s="14"/>
      <c r="AY291" s="14"/>
      <c r="AZ291" s="14"/>
      <c r="BA291" s="14"/>
      <c r="BB291" s="14"/>
      <c r="BC291" s="14"/>
      <c r="BD291" s="14"/>
      <c r="BE291" s="14"/>
      <c r="BF291" s="14"/>
      <c r="BG291" s="14"/>
      <c r="BH291" s="14"/>
      <c r="BI291" s="14"/>
      <c r="BJ291" s="14"/>
      <c r="BK291" s="14"/>
      <c r="BL291" s="14"/>
      <c r="BM291" s="14"/>
      <c r="BN291" s="14"/>
      <c r="BO291" s="14"/>
      <c r="BP291" s="14"/>
      <c r="BQ291" s="14"/>
      <c r="BR291" s="14"/>
      <c r="BS291" s="14"/>
      <c r="BT291" s="14"/>
      <c r="BU291" s="14"/>
      <c r="BV291" s="14"/>
      <c r="BW291" s="14"/>
      <c r="BX291" s="14"/>
      <c r="BY291" s="14"/>
      <c r="BZ291" s="14"/>
      <c r="CA291" s="14"/>
      <c r="CB291" s="14"/>
      <c r="CC291" s="14"/>
      <c r="CD291" s="14"/>
    </row>
    <row r="292" spans="1:82" ht="15.75" customHeight="1">
      <c r="A292" s="10"/>
      <c r="B292" s="11"/>
      <c r="C292" s="11"/>
      <c r="D292" s="11"/>
      <c r="E292" s="12"/>
      <c r="F292" s="12"/>
      <c r="G292" s="12"/>
      <c r="H292" s="12"/>
      <c r="I292" s="12"/>
      <c r="J292" s="13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/>
      <c r="AK292" s="14"/>
      <c r="AL292" s="14"/>
      <c r="AM292" s="14"/>
      <c r="AN292" s="14"/>
      <c r="AO292" s="14"/>
      <c r="AP292" s="14"/>
      <c r="AQ292" s="14"/>
      <c r="AR292" s="14"/>
      <c r="AS292" s="14"/>
      <c r="AT292" s="14"/>
      <c r="AU292" s="14"/>
      <c r="AV292" s="14"/>
      <c r="AW292" s="14"/>
      <c r="AX292" s="14"/>
      <c r="AY292" s="14"/>
      <c r="AZ292" s="14"/>
      <c r="BA292" s="14"/>
      <c r="BB292" s="14"/>
      <c r="BC292" s="14"/>
      <c r="BD292" s="14"/>
      <c r="BE292" s="14"/>
      <c r="BF292" s="14"/>
      <c r="BG292" s="14"/>
      <c r="BH292" s="14"/>
      <c r="BI292" s="14"/>
      <c r="BJ292" s="14"/>
      <c r="BK292" s="14"/>
      <c r="BL292" s="14"/>
      <c r="BM292" s="14"/>
      <c r="BN292" s="14"/>
      <c r="BO292" s="14"/>
      <c r="BP292" s="14"/>
      <c r="BQ292" s="14"/>
      <c r="BR292" s="14"/>
      <c r="BS292" s="14"/>
      <c r="BT292" s="14"/>
      <c r="BU292" s="14"/>
      <c r="BV292" s="14"/>
      <c r="BW292" s="14"/>
      <c r="BX292" s="14"/>
      <c r="BY292" s="14"/>
      <c r="BZ292" s="14"/>
      <c r="CA292" s="14"/>
      <c r="CB292" s="14"/>
      <c r="CC292" s="14"/>
      <c r="CD292" s="14"/>
    </row>
    <row r="293" spans="1:82" ht="15.75" customHeight="1">
      <c r="A293" s="10"/>
      <c r="B293" s="11"/>
      <c r="C293" s="11"/>
      <c r="D293" s="11"/>
      <c r="E293" s="12"/>
      <c r="F293" s="12"/>
      <c r="G293" s="12"/>
      <c r="H293" s="12"/>
      <c r="I293" s="12"/>
      <c r="J293" s="13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  <c r="AJ293" s="14"/>
      <c r="AK293" s="14"/>
      <c r="AL293" s="14"/>
      <c r="AM293" s="14"/>
      <c r="AN293" s="14"/>
      <c r="AO293" s="14"/>
      <c r="AP293" s="14"/>
      <c r="AQ293" s="14"/>
      <c r="AR293" s="14"/>
      <c r="AS293" s="14"/>
      <c r="AT293" s="14"/>
      <c r="AU293" s="14"/>
      <c r="AV293" s="14"/>
      <c r="AW293" s="14"/>
      <c r="AX293" s="14"/>
      <c r="AY293" s="14"/>
      <c r="AZ293" s="14"/>
      <c r="BA293" s="14"/>
      <c r="BB293" s="14"/>
      <c r="BC293" s="14"/>
      <c r="BD293" s="14"/>
      <c r="BE293" s="14"/>
      <c r="BF293" s="14"/>
      <c r="BG293" s="14"/>
      <c r="BH293" s="14"/>
      <c r="BI293" s="14"/>
      <c r="BJ293" s="14"/>
      <c r="BK293" s="14"/>
      <c r="BL293" s="14"/>
      <c r="BM293" s="14"/>
      <c r="BN293" s="14"/>
      <c r="BO293" s="14"/>
      <c r="BP293" s="14"/>
      <c r="BQ293" s="14"/>
      <c r="BR293" s="14"/>
      <c r="BS293" s="14"/>
      <c r="BT293" s="14"/>
      <c r="BU293" s="14"/>
      <c r="BV293" s="14"/>
      <c r="BW293" s="14"/>
      <c r="BX293" s="14"/>
      <c r="BY293" s="14"/>
      <c r="BZ293" s="14"/>
      <c r="CA293" s="14"/>
      <c r="CB293" s="14"/>
      <c r="CC293" s="14"/>
      <c r="CD293" s="14"/>
    </row>
    <row r="294" spans="1:82" ht="15.75" customHeight="1">
      <c r="A294" s="10"/>
      <c r="B294" s="11"/>
      <c r="C294" s="11"/>
      <c r="D294" s="11"/>
      <c r="E294" s="12"/>
      <c r="F294" s="12"/>
      <c r="G294" s="12"/>
      <c r="H294" s="12"/>
      <c r="I294" s="12"/>
      <c r="J294" s="13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  <c r="AJ294" s="14"/>
      <c r="AK294" s="14"/>
      <c r="AL294" s="14"/>
      <c r="AM294" s="14"/>
      <c r="AN294" s="14"/>
      <c r="AO294" s="14"/>
      <c r="AP294" s="14"/>
      <c r="AQ294" s="14"/>
      <c r="AR294" s="14"/>
      <c r="AS294" s="14"/>
      <c r="AT294" s="14"/>
      <c r="AU294" s="14"/>
      <c r="AV294" s="14"/>
      <c r="AW294" s="14"/>
      <c r="AX294" s="14"/>
      <c r="AY294" s="14"/>
      <c r="AZ294" s="14"/>
      <c r="BA294" s="14"/>
      <c r="BB294" s="14"/>
      <c r="BC294" s="14"/>
      <c r="BD294" s="14"/>
      <c r="BE294" s="14"/>
      <c r="BF294" s="14"/>
      <c r="BG294" s="14"/>
      <c r="BH294" s="14"/>
      <c r="BI294" s="14"/>
      <c r="BJ294" s="14"/>
      <c r="BK294" s="14"/>
      <c r="BL294" s="14"/>
      <c r="BM294" s="14"/>
      <c r="BN294" s="14"/>
      <c r="BO294" s="14"/>
      <c r="BP294" s="14"/>
      <c r="BQ294" s="14"/>
      <c r="BR294" s="14"/>
      <c r="BS294" s="14"/>
      <c r="BT294" s="14"/>
      <c r="BU294" s="14"/>
      <c r="BV294" s="14"/>
      <c r="BW294" s="14"/>
      <c r="BX294" s="14"/>
      <c r="BY294" s="14"/>
      <c r="BZ294" s="14"/>
      <c r="CA294" s="14"/>
      <c r="CB294" s="14"/>
      <c r="CC294" s="14"/>
      <c r="CD294" s="14"/>
    </row>
    <row r="295" spans="1:82" ht="15.75" customHeight="1">
      <c r="A295" s="10"/>
      <c r="B295" s="11"/>
      <c r="C295" s="11"/>
      <c r="D295" s="11"/>
      <c r="E295" s="12"/>
      <c r="F295" s="12"/>
      <c r="G295" s="12"/>
      <c r="H295" s="12"/>
      <c r="I295" s="12"/>
      <c r="J295" s="13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  <c r="AK295" s="14"/>
      <c r="AL295" s="14"/>
      <c r="AM295" s="14"/>
      <c r="AN295" s="14"/>
      <c r="AO295" s="14"/>
      <c r="AP295" s="14"/>
      <c r="AQ295" s="14"/>
      <c r="AR295" s="14"/>
      <c r="AS295" s="14"/>
      <c r="AT295" s="14"/>
      <c r="AU295" s="14"/>
      <c r="AV295" s="14"/>
      <c r="AW295" s="14"/>
      <c r="AX295" s="14"/>
      <c r="AY295" s="14"/>
      <c r="AZ295" s="14"/>
      <c r="BA295" s="14"/>
      <c r="BB295" s="14"/>
      <c r="BC295" s="14"/>
      <c r="BD295" s="14"/>
      <c r="BE295" s="14"/>
      <c r="BF295" s="14"/>
      <c r="BG295" s="14"/>
      <c r="BH295" s="14"/>
      <c r="BI295" s="14"/>
      <c r="BJ295" s="14"/>
      <c r="BK295" s="14"/>
      <c r="BL295" s="14"/>
      <c r="BM295" s="14"/>
      <c r="BN295" s="14"/>
      <c r="BO295" s="14"/>
      <c r="BP295" s="14"/>
      <c r="BQ295" s="14"/>
      <c r="BR295" s="14"/>
      <c r="BS295" s="14"/>
      <c r="BT295" s="14"/>
      <c r="BU295" s="14"/>
      <c r="BV295" s="14"/>
      <c r="BW295" s="14"/>
      <c r="BX295" s="14"/>
      <c r="BY295" s="14"/>
      <c r="BZ295" s="14"/>
      <c r="CA295" s="14"/>
      <c r="CB295" s="14"/>
      <c r="CC295" s="14"/>
      <c r="CD295" s="14"/>
    </row>
    <row r="296" spans="1:82" ht="15.75" customHeight="1">
      <c r="A296" s="10"/>
      <c r="B296" s="11"/>
      <c r="C296" s="11"/>
      <c r="D296" s="11"/>
      <c r="E296" s="12"/>
      <c r="F296" s="12"/>
      <c r="G296" s="12"/>
      <c r="H296" s="12"/>
      <c r="I296" s="12"/>
      <c r="J296" s="13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  <c r="AJ296" s="14"/>
      <c r="AK296" s="14"/>
      <c r="AL296" s="14"/>
      <c r="AM296" s="14"/>
      <c r="AN296" s="14"/>
      <c r="AO296" s="14"/>
      <c r="AP296" s="14"/>
      <c r="AQ296" s="14"/>
      <c r="AR296" s="14"/>
      <c r="AS296" s="14"/>
      <c r="AT296" s="14"/>
      <c r="AU296" s="14"/>
      <c r="AV296" s="14"/>
      <c r="AW296" s="14"/>
      <c r="AX296" s="14"/>
      <c r="AY296" s="14"/>
      <c r="AZ296" s="14"/>
      <c r="BA296" s="14"/>
      <c r="BB296" s="14"/>
      <c r="BC296" s="14"/>
      <c r="BD296" s="14"/>
      <c r="BE296" s="14"/>
      <c r="BF296" s="14"/>
      <c r="BG296" s="14"/>
      <c r="BH296" s="14"/>
      <c r="BI296" s="14"/>
      <c r="BJ296" s="14"/>
      <c r="BK296" s="14"/>
      <c r="BL296" s="14"/>
      <c r="BM296" s="14"/>
      <c r="BN296" s="14"/>
      <c r="BO296" s="14"/>
      <c r="BP296" s="14"/>
      <c r="BQ296" s="14"/>
      <c r="BR296" s="14"/>
      <c r="BS296" s="14"/>
      <c r="BT296" s="14"/>
      <c r="BU296" s="14"/>
      <c r="BV296" s="14"/>
      <c r="BW296" s="14"/>
      <c r="BX296" s="14"/>
      <c r="BY296" s="14"/>
      <c r="BZ296" s="14"/>
      <c r="CA296" s="14"/>
      <c r="CB296" s="14"/>
      <c r="CC296" s="14"/>
      <c r="CD296" s="14"/>
    </row>
    <row r="297" spans="1:82" ht="15.75" customHeight="1">
      <c r="A297" s="10"/>
      <c r="B297" s="11"/>
      <c r="C297" s="11"/>
      <c r="D297" s="11"/>
      <c r="E297" s="12"/>
      <c r="F297" s="12"/>
      <c r="G297" s="12"/>
      <c r="H297" s="12"/>
      <c r="I297" s="12"/>
      <c r="J297" s="13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  <c r="AK297" s="14"/>
      <c r="AL297" s="14"/>
      <c r="AM297" s="14"/>
      <c r="AN297" s="14"/>
      <c r="AO297" s="14"/>
      <c r="AP297" s="14"/>
      <c r="AQ297" s="14"/>
      <c r="AR297" s="14"/>
      <c r="AS297" s="14"/>
      <c r="AT297" s="14"/>
      <c r="AU297" s="14"/>
      <c r="AV297" s="14"/>
      <c r="AW297" s="14"/>
      <c r="AX297" s="14"/>
      <c r="AY297" s="14"/>
      <c r="AZ297" s="14"/>
      <c r="BA297" s="14"/>
      <c r="BB297" s="14"/>
      <c r="BC297" s="14"/>
      <c r="BD297" s="14"/>
      <c r="BE297" s="14"/>
      <c r="BF297" s="14"/>
      <c r="BG297" s="14"/>
      <c r="BH297" s="14"/>
      <c r="BI297" s="14"/>
      <c r="BJ297" s="14"/>
      <c r="BK297" s="14"/>
      <c r="BL297" s="14"/>
      <c r="BM297" s="14"/>
      <c r="BN297" s="14"/>
      <c r="BO297" s="14"/>
      <c r="BP297" s="14"/>
      <c r="BQ297" s="14"/>
      <c r="BR297" s="14"/>
      <c r="BS297" s="14"/>
      <c r="BT297" s="14"/>
      <c r="BU297" s="14"/>
      <c r="BV297" s="14"/>
      <c r="BW297" s="14"/>
      <c r="BX297" s="14"/>
      <c r="BY297" s="14"/>
      <c r="BZ297" s="14"/>
      <c r="CA297" s="14"/>
      <c r="CB297" s="14"/>
      <c r="CC297" s="14"/>
      <c r="CD297" s="14"/>
    </row>
    <row r="298" spans="1:82" ht="15.75" customHeight="1">
      <c r="A298" s="10"/>
      <c r="B298" s="11"/>
      <c r="C298" s="11"/>
      <c r="D298" s="11"/>
      <c r="E298" s="12"/>
      <c r="F298" s="12"/>
      <c r="G298" s="12"/>
      <c r="H298" s="12"/>
      <c r="I298" s="12"/>
      <c r="J298" s="13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  <c r="AJ298" s="14"/>
      <c r="AK298" s="14"/>
      <c r="AL298" s="14"/>
      <c r="AM298" s="14"/>
      <c r="AN298" s="14"/>
      <c r="AO298" s="14"/>
      <c r="AP298" s="14"/>
      <c r="AQ298" s="14"/>
      <c r="AR298" s="14"/>
      <c r="AS298" s="14"/>
      <c r="AT298" s="14"/>
      <c r="AU298" s="14"/>
      <c r="AV298" s="14"/>
      <c r="AW298" s="14"/>
      <c r="AX298" s="14"/>
      <c r="AY298" s="14"/>
      <c r="AZ298" s="14"/>
      <c r="BA298" s="14"/>
      <c r="BB298" s="14"/>
      <c r="BC298" s="14"/>
      <c r="BD298" s="14"/>
      <c r="BE298" s="14"/>
      <c r="BF298" s="14"/>
      <c r="BG298" s="14"/>
      <c r="BH298" s="14"/>
      <c r="BI298" s="14"/>
      <c r="BJ298" s="14"/>
      <c r="BK298" s="14"/>
      <c r="BL298" s="14"/>
      <c r="BM298" s="14"/>
      <c r="BN298" s="14"/>
      <c r="BO298" s="14"/>
      <c r="BP298" s="14"/>
      <c r="BQ298" s="14"/>
      <c r="BR298" s="14"/>
      <c r="BS298" s="14"/>
      <c r="BT298" s="14"/>
      <c r="BU298" s="14"/>
      <c r="BV298" s="14"/>
      <c r="BW298" s="14"/>
      <c r="BX298" s="14"/>
      <c r="BY298" s="14"/>
      <c r="BZ298" s="14"/>
      <c r="CA298" s="14"/>
      <c r="CB298" s="14"/>
      <c r="CC298" s="14"/>
      <c r="CD298" s="14"/>
    </row>
    <row r="299" spans="1:82" ht="15.75" customHeight="1">
      <c r="A299" s="10"/>
      <c r="B299" s="11"/>
      <c r="C299" s="11"/>
      <c r="D299" s="11"/>
      <c r="E299" s="12"/>
      <c r="F299" s="12"/>
      <c r="G299" s="12"/>
      <c r="H299" s="12"/>
      <c r="I299" s="12"/>
      <c r="J299" s="13"/>
      <c r="L299" s="14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  <c r="AA299" s="14"/>
      <c r="AB299" s="14"/>
      <c r="AC299" s="14"/>
      <c r="AD299" s="14"/>
      <c r="AE299" s="14"/>
      <c r="AF299" s="14"/>
      <c r="AG299" s="14"/>
      <c r="AH299" s="14"/>
      <c r="AI299" s="14"/>
      <c r="AJ299" s="14"/>
      <c r="AK299" s="14"/>
      <c r="AL299" s="14"/>
      <c r="AM299" s="14"/>
      <c r="AN299" s="14"/>
      <c r="AO299" s="14"/>
      <c r="AP299" s="14"/>
      <c r="AQ299" s="14"/>
      <c r="AR299" s="14"/>
      <c r="AS299" s="14"/>
      <c r="AT299" s="14"/>
      <c r="AU299" s="14"/>
      <c r="AV299" s="14"/>
      <c r="AW299" s="14"/>
      <c r="AX299" s="14"/>
      <c r="AY299" s="14"/>
      <c r="AZ299" s="14"/>
      <c r="BA299" s="14"/>
      <c r="BB299" s="14"/>
      <c r="BC299" s="14"/>
      <c r="BD299" s="14"/>
      <c r="BE299" s="14"/>
      <c r="BF299" s="14"/>
      <c r="BG299" s="14"/>
      <c r="BH299" s="14"/>
      <c r="BI299" s="14"/>
      <c r="BJ299" s="14"/>
      <c r="BK299" s="14"/>
      <c r="BL299" s="14"/>
      <c r="BM299" s="14"/>
      <c r="BN299" s="14"/>
      <c r="BO299" s="14"/>
      <c r="BP299" s="14"/>
      <c r="BQ299" s="14"/>
      <c r="BR299" s="14"/>
      <c r="BS299" s="14"/>
      <c r="BT299" s="14"/>
      <c r="BU299" s="14"/>
      <c r="BV299" s="14"/>
      <c r="BW299" s="14"/>
      <c r="BX299" s="14"/>
      <c r="BY299" s="14"/>
      <c r="BZ299" s="14"/>
      <c r="CA299" s="14"/>
      <c r="CB299" s="14"/>
      <c r="CC299" s="14"/>
      <c r="CD299" s="14"/>
    </row>
    <row r="300" spans="1:82" ht="15.75" customHeight="1">
      <c r="A300" s="10"/>
      <c r="B300" s="11"/>
      <c r="C300" s="11"/>
      <c r="D300" s="11"/>
      <c r="E300" s="12"/>
      <c r="F300" s="12"/>
      <c r="G300" s="12"/>
      <c r="H300" s="12"/>
      <c r="I300" s="12"/>
      <c r="J300" s="13"/>
      <c r="L300" s="14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  <c r="AA300" s="14"/>
      <c r="AB300" s="14"/>
      <c r="AC300" s="14"/>
      <c r="AD300" s="14"/>
      <c r="AE300" s="14"/>
      <c r="AF300" s="14"/>
      <c r="AG300" s="14"/>
      <c r="AH300" s="14"/>
      <c r="AI300" s="14"/>
      <c r="AJ300" s="14"/>
      <c r="AK300" s="14"/>
      <c r="AL300" s="14"/>
      <c r="AM300" s="14"/>
      <c r="AN300" s="14"/>
      <c r="AO300" s="14"/>
      <c r="AP300" s="14"/>
      <c r="AQ300" s="14"/>
      <c r="AR300" s="14"/>
      <c r="AS300" s="14"/>
      <c r="AT300" s="14"/>
      <c r="AU300" s="14"/>
      <c r="AV300" s="14"/>
      <c r="AW300" s="14"/>
      <c r="AX300" s="14"/>
      <c r="AY300" s="14"/>
      <c r="AZ300" s="14"/>
      <c r="BA300" s="14"/>
      <c r="BB300" s="14"/>
      <c r="BC300" s="14"/>
      <c r="BD300" s="14"/>
      <c r="BE300" s="14"/>
      <c r="BF300" s="14"/>
      <c r="BG300" s="14"/>
      <c r="BH300" s="14"/>
      <c r="BI300" s="14"/>
      <c r="BJ300" s="14"/>
      <c r="BK300" s="14"/>
      <c r="BL300" s="14"/>
      <c r="BM300" s="14"/>
      <c r="BN300" s="14"/>
      <c r="BO300" s="14"/>
      <c r="BP300" s="14"/>
      <c r="BQ300" s="14"/>
      <c r="BR300" s="14"/>
      <c r="BS300" s="14"/>
      <c r="BT300" s="14"/>
      <c r="BU300" s="14"/>
      <c r="BV300" s="14"/>
      <c r="BW300" s="14"/>
      <c r="BX300" s="14"/>
      <c r="BY300" s="14"/>
      <c r="BZ300" s="14"/>
      <c r="CA300" s="14"/>
      <c r="CB300" s="14"/>
      <c r="CC300" s="14"/>
      <c r="CD300" s="14"/>
    </row>
    <row r="301" spans="1:82" ht="15.75" customHeight="1">
      <c r="A301" s="10"/>
      <c r="B301" s="11"/>
      <c r="C301" s="11"/>
      <c r="D301" s="11"/>
      <c r="E301" s="12"/>
      <c r="F301" s="12"/>
      <c r="G301" s="12"/>
      <c r="H301" s="12"/>
      <c r="I301" s="12"/>
      <c r="J301" s="13"/>
      <c r="L301" s="14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  <c r="AA301" s="14"/>
      <c r="AB301" s="14"/>
      <c r="AC301" s="14"/>
      <c r="AD301" s="14"/>
      <c r="AE301" s="14"/>
      <c r="AF301" s="14"/>
      <c r="AG301" s="14"/>
      <c r="AH301" s="14"/>
      <c r="AI301" s="14"/>
      <c r="AJ301" s="14"/>
      <c r="AK301" s="14"/>
      <c r="AL301" s="14"/>
      <c r="AM301" s="14"/>
      <c r="AN301" s="14"/>
      <c r="AO301" s="14"/>
      <c r="AP301" s="14"/>
      <c r="AQ301" s="14"/>
      <c r="AR301" s="14"/>
      <c r="AS301" s="14"/>
      <c r="AT301" s="14"/>
      <c r="AU301" s="14"/>
      <c r="AV301" s="14"/>
      <c r="AW301" s="14"/>
      <c r="AX301" s="14"/>
      <c r="AY301" s="14"/>
      <c r="AZ301" s="14"/>
      <c r="BA301" s="14"/>
      <c r="BB301" s="14"/>
      <c r="BC301" s="14"/>
      <c r="BD301" s="14"/>
      <c r="BE301" s="14"/>
      <c r="BF301" s="14"/>
      <c r="BG301" s="14"/>
      <c r="BH301" s="14"/>
      <c r="BI301" s="14"/>
      <c r="BJ301" s="14"/>
      <c r="BK301" s="14"/>
      <c r="BL301" s="14"/>
      <c r="BM301" s="14"/>
      <c r="BN301" s="14"/>
      <c r="BO301" s="14"/>
      <c r="BP301" s="14"/>
      <c r="BQ301" s="14"/>
      <c r="BR301" s="14"/>
      <c r="BS301" s="14"/>
      <c r="BT301" s="14"/>
      <c r="BU301" s="14"/>
      <c r="BV301" s="14"/>
      <c r="BW301" s="14"/>
      <c r="BX301" s="14"/>
      <c r="BY301" s="14"/>
      <c r="BZ301" s="14"/>
      <c r="CA301" s="14"/>
      <c r="CB301" s="14"/>
      <c r="CC301" s="14"/>
      <c r="CD301" s="14"/>
    </row>
    <row r="302" spans="1:82" ht="15.75" customHeight="1">
      <c r="A302" s="10"/>
      <c r="B302" s="11"/>
      <c r="C302" s="11"/>
      <c r="D302" s="11"/>
      <c r="E302" s="12"/>
      <c r="F302" s="12"/>
      <c r="G302" s="12"/>
      <c r="H302" s="12"/>
      <c r="I302" s="12"/>
      <c r="J302" s="13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  <c r="AA302" s="14"/>
      <c r="AB302" s="14"/>
      <c r="AC302" s="14"/>
      <c r="AD302" s="14"/>
      <c r="AE302" s="14"/>
      <c r="AF302" s="14"/>
      <c r="AG302" s="14"/>
      <c r="AH302" s="14"/>
      <c r="AI302" s="14"/>
      <c r="AJ302" s="14"/>
      <c r="AK302" s="14"/>
      <c r="AL302" s="14"/>
      <c r="AM302" s="14"/>
      <c r="AN302" s="14"/>
      <c r="AO302" s="14"/>
      <c r="AP302" s="14"/>
      <c r="AQ302" s="14"/>
      <c r="AR302" s="14"/>
      <c r="AS302" s="14"/>
      <c r="AT302" s="14"/>
      <c r="AU302" s="14"/>
      <c r="AV302" s="14"/>
      <c r="AW302" s="14"/>
      <c r="AX302" s="14"/>
      <c r="AY302" s="14"/>
      <c r="AZ302" s="14"/>
      <c r="BA302" s="14"/>
      <c r="BB302" s="14"/>
      <c r="BC302" s="14"/>
      <c r="BD302" s="14"/>
      <c r="BE302" s="14"/>
      <c r="BF302" s="14"/>
      <c r="BG302" s="14"/>
      <c r="BH302" s="14"/>
      <c r="BI302" s="14"/>
      <c r="BJ302" s="14"/>
      <c r="BK302" s="14"/>
      <c r="BL302" s="14"/>
      <c r="BM302" s="14"/>
      <c r="BN302" s="14"/>
      <c r="BO302" s="14"/>
      <c r="BP302" s="14"/>
      <c r="BQ302" s="14"/>
      <c r="BR302" s="14"/>
      <c r="BS302" s="14"/>
      <c r="BT302" s="14"/>
      <c r="BU302" s="14"/>
      <c r="BV302" s="14"/>
      <c r="BW302" s="14"/>
      <c r="BX302" s="14"/>
      <c r="BY302" s="14"/>
      <c r="BZ302" s="14"/>
      <c r="CA302" s="14"/>
      <c r="CB302" s="14"/>
      <c r="CC302" s="14"/>
      <c r="CD302" s="14"/>
    </row>
    <row r="303" spans="1:82" ht="15.75" customHeight="1">
      <c r="A303" s="10"/>
      <c r="B303" s="11"/>
      <c r="C303" s="11"/>
      <c r="D303" s="11"/>
      <c r="E303" s="12"/>
      <c r="F303" s="12"/>
      <c r="G303" s="12"/>
      <c r="H303" s="12"/>
      <c r="I303" s="12"/>
      <c r="J303" s="13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  <c r="AH303" s="14"/>
      <c r="AI303" s="14"/>
      <c r="AJ303" s="14"/>
      <c r="AK303" s="14"/>
      <c r="AL303" s="14"/>
      <c r="AM303" s="14"/>
      <c r="AN303" s="14"/>
      <c r="AO303" s="14"/>
      <c r="AP303" s="14"/>
      <c r="AQ303" s="14"/>
      <c r="AR303" s="14"/>
      <c r="AS303" s="14"/>
      <c r="AT303" s="14"/>
      <c r="AU303" s="14"/>
      <c r="AV303" s="14"/>
      <c r="AW303" s="14"/>
      <c r="AX303" s="14"/>
      <c r="AY303" s="14"/>
      <c r="AZ303" s="14"/>
      <c r="BA303" s="14"/>
      <c r="BB303" s="14"/>
      <c r="BC303" s="14"/>
      <c r="BD303" s="14"/>
      <c r="BE303" s="14"/>
      <c r="BF303" s="14"/>
      <c r="BG303" s="14"/>
      <c r="BH303" s="14"/>
      <c r="BI303" s="14"/>
      <c r="BJ303" s="14"/>
      <c r="BK303" s="14"/>
      <c r="BL303" s="14"/>
      <c r="BM303" s="14"/>
      <c r="BN303" s="14"/>
      <c r="BO303" s="14"/>
      <c r="BP303" s="14"/>
      <c r="BQ303" s="14"/>
      <c r="BR303" s="14"/>
      <c r="BS303" s="14"/>
      <c r="BT303" s="14"/>
      <c r="BU303" s="14"/>
      <c r="BV303" s="14"/>
      <c r="BW303" s="14"/>
      <c r="BX303" s="14"/>
      <c r="BY303" s="14"/>
      <c r="BZ303" s="14"/>
      <c r="CA303" s="14"/>
      <c r="CB303" s="14"/>
      <c r="CC303" s="14"/>
      <c r="CD303" s="14"/>
    </row>
    <row r="304" spans="1:82" ht="15.75" customHeight="1">
      <c r="A304" s="10"/>
      <c r="B304" s="11"/>
      <c r="C304" s="11"/>
      <c r="D304" s="11"/>
      <c r="E304" s="12"/>
      <c r="F304" s="12"/>
      <c r="G304" s="12"/>
      <c r="H304" s="12"/>
      <c r="I304" s="12"/>
      <c r="J304" s="13"/>
      <c r="L304" s="14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  <c r="AH304" s="14"/>
      <c r="AI304" s="14"/>
      <c r="AJ304" s="14"/>
      <c r="AK304" s="14"/>
      <c r="AL304" s="14"/>
      <c r="AM304" s="14"/>
      <c r="AN304" s="14"/>
      <c r="AO304" s="14"/>
      <c r="AP304" s="14"/>
      <c r="AQ304" s="14"/>
      <c r="AR304" s="14"/>
      <c r="AS304" s="14"/>
      <c r="AT304" s="14"/>
      <c r="AU304" s="14"/>
      <c r="AV304" s="14"/>
      <c r="AW304" s="14"/>
      <c r="AX304" s="14"/>
      <c r="AY304" s="14"/>
      <c r="AZ304" s="14"/>
      <c r="BA304" s="14"/>
      <c r="BB304" s="14"/>
      <c r="BC304" s="14"/>
      <c r="BD304" s="14"/>
      <c r="BE304" s="14"/>
      <c r="BF304" s="14"/>
      <c r="BG304" s="14"/>
      <c r="BH304" s="14"/>
      <c r="BI304" s="14"/>
      <c r="BJ304" s="14"/>
      <c r="BK304" s="14"/>
      <c r="BL304" s="14"/>
      <c r="BM304" s="14"/>
      <c r="BN304" s="14"/>
      <c r="BO304" s="14"/>
      <c r="BP304" s="14"/>
      <c r="BQ304" s="14"/>
      <c r="BR304" s="14"/>
      <c r="BS304" s="14"/>
      <c r="BT304" s="14"/>
      <c r="BU304" s="14"/>
      <c r="BV304" s="14"/>
      <c r="BW304" s="14"/>
      <c r="BX304" s="14"/>
      <c r="BY304" s="14"/>
      <c r="BZ304" s="14"/>
      <c r="CA304" s="14"/>
      <c r="CB304" s="14"/>
      <c r="CC304" s="14"/>
      <c r="CD304" s="14"/>
    </row>
    <row r="305" spans="1:82" ht="15.75" customHeight="1">
      <c r="A305" s="10"/>
      <c r="B305" s="11"/>
      <c r="C305" s="11"/>
      <c r="D305" s="11"/>
      <c r="E305" s="12"/>
      <c r="F305" s="12"/>
      <c r="G305" s="12"/>
      <c r="H305" s="12"/>
      <c r="I305" s="12"/>
      <c r="J305" s="13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  <c r="AH305" s="14"/>
      <c r="AI305" s="14"/>
      <c r="AJ305" s="14"/>
      <c r="AK305" s="14"/>
      <c r="AL305" s="14"/>
      <c r="AM305" s="14"/>
      <c r="AN305" s="14"/>
      <c r="AO305" s="14"/>
      <c r="AP305" s="14"/>
      <c r="AQ305" s="14"/>
      <c r="AR305" s="14"/>
      <c r="AS305" s="14"/>
      <c r="AT305" s="14"/>
      <c r="AU305" s="14"/>
      <c r="AV305" s="14"/>
      <c r="AW305" s="14"/>
      <c r="AX305" s="14"/>
      <c r="AY305" s="14"/>
      <c r="AZ305" s="14"/>
      <c r="BA305" s="14"/>
      <c r="BB305" s="14"/>
      <c r="BC305" s="14"/>
      <c r="BD305" s="14"/>
      <c r="BE305" s="14"/>
      <c r="BF305" s="14"/>
      <c r="BG305" s="14"/>
      <c r="BH305" s="14"/>
      <c r="BI305" s="14"/>
      <c r="BJ305" s="14"/>
      <c r="BK305" s="14"/>
      <c r="BL305" s="14"/>
      <c r="BM305" s="14"/>
      <c r="BN305" s="14"/>
      <c r="BO305" s="14"/>
      <c r="BP305" s="14"/>
      <c r="BQ305" s="14"/>
      <c r="BR305" s="14"/>
      <c r="BS305" s="14"/>
      <c r="BT305" s="14"/>
      <c r="BU305" s="14"/>
      <c r="BV305" s="14"/>
      <c r="BW305" s="14"/>
      <c r="BX305" s="14"/>
      <c r="BY305" s="14"/>
      <c r="BZ305" s="14"/>
      <c r="CA305" s="14"/>
      <c r="CB305" s="14"/>
      <c r="CC305" s="14"/>
      <c r="CD305" s="14"/>
    </row>
    <row r="306" spans="1:82" ht="15.75" customHeight="1">
      <c r="A306" s="10"/>
      <c r="B306" s="11"/>
      <c r="C306" s="11"/>
      <c r="D306" s="11"/>
      <c r="E306" s="12"/>
      <c r="F306" s="12"/>
      <c r="G306" s="12"/>
      <c r="H306" s="12"/>
      <c r="I306" s="12"/>
      <c r="J306" s="13"/>
      <c r="L306" s="14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  <c r="AH306" s="14"/>
      <c r="AI306" s="14"/>
      <c r="AJ306" s="14"/>
      <c r="AK306" s="14"/>
      <c r="AL306" s="14"/>
      <c r="AM306" s="14"/>
      <c r="AN306" s="14"/>
      <c r="AO306" s="14"/>
      <c r="AP306" s="14"/>
      <c r="AQ306" s="14"/>
      <c r="AR306" s="14"/>
      <c r="AS306" s="14"/>
      <c r="AT306" s="14"/>
      <c r="AU306" s="14"/>
      <c r="AV306" s="14"/>
      <c r="AW306" s="14"/>
      <c r="AX306" s="14"/>
      <c r="AY306" s="14"/>
      <c r="AZ306" s="14"/>
      <c r="BA306" s="14"/>
      <c r="BB306" s="14"/>
      <c r="BC306" s="14"/>
      <c r="BD306" s="14"/>
      <c r="BE306" s="14"/>
      <c r="BF306" s="14"/>
      <c r="BG306" s="14"/>
      <c r="BH306" s="14"/>
      <c r="BI306" s="14"/>
      <c r="BJ306" s="14"/>
      <c r="BK306" s="14"/>
      <c r="BL306" s="14"/>
      <c r="BM306" s="14"/>
      <c r="BN306" s="14"/>
      <c r="BO306" s="14"/>
      <c r="BP306" s="14"/>
      <c r="BQ306" s="14"/>
      <c r="BR306" s="14"/>
      <c r="BS306" s="14"/>
      <c r="BT306" s="14"/>
      <c r="BU306" s="14"/>
      <c r="BV306" s="14"/>
      <c r="BW306" s="14"/>
      <c r="BX306" s="14"/>
      <c r="BY306" s="14"/>
      <c r="BZ306" s="14"/>
      <c r="CA306" s="14"/>
      <c r="CB306" s="14"/>
      <c r="CC306" s="14"/>
      <c r="CD306" s="14"/>
    </row>
    <row r="307" spans="1:82" ht="15.75" customHeight="1" thickBot="1">
      <c r="A307" s="10"/>
      <c r="B307" s="11"/>
      <c r="C307" s="11"/>
      <c r="D307" s="11"/>
      <c r="E307" s="12"/>
      <c r="F307" s="12"/>
      <c r="G307" s="12"/>
      <c r="H307" s="12"/>
      <c r="I307" s="12"/>
      <c r="J307" s="13"/>
      <c r="L307" s="14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  <c r="AH307" s="14"/>
      <c r="AI307" s="14"/>
      <c r="AJ307" s="14"/>
      <c r="AK307" s="14"/>
      <c r="AL307" s="14"/>
      <c r="AM307" s="14"/>
      <c r="AN307" s="14"/>
      <c r="AO307" s="14"/>
      <c r="AP307" s="14"/>
      <c r="AQ307" s="14"/>
      <c r="AR307" s="14"/>
      <c r="AS307" s="14"/>
      <c r="AT307" s="14"/>
      <c r="AU307" s="14"/>
      <c r="AV307" s="14"/>
      <c r="AW307" s="14"/>
      <c r="AX307" s="14"/>
      <c r="AY307" s="14"/>
      <c r="AZ307" s="14"/>
      <c r="BA307" s="14"/>
      <c r="BB307" s="14"/>
      <c r="BC307" s="14"/>
      <c r="BD307" s="14"/>
      <c r="BE307" s="14"/>
      <c r="BF307" s="14"/>
      <c r="BG307" s="14"/>
      <c r="BH307" s="14"/>
      <c r="BI307" s="14"/>
      <c r="BJ307" s="14"/>
      <c r="BK307" s="14"/>
      <c r="BL307" s="14"/>
      <c r="BM307" s="14"/>
      <c r="BN307" s="14"/>
      <c r="BO307" s="14"/>
      <c r="BP307" s="14"/>
      <c r="BQ307" s="14"/>
      <c r="BR307" s="14"/>
      <c r="BS307" s="14"/>
      <c r="BT307" s="14"/>
      <c r="BU307" s="14"/>
      <c r="BV307" s="14"/>
      <c r="BW307" s="14"/>
      <c r="BX307" s="14"/>
      <c r="BY307" s="14"/>
      <c r="BZ307" s="14"/>
      <c r="CA307" s="14"/>
      <c r="CB307" s="14"/>
      <c r="CC307" s="14"/>
      <c r="CD307" s="14"/>
    </row>
    <row r="308" spans="1:82" ht="15.75" customHeight="1" thickBot="1">
      <c r="A308" s="10"/>
      <c r="B308" s="11" t="s">
        <v>12</v>
      </c>
      <c r="C308" s="11"/>
      <c r="D308" s="11"/>
      <c r="E308" s="12"/>
      <c r="F308" s="12"/>
      <c r="G308" s="17"/>
      <c r="H308" s="17"/>
      <c r="I308" s="17"/>
      <c r="J308" s="13"/>
      <c r="K308" s="18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  <c r="AS308" s="26"/>
      <c r="AT308" s="26"/>
      <c r="AU308" s="26"/>
      <c r="AV308" s="26"/>
      <c r="AW308" s="26"/>
      <c r="AX308" s="26"/>
      <c r="AY308" s="26"/>
      <c r="AZ308" s="26"/>
      <c r="BA308" s="26"/>
      <c r="BB308" s="26"/>
      <c r="BC308" s="26"/>
      <c r="BD308" s="26"/>
      <c r="BE308" s="26"/>
      <c r="BF308" s="26"/>
      <c r="BG308" s="26"/>
      <c r="BH308" s="26"/>
      <c r="BI308" s="26"/>
      <c r="BJ308" s="26"/>
      <c r="BK308" s="26"/>
      <c r="BL308" s="26"/>
      <c r="BM308" s="26"/>
      <c r="BN308" s="26"/>
      <c r="BO308" s="26"/>
      <c r="BP308" s="26"/>
      <c r="BQ308" s="26"/>
      <c r="BR308" s="26"/>
      <c r="BS308" s="26"/>
      <c r="BT308" s="26"/>
      <c r="BU308" s="26"/>
      <c r="BV308" s="26"/>
      <c r="BW308" s="26"/>
      <c r="BX308" s="26"/>
      <c r="BY308" s="26"/>
      <c r="BZ308" s="26"/>
      <c r="CA308" s="26"/>
      <c r="CB308" s="26"/>
      <c r="CC308" s="26"/>
      <c r="CD308" s="26"/>
    </row>
    <row r="309" spans="1:82" ht="15.75" customHeight="1">
      <c r="A309" s="10"/>
      <c r="B309" s="11" t="s">
        <v>14</v>
      </c>
      <c r="C309" s="11"/>
      <c r="D309" s="11"/>
      <c r="E309" s="12"/>
      <c r="F309" s="12"/>
      <c r="G309" s="12"/>
      <c r="H309" s="12"/>
      <c r="I309" s="12"/>
      <c r="J309" s="41"/>
      <c r="L309" s="14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  <c r="AH309" s="14"/>
      <c r="AI309" s="14"/>
      <c r="AJ309" s="14"/>
      <c r="AK309" s="14"/>
      <c r="AL309" s="14"/>
      <c r="AM309" s="14"/>
      <c r="AN309" s="14"/>
      <c r="AO309" s="14"/>
      <c r="AP309" s="14"/>
      <c r="AQ309" s="14"/>
      <c r="AR309" s="14"/>
      <c r="AS309" s="14"/>
      <c r="AT309" s="14"/>
      <c r="AU309" s="14"/>
      <c r="AV309" s="14"/>
      <c r="AW309" s="14"/>
      <c r="AX309" s="14"/>
      <c r="AY309" s="14"/>
      <c r="AZ309" s="14"/>
      <c r="BA309" s="14"/>
      <c r="BB309" s="14"/>
      <c r="BC309" s="14"/>
      <c r="BD309" s="14"/>
      <c r="BE309" s="14"/>
      <c r="BF309" s="14"/>
      <c r="BG309" s="14"/>
      <c r="BH309" s="14"/>
      <c r="BI309" s="14"/>
      <c r="BJ309" s="14"/>
      <c r="BK309" s="14"/>
      <c r="BL309" s="14"/>
      <c r="BM309" s="14"/>
      <c r="BN309" s="14"/>
      <c r="BO309" s="14"/>
      <c r="BP309" s="14"/>
      <c r="BQ309" s="14"/>
      <c r="BR309" s="14"/>
      <c r="BS309" s="14"/>
      <c r="BT309" s="14"/>
      <c r="BU309" s="14"/>
      <c r="BV309" s="14"/>
      <c r="BW309" s="14"/>
      <c r="BX309" s="14"/>
      <c r="BY309" s="14"/>
      <c r="BZ309" s="14"/>
      <c r="CA309" s="14"/>
      <c r="CB309" s="14"/>
      <c r="CC309" s="14"/>
      <c r="CD309" s="14"/>
    </row>
    <row r="310" spans="1:82" ht="15.75" customHeight="1">
      <c r="A310" s="10"/>
      <c r="B310" s="11"/>
      <c r="C310" s="11"/>
      <c r="D310" s="11"/>
      <c r="E310" s="12"/>
      <c r="F310" s="12"/>
      <c r="G310" s="12"/>
      <c r="H310" s="12"/>
      <c r="I310" s="12"/>
      <c r="J310" s="41"/>
      <c r="L310" s="14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  <c r="AH310" s="14"/>
      <c r="AI310" s="14"/>
      <c r="AJ310" s="14"/>
      <c r="AK310" s="14"/>
      <c r="AL310" s="14"/>
      <c r="AM310" s="14"/>
      <c r="AN310" s="14"/>
      <c r="AO310" s="14"/>
      <c r="AP310" s="14"/>
      <c r="AQ310" s="14"/>
      <c r="AR310" s="14"/>
      <c r="AS310" s="14"/>
      <c r="AT310" s="14"/>
      <c r="AU310" s="14"/>
      <c r="AV310" s="14"/>
      <c r="AW310" s="14"/>
      <c r="AX310" s="14"/>
      <c r="AY310" s="14"/>
      <c r="AZ310" s="14"/>
      <c r="BA310" s="14"/>
      <c r="BB310" s="14"/>
      <c r="BC310" s="14"/>
      <c r="BD310" s="14"/>
      <c r="BE310" s="14"/>
      <c r="BF310" s="14"/>
      <c r="BG310" s="14"/>
      <c r="BH310" s="14"/>
      <c r="BI310" s="14"/>
      <c r="BJ310" s="14"/>
      <c r="BK310" s="14"/>
      <c r="BL310" s="14"/>
      <c r="BM310" s="14"/>
      <c r="BN310" s="14"/>
      <c r="BO310" s="14"/>
      <c r="BP310" s="14"/>
      <c r="BQ310" s="14"/>
      <c r="BR310" s="14"/>
      <c r="BS310" s="14"/>
      <c r="BT310" s="14"/>
      <c r="BU310" s="14"/>
      <c r="BV310" s="14"/>
      <c r="BW310" s="14"/>
      <c r="BX310" s="14"/>
      <c r="BY310" s="14"/>
      <c r="BZ310" s="14"/>
      <c r="CA310" s="14"/>
      <c r="CB310" s="14"/>
      <c r="CC310" s="14"/>
      <c r="CD310" s="14"/>
    </row>
    <row r="311" spans="1:82" ht="15.75" customHeight="1">
      <c r="A311" s="10"/>
      <c r="B311" s="11"/>
      <c r="C311" s="11"/>
      <c r="D311" s="11"/>
      <c r="E311" s="12"/>
      <c r="F311" s="12"/>
      <c r="G311" s="12"/>
      <c r="H311" s="12"/>
      <c r="I311" s="12"/>
      <c r="J311" s="41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  <c r="AH311" s="14"/>
      <c r="AI311" s="14"/>
      <c r="AJ311" s="14"/>
      <c r="AK311" s="14"/>
      <c r="AL311" s="14"/>
      <c r="AM311" s="14"/>
      <c r="AN311" s="14"/>
      <c r="AO311" s="14"/>
      <c r="AP311" s="14"/>
      <c r="AQ311" s="14"/>
      <c r="AR311" s="14"/>
      <c r="AS311" s="14"/>
      <c r="AT311" s="14"/>
      <c r="AU311" s="14"/>
      <c r="AV311" s="14"/>
      <c r="AW311" s="14"/>
      <c r="AX311" s="14"/>
      <c r="AY311" s="14"/>
      <c r="AZ311" s="14"/>
      <c r="BA311" s="14"/>
      <c r="BB311" s="14"/>
      <c r="BC311" s="14"/>
      <c r="BD311" s="14"/>
      <c r="BE311" s="14"/>
      <c r="BF311" s="14"/>
      <c r="BG311" s="14"/>
      <c r="BH311" s="14"/>
      <c r="BI311" s="14"/>
      <c r="BJ311" s="14"/>
      <c r="BK311" s="14"/>
      <c r="BL311" s="14"/>
      <c r="BM311" s="14"/>
      <c r="BN311" s="14"/>
      <c r="BO311" s="14"/>
      <c r="BP311" s="14"/>
      <c r="BQ311" s="14"/>
      <c r="BR311" s="14"/>
      <c r="BS311" s="14"/>
      <c r="BT311" s="14"/>
      <c r="BU311" s="14"/>
      <c r="BV311" s="14"/>
      <c r="BW311" s="14"/>
      <c r="BX311" s="14"/>
      <c r="BY311" s="14"/>
      <c r="BZ311" s="14"/>
      <c r="CA311" s="14"/>
      <c r="CB311" s="14"/>
      <c r="CC311" s="14"/>
      <c r="CD311" s="14"/>
    </row>
    <row r="312" spans="1:82" ht="15.75" customHeight="1">
      <c r="A312" s="10"/>
      <c r="B312" s="11"/>
      <c r="C312" s="11"/>
      <c r="D312" s="11"/>
      <c r="E312" s="12"/>
      <c r="F312" s="12"/>
      <c r="G312" s="12"/>
      <c r="H312" s="12"/>
      <c r="I312" s="12"/>
      <c r="J312" s="41"/>
      <c r="L312" s="14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  <c r="AA312" s="14"/>
      <c r="AB312" s="14"/>
      <c r="AC312" s="14"/>
      <c r="AD312" s="14"/>
      <c r="AE312" s="14"/>
      <c r="AF312" s="14"/>
      <c r="AG312" s="14"/>
      <c r="AH312" s="14"/>
      <c r="AI312" s="14"/>
      <c r="AJ312" s="14"/>
      <c r="AK312" s="14"/>
      <c r="AL312" s="14"/>
      <c r="AM312" s="14"/>
      <c r="AN312" s="14"/>
      <c r="AO312" s="14"/>
      <c r="AP312" s="14"/>
      <c r="AQ312" s="14"/>
      <c r="AR312" s="14"/>
      <c r="AS312" s="14"/>
      <c r="AT312" s="14"/>
      <c r="AU312" s="14"/>
      <c r="AV312" s="14"/>
      <c r="AW312" s="14"/>
      <c r="AX312" s="14"/>
      <c r="AY312" s="14"/>
      <c r="AZ312" s="14"/>
      <c r="BA312" s="14"/>
      <c r="BB312" s="14"/>
      <c r="BC312" s="14"/>
      <c r="BD312" s="14"/>
      <c r="BE312" s="14"/>
      <c r="BF312" s="14"/>
      <c r="BG312" s="14"/>
      <c r="BH312" s="14"/>
      <c r="BI312" s="14"/>
      <c r="BJ312" s="14"/>
      <c r="BK312" s="14"/>
      <c r="BL312" s="14"/>
      <c r="BM312" s="14"/>
      <c r="BN312" s="14"/>
      <c r="BO312" s="14"/>
      <c r="BP312" s="14"/>
      <c r="BQ312" s="14"/>
      <c r="BR312" s="14"/>
      <c r="BS312" s="14"/>
      <c r="BT312" s="14"/>
      <c r="BU312" s="14"/>
      <c r="BV312" s="14"/>
      <c r="BW312" s="14"/>
      <c r="BX312" s="14"/>
      <c r="BY312" s="14"/>
      <c r="BZ312" s="14"/>
      <c r="CA312" s="14"/>
      <c r="CB312" s="14"/>
      <c r="CC312" s="14"/>
      <c r="CD312" s="14"/>
    </row>
    <row r="313" spans="1:82" ht="15.75" customHeight="1">
      <c r="A313" s="10"/>
      <c r="B313" s="11"/>
      <c r="C313" s="11"/>
      <c r="D313" s="11"/>
      <c r="E313" s="12"/>
      <c r="F313" s="12"/>
      <c r="G313" s="12"/>
      <c r="H313" s="12"/>
      <c r="I313" s="12"/>
      <c r="J313" s="41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  <c r="AH313" s="14"/>
      <c r="AI313" s="14"/>
      <c r="AJ313" s="14"/>
      <c r="AK313" s="14"/>
      <c r="AL313" s="14"/>
      <c r="AM313" s="14"/>
      <c r="AN313" s="14"/>
      <c r="AO313" s="14"/>
      <c r="AP313" s="14"/>
      <c r="AQ313" s="14"/>
      <c r="AR313" s="14"/>
      <c r="AS313" s="14"/>
      <c r="AT313" s="14"/>
      <c r="AU313" s="14"/>
      <c r="AV313" s="14"/>
      <c r="AW313" s="14"/>
      <c r="AX313" s="14"/>
      <c r="AY313" s="14"/>
      <c r="AZ313" s="14"/>
      <c r="BA313" s="14"/>
      <c r="BB313" s="14"/>
      <c r="BC313" s="14"/>
      <c r="BD313" s="14"/>
      <c r="BE313" s="14"/>
      <c r="BF313" s="14"/>
      <c r="BG313" s="14"/>
      <c r="BH313" s="14"/>
      <c r="BI313" s="14"/>
      <c r="BJ313" s="14"/>
      <c r="BK313" s="14"/>
      <c r="BL313" s="14"/>
      <c r="BM313" s="14"/>
      <c r="BN313" s="14"/>
      <c r="BO313" s="14"/>
      <c r="BP313" s="14"/>
      <c r="BQ313" s="14"/>
      <c r="BR313" s="14"/>
      <c r="BS313" s="14"/>
      <c r="BT313" s="14"/>
      <c r="BU313" s="14"/>
      <c r="BV313" s="14"/>
      <c r="BW313" s="14"/>
      <c r="BX313" s="14"/>
      <c r="BY313" s="14"/>
      <c r="BZ313" s="14"/>
      <c r="CA313" s="14"/>
      <c r="CB313" s="14"/>
      <c r="CC313" s="14"/>
      <c r="CD313" s="14"/>
    </row>
    <row r="314" spans="1:82" ht="15.75" customHeight="1">
      <c r="A314" s="10"/>
      <c r="B314" s="11"/>
      <c r="C314" s="11"/>
      <c r="D314" s="11"/>
      <c r="E314" s="12"/>
      <c r="F314" s="12"/>
      <c r="G314" s="12"/>
      <c r="H314" s="12"/>
      <c r="I314" s="12"/>
      <c r="J314" s="41"/>
      <c r="L314" s="14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  <c r="AA314" s="14"/>
      <c r="AB314" s="14"/>
      <c r="AC314" s="14"/>
      <c r="AD314" s="14"/>
      <c r="AE314" s="14"/>
      <c r="AF314" s="14"/>
      <c r="AG314" s="14"/>
      <c r="AH314" s="14"/>
      <c r="AI314" s="14"/>
      <c r="AJ314" s="14"/>
      <c r="AK314" s="14"/>
      <c r="AL314" s="14"/>
      <c r="AM314" s="14"/>
      <c r="AN314" s="14"/>
      <c r="AO314" s="14"/>
      <c r="AP314" s="14"/>
      <c r="AQ314" s="14"/>
      <c r="AR314" s="14"/>
      <c r="AS314" s="14"/>
      <c r="AT314" s="14"/>
      <c r="AU314" s="14"/>
      <c r="AV314" s="14"/>
      <c r="AW314" s="14"/>
      <c r="AX314" s="14"/>
      <c r="AY314" s="14"/>
      <c r="AZ314" s="14"/>
      <c r="BA314" s="14"/>
      <c r="BB314" s="14"/>
      <c r="BC314" s="14"/>
      <c r="BD314" s="14"/>
      <c r="BE314" s="14"/>
      <c r="BF314" s="14"/>
      <c r="BG314" s="14"/>
      <c r="BH314" s="14"/>
      <c r="BI314" s="14"/>
      <c r="BJ314" s="14"/>
      <c r="BK314" s="14"/>
      <c r="BL314" s="14"/>
      <c r="BM314" s="14"/>
      <c r="BN314" s="14"/>
      <c r="BO314" s="14"/>
      <c r="BP314" s="14"/>
      <c r="BQ314" s="14"/>
      <c r="BR314" s="14"/>
      <c r="BS314" s="14"/>
      <c r="BT314" s="14"/>
      <c r="BU314" s="14"/>
      <c r="BV314" s="14"/>
      <c r="BW314" s="14"/>
      <c r="BX314" s="14"/>
      <c r="BY314" s="14"/>
      <c r="BZ314" s="14"/>
      <c r="CA314" s="14"/>
      <c r="CB314" s="14"/>
      <c r="CC314" s="14"/>
      <c r="CD314" s="14"/>
    </row>
    <row r="315" spans="1:82" ht="15.75" customHeight="1">
      <c r="A315" s="10"/>
      <c r="B315" s="11"/>
      <c r="C315" s="11"/>
      <c r="D315" s="11"/>
      <c r="E315" s="12"/>
      <c r="F315" s="12"/>
      <c r="G315" s="12"/>
      <c r="H315" s="12"/>
      <c r="I315" s="12"/>
      <c r="J315" s="41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  <c r="AA315" s="14"/>
      <c r="AB315" s="14"/>
      <c r="AC315" s="14"/>
      <c r="AD315" s="14"/>
      <c r="AE315" s="14"/>
      <c r="AF315" s="14"/>
      <c r="AG315" s="14"/>
      <c r="AH315" s="14"/>
      <c r="AI315" s="14"/>
      <c r="AJ315" s="14"/>
      <c r="AK315" s="14"/>
      <c r="AL315" s="14"/>
      <c r="AM315" s="14"/>
      <c r="AN315" s="14"/>
      <c r="AO315" s="14"/>
      <c r="AP315" s="14"/>
      <c r="AQ315" s="14"/>
      <c r="AR315" s="14"/>
      <c r="AS315" s="14"/>
      <c r="AT315" s="14"/>
      <c r="AU315" s="14"/>
      <c r="AV315" s="14"/>
      <c r="AW315" s="14"/>
      <c r="AX315" s="14"/>
      <c r="AY315" s="14"/>
      <c r="AZ315" s="14"/>
      <c r="BA315" s="14"/>
      <c r="BB315" s="14"/>
      <c r="BC315" s="14"/>
      <c r="BD315" s="14"/>
      <c r="BE315" s="14"/>
      <c r="BF315" s="14"/>
      <c r="BG315" s="14"/>
      <c r="BH315" s="14"/>
      <c r="BI315" s="14"/>
      <c r="BJ315" s="14"/>
      <c r="BK315" s="14"/>
      <c r="BL315" s="14"/>
      <c r="BM315" s="14"/>
      <c r="BN315" s="14"/>
      <c r="BO315" s="14"/>
      <c r="BP315" s="14"/>
      <c r="BQ315" s="14"/>
      <c r="BR315" s="14"/>
      <c r="BS315" s="14"/>
      <c r="BT315" s="14"/>
      <c r="BU315" s="14"/>
      <c r="BV315" s="14"/>
      <c r="BW315" s="14"/>
      <c r="BX315" s="14"/>
      <c r="BY315" s="14"/>
      <c r="BZ315" s="14"/>
      <c r="CA315" s="14"/>
      <c r="CB315" s="14"/>
      <c r="CC315" s="14"/>
      <c r="CD315" s="14"/>
    </row>
    <row r="316" spans="1:82" ht="15.75" customHeight="1">
      <c r="A316" s="10"/>
      <c r="B316" s="11"/>
      <c r="C316" s="11"/>
      <c r="D316" s="11"/>
      <c r="E316" s="12"/>
      <c r="F316" s="12"/>
      <c r="G316" s="12"/>
      <c r="H316" s="12"/>
      <c r="I316" s="12"/>
      <c r="J316" s="41"/>
      <c r="L316" s="14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  <c r="AA316" s="14"/>
      <c r="AB316" s="14"/>
      <c r="AC316" s="14"/>
      <c r="AD316" s="14"/>
      <c r="AE316" s="14"/>
      <c r="AF316" s="14"/>
      <c r="AG316" s="14"/>
      <c r="AH316" s="14"/>
      <c r="AI316" s="14"/>
      <c r="AJ316" s="14"/>
      <c r="AK316" s="14"/>
      <c r="AL316" s="14"/>
      <c r="AM316" s="14"/>
      <c r="AN316" s="14"/>
      <c r="AO316" s="14"/>
      <c r="AP316" s="14"/>
      <c r="AQ316" s="14"/>
      <c r="AR316" s="14"/>
      <c r="AS316" s="14"/>
      <c r="AT316" s="14"/>
      <c r="AU316" s="14"/>
      <c r="AV316" s="14"/>
      <c r="AW316" s="14"/>
      <c r="AX316" s="14"/>
      <c r="AY316" s="14"/>
      <c r="AZ316" s="14"/>
      <c r="BA316" s="14"/>
      <c r="BB316" s="14"/>
      <c r="BC316" s="14"/>
      <c r="BD316" s="14"/>
      <c r="BE316" s="14"/>
      <c r="BF316" s="14"/>
      <c r="BG316" s="14"/>
      <c r="BH316" s="14"/>
      <c r="BI316" s="14"/>
      <c r="BJ316" s="14"/>
      <c r="BK316" s="14"/>
      <c r="BL316" s="14"/>
      <c r="BM316" s="14"/>
      <c r="BN316" s="14"/>
      <c r="BO316" s="14"/>
      <c r="BP316" s="14"/>
      <c r="BQ316" s="14"/>
      <c r="BR316" s="14"/>
      <c r="BS316" s="14"/>
      <c r="BT316" s="14"/>
      <c r="BU316" s="14"/>
      <c r="BV316" s="14"/>
      <c r="BW316" s="14"/>
      <c r="BX316" s="14"/>
      <c r="BY316" s="14"/>
      <c r="BZ316" s="14"/>
      <c r="CA316" s="14"/>
      <c r="CB316" s="14"/>
      <c r="CC316" s="14"/>
      <c r="CD316" s="14"/>
    </row>
    <row r="317" spans="1:82" ht="15.75" customHeight="1">
      <c r="A317" s="10"/>
      <c r="B317" s="11"/>
      <c r="C317" s="11"/>
      <c r="D317" s="11"/>
      <c r="E317" s="12"/>
      <c r="F317" s="12"/>
      <c r="G317" s="12"/>
      <c r="H317" s="12"/>
      <c r="I317" s="12"/>
      <c r="J317" s="41"/>
      <c r="L317" s="14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  <c r="AA317" s="14"/>
      <c r="AB317" s="14"/>
      <c r="AC317" s="14"/>
      <c r="AD317" s="14"/>
      <c r="AE317" s="14"/>
      <c r="AF317" s="14"/>
      <c r="AG317" s="14"/>
      <c r="AH317" s="14"/>
      <c r="AI317" s="14"/>
      <c r="AJ317" s="14"/>
      <c r="AK317" s="14"/>
      <c r="AL317" s="14"/>
      <c r="AM317" s="14"/>
      <c r="AN317" s="14"/>
      <c r="AO317" s="14"/>
      <c r="AP317" s="14"/>
      <c r="AQ317" s="14"/>
      <c r="AR317" s="14"/>
      <c r="AS317" s="14"/>
      <c r="AT317" s="14"/>
      <c r="AU317" s="14"/>
      <c r="AV317" s="14"/>
      <c r="AW317" s="14"/>
      <c r="AX317" s="14"/>
      <c r="AY317" s="14"/>
      <c r="AZ317" s="14"/>
      <c r="BA317" s="14"/>
      <c r="BB317" s="14"/>
      <c r="BC317" s="14"/>
      <c r="BD317" s="14"/>
      <c r="BE317" s="14"/>
      <c r="BF317" s="14"/>
      <c r="BG317" s="14"/>
      <c r="BH317" s="14"/>
      <c r="BI317" s="14"/>
      <c r="BJ317" s="14"/>
      <c r="BK317" s="14"/>
      <c r="BL317" s="14"/>
      <c r="BM317" s="14"/>
      <c r="BN317" s="14"/>
      <c r="BO317" s="14"/>
      <c r="BP317" s="14"/>
      <c r="BQ317" s="14"/>
      <c r="BR317" s="14"/>
      <c r="BS317" s="14"/>
      <c r="BT317" s="14"/>
      <c r="BU317" s="14"/>
      <c r="BV317" s="14"/>
      <c r="BW317" s="14"/>
      <c r="BX317" s="14"/>
      <c r="BY317" s="14"/>
      <c r="BZ317" s="14"/>
      <c r="CA317" s="14"/>
      <c r="CB317" s="14"/>
      <c r="CC317" s="14"/>
      <c r="CD317" s="14"/>
    </row>
    <row r="318" spans="1:82" ht="15.75" customHeight="1">
      <c r="A318" s="10"/>
      <c r="B318" s="11"/>
      <c r="C318" s="11"/>
      <c r="D318" s="11"/>
      <c r="E318" s="12"/>
      <c r="F318" s="12"/>
      <c r="G318" s="12"/>
      <c r="H318" s="12"/>
      <c r="I318" s="12"/>
      <c r="J318" s="41"/>
      <c r="L318" s="14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14"/>
      <c r="AJ318" s="14"/>
      <c r="AK318" s="14"/>
      <c r="AL318" s="14"/>
      <c r="AM318" s="14"/>
      <c r="AN318" s="14"/>
      <c r="AO318" s="14"/>
      <c r="AP318" s="14"/>
      <c r="AQ318" s="14"/>
      <c r="AR318" s="14"/>
      <c r="AS318" s="14"/>
      <c r="AT318" s="14"/>
      <c r="AU318" s="14"/>
      <c r="AV318" s="14"/>
      <c r="AW318" s="14"/>
      <c r="AX318" s="14"/>
      <c r="AY318" s="14"/>
      <c r="AZ318" s="14"/>
      <c r="BA318" s="14"/>
      <c r="BB318" s="14"/>
      <c r="BC318" s="14"/>
      <c r="BD318" s="14"/>
      <c r="BE318" s="14"/>
      <c r="BF318" s="14"/>
      <c r="BG318" s="14"/>
      <c r="BH318" s="14"/>
      <c r="BI318" s="14"/>
      <c r="BJ318" s="14"/>
      <c r="BK318" s="14"/>
      <c r="BL318" s="14"/>
      <c r="BM318" s="14"/>
      <c r="BN318" s="14"/>
      <c r="BO318" s="14"/>
      <c r="BP318" s="14"/>
      <c r="BQ318" s="14"/>
      <c r="BR318" s="14"/>
      <c r="BS318" s="14"/>
      <c r="BT318" s="14"/>
      <c r="BU318" s="14"/>
      <c r="BV318" s="14"/>
      <c r="BW318" s="14"/>
      <c r="BX318" s="14"/>
      <c r="BY318" s="14"/>
      <c r="BZ318" s="14"/>
      <c r="CA318" s="14"/>
      <c r="CB318" s="14"/>
      <c r="CC318" s="14"/>
      <c r="CD318" s="14"/>
    </row>
    <row r="319" spans="1:82" ht="15.75" customHeight="1">
      <c r="A319" s="10"/>
      <c r="B319" s="11"/>
      <c r="C319" s="11"/>
      <c r="D319" s="11"/>
      <c r="E319" s="12"/>
      <c r="F319" s="12"/>
      <c r="G319" s="12"/>
      <c r="H319" s="12"/>
      <c r="I319" s="12"/>
      <c r="J319" s="41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  <c r="AH319" s="14"/>
      <c r="AI319" s="14"/>
      <c r="AJ319" s="14"/>
      <c r="AK319" s="14"/>
      <c r="AL319" s="14"/>
      <c r="AM319" s="14"/>
      <c r="AN319" s="14"/>
      <c r="AO319" s="14"/>
      <c r="AP319" s="14"/>
      <c r="AQ319" s="14"/>
      <c r="AR319" s="14"/>
      <c r="AS319" s="14"/>
      <c r="AT319" s="14"/>
      <c r="AU319" s="14"/>
      <c r="AV319" s="14"/>
      <c r="AW319" s="14"/>
      <c r="AX319" s="14"/>
      <c r="AY319" s="14"/>
      <c r="AZ319" s="14"/>
      <c r="BA319" s="14"/>
      <c r="BB319" s="14"/>
      <c r="BC319" s="14"/>
      <c r="BD319" s="14"/>
      <c r="BE319" s="14"/>
      <c r="BF319" s="14"/>
      <c r="BG319" s="14"/>
      <c r="BH319" s="14"/>
      <c r="BI319" s="14"/>
      <c r="BJ319" s="14"/>
      <c r="BK319" s="14"/>
      <c r="BL319" s="14"/>
      <c r="BM319" s="14"/>
      <c r="BN319" s="14"/>
      <c r="BO319" s="14"/>
      <c r="BP319" s="14"/>
      <c r="BQ319" s="14"/>
      <c r="BR319" s="14"/>
      <c r="BS319" s="14"/>
      <c r="BT319" s="14"/>
      <c r="BU319" s="14"/>
      <c r="BV319" s="14"/>
      <c r="BW319" s="14"/>
      <c r="BX319" s="14"/>
      <c r="BY319" s="14"/>
      <c r="BZ319" s="14"/>
      <c r="CA319" s="14"/>
      <c r="CB319" s="14"/>
      <c r="CC319" s="14"/>
      <c r="CD319" s="14"/>
    </row>
    <row r="320" spans="1:82" ht="15.75" customHeight="1">
      <c r="A320" s="10"/>
      <c r="B320" s="11"/>
      <c r="C320" s="11"/>
      <c r="D320" s="11"/>
      <c r="E320" s="12"/>
      <c r="F320" s="12"/>
      <c r="G320" s="12"/>
      <c r="H320" s="12"/>
      <c r="I320" s="12"/>
      <c r="J320" s="41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  <c r="AA320" s="14"/>
      <c r="AB320" s="14"/>
      <c r="AC320" s="14"/>
      <c r="AD320" s="14"/>
      <c r="AE320" s="14"/>
      <c r="AF320" s="14"/>
      <c r="AG320" s="14"/>
      <c r="AH320" s="14"/>
      <c r="AI320" s="14"/>
      <c r="AJ320" s="14"/>
      <c r="AK320" s="14"/>
      <c r="AL320" s="14"/>
      <c r="AM320" s="14"/>
      <c r="AN320" s="14"/>
      <c r="AO320" s="14"/>
      <c r="AP320" s="14"/>
      <c r="AQ320" s="14"/>
      <c r="AR320" s="14"/>
      <c r="AS320" s="14"/>
      <c r="AT320" s="14"/>
      <c r="AU320" s="14"/>
      <c r="AV320" s="14"/>
      <c r="AW320" s="14"/>
      <c r="AX320" s="14"/>
      <c r="AY320" s="14"/>
      <c r="AZ320" s="14"/>
      <c r="BA320" s="14"/>
      <c r="BB320" s="14"/>
      <c r="BC320" s="14"/>
      <c r="BD320" s="14"/>
      <c r="BE320" s="14"/>
      <c r="BF320" s="14"/>
      <c r="BG320" s="14"/>
      <c r="BH320" s="14"/>
      <c r="BI320" s="14"/>
      <c r="BJ320" s="14"/>
      <c r="BK320" s="14"/>
      <c r="BL320" s="14"/>
      <c r="BM320" s="14"/>
      <c r="BN320" s="14"/>
      <c r="BO320" s="14"/>
      <c r="BP320" s="14"/>
      <c r="BQ320" s="14"/>
      <c r="BR320" s="14"/>
      <c r="BS320" s="14"/>
      <c r="BT320" s="14"/>
      <c r="BU320" s="14"/>
      <c r="BV320" s="14"/>
      <c r="BW320" s="14"/>
      <c r="BX320" s="14"/>
      <c r="BY320" s="14"/>
      <c r="BZ320" s="14"/>
      <c r="CA320" s="14"/>
      <c r="CB320" s="14"/>
      <c r="CC320" s="14"/>
      <c r="CD320" s="14"/>
    </row>
    <row r="321" spans="1:82" ht="15.75" customHeight="1">
      <c r="A321" s="10"/>
      <c r="B321" s="11"/>
      <c r="C321" s="11"/>
      <c r="D321" s="11"/>
      <c r="E321" s="12"/>
      <c r="F321" s="12"/>
      <c r="G321" s="12"/>
      <c r="H321" s="12"/>
      <c r="I321" s="12"/>
      <c r="J321" s="41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  <c r="AH321" s="14"/>
      <c r="AI321" s="14"/>
      <c r="AJ321" s="14"/>
      <c r="AK321" s="14"/>
      <c r="AL321" s="14"/>
      <c r="AM321" s="14"/>
      <c r="AN321" s="14"/>
      <c r="AO321" s="14"/>
      <c r="AP321" s="14"/>
      <c r="AQ321" s="14"/>
      <c r="AR321" s="14"/>
      <c r="AS321" s="14"/>
      <c r="AT321" s="14"/>
      <c r="AU321" s="14"/>
      <c r="AV321" s="14"/>
      <c r="AW321" s="14"/>
      <c r="AX321" s="14"/>
      <c r="AY321" s="14"/>
      <c r="AZ321" s="14"/>
      <c r="BA321" s="14"/>
      <c r="BB321" s="14"/>
      <c r="BC321" s="14"/>
      <c r="BD321" s="14"/>
      <c r="BE321" s="14"/>
      <c r="BF321" s="14"/>
      <c r="BG321" s="14"/>
      <c r="BH321" s="14"/>
      <c r="BI321" s="14"/>
      <c r="BJ321" s="14"/>
      <c r="BK321" s="14"/>
      <c r="BL321" s="14"/>
      <c r="BM321" s="14"/>
      <c r="BN321" s="14"/>
      <c r="BO321" s="14"/>
      <c r="BP321" s="14"/>
      <c r="BQ321" s="14"/>
      <c r="BR321" s="14"/>
      <c r="BS321" s="14"/>
      <c r="BT321" s="14"/>
      <c r="BU321" s="14"/>
      <c r="BV321" s="14"/>
      <c r="BW321" s="14"/>
      <c r="BX321" s="14"/>
      <c r="BY321" s="14"/>
      <c r="BZ321" s="14"/>
      <c r="CA321" s="14"/>
      <c r="CB321" s="14"/>
      <c r="CC321" s="14"/>
      <c r="CD321" s="14"/>
    </row>
    <row r="322" spans="1:82" ht="15.75" customHeight="1">
      <c r="A322" s="10"/>
      <c r="B322" s="11"/>
      <c r="C322" s="11"/>
      <c r="D322" s="11"/>
      <c r="E322" s="12"/>
      <c r="F322" s="12"/>
      <c r="G322" s="12"/>
      <c r="H322" s="12"/>
      <c r="I322" s="12"/>
      <c r="J322" s="16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  <c r="AH322" s="14"/>
      <c r="AI322" s="14"/>
      <c r="AJ322" s="14"/>
      <c r="AK322" s="14"/>
      <c r="AL322" s="14"/>
      <c r="AM322" s="14"/>
      <c r="AN322" s="14"/>
      <c r="AO322" s="14"/>
      <c r="AP322" s="14"/>
      <c r="AQ322" s="14"/>
      <c r="AR322" s="14"/>
      <c r="AS322" s="14"/>
      <c r="AT322" s="14"/>
      <c r="AU322" s="14"/>
      <c r="AV322" s="14"/>
      <c r="AW322" s="14"/>
      <c r="AX322" s="14"/>
      <c r="AY322" s="14"/>
      <c r="AZ322" s="14"/>
      <c r="BA322" s="14"/>
      <c r="BB322" s="14"/>
      <c r="BC322" s="14"/>
      <c r="BD322" s="14"/>
      <c r="BE322" s="14"/>
      <c r="BF322" s="14"/>
      <c r="BG322" s="14"/>
      <c r="BH322" s="14"/>
      <c r="BI322" s="14"/>
      <c r="BJ322" s="14"/>
      <c r="BK322" s="14"/>
      <c r="BL322" s="14"/>
      <c r="BM322" s="14"/>
      <c r="BN322" s="14"/>
      <c r="BO322" s="14"/>
      <c r="BP322" s="14"/>
      <c r="BQ322" s="14"/>
      <c r="BR322" s="14"/>
      <c r="BS322" s="14"/>
      <c r="BT322" s="14"/>
      <c r="BU322" s="14"/>
      <c r="BV322" s="14"/>
      <c r="BW322" s="14"/>
      <c r="BX322" s="14"/>
      <c r="BY322" s="14"/>
      <c r="BZ322" s="14"/>
      <c r="CA322" s="14"/>
      <c r="CB322" s="14"/>
      <c r="CC322" s="14"/>
      <c r="CD322" s="14"/>
    </row>
    <row r="323" spans="1:82" ht="15.75" customHeight="1">
      <c r="A323" s="10"/>
      <c r="B323" s="11"/>
      <c r="C323" s="11"/>
      <c r="D323" s="11"/>
      <c r="E323" s="12"/>
      <c r="F323" s="12"/>
      <c r="G323" s="12"/>
      <c r="H323" s="12"/>
      <c r="I323" s="12"/>
      <c r="J323" s="41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  <c r="AH323" s="14"/>
      <c r="AI323" s="14"/>
      <c r="AJ323" s="14"/>
      <c r="AK323" s="14"/>
      <c r="AL323" s="14"/>
      <c r="AM323" s="14"/>
      <c r="AN323" s="14"/>
      <c r="AO323" s="14"/>
      <c r="AP323" s="14"/>
      <c r="AQ323" s="14"/>
      <c r="AR323" s="14"/>
      <c r="AS323" s="14"/>
      <c r="AT323" s="14"/>
      <c r="AU323" s="14"/>
      <c r="AV323" s="14"/>
      <c r="AW323" s="14"/>
      <c r="AX323" s="14"/>
      <c r="AY323" s="14"/>
      <c r="AZ323" s="14"/>
      <c r="BA323" s="14"/>
      <c r="BB323" s="14"/>
      <c r="BC323" s="14"/>
      <c r="BD323" s="14"/>
      <c r="BE323" s="14"/>
      <c r="BF323" s="14"/>
      <c r="BG323" s="14"/>
      <c r="BH323" s="14"/>
      <c r="BI323" s="14"/>
      <c r="BJ323" s="14"/>
      <c r="BK323" s="14"/>
      <c r="BL323" s="14"/>
      <c r="BM323" s="14"/>
      <c r="BN323" s="14"/>
      <c r="BO323" s="14"/>
      <c r="BP323" s="14"/>
      <c r="BQ323" s="14"/>
      <c r="BR323" s="14"/>
      <c r="BS323" s="14"/>
      <c r="BT323" s="14"/>
      <c r="BU323" s="14"/>
      <c r="BV323" s="14"/>
      <c r="BW323" s="14"/>
      <c r="BX323" s="14"/>
      <c r="BY323" s="14"/>
      <c r="BZ323" s="14"/>
      <c r="CA323" s="14"/>
      <c r="CB323" s="14"/>
      <c r="CC323" s="14"/>
      <c r="CD323" s="14"/>
    </row>
    <row r="324" spans="1:82" ht="15.75" customHeight="1">
      <c r="A324" s="10"/>
      <c r="B324" s="11"/>
      <c r="C324" s="11"/>
      <c r="D324" s="11"/>
      <c r="E324" s="12"/>
      <c r="F324" s="12"/>
      <c r="G324" s="12"/>
      <c r="H324" s="12"/>
      <c r="I324" s="12"/>
      <c r="J324" s="41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  <c r="AA324" s="14"/>
      <c r="AB324" s="14"/>
      <c r="AC324" s="14"/>
      <c r="AD324" s="14"/>
      <c r="AE324" s="14"/>
      <c r="AF324" s="14"/>
      <c r="AG324" s="14"/>
      <c r="AH324" s="14"/>
      <c r="AI324" s="14"/>
      <c r="AJ324" s="14"/>
      <c r="AK324" s="14"/>
      <c r="AL324" s="14"/>
      <c r="AM324" s="14"/>
      <c r="AN324" s="14"/>
      <c r="AO324" s="14"/>
      <c r="AP324" s="14"/>
      <c r="AQ324" s="14"/>
      <c r="AR324" s="14"/>
      <c r="AS324" s="14"/>
      <c r="AT324" s="14"/>
      <c r="AU324" s="14"/>
      <c r="AV324" s="14"/>
      <c r="AW324" s="14"/>
      <c r="AX324" s="14"/>
      <c r="AY324" s="14"/>
      <c r="AZ324" s="14"/>
      <c r="BA324" s="14"/>
      <c r="BB324" s="14"/>
      <c r="BC324" s="14"/>
      <c r="BD324" s="14"/>
      <c r="BE324" s="14"/>
      <c r="BF324" s="14"/>
      <c r="BG324" s="14"/>
      <c r="BH324" s="14"/>
      <c r="BI324" s="14"/>
      <c r="BJ324" s="14"/>
      <c r="BK324" s="14"/>
      <c r="BL324" s="14"/>
      <c r="BM324" s="14"/>
      <c r="BN324" s="14"/>
      <c r="BO324" s="14"/>
      <c r="BP324" s="14"/>
      <c r="BQ324" s="14"/>
      <c r="BR324" s="14"/>
      <c r="BS324" s="14"/>
      <c r="BT324" s="14"/>
      <c r="BU324" s="14"/>
      <c r="BV324" s="14"/>
      <c r="BW324" s="14"/>
      <c r="BX324" s="14"/>
      <c r="BY324" s="14"/>
      <c r="BZ324" s="14"/>
      <c r="CA324" s="14"/>
      <c r="CB324" s="14"/>
      <c r="CC324" s="14"/>
      <c r="CD324" s="14"/>
    </row>
    <row r="325" spans="1:82" ht="15.75" customHeight="1">
      <c r="A325" s="10"/>
      <c r="B325" s="11"/>
      <c r="C325" s="11"/>
      <c r="D325" s="11"/>
      <c r="E325" s="12"/>
      <c r="F325" s="12"/>
      <c r="G325" s="12"/>
      <c r="H325" s="12"/>
      <c r="I325" s="12"/>
      <c r="J325" s="41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  <c r="AA325" s="14"/>
      <c r="AB325" s="14"/>
      <c r="AC325" s="14"/>
      <c r="AD325" s="14"/>
      <c r="AE325" s="14"/>
      <c r="AF325" s="14"/>
      <c r="AG325" s="14"/>
      <c r="AH325" s="14"/>
      <c r="AI325" s="14"/>
      <c r="AJ325" s="14"/>
      <c r="AK325" s="14"/>
      <c r="AL325" s="14"/>
      <c r="AM325" s="14"/>
      <c r="AN325" s="14"/>
      <c r="AO325" s="14"/>
      <c r="AP325" s="14"/>
      <c r="AQ325" s="14"/>
      <c r="AR325" s="14"/>
      <c r="AS325" s="14"/>
      <c r="AT325" s="14"/>
      <c r="AU325" s="14"/>
      <c r="AV325" s="14"/>
      <c r="AW325" s="14"/>
      <c r="AX325" s="14"/>
      <c r="AY325" s="14"/>
      <c r="AZ325" s="14"/>
      <c r="BA325" s="14"/>
      <c r="BB325" s="14"/>
      <c r="BC325" s="14"/>
      <c r="BD325" s="14"/>
      <c r="BE325" s="14"/>
      <c r="BF325" s="14"/>
      <c r="BG325" s="14"/>
      <c r="BH325" s="14"/>
      <c r="BI325" s="14"/>
      <c r="BJ325" s="14"/>
      <c r="BK325" s="14"/>
      <c r="BL325" s="14"/>
      <c r="BM325" s="14"/>
      <c r="BN325" s="14"/>
      <c r="BO325" s="14"/>
      <c r="BP325" s="14"/>
      <c r="BQ325" s="14"/>
      <c r="BR325" s="14"/>
      <c r="BS325" s="14"/>
      <c r="BT325" s="14"/>
      <c r="BU325" s="14"/>
      <c r="BV325" s="14"/>
      <c r="BW325" s="14"/>
      <c r="BX325" s="14"/>
      <c r="BY325" s="14"/>
      <c r="BZ325" s="14"/>
      <c r="CA325" s="14"/>
      <c r="CB325" s="14"/>
      <c r="CC325" s="14"/>
      <c r="CD325" s="14"/>
    </row>
    <row r="326" spans="1:82" ht="15.75" customHeight="1">
      <c r="A326" s="10"/>
      <c r="B326" s="11"/>
      <c r="C326" s="11"/>
      <c r="D326" s="11"/>
      <c r="E326" s="12"/>
      <c r="F326" s="12"/>
      <c r="G326" s="12"/>
      <c r="H326" s="12"/>
      <c r="I326" s="12"/>
      <c r="J326" s="41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  <c r="AH326" s="14"/>
      <c r="AI326" s="14"/>
      <c r="AJ326" s="14"/>
      <c r="AK326" s="14"/>
      <c r="AL326" s="14"/>
      <c r="AM326" s="14"/>
      <c r="AN326" s="14"/>
      <c r="AO326" s="14"/>
      <c r="AP326" s="14"/>
      <c r="AQ326" s="14"/>
      <c r="AR326" s="14"/>
      <c r="AS326" s="14"/>
      <c r="AT326" s="14"/>
      <c r="AU326" s="14"/>
      <c r="AV326" s="14"/>
      <c r="AW326" s="14"/>
      <c r="AX326" s="14"/>
      <c r="AY326" s="14"/>
      <c r="AZ326" s="14"/>
      <c r="BA326" s="14"/>
      <c r="BB326" s="14"/>
      <c r="BC326" s="14"/>
      <c r="BD326" s="14"/>
      <c r="BE326" s="14"/>
      <c r="BF326" s="14"/>
      <c r="BG326" s="14"/>
      <c r="BH326" s="14"/>
      <c r="BI326" s="14"/>
      <c r="BJ326" s="14"/>
      <c r="BK326" s="14"/>
      <c r="BL326" s="14"/>
      <c r="BM326" s="14"/>
      <c r="BN326" s="14"/>
      <c r="BO326" s="14"/>
      <c r="BP326" s="14"/>
      <c r="BQ326" s="14"/>
      <c r="BR326" s="14"/>
      <c r="BS326" s="14"/>
      <c r="BT326" s="14"/>
      <c r="BU326" s="14"/>
      <c r="BV326" s="14"/>
      <c r="BW326" s="14"/>
      <c r="BX326" s="14"/>
      <c r="BY326" s="14"/>
      <c r="BZ326" s="14"/>
      <c r="CA326" s="14"/>
      <c r="CB326" s="14"/>
      <c r="CC326" s="14"/>
      <c r="CD326" s="14"/>
    </row>
    <row r="327" spans="1:82" ht="15.75" customHeight="1">
      <c r="A327" s="10"/>
      <c r="B327" s="11"/>
      <c r="C327" s="11"/>
      <c r="D327" s="11"/>
      <c r="E327" s="12"/>
      <c r="F327" s="12"/>
      <c r="G327" s="12"/>
      <c r="H327" s="12"/>
      <c r="I327" s="12"/>
      <c r="J327" s="41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  <c r="AH327" s="14"/>
      <c r="AI327" s="14"/>
      <c r="AJ327" s="14"/>
      <c r="AK327" s="14"/>
      <c r="AL327" s="14"/>
      <c r="AM327" s="14"/>
      <c r="AN327" s="14"/>
      <c r="AO327" s="14"/>
      <c r="AP327" s="14"/>
      <c r="AQ327" s="14"/>
      <c r="AR327" s="14"/>
      <c r="AS327" s="14"/>
      <c r="AT327" s="14"/>
      <c r="AU327" s="14"/>
      <c r="AV327" s="14"/>
      <c r="AW327" s="14"/>
      <c r="AX327" s="14"/>
      <c r="AY327" s="14"/>
      <c r="AZ327" s="14"/>
      <c r="BA327" s="14"/>
      <c r="BB327" s="14"/>
      <c r="BC327" s="14"/>
      <c r="BD327" s="14"/>
      <c r="BE327" s="14"/>
      <c r="BF327" s="14"/>
      <c r="BG327" s="14"/>
      <c r="BH327" s="14"/>
      <c r="BI327" s="14"/>
      <c r="BJ327" s="14"/>
      <c r="BK327" s="14"/>
      <c r="BL327" s="14"/>
      <c r="BM327" s="14"/>
      <c r="BN327" s="14"/>
      <c r="BO327" s="14"/>
      <c r="BP327" s="14"/>
      <c r="BQ327" s="14"/>
      <c r="BR327" s="14"/>
      <c r="BS327" s="14"/>
      <c r="BT327" s="14"/>
      <c r="BU327" s="14"/>
      <c r="BV327" s="14"/>
      <c r="BW327" s="14"/>
      <c r="BX327" s="14"/>
      <c r="BY327" s="14"/>
      <c r="BZ327" s="14"/>
      <c r="CA327" s="14"/>
      <c r="CB327" s="14"/>
      <c r="CC327" s="14"/>
      <c r="CD327" s="14"/>
    </row>
    <row r="328" spans="1:82" ht="15.75" customHeight="1">
      <c r="A328" s="10"/>
      <c r="B328" s="11"/>
      <c r="C328" s="11"/>
      <c r="D328" s="11"/>
      <c r="E328" s="12"/>
      <c r="F328" s="12"/>
      <c r="G328" s="12"/>
      <c r="H328" s="12"/>
      <c r="I328" s="12"/>
      <c r="J328" s="41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  <c r="AH328" s="14"/>
      <c r="AI328" s="14"/>
      <c r="AJ328" s="14"/>
      <c r="AK328" s="14"/>
      <c r="AL328" s="14"/>
      <c r="AM328" s="14"/>
      <c r="AN328" s="14"/>
      <c r="AO328" s="14"/>
      <c r="AP328" s="14"/>
      <c r="AQ328" s="14"/>
      <c r="AR328" s="14"/>
      <c r="AS328" s="14"/>
      <c r="AT328" s="14"/>
      <c r="AU328" s="14"/>
      <c r="AV328" s="14"/>
      <c r="AW328" s="14"/>
      <c r="AX328" s="14"/>
      <c r="AY328" s="14"/>
      <c r="AZ328" s="14"/>
      <c r="BA328" s="14"/>
      <c r="BB328" s="14"/>
      <c r="BC328" s="14"/>
      <c r="BD328" s="14"/>
      <c r="BE328" s="14"/>
      <c r="BF328" s="14"/>
      <c r="BG328" s="14"/>
      <c r="BH328" s="14"/>
      <c r="BI328" s="14"/>
      <c r="BJ328" s="14"/>
      <c r="BK328" s="14"/>
      <c r="BL328" s="14"/>
      <c r="BM328" s="14"/>
      <c r="BN328" s="14"/>
      <c r="BO328" s="14"/>
      <c r="BP328" s="14"/>
      <c r="BQ328" s="14"/>
      <c r="BR328" s="14"/>
      <c r="BS328" s="14"/>
      <c r="BT328" s="14"/>
      <c r="BU328" s="14"/>
      <c r="BV328" s="14"/>
      <c r="BW328" s="14"/>
      <c r="BX328" s="14"/>
      <c r="BY328" s="14"/>
      <c r="BZ328" s="14"/>
      <c r="CA328" s="14"/>
      <c r="CB328" s="14"/>
      <c r="CC328" s="14"/>
      <c r="CD328" s="14"/>
    </row>
    <row r="329" spans="1:82" ht="15.75" customHeight="1">
      <c r="A329" s="10"/>
      <c r="B329" s="11"/>
      <c r="C329" s="11"/>
      <c r="D329" s="11"/>
      <c r="E329" s="12"/>
      <c r="F329" s="12"/>
      <c r="G329" s="12"/>
      <c r="H329" s="12"/>
      <c r="I329" s="12"/>
      <c r="J329" s="41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  <c r="AH329" s="14"/>
      <c r="AI329" s="14"/>
      <c r="AJ329" s="14"/>
      <c r="AK329" s="14"/>
      <c r="AL329" s="14"/>
      <c r="AM329" s="14"/>
      <c r="AN329" s="14"/>
      <c r="AO329" s="14"/>
      <c r="AP329" s="14"/>
      <c r="AQ329" s="14"/>
      <c r="AR329" s="14"/>
      <c r="AS329" s="14"/>
      <c r="AT329" s="14"/>
      <c r="AU329" s="14"/>
      <c r="AV329" s="14"/>
      <c r="AW329" s="14"/>
      <c r="AX329" s="14"/>
      <c r="AY329" s="14"/>
      <c r="AZ329" s="14"/>
      <c r="BA329" s="14"/>
      <c r="BB329" s="14"/>
      <c r="BC329" s="14"/>
      <c r="BD329" s="14"/>
      <c r="BE329" s="14"/>
      <c r="BF329" s="14"/>
      <c r="BG329" s="14"/>
      <c r="BH329" s="14"/>
      <c r="BI329" s="14"/>
      <c r="BJ329" s="14"/>
      <c r="BK329" s="14"/>
      <c r="BL329" s="14"/>
      <c r="BM329" s="14"/>
      <c r="BN329" s="14"/>
      <c r="BO329" s="14"/>
      <c r="BP329" s="14"/>
      <c r="BQ329" s="14"/>
      <c r="BR329" s="14"/>
      <c r="BS329" s="14"/>
      <c r="BT329" s="14"/>
      <c r="BU329" s="14"/>
      <c r="BV329" s="14"/>
      <c r="BW329" s="14"/>
      <c r="BX329" s="14"/>
      <c r="BY329" s="14"/>
      <c r="BZ329" s="14"/>
      <c r="CA329" s="14"/>
      <c r="CB329" s="14"/>
      <c r="CC329" s="14"/>
      <c r="CD329" s="14"/>
    </row>
    <row r="330" spans="1:82" ht="15.75" customHeight="1">
      <c r="A330" s="10"/>
      <c r="B330" s="11"/>
      <c r="C330" s="11"/>
      <c r="D330" s="11"/>
      <c r="E330" s="12"/>
      <c r="F330" s="12"/>
      <c r="G330" s="12"/>
      <c r="H330" s="12"/>
      <c r="I330" s="12"/>
      <c r="J330" s="41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  <c r="AH330" s="14"/>
      <c r="AI330" s="14"/>
      <c r="AJ330" s="14"/>
      <c r="AK330" s="14"/>
      <c r="AL330" s="14"/>
      <c r="AM330" s="14"/>
      <c r="AN330" s="14"/>
      <c r="AO330" s="14"/>
      <c r="AP330" s="14"/>
      <c r="AQ330" s="14"/>
      <c r="AR330" s="14"/>
      <c r="AS330" s="14"/>
      <c r="AT330" s="14"/>
      <c r="AU330" s="14"/>
      <c r="AV330" s="14"/>
      <c r="AW330" s="14"/>
      <c r="AX330" s="14"/>
      <c r="AY330" s="14"/>
      <c r="AZ330" s="14"/>
      <c r="BA330" s="14"/>
      <c r="BB330" s="14"/>
      <c r="BC330" s="14"/>
      <c r="BD330" s="14"/>
      <c r="BE330" s="14"/>
      <c r="BF330" s="14"/>
      <c r="BG330" s="14"/>
      <c r="BH330" s="14"/>
      <c r="BI330" s="14"/>
      <c r="BJ330" s="14"/>
      <c r="BK330" s="14"/>
      <c r="BL330" s="14"/>
      <c r="BM330" s="14"/>
      <c r="BN330" s="14"/>
      <c r="BO330" s="14"/>
      <c r="BP330" s="14"/>
      <c r="BQ330" s="14"/>
      <c r="BR330" s="14"/>
      <c r="BS330" s="14"/>
      <c r="BT330" s="14"/>
      <c r="BU330" s="14"/>
      <c r="BV330" s="14"/>
      <c r="BW330" s="14"/>
      <c r="BX330" s="14"/>
      <c r="BY330" s="14"/>
      <c r="BZ330" s="14"/>
      <c r="CA330" s="14"/>
      <c r="CB330" s="14"/>
      <c r="CC330" s="14"/>
      <c r="CD330" s="14"/>
    </row>
    <row r="331" spans="1:82" ht="15.75" customHeight="1">
      <c r="A331" s="10"/>
      <c r="B331" s="11"/>
      <c r="C331" s="11"/>
      <c r="D331" s="11"/>
      <c r="E331" s="12"/>
      <c r="F331" s="12"/>
      <c r="G331" s="12"/>
      <c r="H331" s="12"/>
      <c r="I331" s="12"/>
      <c r="J331" s="41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  <c r="AH331" s="14"/>
      <c r="AI331" s="14"/>
      <c r="AJ331" s="14"/>
      <c r="AK331" s="14"/>
      <c r="AL331" s="14"/>
      <c r="AM331" s="14"/>
      <c r="AN331" s="14"/>
      <c r="AO331" s="14"/>
      <c r="AP331" s="14"/>
      <c r="AQ331" s="14"/>
      <c r="AR331" s="14"/>
      <c r="AS331" s="14"/>
      <c r="AT331" s="14"/>
      <c r="AU331" s="14"/>
      <c r="AV331" s="14"/>
      <c r="AW331" s="14"/>
      <c r="AX331" s="14"/>
      <c r="AY331" s="14"/>
      <c r="AZ331" s="14"/>
      <c r="BA331" s="14"/>
      <c r="BB331" s="14"/>
      <c r="BC331" s="14"/>
      <c r="BD331" s="14"/>
      <c r="BE331" s="14"/>
      <c r="BF331" s="14"/>
      <c r="BG331" s="14"/>
      <c r="BH331" s="14"/>
      <c r="BI331" s="14"/>
      <c r="BJ331" s="14"/>
      <c r="BK331" s="14"/>
      <c r="BL331" s="14"/>
      <c r="BM331" s="14"/>
      <c r="BN331" s="14"/>
      <c r="BO331" s="14"/>
      <c r="BP331" s="14"/>
      <c r="BQ331" s="14"/>
      <c r="BR331" s="14"/>
      <c r="BS331" s="14"/>
      <c r="BT331" s="14"/>
      <c r="BU331" s="14"/>
      <c r="BV331" s="14"/>
      <c r="BW331" s="14"/>
      <c r="BX331" s="14"/>
      <c r="BY331" s="14"/>
      <c r="BZ331" s="14"/>
      <c r="CA331" s="14"/>
      <c r="CB331" s="14"/>
      <c r="CC331" s="14"/>
      <c r="CD331" s="14"/>
    </row>
    <row r="332" spans="1:82" ht="15.75" customHeight="1">
      <c r="A332" s="10"/>
      <c r="B332" s="11"/>
      <c r="C332" s="11"/>
      <c r="D332" s="11"/>
      <c r="E332" s="12"/>
      <c r="F332" s="12"/>
      <c r="G332" s="12"/>
      <c r="H332" s="12"/>
      <c r="I332" s="12"/>
      <c r="J332" s="41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  <c r="AA332" s="14"/>
      <c r="AB332" s="14"/>
      <c r="AC332" s="14"/>
      <c r="AD332" s="14"/>
      <c r="AE332" s="14"/>
      <c r="AF332" s="14"/>
      <c r="AG332" s="14"/>
      <c r="AH332" s="14"/>
      <c r="AI332" s="14"/>
      <c r="AJ332" s="14"/>
      <c r="AK332" s="14"/>
      <c r="AL332" s="14"/>
      <c r="AM332" s="14"/>
      <c r="AN332" s="14"/>
      <c r="AO332" s="14"/>
      <c r="AP332" s="14"/>
      <c r="AQ332" s="14"/>
      <c r="AR332" s="14"/>
      <c r="AS332" s="14"/>
      <c r="AT332" s="14"/>
      <c r="AU332" s="14"/>
      <c r="AV332" s="14"/>
      <c r="AW332" s="14"/>
      <c r="AX332" s="14"/>
      <c r="AY332" s="14"/>
      <c r="AZ332" s="14"/>
      <c r="BA332" s="14"/>
      <c r="BB332" s="14"/>
      <c r="BC332" s="14"/>
      <c r="BD332" s="14"/>
      <c r="BE332" s="14"/>
      <c r="BF332" s="14"/>
      <c r="BG332" s="14"/>
      <c r="BH332" s="14"/>
      <c r="BI332" s="14"/>
      <c r="BJ332" s="14"/>
      <c r="BK332" s="14"/>
      <c r="BL332" s="14"/>
      <c r="BM332" s="14"/>
      <c r="BN332" s="14"/>
      <c r="BO332" s="14"/>
      <c r="BP332" s="14"/>
      <c r="BQ332" s="14"/>
      <c r="BR332" s="14"/>
      <c r="BS332" s="14"/>
      <c r="BT332" s="14"/>
      <c r="BU332" s="14"/>
      <c r="BV332" s="14"/>
      <c r="BW332" s="14"/>
      <c r="BX332" s="14"/>
      <c r="BY332" s="14"/>
      <c r="BZ332" s="14"/>
      <c r="CA332" s="14"/>
      <c r="CB332" s="14"/>
      <c r="CC332" s="14"/>
      <c r="CD332" s="14"/>
    </row>
    <row r="333" spans="1:82" ht="15.75" customHeight="1">
      <c r="A333" s="10"/>
      <c r="B333" s="11"/>
      <c r="C333" s="11"/>
      <c r="D333" s="11"/>
      <c r="E333" s="12"/>
      <c r="F333" s="12"/>
      <c r="G333" s="12"/>
      <c r="H333" s="12"/>
      <c r="I333" s="12"/>
      <c r="J333" s="41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  <c r="AH333" s="14"/>
      <c r="AI333" s="14"/>
      <c r="AJ333" s="14"/>
      <c r="AK333" s="14"/>
      <c r="AL333" s="14"/>
      <c r="AM333" s="14"/>
      <c r="AN333" s="14"/>
      <c r="AO333" s="14"/>
      <c r="AP333" s="14"/>
      <c r="AQ333" s="14"/>
      <c r="AR333" s="14"/>
      <c r="AS333" s="14"/>
      <c r="AT333" s="14"/>
      <c r="AU333" s="14"/>
      <c r="AV333" s="14"/>
      <c r="AW333" s="14"/>
      <c r="AX333" s="14"/>
      <c r="AY333" s="14"/>
      <c r="AZ333" s="14"/>
      <c r="BA333" s="14"/>
      <c r="BB333" s="14"/>
      <c r="BC333" s="14"/>
      <c r="BD333" s="14"/>
      <c r="BE333" s="14"/>
      <c r="BF333" s="14"/>
      <c r="BG333" s="14"/>
      <c r="BH333" s="14"/>
      <c r="BI333" s="14"/>
      <c r="BJ333" s="14"/>
      <c r="BK333" s="14"/>
      <c r="BL333" s="14"/>
      <c r="BM333" s="14"/>
      <c r="BN333" s="14"/>
      <c r="BO333" s="14"/>
      <c r="BP333" s="14"/>
      <c r="BQ333" s="14"/>
      <c r="BR333" s="14"/>
      <c r="BS333" s="14"/>
      <c r="BT333" s="14"/>
      <c r="BU333" s="14"/>
      <c r="BV333" s="14"/>
      <c r="BW333" s="14"/>
      <c r="BX333" s="14"/>
      <c r="BY333" s="14"/>
      <c r="BZ333" s="14"/>
      <c r="CA333" s="14"/>
      <c r="CB333" s="14"/>
      <c r="CC333" s="14"/>
      <c r="CD333" s="14"/>
    </row>
    <row r="334" spans="1:82" ht="15.75" customHeight="1">
      <c r="A334" s="10"/>
      <c r="B334" s="11"/>
      <c r="C334" s="11"/>
      <c r="D334" s="11"/>
      <c r="E334" s="12"/>
      <c r="F334" s="12"/>
      <c r="G334" s="12"/>
      <c r="H334" s="12"/>
      <c r="I334" s="12"/>
      <c r="J334" s="41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  <c r="AH334" s="14"/>
      <c r="AI334" s="14"/>
      <c r="AJ334" s="14"/>
      <c r="AK334" s="14"/>
      <c r="AL334" s="14"/>
      <c r="AM334" s="14"/>
      <c r="AN334" s="14"/>
      <c r="AO334" s="14"/>
      <c r="AP334" s="14"/>
      <c r="AQ334" s="14"/>
      <c r="AR334" s="14"/>
      <c r="AS334" s="14"/>
      <c r="AT334" s="14"/>
      <c r="AU334" s="14"/>
      <c r="AV334" s="14"/>
      <c r="AW334" s="14"/>
      <c r="AX334" s="14"/>
      <c r="AY334" s="14"/>
      <c r="AZ334" s="14"/>
      <c r="BA334" s="14"/>
      <c r="BB334" s="14"/>
      <c r="BC334" s="14"/>
      <c r="BD334" s="14"/>
      <c r="BE334" s="14"/>
      <c r="BF334" s="14"/>
      <c r="BG334" s="14"/>
      <c r="BH334" s="14"/>
      <c r="BI334" s="14"/>
      <c r="BJ334" s="14"/>
      <c r="BK334" s="14"/>
      <c r="BL334" s="14"/>
      <c r="BM334" s="14"/>
      <c r="BN334" s="14"/>
      <c r="BO334" s="14"/>
      <c r="BP334" s="14"/>
      <c r="BQ334" s="14"/>
      <c r="BR334" s="14"/>
      <c r="BS334" s="14"/>
      <c r="BT334" s="14"/>
      <c r="BU334" s="14"/>
      <c r="BV334" s="14"/>
      <c r="BW334" s="14"/>
      <c r="BX334" s="14"/>
      <c r="BY334" s="14"/>
      <c r="BZ334" s="14"/>
      <c r="CA334" s="14"/>
      <c r="CB334" s="14"/>
      <c r="CC334" s="14"/>
      <c r="CD334" s="14"/>
    </row>
    <row r="335" spans="1:82" ht="15.75" customHeight="1">
      <c r="A335" s="10"/>
      <c r="B335" s="11"/>
      <c r="C335" s="11"/>
      <c r="D335" s="11"/>
      <c r="E335" s="12"/>
      <c r="F335" s="12"/>
      <c r="G335" s="12"/>
      <c r="H335" s="12"/>
      <c r="I335" s="12"/>
      <c r="J335" s="41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  <c r="AH335" s="14"/>
      <c r="AI335" s="14"/>
      <c r="AJ335" s="14"/>
      <c r="AK335" s="14"/>
      <c r="AL335" s="14"/>
      <c r="AM335" s="14"/>
      <c r="AN335" s="14"/>
      <c r="AO335" s="14"/>
      <c r="AP335" s="14"/>
      <c r="AQ335" s="14"/>
      <c r="AR335" s="14"/>
      <c r="AS335" s="14"/>
      <c r="AT335" s="14"/>
      <c r="AU335" s="14"/>
      <c r="AV335" s="14"/>
      <c r="AW335" s="14"/>
      <c r="AX335" s="14"/>
      <c r="AY335" s="14"/>
      <c r="AZ335" s="14"/>
      <c r="BA335" s="14"/>
      <c r="BB335" s="14"/>
      <c r="BC335" s="14"/>
      <c r="BD335" s="14"/>
      <c r="BE335" s="14"/>
      <c r="BF335" s="14"/>
      <c r="BG335" s="14"/>
      <c r="BH335" s="14"/>
      <c r="BI335" s="14"/>
      <c r="BJ335" s="14"/>
      <c r="BK335" s="14"/>
      <c r="BL335" s="14"/>
      <c r="BM335" s="14"/>
      <c r="BN335" s="14"/>
      <c r="BO335" s="14"/>
      <c r="BP335" s="14"/>
      <c r="BQ335" s="14"/>
      <c r="BR335" s="14"/>
      <c r="BS335" s="14"/>
      <c r="BT335" s="14"/>
      <c r="BU335" s="14"/>
      <c r="BV335" s="14"/>
      <c r="BW335" s="14"/>
      <c r="BX335" s="14"/>
      <c r="BY335" s="14"/>
      <c r="BZ335" s="14"/>
      <c r="CA335" s="14"/>
      <c r="CB335" s="14"/>
      <c r="CC335" s="14"/>
      <c r="CD335" s="14"/>
    </row>
    <row r="336" spans="1:82" ht="15.75" customHeight="1">
      <c r="A336" s="10"/>
      <c r="B336" s="11"/>
      <c r="C336" s="11"/>
      <c r="D336" s="11"/>
      <c r="E336" s="12"/>
      <c r="F336" s="12"/>
      <c r="G336" s="12"/>
      <c r="H336" s="12"/>
      <c r="I336" s="12"/>
      <c r="J336" s="41"/>
      <c r="L336" s="14"/>
      <c r="M336" s="14"/>
      <c r="N336" s="14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  <c r="AH336" s="14"/>
      <c r="AI336" s="14"/>
      <c r="AJ336" s="14"/>
      <c r="AK336" s="14"/>
      <c r="AL336" s="14"/>
      <c r="AM336" s="14"/>
      <c r="AN336" s="14"/>
      <c r="AO336" s="14"/>
      <c r="AP336" s="14"/>
      <c r="AQ336" s="14"/>
      <c r="AR336" s="14"/>
      <c r="AS336" s="14"/>
      <c r="AT336" s="14"/>
      <c r="AU336" s="14"/>
      <c r="AV336" s="14"/>
      <c r="AW336" s="14"/>
      <c r="AX336" s="14"/>
      <c r="AY336" s="14"/>
      <c r="AZ336" s="14"/>
      <c r="BA336" s="14"/>
      <c r="BB336" s="14"/>
      <c r="BC336" s="14"/>
      <c r="BD336" s="14"/>
      <c r="BE336" s="14"/>
      <c r="BF336" s="14"/>
      <c r="BG336" s="14"/>
      <c r="BH336" s="14"/>
      <c r="BI336" s="14"/>
      <c r="BJ336" s="14"/>
      <c r="BK336" s="14"/>
      <c r="BL336" s="14"/>
      <c r="BM336" s="14"/>
      <c r="BN336" s="14"/>
      <c r="BO336" s="14"/>
      <c r="BP336" s="14"/>
      <c r="BQ336" s="14"/>
      <c r="BR336" s="14"/>
      <c r="BS336" s="14"/>
      <c r="BT336" s="14"/>
      <c r="BU336" s="14"/>
      <c r="BV336" s="14"/>
      <c r="BW336" s="14"/>
      <c r="BX336" s="14"/>
      <c r="BY336" s="14"/>
      <c r="BZ336" s="14"/>
      <c r="CA336" s="14"/>
      <c r="CB336" s="14"/>
      <c r="CC336" s="14"/>
      <c r="CD336" s="14"/>
    </row>
    <row r="337" spans="1:82" ht="15.75" customHeight="1">
      <c r="A337" s="10"/>
      <c r="B337" s="11"/>
      <c r="C337" s="11"/>
      <c r="D337" s="11"/>
      <c r="E337" s="12"/>
      <c r="F337" s="12"/>
      <c r="G337" s="12"/>
      <c r="H337" s="12"/>
      <c r="I337" s="12"/>
      <c r="J337" s="41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  <c r="AH337" s="14"/>
      <c r="AI337" s="14"/>
      <c r="AJ337" s="14"/>
      <c r="AK337" s="14"/>
      <c r="AL337" s="14"/>
      <c r="AM337" s="14"/>
      <c r="AN337" s="14"/>
      <c r="AO337" s="14"/>
      <c r="AP337" s="14"/>
      <c r="AQ337" s="14"/>
      <c r="AR337" s="14"/>
      <c r="AS337" s="14"/>
      <c r="AT337" s="14"/>
      <c r="AU337" s="14"/>
      <c r="AV337" s="14"/>
      <c r="AW337" s="14"/>
      <c r="AX337" s="14"/>
      <c r="AY337" s="14"/>
      <c r="AZ337" s="14"/>
      <c r="BA337" s="14"/>
      <c r="BB337" s="14"/>
      <c r="BC337" s="14"/>
      <c r="BD337" s="14"/>
      <c r="BE337" s="14"/>
      <c r="BF337" s="14"/>
      <c r="BG337" s="14"/>
      <c r="BH337" s="14"/>
      <c r="BI337" s="14"/>
      <c r="BJ337" s="14"/>
      <c r="BK337" s="14"/>
      <c r="BL337" s="14"/>
      <c r="BM337" s="14"/>
      <c r="BN337" s="14"/>
      <c r="BO337" s="14"/>
      <c r="BP337" s="14"/>
      <c r="BQ337" s="14"/>
      <c r="BR337" s="14"/>
      <c r="BS337" s="14"/>
      <c r="BT337" s="14"/>
      <c r="BU337" s="14"/>
      <c r="BV337" s="14"/>
      <c r="BW337" s="14"/>
      <c r="BX337" s="14"/>
      <c r="BY337" s="14"/>
      <c r="BZ337" s="14"/>
      <c r="CA337" s="14"/>
      <c r="CB337" s="14"/>
      <c r="CC337" s="14"/>
      <c r="CD337" s="14"/>
    </row>
    <row r="338" spans="1:82" ht="15.75" customHeight="1">
      <c r="A338" s="10"/>
      <c r="B338" s="11"/>
      <c r="C338" s="11"/>
      <c r="D338" s="11"/>
      <c r="E338" s="12"/>
      <c r="F338" s="12"/>
      <c r="G338" s="12"/>
      <c r="H338" s="12"/>
      <c r="I338" s="12"/>
      <c r="J338" s="41"/>
      <c r="L338" s="14"/>
      <c r="M338" s="14"/>
      <c r="N338" s="14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  <c r="AA338" s="14"/>
      <c r="AB338" s="14"/>
      <c r="AC338" s="14"/>
      <c r="AD338" s="14"/>
      <c r="AE338" s="14"/>
      <c r="AF338" s="14"/>
      <c r="AG338" s="14"/>
      <c r="AH338" s="14"/>
      <c r="AI338" s="14"/>
      <c r="AJ338" s="14"/>
      <c r="AK338" s="14"/>
      <c r="AL338" s="14"/>
      <c r="AM338" s="14"/>
      <c r="AN338" s="14"/>
      <c r="AO338" s="14"/>
      <c r="AP338" s="14"/>
      <c r="AQ338" s="14"/>
      <c r="AR338" s="14"/>
      <c r="AS338" s="14"/>
      <c r="AT338" s="14"/>
      <c r="AU338" s="14"/>
      <c r="AV338" s="14"/>
      <c r="AW338" s="14"/>
      <c r="AX338" s="14"/>
      <c r="AY338" s="14"/>
      <c r="AZ338" s="14"/>
      <c r="BA338" s="14"/>
      <c r="BB338" s="14"/>
      <c r="BC338" s="14"/>
      <c r="BD338" s="14"/>
      <c r="BE338" s="14"/>
      <c r="BF338" s="14"/>
      <c r="BG338" s="14"/>
      <c r="BH338" s="14"/>
      <c r="BI338" s="14"/>
      <c r="BJ338" s="14"/>
      <c r="BK338" s="14"/>
      <c r="BL338" s="14"/>
      <c r="BM338" s="14"/>
      <c r="BN338" s="14"/>
      <c r="BO338" s="14"/>
      <c r="BP338" s="14"/>
      <c r="BQ338" s="14"/>
      <c r="BR338" s="14"/>
      <c r="BS338" s="14"/>
      <c r="BT338" s="14"/>
      <c r="BU338" s="14"/>
      <c r="BV338" s="14"/>
      <c r="BW338" s="14"/>
      <c r="BX338" s="14"/>
      <c r="BY338" s="14"/>
      <c r="BZ338" s="14"/>
      <c r="CA338" s="14"/>
      <c r="CB338" s="14"/>
      <c r="CC338" s="14"/>
      <c r="CD338" s="14"/>
    </row>
    <row r="339" spans="1:82" ht="15.75" customHeight="1" thickBot="1">
      <c r="A339" s="10"/>
      <c r="B339" s="11"/>
      <c r="C339" s="11"/>
      <c r="D339" s="11"/>
      <c r="E339" s="12"/>
      <c r="F339" s="12"/>
      <c r="G339" s="12"/>
      <c r="H339" s="12"/>
      <c r="I339" s="12"/>
      <c r="J339" s="41"/>
      <c r="L339" s="14"/>
      <c r="M339" s="14"/>
      <c r="N339" s="14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  <c r="AH339" s="14"/>
      <c r="AI339" s="14"/>
      <c r="AJ339" s="14"/>
      <c r="AK339" s="14"/>
      <c r="AL339" s="14"/>
      <c r="AM339" s="14"/>
      <c r="AN339" s="14"/>
      <c r="AO339" s="14"/>
      <c r="AP339" s="14"/>
      <c r="AQ339" s="14"/>
      <c r="AR339" s="14"/>
      <c r="AS339" s="14"/>
      <c r="AT339" s="14"/>
      <c r="AU339" s="14"/>
      <c r="AV339" s="14"/>
      <c r="AW339" s="14"/>
      <c r="AX339" s="14"/>
      <c r="AY339" s="14"/>
      <c r="AZ339" s="14"/>
      <c r="BA339" s="14"/>
      <c r="BB339" s="14"/>
      <c r="BC339" s="14"/>
      <c r="BD339" s="14"/>
      <c r="BE339" s="14"/>
      <c r="BF339" s="14"/>
      <c r="BG339" s="14"/>
      <c r="BH339" s="14"/>
      <c r="BI339" s="14"/>
      <c r="BJ339" s="14"/>
      <c r="BK339" s="14"/>
      <c r="BL339" s="14"/>
      <c r="BM339" s="14"/>
      <c r="BN339" s="14"/>
      <c r="BO339" s="14"/>
      <c r="BP339" s="14"/>
      <c r="BQ339" s="14"/>
      <c r="BR339" s="14"/>
      <c r="BS339" s="14"/>
      <c r="BT339" s="14"/>
      <c r="BU339" s="14"/>
      <c r="BV339" s="14"/>
      <c r="BW339" s="14"/>
      <c r="BX339" s="14"/>
      <c r="BY339" s="14"/>
      <c r="BZ339" s="14"/>
      <c r="CA339" s="14"/>
      <c r="CB339" s="14"/>
      <c r="CC339" s="14"/>
      <c r="CD339" s="14"/>
    </row>
    <row r="340" spans="1:82" ht="15.75" customHeight="1" thickBot="1">
      <c r="A340" s="10"/>
      <c r="B340" s="11" t="s">
        <v>12</v>
      </c>
      <c r="C340" s="11"/>
      <c r="D340" s="11"/>
      <c r="E340" s="12"/>
      <c r="F340" s="12"/>
      <c r="G340" s="17"/>
      <c r="H340" s="17"/>
      <c r="I340" s="17"/>
      <c r="J340" s="13"/>
      <c r="K340" s="18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  <c r="AS340" s="26"/>
      <c r="AT340" s="26"/>
      <c r="AU340" s="26"/>
      <c r="AV340" s="26"/>
      <c r="AW340" s="26"/>
      <c r="AX340" s="26"/>
      <c r="AY340" s="26"/>
      <c r="AZ340" s="26"/>
      <c r="BA340" s="26"/>
      <c r="BB340" s="26"/>
      <c r="BC340" s="26"/>
      <c r="BD340" s="26"/>
      <c r="BE340" s="26"/>
      <c r="BF340" s="26"/>
      <c r="BG340" s="26"/>
      <c r="BH340" s="26"/>
      <c r="BI340" s="26"/>
      <c r="BJ340" s="26"/>
      <c r="BK340" s="26"/>
      <c r="BL340" s="26"/>
      <c r="BM340" s="26"/>
      <c r="BN340" s="26"/>
      <c r="BO340" s="26"/>
      <c r="BP340" s="26"/>
      <c r="BQ340" s="26"/>
      <c r="BR340" s="26"/>
      <c r="BS340" s="26"/>
      <c r="BT340" s="26"/>
      <c r="BU340" s="26"/>
      <c r="BV340" s="26"/>
      <c r="BW340" s="26"/>
      <c r="BX340" s="26"/>
      <c r="BY340" s="26"/>
      <c r="BZ340" s="26"/>
      <c r="CA340" s="26"/>
      <c r="CB340" s="26"/>
      <c r="CC340" s="26"/>
      <c r="CD340" s="26"/>
    </row>
    <row r="341" spans="1:82" ht="15" customHeight="1">
      <c r="A341" s="10"/>
      <c r="B341" s="11" t="s">
        <v>15</v>
      </c>
      <c r="C341" s="11"/>
      <c r="D341" s="11"/>
      <c r="E341" s="12"/>
      <c r="F341" s="12"/>
      <c r="G341" s="12"/>
      <c r="H341" s="12"/>
      <c r="I341" s="12"/>
      <c r="J341" s="16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  <c r="AA341" s="14"/>
      <c r="AB341" s="14"/>
      <c r="AC341" s="14"/>
      <c r="AD341" s="14"/>
      <c r="AE341" s="14"/>
      <c r="AF341" s="14"/>
      <c r="AG341" s="14"/>
      <c r="AH341" s="14"/>
      <c r="AI341" s="14"/>
      <c r="AJ341" s="14"/>
      <c r="AK341" s="14"/>
      <c r="AL341" s="14"/>
      <c r="AM341" s="14"/>
      <c r="AN341" s="14"/>
      <c r="AO341" s="14"/>
      <c r="AP341" s="14"/>
      <c r="AQ341" s="14"/>
      <c r="AR341" s="14"/>
      <c r="AS341" s="14"/>
      <c r="AT341" s="14"/>
      <c r="AU341" s="14"/>
      <c r="AV341" s="14"/>
      <c r="AW341" s="14"/>
      <c r="AX341" s="14"/>
      <c r="AY341" s="14"/>
      <c r="AZ341" s="14"/>
      <c r="BA341" s="14"/>
      <c r="BB341" s="14"/>
      <c r="BC341" s="14"/>
      <c r="BD341" s="14"/>
      <c r="BE341" s="14"/>
      <c r="BF341" s="14"/>
      <c r="BG341" s="14"/>
      <c r="BH341" s="14"/>
      <c r="BI341" s="14"/>
      <c r="BJ341" s="14"/>
      <c r="BK341" s="14"/>
      <c r="BL341" s="14"/>
      <c r="BM341" s="14"/>
      <c r="BN341" s="14"/>
      <c r="BO341" s="14"/>
      <c r="BP341" s="14"/>
      <c r="BQ341" s="14"/>
      <c r="BR341" s="14"/>
      <c r="BS341" s="14"/>
      <c r="BT341" s="14"/>
      <c r="BU341" s="14"/>
      <c r="BV341" s="14"/>
      <c r="BW341" s="14"/>
      <c r="BX341" s="14"/>
      <c r="BY341" s="14"/>
      <c r="BZ341" s="14"/>
      <c r="CA341" s="14"/>
      <c r="CB341" s="14"/>
      <c r="CC341" s="14"/>
      <c r="CD341" s="14"/>
    </row>
    <row r="342" spans="1:82" ht="15.75" customHeight="1">
      <c r="A342" s="10"/>
      <c r="B342" s="11"/>
      <c r="C342" s="11"/>
      <c r="D342" s="11"/>
      <c r="E342" s="12"/>
      <c r="F342" s="12"/>
      <c r="G342" s="12"/>
      <c r="H342" s="12"/>
      <c r="I342" s="12"/>
      <c r="J342" s="16"/>
      <c r="L342" s="14"/>
      <c r="M342" s="14"/>
      <c r="N342" s="14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  <c r="AA342" s="14"/>
      <c r="AB342" s="14"/>
      <c r="AC342" s="14"/>
      <c r="AD342" s="14"/>
      <c r="AE342" s="14"/>
      <c r="AF342" s="14"/>
      <c r="AG342" s="14"/>
      <c r="AH342" s="14"/>
      <c r="AI342" s="14"/>
      <c r="AJ342" s="14"/>
      <c r="AK342" s="14"/>
      <c r="AL342" s="14"/>
      <c r="AM342" s="14"/>
      <c r="AN342" s="14"/>
      <c r="AO342" s="14"/>
      <c r="AP342" s="14"/>
      <c r="AQ342" s="14"/>
      <c r="AR342" s="14"/>
      <c r="AS342" s="14"/>
      <c r="AT342" s="14"/>
      <c r="AU342" s="14"/>
      <c r="AV342" s="14"/>
      <c r="AW342" s="14"/>
      <c r="AX342" s="14"/>
      <c r="AY342" s="14"/>
      <c r="AZ342" s="14"/>
      <c r="BA342" s="14"/>
      <c r="BB342" s="14"/>
      <c r="BC342" s="14"/>
      <c r="BD342" s="14"/>
      <c r="BE342" s="14"/>
      <c r="BF342" s="14"/>
      <c r="BG342" s="14"/>
      <c r="BH342" s="14"/>
      <c r="BI342" s="14"/>
      <c r="BJ342" s="14"/>
      <c r="BK342" s="14"/>
      <c r="BL342" s="14"/>
      <c r="BM342" s="14"/>
      <c r="BN342" s="14"/>
      <c r="BO342" s="14"/>
      <c r="BP342" s="14"/>
      <c r="BQ342" s="14"/>
      <c r="BR342" s="14"/>
      <c r="BS342" s="14"/>
      <c r="BT342" s="14"/>
      <c r="BU342" s="14"/>
      <c r="BV342" s="14"/>
      <c r="BW342" s="14"/>
      <c r="BX342" s="14"/>
      <c r="BY342" s="14"/>
      <c r="BZ342" s="14"/>
      <c r="CA342" s="14"/>
      <c r="CB342" s="14"/>
      <c r="CC342" s="14"/>
      <c r="CD342" s="14"/>
    </row>
    <row r="343" spans="1:82" ht="15.75" customHeight="1">
      <c r="A343" s="10"/>
      <c r="B343" s="11"/>
      <c r="C343" s="11"/>
      <c r="D343" s="11"/>
      <c r="E343" s="12"/>
      <c r="F343" s="12"/>
      <c r="G343" s="12"/>
      <c r="H343" s="12"/>
      <c r="I343" s="12"/>
      <c r="J343" s="16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  <c r="AH343" s="14"/>
      <c r="AI343" s="14"/>
      <c r="AJ343" s="14"/>
      <c r="AK343" s="14"/>
      <c r="AL343" s="14"/>
      <c r="AM343" s="14"/>
      <c r="AN343" s="14"/>
      <c r="AO343" s="14"/>
      <c r="AP343" s="14"/>
      <c r="AQ343" s="14"/>
      <c r="AR343" s="14"/>
      <c r="AS343" s="14"/>
      <c r="AT343" s="14"/>
      <c r="AU343" s="14"/>
      <c r="AV343" s="14"/>
      <c r="AW343" s="14"/>
      <c r="AX343" s="14"/>
      <c r="AY343" s="14"/>
      <c r="AZ343" s="14"/>
      <c r="BA343" s="14"/>
      <c r="BB343" s="14"/>
      <c r="BC343" s="14"/>
      <c r="BD343" s="14"/>
      <c r="BE343" s="14"/>
      <c r="BF343" s="14"/>
      <c r="BG343" s="14"/>
      <c r="BH343" s="14"/>
      <c r="BI343" s="14"/>
      <c r="BJ343" s="14"/>
      <c r="BK343" s="14"/>
      <c r="BL343" s="14"/>
      <c r="BM343" s="14"/>
      <c r="BN343" s="14"/>
      <c r="BO343" s="14"/>
      <c r="BP343" s="14"/>
      <c r="BQ343" s="14"/>
      <c r="BR343" s="14"/>
      <c r="BS343" s="14"/>
      <c r="BT343" s="14"/>
      <c r="BU343" s="14"/>
      <c r="BV343" s="14"/>
      <c r="BW343" s="14"/>
      <c r="BX343" s="14"/>
      <c r="BY343" s="14"/>
      <c r="BZ343" s="14"/>
      <c r="CA343" s="14"/>
      <c r="CB343" s="14"/>
      <c r="CC343" s="14"/>
      <c r="CD343" s="14"/>
    </row>
    <row r="344" spans="1:82" ht="15.75" customHeight="1">
      <c r="A344" s="10"/>
      <c r="B344" s="11"/>
      <c r="C344" s="11"/>
      <c r="D344" s="11"/>
      <c r="E344" s="12"/>
      <c r="F344" s="12"/>
      <c r="G344" s="12"/>
      <c r="H344" s="12"/>
      <c r="I344" s="12"/>
      <c r="J344" s="16"/>
      <c r="L344" s="14"/>
      <c r="M344" s="14"/>
      <c r="N344" s="14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  <c r="AH344" s="14"/>
      <c r="AI344" s="14"/>
      <c r="AJ344" s="14"/>
      <c r="AK344" s="14"/>
      <c r="AL344" s="14"/>
      <c r="AM344" s="14"/>
      <c r="AN344" s="14"/>
      <c r="AO344" s="14"/>
      <c r="AP344" s="14"/>
      <c r="AQ344" s="14"/>
      <c r="AR344" s="14"/>
      <c r="AS344" s="14"/>
      <c r="AT344" s="14"/>
      <c r="AU344" s="14"/>
      <c r="AV344" s="14"/>
      <c r="AW344" s="14"/>
      <c r="AX344" s="14"/>
      <c r="AY344" s="14"/>
      <c r="AZ344" s="14"/>
      <c r="BA344" s="14"/>
      <c r="BB344" s="14"/>
      <c r="BC344" s="14"/>
      <c r="BD344" s="14"/>
      <c r="BE344" s="14"/>
      <c r="BF344" s="14"/>
      <c r="BG344" s="14"/>
      <c r="BH344" s="14"/>
      <c r="BI344" s="14"/>
      <c r="BJ344" s="14"/>
      <c r="BK344" s="14"/>
      <c r="BL344" s="14"/>
      <c r="BM344" s="14"/>
      <c r="BN344" s="14"/>
      <c r="BO344" s="14"/>
      <c r="BP344" s="14"/>
      <c r="BQ344" s="14"/>
      <c r="BR344" s="14"/>
      <c r="BS344" s="14"/>
      <c r="BT344" s="14"/>
      <c r="BU344" s="14"/>
      <c r="BV344" s="14"/>
      <c r="BW344" s="14"/>
      <c r="BX344" s="14"/>
      <c r="BY344" s="14"/>
      <c r="BZ344" s="14"/>
      <c r="CA344" s="14"/>
      <c r="CB344" s="14"/>
      <c r="CC344" s="14"/>
      <c r="CD344" s="14"/>
    </row>
    <row r="345" spans="1:82" ht="15.75" customHeight="1">
      <c r="A345" s="10"/>
      <c r="B345" s="11"/>
      <c r="C345" s="11"/>
      <c r="D345" s="11"/>
      <c r="E345" s="12"/>
      <c r="F345" s="12"/>
      <c r="G345" s="12"/>
      <c r="H345" s="12"/>
      <c r="I345" s="12"/>
      <c r="J345" s="13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  <c r="AH345" s="14"/>
      <c r="AI345" s="14"/>
      <c r="AJ345" s="14"/>
      <c r="AK345" s="14"/>
      <c r="AL345" s="14"/>
      <c r="AM345" s="14"/>
      <c r="AN345" s="14"/>
      <c r="AO345" s="14"/>
      <c r="AP345" s="14"/>
      <c r="AQ345" s="14"/>
      <c r="AR345" s="14"/>
      <c r="AS345" s="14"/>
      <c r="AT345" s="14"/>
      <c r="AU345" s="14"/>
      <c r="AV345" s="14"/>
      <c r="AW345" s="14"/>
      <c r="AX345" s="14"/>
      <c r="AY345" s="14"/>
      <c r="AZ345" s="14"/>
      <c r="BA345" s="14"/>
      <c r="BB345" s="14"/>
      <c r="BC345" s="14"/>
      <c r="BD345" s="14"/>
      <c r="BE345" s="14"/>
      <c r="BF345" s="14"/>
      <c r="BG345" s="14"/>
      <c r="BH345" s="14"/>
      <c r="BI345" s="14"/>
      <c r="BJ345" s="14"/>
      <c r="BK345" s="14"/>
      <c r="BL345" s="14"/>
      <c r="BM345" s="14"/>
      <c r="BN345" s="14"/>
      <c r="BO345" s="14"/>
      <c r="BP345" s="14"/>
      <c r="BQ345" s="14"/>
      <c r="BR345" s="14"/>
      <c r="BS345" s="14"/>
      <c r="BT345" s="14"/>
      <c r="BU345" s="14"/>
      <c r="BV345" s="14"/>
      <c r="BW345" s="14"/>
      <c r="BX345" s="14"/>
      <c r="BY345" s="14"/>
      <c r="BZ345" s="14"/>
      <c r="CA345" s="14"/>
      <c r="CB345" s="14"/>
      <c r="CC345" s="14"/>
      <c r="CD345" s="14"/>
    </row>
    <row r="346" spans="1:82" ht="15.75" customHeight="1">
      <c r="A346" s="10"/>
      <c r="B346" s="11"/>
      <c r="C346" s="11"/>
      <c r="D346" s="11"/>
      <c r="E346" s="12"/>
      <c r="F346" s="12"/>
      <c r="G346" s="12"/>
      <c r="H346" s="12"/>
      <c r="I346" s="12"/>
      <c r="J346" s="16"/>
      <c r="L346" s="14"/>
      <c r="M346" s="14"/>
      <c r="N346" s="14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  <c r="AH346" s="14"/>
      <c r="AI346" s="14"/>
      <c r="AJ346" s="14"/>
      <c r="AK346" s="14"/>
      <c r="AL346" s="14"/>
      <c r="AM346" s="14"/>
      <c r="AN346" s="14"/>
      <c r="AO346" s="14"/>
      <c r="AP346" s="14"/>
      <c r="AQ346" s="14"/>
      <c r="AR346" s="14"/>
      <c r="AS346" s="14"/>
      <c r="AT346" s="14"/>
      <c r="AU346" s="14"/>
      <c r="AV346" s="14"/>
      <c r="AW346" s="14"/>
      <c r="AX346" s="14"/>
      <c r="AY346" s="14"/>
      <c r="AZ346" s="14"/>
      <c r="BA346" s="14"/>
      <c r="BB346" s="14"/>
      <c r="BC346" s="14"/>
      <c r="BD346" s="14"/>
      <c r="BE346" s="14"/>
      <c r="BF346" s="14"/>
      <c r="BG346" s="14"/>
      <c r="BH346" s="14"/>
      <c r="BI346" s="14"/>
      <c r="BJ346" s="14"/>
      <c r="BK346" s="14"/>
      <c r="BL346" s="14"/>
      <c r="BM346" s="14"/>
      <c r="BN346" s="14"/>
      <c r="BO346" s="14"/>
      <c r="BP346" s="14"/>
      <c r="BQ346" s="14"/>
      <c r="BR346" s="14"/>
      <c r="BS346" s="14"/>
      <c r="BT346" s="14"/>
      <c r="BU346" s="14"/>
      <c r="BV346" s="14"/>
      <c r="BW346" s="14"/>
      <c r="BX346" s="14"/>
      <c r="BY346" s="14"/>
      <c r="BZ346" s="14"/>
      <c r="CA346" s="14"/>
      <c r="CB346" s="14"/>
      <c r="CC346" s="14"/>
      <c r="CD346" s="14"/>
    </row>
    <row r="347" spans="1:82" ht="15.75" customHeight="1">
      <c r="A347" s="10"/>
      <c r="B347" s="11"/>
      <c r="C347" s="11"/>
      <c r="D347" s="11"/>
      <c r="J347" s="16"/>
      <c r="L347" s="14"/>
      <c r="M347" s="14"/>
      <c r="N347" s="14"/>
      <c r="O347" s="14"/>
      <c r="P347" s="14"/>
      <c r="Q347" s="14"/>
      <c r="R347" s="14"/>
      <c r="S347" s="14"/>
      <c r="T347" s="14"/>
      <c r="U347" s="14"/>
      <c r="V347" s="14"/>
      <c r="W347" s="14"/>
      <c r="X347" s="14"/>
      <c r="Y347" s="14"/>
      <c r="Z347" s="14"/>
      <c r="AA347" s="14"/>
      <c r="AB347" s="14"/>
      <c r="AC347" s="14"/>
      <c r="AD347" s="14"/>
      <c r="AE347" s="14"/>
      <c r="AF347" s="14"/>
      <c r="AG347" s="14"/>
      <c r="AH347" s="14"/>
      <c r="AI347" s="14"/>
      <c r="AJ347" s="14"/>
      <c r="AK347" s="14"/>
      <c r="AL347" s="14"/>
      <c r="AM347" s="14"/>
      <c r="AN347" s="14"/>
      <c r="AO347" s="14"/>
      <c r="AP347" s="14"/>
      <c r="AQ347" s="14"/>
      <c r="AR347" s="14"/>
      <c r="AS347" s="14"/>
      <c r="AT347" s="14"/>
      <c r="AU347" s="14"/>
      <c r="AV347" s="14"/>
      <c r="AW347" s="14"/>
      <c r="AX347" s="14"/>
      <c r="AY347" s="14"/>
      <c r="AZ347" s="14"/>
      <c r="BA347" s="14"/>
      <c r="BB347" s="14"/>
      <c r="BC347" s="14"/>
      <c r="BD347" s="14"/>
      <c r="BE347" s="14"/>
      <c r="BF347" s="14"/>
      <c r="BG347" s="14"/>
      <c r="BH347" s="14"/>
      <c r="BI347" s="14"/>
      <c r="BJ347" s="14"/>
      <c r="BK347" s="14"/>
      <c r="BL347" s="14"/>
      <c r="BM347" s="14"/>
      <c r="BN347" s="14"/>
      <c r="BO347" s="14"/>
      <c r="BP347" s="14"/>
      <c r="BQ347" s="14"/>
      <c r="BR347" s="14"/>
      <c r="BS347" s="14"/>
      <c r="BT347" s="14"/>
      <c r="BU347" s="14"/>
      <c r="BV347" s="14"/>
      <c r="BW347" s="14"/>
      <c r="BX347" s="14"/>
      <c r="BY347" s="14"/>
      <c r="BZ347" s="14"/>
      <c r="CA347" s="14"/>
      <c r="CB347" s="14"/>
      <c r="CC347" s="14"/>
      <c r="CD347" s="14"/>
    </row>
    <row r="348" spans="1:82" ht="15.75" customHeight="1">
      <c r="A348" s="10"/>
      <c r="B348" s="11"/>
      <c r="C348" s="11"/>
      <c r="D348" s="11"/>
      <c r="E348" s="12"/>
      <c r="F348" s="12"/>
      <c r="G348" s="12"/>
      <c r="H348" s="12"/>
      <c r="I348" s="12"/>
      <c r="J348" s="16"/>
      <c r="L348" s="14"/>
      <c r="M348" s="14"/>
      <c r="N348" s="14"/>
      <c r="O348" s="14"/>
      <c r="P348" s="14"/>
      <c r="Q348" s="14"/>
      <c r="R348" s="14"/>
      <c r="S348" s="14"/>
      <c r="T348" s="14"/>
      <c r="U348" s="14"/>
      <c r="V348" s="14"/>
      <c r="W348" s="14"/>
      <c r="X348" s="14"/>
      <c r="Y348" s="14"/>
      <c r="Z348" s="14"/>
      <c r="AA348" s="14"/>
      <c r="AB348" s="14"/>
      <c r="AC348" s="14"/>
      <c r="AD348" s="14"/>
      <c r="AE348" s="14"/>
      <c r="AF348" s="14"/>
      <c r="AG348" s="14"/>
      <c r="AH348" s="14"/>
      <c r="AI348" s="14"/>
      <c r="AJ348" s="14"/>
      <c r="AK348" s="14"/>
      <c r="AL348" s="14"/>
      <c r="AM348" s="14"/>
      <c r="AN348" s="14"/>
      <c r="AO348" s="14"/>
      <c r="AP348" s="14"/>
      <c r="AQ348" s="14"/>
      <c r="AR348" s="14"/>
      <c r="AS348" s="14"/>
      <c r="AT348" s="14"/>
      <c r="AU348" s="14"/>
      <c r="AV348" s="14"/>
      <c r="AW348" s="14"/>
      <c r="AX348" s="14"/>
      <c r="AY348" s="14"/>
      <c r="AZ348" s="14"/>
      <c r="BA348" s="14"/>
      <c r="BB348" s="14"/>
      <c r="BC348" s="14"/>
      <c r="BD348" s="14"/>
      <c r="BE348" s="14"/>
      <c r="BF348" s="14"/>
      <c r="BG348" s="14"/>
      <c r="BH348" s="14"/>
      <c r="BI348" s="14"/>
      <c r="BJ348" s="14"/>
      <c r="BK348" s="14"/>
      <c r="BL348" s="14"/>
      <c r="BM348" s="14"/>
      <c r="BN348" s="14"/>
      <c r="BO348" s="14"/>
      <c r="BP348" s="14"/>
      <c r="BQ348" s="14"/>
      <c r="BR348" s="14"/>
      <c r="BS348" s="14"/>
      <c r="BT348" s="14"/>
      <c r="BU348" s="14"/>
      <c r="BV348" s="14"/>
      <c r="BW348" s="14"/>
      <c r="BX348" s="14"/>
      <c r="BY348" s="14"/>
      <c r="BZ348" s="14"/>
      <c r="CA348" s="14"/>
      <c r="CB348" s="14"/>
      <c r="CC348" s="14"/>
      <c r="CD348" s="14"/>
    </row>
    <row r="349" spans="1:82" ht="15.75" customHeight="1">
      <c r="A349" s="10"/>
      <c r="B349" s="11"/>
      <c r="C349" s="11"/>
      <c r="D349" s="11"/>
      <c r="E349" s="12"/>
      <c r="F349" s="12"/>
      <c r="G349" s="12"/>
      <c r="H349" s="12"/>
      <c r="I349" s="12"/>
      <c r="J349" s="16"/>
      <c r="L349" s="14"/>
      <c r="M349" s="14"/>
      <c r="N349" s="14"/>
      <c r="O349" s="14"/>
      <c r="P349" s="14"/>
      <c r="Q349" s="14"/>
      <c r="R349" s="14"/>
      <c r="S349" s="14"/>
      <c r="T349" s="14"/>
      <c r="U349" s="14"/>
      <c r="V349" s="14"/>
      <c r="W349" s="14"/>
      <c r="X349" s="14"/>
      <c r="Y349" s="14"/>
      <c r="Z349" s="14"/>
      <c r="AA349" s="14"/>
      <c r="AB349" s="14"/>
      <c r="AC349" s="14"/>
      <c r="AD349" s="14"/>
      <c r="AE349" s="14"/>
      <c r="AF349" s="14"/>
      <c r="AG349" s="14"/>
      <c r="AH349" s="14"/>
      <c r="AI349" s="14"/>
      <c r="AJ349" s="14"/>
      <c r="AK349" s="14"/>
      <c r="AL349" s="14"/>
      <c r="AM349" s="14"/>
      <c r="AN349" s="14"/>
      <c r="AO349" s="14"/>
      <c r="AP349" s="14"/>
      <c r="AQ349" s="14"/>
      <c r="AR349" s="14"/>
      <c r="AS349" s="14"/>
      <c r="AT349" s="14"/>
      <c r="AU349" s="14"/>
      <c r="AV349" s="14"/>
      <c r="AW349" s="14"/>
      <c r="AX349" s="14"/>
      <c r="AY349" s="14"/>
      <c r="AZ349" s="14"/>
      <c r="BA349" s="14"/>
      <c r="BB349" s="14"/>
      <c r="BC349" s="14"/>
      <c r="BD349" s="14"/>
      <c r="BE349" s="14"/>
      <c r="BF349" s="14"/>
      <c r="BG349" s="14"/>
      <c r="BH349" s="14"/>
      <c r="BI349" s="14"/>
      <c r="BJ349" s="14"/>
      <c r="BK349" s="14"/>
      <c r="BL349" s="14"/>
      <c r="BM349" s="14"/>
      <c r="BN349" s="14"/>
      <c r="BO349" s="14"/>
      <c r="BP349" s="14"/>
      <c r="BQ349" s="14"/>
      <c r="BR349" s="14"/>
      <c r="BS349" s="14"/>
      <c r="BT349" s="14"/>
      <c r="BU349" s="14"/>
      <c r="BV349" s="14"/>
      <c r="BW349" s="14"/>
      <c r="BX349" s="14"/>
      <c r="BY349" s="14"/>
      <c r="BZ349" s="14"/>
      <c r="CA349" s="14"/>
      <c r="CB349" s="14"/>
      <c r="CC349" s="14"/>
      <c r="CD349" s="14"/>
    </row>
    <row r="350" spans="1:82" ht="15.75" customHeight="1">
      <c r="A350" s="10"/>
      <c r="B350" s="11"/>
      <c r="C350" s="11"/>
      <c r="D350" s="11"/>
      <c r="E350" s="12"/>
      <c r="F350" s="12"/>
      <c r="G350" s="12"/>
      <c r="H350" s="12"/>
      <c r="I350" s="12"/>
      <c r="J350" s="16"/>
      <c r="L350" s="14"/>
      <c r="M350" s="14"/>
      <c r="N350" s="14"/>
      <c r="O350" s="14"/>
      <c r="P350" s="14"/>
      <c r="Q350" s="14"/>
      <c r="R350" s="14"/>
      <c r="S350" s="14"/>
      <c r="T350" s="14"/>
      <c r="U350" s="14"/>
      <c r="V350" s="14"/>
      <c r="W350" s="14"/>
      <c r="X350" s="14"/>
      <c r="Y350" s="14"/>
      <c r="Z350" s="14"/>
      <c r="AA350" s="14"/>
      <c r="AB350" s="14"/>
      <c r="AC350" s="14"/>
      <c r="AD350" s="14"/>
      <c r="AE350" s="14"/>
      <c r="AF350" s="14"/>
      <c r="AG350" s="14"/>
      <c r="AH350" s="14"/>
      <c r="AI350" s="14"/>
      <c r="AJ350" s="14"/>
      <c r="AK350" s="14"/>
      <c r="AL350" s="14"/>
      <c r="AM350" s="14"/>
      <c r="AN350" s="14"/>
      <c r="AO350" s="14"/>
      <c r="AP350" s="14"/>
      <c r="AQ350" s="14"/>
      <c r="AR350" s="14"/>
      <c r="AS350" s="14"/>
      <c r="AT350" s="14"/>
      <c r="AU350" s="14"/>
      <c r="AV350" s="14"/>
      <c r="AW350" s="14"/>
      <c r="AX350" s="14"/>
      <c r="AY350" s="14"/>
      <c r="AZ350" s="14"/>
      <c r="BA350" s="14"/>
      <c r="BB350" s="14"/>
      <c r="BC350" s="14"/>
      <c r="BD350" s="14"/>
      <c r="BE350" s="14"/>
      <c r="BF350" s="14"/>
      <c r="BG350" s="14"/>
      <c r="BH350" s="14"/>
      <c r="BI350" s="14"/>
      <c r="BJ350" s="14"/>
      <c r="BK350" s="14"/>
      <c r="BL350" s="14"/>
      <c r="BM350" s="14"/>
      <c r="BN350" s="14"/>
      <c r="BO350" s="14"/>
      <c r="BP350" s="14"/>
      <c r="BQ350" s="14"/>
      <c r="BR350" s="14"/>
      <c r="BS350" s="14"/>
      <c r="BT350" s="14"/>
      <c r="BU350" s="14"/>
      <c r="BV350" s="14"/>
      <c r="BW350" s="14"/>
      <c r="BX350" s="14"/>
      <c r="BY350" s="14"/>
      <c r="BZ350" s="14"/>
      <c r="CA350" s="14"/>
      <c r="CB350" s="14"/>
      <c r="CC350" s="14"/>
      <c r="CD350" s="14"/>
    </row>
    <row r="351" spans="1:82" ht="15.75" customHeight="1">
      <c r="A351" s="10"/>
      <c r="B351" s="11"/>
      <c r="C351" s="11"/>
      <c r="D351" s="11"/>
      <c r="E351" s="12"/>
      <c r="F351" s="12"/>
      <c r="G351" s="12"/>
      <c r="H351" s="12"/>
      <c r="I351" s="12"/>
      <c r="J351" s="16"/>
      <c r="L351" s="14"/>
      <c r="M351" s="14"/>
      <c r="N351" s="14"/>
      <c r="O351" s="14"/>
      <c r="P351" s="14"/>
      <c r="Q351" s="14"/>
      <c r="R351" s="14"/>
      <c r="S351" s="14"/>
      <c r="T351" s="14"/>
      <c r="U351" s="14"/>
      <c r="V351" s="14"/>
      <c r="W351" s="14"/>
      <c r="X351" s="14"/>
      <c r="Y351" s="14"/>
      <c r="Z351" s="14"/>
      <c r="AA351" s="14"/>
      <c r="AB351" s="14"/>
      <c r="AC351" s="14"/>
      <c r="AD351" s="14"/>
      <c r="AE351" s="14"/>
      <c r="AF351" s="14"/>
      <c r="AG351" s="14"/>
      <c r="AH351" s="14"/>
      <c r="AI351" s="14"/>
      <c r="AJ351" s="14"/>
      <c r="AK351" s="14"/>
      <c r="AL351" s="14"/>
      <c r="AM351" s="14"/>
      <c r="AN351" s="14"/>
      <c r="AO351" s="14"/>
      <c r="AP351" s="14"/>
      <c r="AQ351" s="14"/>
      <c r="AR351" s="14"/>
      <c r="AS351" s="14"/>
      <c r="AT351" s="14"/>
      <c r="AU351" s="14"/>
      <c r="AV351" s="14"/>
      <c r="AW351" s="14"/>
      <c r="AX351" s="14"/>
      <c r="AY351" s="14"/>
      <c r="AZ351" s="14"/>
      <c r="BA351" s="14"/>
      <c r="BB351" s="14"/>
      <c r="BC351" s="14"/>
      <c r="BD351" s="14"/>
      <c r="BE351" s="14"/>
      <c r="BF351" s="14"/>
      <c r="BG351" s="14"/>
      <c r="BH351" s="14"/>
      <c r="BI351" s="14"/>
      <c r="BJ351" s="14"/>
      <c r="BK351" s="14"/>
      <c r="BL351" s="14"/>
      <c r="BM351" s="14"/>
      <c r="BN351" s="14"/>
      <c r="BO351" s="14"/>
      <c r="BP351" s="14"/>
      <c r="BQ351" s="14"/>
      <c r="BR351" s="14"/>
      <c r="BS351" s="14"/>
      <c r="BT351" s="14"/>
      <c r="BU351" s="14"/>
      <c r="BV351" s="14"/>
      <c r="BW351" s="14"/>
      <c r="BX351" s="14"/>
      <c r="BY351" s="14"/>
      <c r="BZ351" s="14"/>
      <c r="CA351" s="14"/>
      <c r="CB351" s="14"/>
      <c r="CC351" s="14"/>
      <c r="CD351" s="14"/>
    </row>
    <row r="352" spans="1:82" ht="15.75" customHeight="1">
      <c r="A352" s="10"/>
      <c r="B352" s="11"/>
      <c r="C352" s="11"/>
      <c r="D352" s="11"/>
      <c r="E352" s="12"/>
      <c r="F352" s="12"/>
      <c r="G352" s="12"/>
      <c r="H352" s="12"/>
      <c r="I352" s="12"/>
      <c r="J352" s="16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  <c r="AJ352" s="14"/>
      <c r="AK352" s="14"/>
      <c r="AL352" s="14"/>
      <c r="AM352" s="14"/>
      <c r="AN352" s="14"/>
      <c r="AO352" s="14"/>
      <c r="AP352" s="14"/>
      <c r="AQ352" s="14"/>
      <c r="AR352" s="14"/>
      <c r="AS352" s="14"/>
      <c r="AT352" s="14"/>
      <c r="AU352" s="14"/>
      <c r="AV352" s="14"/>
      <c r="AW352" s="14"/>
      <c r="AX352" s="14"/>
      <c r="AY352" s="14"/>
      <c r="AZ352" s="14"/>
      <c r="BA352" s="14"/>
      <c r="BB352" s="14"/>
      <c r="BC352" s="14"/>
      <c r="BD352" s="14"/>
      <c r="BE352" s="14"/>
      <c r="BF352" s="14"/>
      <c r="BG352" s="14"/>
      <c r="BH352" s="14"/>
      <c r="BI352" s="14"/>
      <c r="BJ352" s="14"/>
      <c r="BK352" s="14"/>
      <c r="BL352" s="14"/>
      <c r="BM352" s="14"/>
      <c r="BN352" s="14"/>
      <c r="BO352" s="14"/>
      <c r="BP352" s="14"/>
      <c r="BQ352" s="14"/>
      <c r="BR352" s="14"/>
      <c r="BS352" s="14"/>
      <c r="BT352" s="14"/>
      <c r="BU352" s="14"/>
      <c r="BV352" s="14"/>
      <c r="BW352" s="14"/>
      <c r="BX352" s="14"/>
      <c r="BY352" s="14"/>
      <c r="BZ352" s="14"/>
      <c r="CA352" s="14"/>
      <c r="CB352" s="14"/>
      <c r="CC352" s="14"/>
      <c r="CD352" s="14"/>
    </row>
    <row r="353" spans="1:82" ht="15.75" customHeight="1">
      <c r="A353" s="10"/>
      <c r="B353" s="11"/>
      <c r="C353" s="11"/>
      <c r="D353" s="11"/>
      <c r="L353" s="14"/>
      <c r="M353" s="14"/>
      <c r="N353" s="14"/>
      <c r="O353" s="14"/>
      <c r="P353" s="14"/>
      <c r="Q353" s="14"/>
      <c r="R353" s="14"/>
      <c r="S353" s="14"/>
      <c r="T353" s="14"/>
      <c r="U353" s="14"/>
      <c r="V353" s="14"/>
      <c r="W353" s="14"/>
      <c r="X353" s="14"/>
      <c r="Y353" s="14"/>
      <c r="Z353" s="14"/>
      <c r="AA353" s="14"/>
      <c r="AB353" s="14"/>
      <c r="AC353" s="14"/>
      <c r="AD353" s="14"/>
      <c r="AE353" s="14"/>
      <c r="AF353" s="14"/>
      <c r="AG353" s="14"/>
      <c r="AH353" s="14"/>
      <c r="AI353" s="14"/>
      <c r="AJ353" s="14"/>
      <c r="AK353" s="14"/>
      <c r="AL353" s="14"/>
      <c r="AM353" s="14"/>
      <c r="AN353" s="14"/>
      <c r="AO353" s="14"/>
      <c r="AP353" s="14"/>
      <c r="AQ353" s="14"/>
      <c r="AR353" s="14"/>
      <c r="AS353" s="14"/>
      <c r="AT353" s="14"/>
      <c r="AU353" s="14"/>
      <c r="AV353" s="14"/>
      <c r="AW353" s="14"/>
      <c r="AX353" s="14"/>
      <c r="AY353" s="14"/>
      <c r="AZ353" s="14"/>
      <c r="BA353" s="14"/>
      <c r="BB353" s="14"/>
      <c r="BC353" s="14"/>
      <c r="BD353" s="14"/>
      <c r="BE353" s="14"/>
      <c r="BF353" s="14"/>
      <c r="BG353" s="14"/>
      <c r="BH353" s="14"/>
      <c r="BI353" s="14"/>
      <c r="BJ353" s="14"/>
      <c r="BK353" s="14"/>
      <c r="BL353" s="14"/>
      <c r="BM353" s="14"/>
      <c r="BN353" s="14"/>
      <c r="BO353" s="14"/>
      <c r="BP353" s="14"/>
      <c r="BQ353" s="14"/>
      <c r="BR353" s="14"/>
      <c r="BS353" s="14"/>
      <c r="BT353" s="14"/>
      <c r="BU353" s="14"/>
      <c r="BV353" s="14"/>
      <c r="BW353" s="14"/>
      <c r="BX353" s="14"/>
      <c r="BY353" s="14"/>
      <c r="BZ353" s="14"/>
      <c r="CA353" s="14"/>
      <c r="CB353" s="14"/>
      <c r="CC353" s="14"/>
      <c r="CD353" s="14"/>
    </row>
    <row r="354" spans="1:82" ht="15.75" customHeight="1">
      <c r="A354" s="10"/>
      <c r="B354" s="11"/>
      <c r="C354" s="11"/>
      <c r="D354" s="11"/>
      <c r="E354" s="12"/>
      <c r="F354" s="12"/>
      <c r="G354" s="12"/>
      <c r="H354" s="12"/>
      <c r="I354" s="12"/>
      <c r="J354" s="16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  <c r="AA354" s="14"/>
      <c r="AB354" s="14"/>
      <c r="AC354" s="14"/>
      <c r="AD354" s="14"/>
      <c r="AE354" s="14"/>
      <c r="AF354" s="14"/>
      <c r="AG354" s="14"/>
      <c r="AH354" s="14"/>
      <c r="AI354" s="14"/>
      <c r="AJ354" s="14"/>
      <c r="AK354" s="14"/>
      <c r="AL354" s="14"/>
      <c r="AM354" s="14"/>
      <c r="AN354" s="14"/>
      <c r="AO354" s="14"/>
      <c r="AP354" s="14"/>
      <c r="AQ354" s="14"/>
      <c r="AR354" s="14"/>
      <c r="AS354" s="14"/>
      <c r="AT354" s="14"/>
      <c r="AU354" s="14"/>
      <c r="AV354" s="14"/>
      <c r="AW354" s="14"/>
      <c r="AX354" s="14"/>
      <c r="AY354" s="14"/>
      <c r="AZ354" s="14"/>
      <c r="BA354" s="14"/>
      <c r="BB354" s="14"/>
      <c r="BC354" s="14"/>
      <c r="BD354" s="14"/>
      <c r="BE354" s="14"/>
      <c r="BF354" s="14"/>
      <c r="BG354" s="14"/>
      <c r="BH354" s="14"/>
      <c r="BI354" s="14"/>
      <c r="BJ354" s="14"/>
      <c r="BK354" s="14"/>
      <c r="BL354" s="14"/>
      <c r="BM354" s="14"/>
      <c r="BN354" s="14"/>
      <c r="BO354" s="14"/>
      <c r="BP354" s="14"/>
      <c r="BQ354" s="14"/>
      <c r="BR354" s="14"/>
      <c r="BS354" s="14"/>
      <c r="BT354" s="14"/>
      <c r="BU354" s="14"/>
      <c r="BV354" s="14"/>
      <c r="BW354" s="14"/>
      <c r="BX354" s="14"/>
      <c r="BY354" s="14"/>
      <c r="BZ354" s="14"/>
      <c r="CA354" s="14"/>
      <c r="CB354" s="14"/>
      <c r="CC354" s="14"/>
      <c r="CD354" s="14"/>
    </row>
    <row r="355" spans="1:82" ht="15.75" customHeight="1">
      <c r="A355" s="10"/>
      <c r="B355" s="11"/>
      <c r="C355" s="11"/>
      <c r="D355" s="11"/>
      <c r="E355" s="12"/>
      <c r="F355" s="12"/>
      <c r="G355" s="12"/>
      <c r="H355" s="12"/>
      <c r="I355" s="12"/>
      <c r="J355" s="16"/>
      <c r="L355" s="14"/>
      <c r="M355" s="14"/>
      <c r="N355" s="14"/>
      <c r="O355" s="14"/>
      <c r="P355" s="14"/>
      <c r="Q355" s="14"/>
      <c r="R355" s="14"/>
      <c r="S355" s="14"/>
      <c r="T355" s="14"/>
      <c r="U355" s="14"/>
      <c r="V355" s="14"/>
      <c r="W355" s="14"/>
      <c r="X355" s="14"/>
      <c r="Y355" s="14"/>
      <c r="Z355" s="14"/>
      <c r="AA355" s="14"/>
      <c r="AB355" s="14"/>
      <c r="AC355" s="14"/>
      <c r="AD355" s="14"/>
      <c r="AE355" s="14"/>
      <c r="AF355" s="14"/>
      <c r="AG355" s="14"/>
      <c r="AH355" s="14"/>
      <c r="AI355" s="14"/>
      <c r="AJ355" s="14"/>
      <c r="AK355" s="14"/>
      <c r="AL355" s="14"/>
      <c r="AM355" s="14"/>
      <c r="AN355" s="14"/>
      <c r="AO355" s="14"/>
      <c r="AP355" s="14"/>
      <c r="AQ355" s="14"/>
      <c r="AR355" s="14"/>
      <c r="AS355" s="14"/>
      <c r="AT355" s="14"/>
      <c r="AU355" s="14"/>
      <c r="AV355" s="14"/>
      <c r="AW355" s="14"/>
      <c r="AX355" s="14"/>
      <c r="AY355" s="14"/>
      <c r="AZ355" s="14"/>
      <c r="BA355" s="14"/>
      <c r="BB355" s="14"/>
      <c r="BC355" s="14"/>
      <c r="BD355" s="14"/>
      <c r="BE355" s="14"/>
      <c r="BF355" s="14"/>
      <c r="BG355" s="14"/>
      <c r="BH355" s="14"/>
      <c r="BI355" s="14"/>
      <c r="BJ355" s="14"/>
      <c r="BK355" s="14"/>
      <c r="BL355" s="14"/>
      <c r="BM355" s="14"/>
      <c r="BN355" s="14"/>
      <c r="BO355" s="14"/>
      <c r="BP355" s="14"/>
      <c r="BQ355" s="14"/>
      <c r="BR355" s="14"/>
      <c r="BS355" s="14"/>
      <c r="BT355" s="14"/>
      <c r="BU355" s="14"/>
      <c r="BV355" s="14"/>
      <c r="BW355" s="14"/>
      <c r="BX355" s="14"/>
      <c r="BY355" s="14"/>
      <c r="BZ355" s="14"/>
      <c r="CA355" s="14"/>
      <c r="CB355" s="14"/>
      <c r="CC355" s="14"/>
      <c r="CD355" s="14"/>
    </row>
    <row r="356" spans="1:82" ht="15.75" customHeight="1">
      <c r="A356" s="10"/>
      <c r="B356" s="11"/>
      <c r="C356" s="11"/>
      <c r="D356" s="11"/>
      <c r="E356" s="12"/>
      <c r="F356" s="12"/>
      <c r="G356" s="12"/>
      <c r="H356" s="12"/>
      <c r="I356" s="12"/>
      <c r="J356" s="16"/>
      <c r="L356" s="14"/>
      <c r="M356" s="14"/>
      <c r="N356" s="14"/>
      <c r="O356" s="14"/>
      <c r="P356" s="14"/>
      <c r="Q356" s="14"/>
      <c r="R356" s="14"/>
      <c r="S356" s="14"/>
      <c r="T356" s="14"/>
      <c r="U356" s="14"/>
      <c r="V356" s="14"/>
      <c r="W356" s="14"/>
      <c r="X356" s="14"/>
      <c r="Y356" s="14"/>
      <c r="Z356" s="14"/>
      <c r="AA356" s="14"/>
      <c r="AB356" s="14"/>
      <c r="AC356" s="14"/>
      <c r="AD356" s="14"/>
      <c r="AE356" s="14"/>
      <c r="AF356" s="14"/>
      <c r="AG356" s="14"/>
      <c r="AH356" s="14"/>
      <c r="AI356" s="14"/>
      <c r="AJ356" s="14"/>
      <c r="AK356" s="14"/>
      <c r="AL356" s="14"/>
      <c r="AM356" s="14"/>
      <c r="AN356" s="14"/>
      <c r="AO356" s="14"/>
      <c r="AP356" s="14"/>
      <c r="AQ356" s="14"/>
      <c r="AR356" s="14"/>
      <c r="AS356" s="14"/>
      <c r="AT356" s="14"/>
      <c r="AU356" s="14"/>
      <c r="AV356" s="14"/>
      <c r="AW356" s="14"/>
      <c r="AX356" s="14"/>
      <c r="AY356" s="14"/>
      <c r="AZ356" s="14"/>
      <c r="BA356" s="14"/>
      <c r="BB356" s="14"/>
      <c r="BC356" s="14"/>
      <c r="BD356" s="14"/>
      <c r="BE356" s="14"/>
      <c r="BF356" s="14"/>
      <c r="BG356" s="14"/>
      <c r="BH356" s="14"/>
      <c r="BI356" s="14"/>
      <c r="BJ356" s="14"/>
      <c r="BK356" s="14"/>
      <c r="BL356" s="14"/>
      <c r="BM356" s="14"/>
      <c r="BN356" s="14"/>
      <c r="BO356" s="14"/>
      <c r="BP356" s="14"/>
      <c r="BQ356" s="14"/>
      <c r="BR356" s="14"/>
      <c r="BS356" s="14"/>
      <c r="BT356" s="14"/>
      <c r="BU356" s="14"/>
      <c r="BV356" s="14"/>
      <c r="BW356" s="14"/>
      <c r="BX356" s="14"/>
      <c r="BY356" s="14"/>
      <c r="BZ356" s="14"/>
      <c r="CA356" s="14"/>
      <c r="CB356" s="14"/>
      <c r="CC356" s="14"/>
      <c r="CD356" s="14"/>
    </row>
    <row r="357" spans="1:82" ht="15.75" customHeight="1">
      <c r="A357" s="10"/>
      <c r="B357" s="11"/>
      <c r="C357" s="11"/>
      <c r="D357" s="11"/>
      <c r="E357" s="12"/>
      <c r="F357" s="12"/>
      <c r="G357" s="12"/>
      <c r="H357" s="12"/>
      <c r="I357" s="12"/>
      <c r="J357" s="16"/>
      <c r="L357" s="14"/>
      <c r="M357" s="14"/>
      <c r="N357" s="14"/>
      <c r="O357" s="14"/>
      <c r="P357" s="14"/>
      <c r="Q357" s="14"/>
      <c r="R357" s="14"/>
      <c r="S357" s="14"/>
      <c r="T357" s="14"/>
      <c r="U357" s="14"/>
      <c r="V357" s="14"/>
      <c r="W357" s="14"/>
      <c r="X357" s="14"/>
      <c r="Y357" s="14"/>
      <c r="Z357" s="14"/>
      <c r="AA357" s="14"/>
      <c r="AB357" s="14"/>
      <c r="AC357" s="14"/>
      <c r="AD357" s="14"/>
      <c r="AE357" s="14"/>
      <c r="AF357" s="14"/>
      <c r="AG357" s="14"/>
      <c r="AH357" s="14"/>
      <c r="AI357" s="14"/>
      <c r="AJ357" s="14"/>
      <c r="AK357" s="14"/>
      <c r="AL357" s="14"/>
      <c r="AM357" s="14"/>
      <c r="AN357" s="14"/>
      <c r="AO357" s="14"/>
      <c r="AP357" s="14"/>
      <c r="AQ357" s="14"/>
      <c r="AR357" s="14"/>
      <c r="AS357" s="14"/>
      <c r="AT357" s="14"/>
      <c r="AU357" s="14"/>
      <c r="AV357" s="14"/>
      <c r="AW357" s="14"/>
      <c r="AX357" s="14"/>
      <c r="AY357" s="14"/>
      <c r="AZ357" s="14"/>
      <c r="BA357" s="14"/>
      <c r="BB357" s="14"/>
      <c r="BC357" s="14"/>
      <c r="BD357" s="14"/>
      <c r="BE357" s="14"/>
      <c r="BF357" s="14"/>
      <c r="BG357" s="14"/>
      <c r="BH357" s="14"/>
      <c r="BI357" s="14"/>
      <c r="BJ357" s="14"/>
      <c r="BK357" s="14"/>
      <c r="BL357" s="14"/>
      <c r="BM357" s="14"/>
      <c r="BN357" s="14"/>
      <c r="BO357" s="14"/>
      <c r="BP357" s="14"/>
      <c r="BQ357" s="14"/>
      <c r="BR357" s="14"/>
      <c r="BS357" s="14"/>
      <c r="BT357" s="14"/>
      <c r="BU357" s="14"/>
      <c r="BV357" s="14"/>
      <c r="BW357" s="14"/>
      <c r="BX357" s="14"/>
      <c r="BY357" s="14"/>
      <c r="BZ357" s="14"/>
      <c r="CA357" s="14"/>
      <c r="CB357" s="14"/>
      <c r="CC357" s="14"/>
      <c r="CD357" s="14"/>
    </row>
    <row r="358" spans="1:82" ht="15.75" customHeight="1">
      <c r="A358" s="10"/>
      <c r="B358" s="11"/>
      <c r="C358" s="11"/>
      <c r="D358" s="11"/>
      <c r="E358" s="12"/>
      <c r="F358" s="12"/>
      <c r="G358" s="12"/>
      <c r="H358" s="12"/>
      <c r="I358" s="12"/>
      <c r="J358" s="16"/>
      <c r="L358" s="14"/>
      <c r="M358" s="14"/>
      <c r="N358" s="14"/>
      <c r="O358" s="14"/>
      <c r="P358" s="14"/>
      <c r="Q358" s="14"/>
      <c r="R358" s="14"/>
      <c r="S358" s="14"/>
      <c r="T358" s="14"/>
      <c r="U358" s="14"/>
      <c r="V358" s="14"/>
      <c r="W358" s="14"/>
      <c r="X358" s="14"/>
      <c r="Y358" s="14"/>
      <c r="Z358" s="14"/>
      <c r="AA358" s="14"/>
      <c r="AB358" s="14"/>
      <c r="AC358" s="14"/>
      <c r="AD358" s="14"/>
      <c r="AE358" s="14"/>
      <c r="AF358" s="14"/>
      <c r="AG358" s="14"/>
      <c r="AH358" s="14"/>
      <c r="AI358" s="14"/>
      <c r="AJ358" s="14"/>
      <c r="AK358" s="14"/>
      <c r="AL358" s="14"/>
      <c r="AM358" s="14"/>
      <c r="AN358" s="14"/>
      <c r="AO358" s="14"/>
      <c r="AP358" s="14"/>
      <c r="AQ358" s="14"/>
      <c r="AR358" s="14"/>
      <c r="AS358" s="14"/>
      <c r="AT358" s="14"/>
      <c r="AU358" s="14"/>
      <c r="AV358" s="14"/>
      <c r="AW358" s="14"/>
      <c r="AX358" s="14"/>
      <c r="AY358" s="14"/>
      <c r="AZ358" s="14"/>
      <c r="BA358" s="14"/>
      <c r="BB358" s="14"/>
      <c r="BC358" s="14"/>
      <c r="BD358" s="14"/>
      <c r="BE358" s="14"/>
      <c r="BF358" s="14"/>
      <c r="BG358" s="14"/>
      <c r="BH358" s="14"/>
      <c r="BI358" s="14"/>
      <c r="BJ358" s="14"/>
      <c r="BK358" s="14"/>
      <c r="BL358" s="14"/>
      <c r="BM358" s="14"/>
      <c r="BN358" s="14"/>
      <c r="BO358" s="14"/>
      <c r="BP358" s="14"/>
      <c r="BQ358" s="14"/>
      <c r="BR358" s="14"/>
      <c r="BS358" s="14"/>
      <c r="BT358" s="14"/>
      <c r="BU358" s="14"/>
      <c r="BV358" s="14"/>
      <c r="BW358" s="14"/>
      <c r="BX358" s="14"/>
      <c r="BY358" s="14"/>
      <c r="BZ358" s="14"/>
      <c r="CA358" s="14"/>
      <c r="CB358" s="14"/>
      <c r="CC358" s="14"/>
      <c r="CD358" s="14"/>
    </row>
    <row r="359" spans="1:82" ht="15.75" customHeight="1">
      <c r="A359" s="10"/>
      <c r="B359" s="11"/>
      <c r="C359" s="11"/>
      <c r="D359" s="11"/>
      <c r="E359" s="12"/>
      <c r="F359" s="12"/>
      <c r="G359" s="12"/>
      <c r="H359" s="12"/>
      <c r="I359" s="12"/>
      <c r="J359" s="16"/>
      <c r="L359" s="14"/>
      <c r="M359" s="14"/>
      <c r="N359" s="14"/>
      <c r="O359" s="14"/>
      <c r="P359" s="14"/>
      <c r="Q359" s="14"/>
      <c r="R359" s="14"/>
      <c r="S359" s="14"/>
      <c r="T359" s="14"/>
      <c r="U359" s="14"/>
      <c r="V359" s="14"/>
      <c r="W359" s="14"/>
      <c r="X359" s="14"/>
      <c r="Y359" s="14"/>
      <c r="Z359" s="14"/>
      <c r="AA359" s="14"/>
      <c r="AB359" s="14"/>
      <c r="AC359" s="14"/>
      <c r="AD359" s="14"/>
      <c r="AE359" s="14"/>
      <c r="AF359" s="14"/>
      <c r="AG359" s="14"/>
      <c r="AH359" s="14"/>
      <c r="AI359" s="14"/>
      <c r="AJ359" s="14"/>
      <c r="AK359" s="14"/>
      <c r="AL359" s="14"/>
      <c r="AM359" s="14"/>
      <c r="AN359" s="14"/>
      <c r="AO359" s="14"/>
      <c r="AP359" s="14"/>
      <c r="AQ359" s="14"/>
      <c r="AR359" s="14"/>
      <c r="AS359" s="14"/>
      <c r="AT359" s="14"/>
      <c r="AU359" s="14"/>
      <c r="AV359" s="14"/>
      <c r="AW359" s="14"/>
      <c r="AX359" s="14"/>
      <c r="AY359" s="14"/>
      <c r="AZ359" s="14"/>
      <c r="BA359" s="14"/>
      <c r="BB359" s="14"/>
      <c r="BC359" s="14"/>
      <c r="BD359" s="14"/>
      <c r="BE359" s="14"/>
      <c r="BF359" s="14"/>
      <c r="BG359" s="14"/>
      <c r="BH359" s="14"/>
      <c r="BI359" s="14"/>
      <c r="BJ359" s="14"/>
      <c r="BK359" s="14"/>
      <c r="BL359" s="14"/>
      <c r="BM359" s="14"/>
      <c r="BN359" s="14"/>
      <c r="BO359" s="14"/>
      <c r="BP359" s="14"/>
      <c r="BQ359" s="14"/>
      <c r="BR359" s="14"/>
      <c r="BS359" s="14"/>
      <c r="BT359" s="14"/>
      <c r="BU359" s="14"/>
      <c r="BV359" s="14"/>
      <c r="BW359" s="14"/>
      <c r="BX359" s="14"/>
      <c r="BY359" s="14"/>
      <c r="BZ359" s="14"/>
      <c r="CA359" s="14"/>
      <c r="CB359" s="14"/>
      <c r="CC359" s="14"/>
      <c r="CD359" s="14"/>
    </row>
    <row r="360" spans="1:82" ht="15.75" customHeight="1">
      <c r="A360" s="10"/>
      <c r="B360" s="11"/>
      <c r="C360" s="11"/>
      <c r="D360" s="11"/>
      <c r="E360" s="12"/>
      <c r="F360" s="12"/>
      <c r="G360" s="12"/>
      <c r="H360" s="12"/>
      <c r="I360" s="12"/>
      <c r="J360" s="16"/>
      <c r="L360" s="14"/>
      <c r="M360" s="14"/>
      <c r="N360" s="14"/>
      <c r="O360" s="14"/>
      <c r="P360" s="14"/>
      <c r="Q360" s="14"/>
      <c r="R360" s="14"/>
      <c r="S360" s="14"/>
      <c r="T360" s="14"/>
      <c r="U360" s="14"/>
      <c r="V360" s="14"/>
      <c r="W360" s="14"/>
      <c r="X360" s="14"/>
      <c r="Y360" s="14"/>
      <c r="Z360" s="14"/>
      <c r="AA360" s="14"/>
      <c r="AB360" s="14"/>
      <c r="AC360" s="14"/>
      <c r="AD360" s="14"/>
      <c r="AE360" s="14"/>
      <c r="AF360" s="14"/>
      <c r="AG360" s="14"/>
      <c r="AH360" s="14"/>
      <c r="AI360" s="14"/>
      <c r="AJ360" s="14"/>
      <c r="AK360" s="14"/>
      <c r="AL360" s="14"/>
      <c r="AM360" s="14"/>
      <c r="AN360" s="14"/>
      <c r="AO360" s="14"/>
      <c r="AP360" s="14"/>
      <c r="AQ360" s="14"/>
      <c r="AR360" s="14"/>
      <c r="AS360" s="14"/>
      <c r="AT360" s="14"/>
      <c r="AU360" s="14"/>
      <c r="AV360" s="14"/>
      <c r="AW360" s="14"/>
      <c r="AX360" s="14"/>
      <c r="AY360" s="14"/>
      <c r="AZ360" s="14"/>
      <c r="BA360" s="14"/>
      <c r="BB360" s="14"/>
      <c r="BC360" s="14"/>
      <c r="BD360" s="14"/>
      <c r="BE360" s="14"/>
      <c r="BF360" s="14"/>
      <c r="BG360" s="14"/>
      <c r="BH360" s="14"/>
      <c r="BI360" s="14"/>
      <c r="BJ360" s="14"/>
      <c r="BK360" s="14"/>
      <c r="BL360" s="14"/>
      <c r="BM360" s="14"/>
      <c r="BN360" s="14"/>
      <c r="BO360" s="14"/>
      <c r="BP360" s="14"/>
      <c r="BQ360" s="14"/>
      <c r="BR360" s="14"/>
      <c r="BS360" s="14"/>
      <c r="BT360" s="14"/>
      <c r="BU360" s="14"/>
      <c r="BV360" s="14"/>
      <c r="BW360" s="14"/>
      <c r="BX360" s="14"/>
      <c r="BY360" s="14"/>
      <c r="BZ360" s="14"/>
      <c r="CA360" s="14"/>
      <c r="CB360" s="14"/>
      <c r="CC360" s="14"/>
      <c r="CD360" s="14"/>
    </row>
    <row r="361" spans="1:82" ht="15.75" customHeight="1">
      <c r="A361" s="10"/>
      <c r="B361" s="11"/>
      <c r="C361" s="11"/>
      <c r="D361" s="11"/>
      <c r="E361" s="12"/>
      <c r="F361" s="12"/>
      <c r="G361" s="12"/>
      <c r="H361" s="12"/>
      <c r="I361" s="12"/>
      <c r="J361" s="16"/>
      <c r="L361" s="14"/>
      <c r="M361" s="14"/>
      <c r="N361" s="14"/>
      <c r="O361" s="14"/>
      <c r="P361" s="14"/>
      <c r="Q361" s="14"/>
      <c r="R361" s="14"/>
      <c r="S361" s="14"/>
      <c r="T361" s="14"/>
      <c r="U361" s="14"/>
      <c r="V361" s="14"/>
      <c r="W361" s="14"/>
      <c r="X361" s="14"/>
      <c r="Y361" s="14"/>
      <c r="Z361" s="14"/>
      <c r="AA361" s="14"/>
      <c r="AB361" s="14"/>
      <c r="AC361" s="14"/>
      <c r="AD361" s="14"/>
      <c r="AE361" s="14"/>
      <c r="AF361" s="14"/>
      <c r="AG361" s="14"/>
      <c r="AH361" s="14"/>
      <c r="AI361" s="14"/>
      <c r="AJ361" s="14"/>
      <c r="AK361" s="14"/>
      <c r="AL361" s="14"/>
      <c r="AM361" s="14"/>
      <c r="AN361" s="14"/>
      <c r="AO361" s="14"/>
      <c r="AP361" s="14"/>
      <c r="AQ361" s="14"/>
      <c r="AR361" s="14"/>
      <c r="AS361" s="14"/>
      <c r="AT361" s="14"/>
      <c r="AU361" s="14"/>
      <c r="AV361" s="14"/>
      <c r="AW361" s="14"/>
      <c r="AX361" s="14"/>
      <c r="AY361" s="14"/>
      <c r="AZ361" s="14"/>
      <c r="BA361" s="14"/>
      <c r="BB361" s="14"/>
      <c r="BC361" s="14"/>
      <c r="BD361" s="14"/>
      <c r="BE361" s="14"/>
      <c r="BF361" s="14"/>
      <c r="BG361" s="14"/>
      <c r="BH361" s="14"/>
      <c r="BI361" s="14"/>
      <c r="BJ361" s="14"/>
      <c r="BK361" s="14"/>
      <c r="BL361" s="14"/>
      <c r="BM361" s="14"/>
      <c r="BN361" s="14"/>
      <c r="BO361" s="14"/>
      <c r="BP361" s="14"/>
      <c r="BQ361" s="14"/>
      <c r="BR361" s="14"/>
      <c r="BS361" s="14"/>
      <c r="BT361" s="14"/>
      <c r="BU361" s="14"/>
      <c r="BV361" s="14"/>
      <c r="BW361" s="14"/>
      <c r="BX361" s="14"/>
      <c r="BY361" s="14"/>
      <c r="BZ361" s="14"/>
      <c r="CA361" s="14"/>
      <c r="CB361" s="14"/>
      <c r="CC361" s="14"/>
      <c r="CD361" s="14"/>
    </row>
    <row r="362" spans="1:82" ht="15.75" customHeight="1">
      <c r="A362" s="10"/>
      <c r="B362" s="11"/>
      <c r="C362" s="11"/>
      <c r="D362" s="11"/>
      <c r="E362" s="12"/>
      <c r="F362" s="12"/>
      <c r="G362" s="12"/>
      <c r="H362" s="12"/>
      <c r="I362" s="12"/>
      <c r="J362" s="16"/>
      <c r="L362" s="14"/>
      <c r="M362" s="14"/>
      <c r="N362" s="14"/>
      <c r="O362" s="14"/>
      <c r="P362" s="14"/>
      <c r="Q362" s="14"/>
      <c r="R362" s="14"/>
      <c r="S362" s="14"/>
      <c r="T362" s="14"/>
      <c r="U362" s="14"/>
      <c r="V362" s="14"/>
      <c r="W362" s="14"/>
      <c r="X362" s="14"/>
      <c r="Y362" s="14"/>
      <c r="Z362" s="14"/>
      <c r="AA362" s="14"/>
      <c r="AB362" s="14"/>
      <c r="AC362" s="14"/>
      <c r="AD362" s="14"/>
      <c r="AE362" s="14"/>
      <c r="AF362" s="14"/>
      <c r="AG362" s="14"/>
      <c r="AH362" s="14"/>
      <c r="AI362" s="14"/>
      <c r="AJ362" s="14"/>
      <c r="AK362" s="14"/>
      <c r="AL362" s="14"/>
      <c r="AM362" s="14"/>
      <c r="AN362" s="14"/>
      <c r="AO362" s="14"/>
      <c r="AP362" s="14"/>
      <c r="AQ362" s="14"/>
      <c r="AR362" s="14"/>
      <c r="AS362" s="14"/>
      <c r="AT362" s="14"/>
      <c r="AU362" s="14"/>
      <c r="AV362" s="14"/>
      <c r="AW362" s="14"/>
      <c r="AX362" s="14"/>
      <c r="AY362" s="14"/>
      <c r="AZ362" s="14"/>
      <c r="BA362" s="14"/>
      <c r="BB362" s="14"/>
      <c r="BC362" s="14"/>
      <c r="BD362" s="14"/>
      <c r="BE362" s="14"/>
      <c r="BF362" s="14"/>
      <c r="BG362" s="14"/>
      <c r="BH362" s="14"/>
      <c r="BI362" s="14"/>
      <c r="BJ362" s="14"/>
      <c r="BK362" s="14"/>
      <c r="BL362" s="14"/>
      <c r="BM362" s="14"/>
      <c r="BN362" s="14"/>
      <c r="BO362" s="14"/>
      <c r="BP362" s="14"/>
      <c r="BQ362" s="14"/>
      <c r="BR362" s="14"/>
      <c r="BS362" s="14"/>
      <c r="BT362" s="14"/>
      <c r="BU362" s="14"/>
      <c r="BV362" s="14"/>
      <c r="BW362" s="14"/>
      <c r="BX362" s="14"/>
      <c r="BY362" s="14"/>
      <c r="BZ362" s="14"/>
      <c r="CA362" s="14"/>
      <c r="CB362" s="14"/>
      <c r="CC362" s="14"/>
      <c r="CD362" s="14"/>
    </row>
    <row r="363" spans="1:82" ht="15.75" customHeight="1">
      <c r="A363" s="10"/>
      <c r="B363" s="11"/>
      <c r="C363" s="11"/>
      <c r="D363" s="11"/>
      <c r="E363" s="12"/>
      <c r="F363" s="12"/>
      <c r="G363" s="12"/>
      <c r="H363" s="12"/>
      <c r="I363" s="12"/>
      <c r="J363" s="16"/>
      <c r="L363" s="14"/>
      <c r="M363" s="14"/>
      <c r="N363" s="14"/>
      <c r="O363" s="14"/>
      <c r="P363" s="14"/>
      <c r="Q363" s="14"/>
      <c r="R363" s="14"/>
      <c r="S363" s="14"/>
      <c r="T363" s="14"/>
      <c r="U363" s="14"/>
      <c r="V363" s="14"/>
      <c r="W363" s="14"/>
      <c r="X363" s="14"/>
      <c r="Y363" s="14"/>
      <c r="Z363" s="14"/>
      <c r="AA363" s="14"/>
      <c r="AB363" s="14"/>
      <c r="AC363" s="14"/>
      <c r="AD363" s="14"/>
      <c r="AE363" s="14"/>
      <c r="AF363" s="14"/>
      <c r="AG363" s="14"/>
      <c r="AH363" s="14"/>
      <c r="AI363" s="14"/>
      <c r="AJ363" s="14"/>
      <c r="AK363" s="14"/>
      <c r="AL363" s="14"/>
      <c r="AM363" s="14"/>
      <c r="AN363" s="14"/>
      <c r="AO363" s="14"/>
      <c r="AP363" s="14"/>
      <c r="AQ363" s="14"/>
      <c r="AR363" s="14"/>
      <c r="AS363" s="14"/>
      <c r="AT363" s="14"/>
      <c r="AU363" s="14"/>
      <c r="AV363" s="14"/>
      <c r="AW363" s="14"/>
      <c r="AX363" s="14"/>
      <c r="AY363" s="14"/>
      <c r="AZ363" s="14"/>
      <c r="BA363" s="14"/>
      <c r="BB363" s="14"/>
      <c r="BC363" s="14"/>
      <c r="BD363" s="14"/>
      <c r="BE363" s="14"/>
      <c r="BF363" s="14"/>
      <c r="BG363" s="14"/>
      <c r="BH363" s="14"/>
      <c r="BI363" s="14"/>
      <c r="BJ363" s="14"/>
      <c r="BK363" s="14"/>
      <c r="BL363" s="14"/>
      <c r="BM363" s="14"/>
      <c r="BN363" s="14"/>
      <c r="BO363" s="14"/>
      <c r="BP363" s="14"/>
      <c r="BQ363" s="14"/>
      <c r="BR363" s="14"/>
      <c r="BS363" s="14"/>
      <c r="BT363" s="14"/>
      <c r="BU363" s="14"/>
      <c r="BV363" s="14"/>
      <c r="BW363" s="14"/>
      <c r="BX363" s="14"/>
      <c r="BY363" s="14"/>
      <c r="BZ363" s="14"/>
      <c r="CA363" s="14"/>
      <c r="CB363" s="14"/>
      <c r="CC363" s="14"/>
      <c r="CD363" s="14"/>
    </row>
    <row r="364" spans="1:82" ht="15.75" customHeight="1">
      <c r="A364" s="10"/>
      <c r="B364" s="11"/>
      <c r="C364" s="11"/>
      <c r="D364" s="11"/>
      <c r="E364" s="12"/>
      <c r="F364" s="12"/>
      <c r="G364" s="12"/>
      <c r="H364" s="12"/>
      <c r="I364" s="12"/>
      <c r="J364" s="16"/>
      <c r="L364" s="14"/>
      <c r="M364" s="14"/>
      <c r="N364" s="14"/>
      <c r="O364" s="14"/>
      <c r="P364" s="14"/>
      <c r="Q364" s="14"/>
      <c r="R364" s="14"/>
      <c r="S364" s="14"/>
      <c r="T364" s="14"/>
      <c r="U364" s="14"/>
      <c r="V364" s="14"/>
      <c r="W364" s="14"/>
      <c r="X364" s="14"/>
      <c r="Y364" s="14"/>
      <c r="Z364" s="14"/>
      <c r="AA364" s="14"/>
      <c r="AB364" s="14"/>
      <c r="AC364" s="14"/>
      <c r="AD364" s="14"/>
      <c r="AE364" s="14"/>
      <c r="AF364" s="14"/>
      <c r="AG364" s="14"/>
      <c r="AH364" s="14"/>
      <c r="AI364" s="14"/>
      <c r="AJ364" s="14"/>
      <c r="AK364" s="14"/>
      <c r="AL364" s="14"/>
      <c r="AM364" s="14"/>
      <c r="AN364" s="14"/>
      <c r="AO364" s="14"/>
      <c r="AP364" s="14"/>
      <c r="AQ364" s="14"/>
      <c r="AR364" s="14"/>
      <c r="AS364" s="14"/>
      <c r="AT364" s="14"/>
      <c r="AU364" s="14"/>
      <c r="AV364" s="14"/>
      <c r="AW364" s="14"/>
      <c r="AX364" s="14"/>
      <c r="AY364" s="14"/>
      <c r="AZ364" s="14"/>
      <c r="BA364" s="14"/>
      <c r="BB364" s="14"/>
      <c r="BC364" s="14"/>
      <c r="BD364" s="14"/>
      <c r="BE364" s="14"/>
      <c r="BF364" s="14"/>
      <c r="BG364" s="14"/>
      <c r="BH364" s="14"/>
      <c r="BI364" s="14"/>
      <c r="BJ364" s="14"/>
      <c r="BK364" s="14"/>
      <c r="BL364" s="14"/>
      <c r="BM364" s="14"/>
      <c r="BN364" s="14"/>
      <c r="BO364" s="14"/>
      <c r="BP364" s="14"/>
      <c r="BQ364" s="14"/>
      <c r="BR364" s="14"/>
      <c r="BS364" s="14"/>
      <c r="BT364" s="14"/>
      <c r="BU364" s="14"/>
      <c r="BV364" s="14"/>
      <c r="BW364" s="14"/>
      <c r="BX364" s="14"/>
      <c r="BY364" s="14"/>
      <c r="BZ364" s="14"/>
      <c r="CA364" s="14"/>
      <c r="CB364" s="14"/>
      <c r="CC364" s="14"/>
      <c r="CD364" s="14"/>
    </row>
    <row r="365" spans="1:82" ht="15.75" customHeight="1">
      <c r="A365" s="10"/>
      <c r="B365" s="11"/>
      <c r="C365" s="11"/>
      <c r="D365" s="11"/>
      <c r="E365" s="12"/>
      <c r="F365" s="12"/>
      <c r="G365" s="12"/>
      <c r="H365" s="12"/>
      <c r="I365" s="12"/>
      <c r="J365" s="16"/>
      <c r="L365" s="14"/>
      <c r="M365" s="14"/>
      <c r="N365" s="14"/>
      <c r="O365" s="14"/>
      <c r="P365" s="14"/>
      <c r="Q365" s="14"/>
      <c r="R365" s="14"/>
      <c r="S365" s="14"/>
      <c r="T365" s="14"/>
      <c r="U365" s="14"/>
      <c r="V365" s="14"/>
      <c r="W365" s="14"/>
      <c r="X365" s="14"/>
      <c r="Y365" s="14"/>
      <c r="Z365" s="14"/>
      <c r="AA365" s="14"/>
      <c r="AB365" s="14"/>
      <c r="AC365" s="14"/>
      <c r="AD365" s="14"/>
      <c r="AE365" s="14"/>
      <c r="AF365" s="14"/>
      <c r="AG365" s="14"/>
      <c r="AH365" s="14"/>
      <c r="AI365" s="14"/>
      <c r="AJ365" s="14"/>
      <c r="AK365" s="14"/>
      <c r="AL365" s="14"/>
      <c r="AM365" s="14"/>
      <c r="AN365" s="14"/>
      <c r="AO365" s="14"/>
      <c r="AP365" s="14"/>
      <c r="AQ365" s="14"/>
      <c r="AR365" s="14"/>
      <c r="AS365" s="14"/>
      <c r="AT365" s="14"/>
      <c r="AU365" s="14"/>
      <c r="AV365" s="14"/>
      <c r="AW365" s="14"/>
      <c r="AX365" s="14"/>
      <c r="AY365" s="14"/>
      <c r="AZ365" s="14"/>
      <c r="BA365" s="14"/>
      <c r="BB365" s="14"/>
      <c r="BC365" s="14"/>
      <c r="BD365" s="14"/>
      <c r="BE365" s="14"/>
      <c r="BF365" s="14"/>
      <c r="BG365" s="14"/>
      <c r="BH365" s="14"/>
      <c r="BI365" s="14"/>
      <c r="BJ365" s="14"/>
      <c r="BK365" s="14"/>
      <c r="BL365" s="14"/>
      <c r="BM365" s="14"/>
      <c r="BN365" s="14"/>
      <c r="BO365" s="14"/>
      <c r="BP365" s="14"/>
      <c r="BQ365" s="14"/>
      <c r="BR365" s="14"/>
      <c r="BS365" s="14"/>
      <c r="BT365" s="14"/>
      <c r="BU365" s="14"/>
      <c r="BV365" s="14"/>
      <c r="BW365" s="14"/>
      <c r="BX365" s="14"/>
      <c r="BY365" s="14"/>
      <c r="BZ365" s="14"/>
      <c r="CA365" s="14"/>
      <c r="CB365" s="14"/>
      <c r="CC365" s="14"/>
      <c r="CD365" s="14"/>
    </row>
    <row r="366" spans="1:82" ht="15.75" customHeight="1">
      <c r="A366" s="10"/>
      <c r="B366" s="11"/>
      <c r="C366" s="11"/>
      <c r="D366" s="11"/>
      <c r="E366" s="12"/>
      <c r="F366" s="12"/>
      <c r="G366" s="12"/>
      <c r="H366" s="12"/>
      <c r="I366" s="12"/>
      <c r="J366" s="16"/>
      <c r="L366" s="14"/>
      <c r="M366" s="14"/>
      <c r="N366" s="14"/>
      <c r="O366" s="14"/>
      <c r="P366" s="14"/>
      <c r="Q366" s="14"/>
      <c r="R366" s="14"/>
      <c r="S366" s="14"/>
      <c r="T366" s="14"/>
      <c r="U366" s="14"/>
      <c r="V366" s="14"/>
      <c r="W366" s="14"/>
      <c r="X366" s="14"/>
      <c r="Y366" s="14"/>
      <c r="Z366" s="14"/>
      <c r="AA366" s="14"/>
      <c r="AB366" s="14"/>
      <c r="AC366" s="14"/>
      <c r="AD366" s="14"/>
      <c r="AE366" s="14"/>
      <c r="AF366" s="14"/>
      <c r="AG366" s="14"/>
      <c r="AH366" s="14"/>
      <c r="AI366" s="14"/>
      <c r="AJ366" s="14"/>
      <c r="AK366" s="14"/>
      <c r="AL366" s="14"/>
      <c r="AM366" s="14"/>
      <c r="AN366" s="14"/>
      <c r="AO366" s="14"/>
      <c r="AP366" s="14"/>
      <c r="AQ366" s="14"/>
      <c r="AR366" s="14"/>
      <c r="AS366" s="14"/>
      <c r="AT366" s="14"/>
      <c r="AU366" s="14"/>
      <c r="AV366" s="14"/>
      <c r="AW366" s="14"/>
      <c r="AX366" s="14"/>
      <c r="AY366" s="14"/>
      <c r="AZ366" s="14"/>
      <c r="BA366" s="14"/>
      <c r="BB366" s="14"/>
      <c r="BC366" s="14"/>
      <c r="BD366" s="14"/>
      <c r="BE366" s="14"/>
      <c r="BF366" s="14"/>
      <c r="BG366" s="14"/>
      <c r="BH366" s="14"/>
      <c r="BI366" s="14"/>
      <c r="BJ366" s="14"/>
      <c r="BK366" s="14"/>
      <c r="BL366" s="14"/>
      <c r="BM366" s="14"/>
      <c r="BN366" s="14"/>
      <c r="BO366" s="14"/>
      <c r="BP366" s="14"/>
      <c r="BQ366" s="14"/>
      <c r="BR366" s="14"/>
      <c r="BS366" s="14"/>
      <c r="BT366" s="14"/>
      <c r="BU366" s="14"/>
      <c r="BV366" s="14"/>
      <c r="BW366" s="14"/>
      <c r="BX366" s="14"/>
      <c r="BY366" s="14"/>
      <c r="BZ366" s="14"/>
      <c r="CA366" s="14"/>
      <c r="CB366" s="14"/>
      <c r="CC366" s="14"/>
      <c r="CD366" s="14"/>
    </row>
    <row r="367" spans="1:82" ht="15.75" customHeight="1">
      <c r="A367" s="10"/>
      <c r="B367" s="11"/>
      <c r="C367" s="11"/>
      <c r="D367" s="11"/>
      <c r="E367" s="12"/>
      <c r="F367" s="12"/>
      <c r="G367" s="12"/>
      <c r="H367" s="12"/>
      <c r="I367" s="12"/>
      <c r="J367" s="16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  <c r="Z367" s="14"/>
      <c r="AA367" s="14"/>
      <c r="AB367" s="14"/>
      <c r="AC367" s="14"/>
      <c r="AD367" s="14"/>
      <c r="AE367" s="14"/>
      <c r="AF367" s="14"/>
      <c r="AG367" s="14"/>
      <c r="AH367" s="14"/>
      <c r="AI367" s="14"/>
      <c r="AJ367" s="14"/>
      <c r="AK367" s="14"/>
      <c r="AL367" s="14"/>
      <c r="AM367" s="14"/>
      <c r="AN367" s="14"/>
      <c r="AO367" s="14"/>
      <c r="AP367" s="14"/>
      <c r="AQ367" s="14"/>
      <c r="AR367" s="14"/>
      <c r="AS367" s="14"/>
      <c r="AT367" s="14"/>
      <c r="AU367" s="14"/>
      <c r="AV367" s="14"/>
      <c r="AW367" s="14"/>
      <c r="AX367" s="14"/>
      <c r="AY367" s="14"/>
      <c r="AZ367" s="14"/>
      <c r="BA367" s="14"/>
      <c r="BB367" s="14"/>
      <c r="BC367" s="14"/>
      <c r="BD367" s="14"/>
      <c r="BE367" s="14"/>
      <c r="BF367" s="14"/>
      <c r="BG367" s="14"/>
      <c r="BH367" s="14"/>
      <c r="BI367" s="14"/>
      <c r="BJ367" s="14"/>
      <c r="BK367" s="14"/>
      <c r="BL367" s="14"/>
      <c r="BM367" s="14"/>
      <c r="BN367" s="14"/>
      <c r="BO367" s="14"/>
      <c r="BP367" s="14"/>
      <c r="BQ367" s="14"/>
      <c r="BR367" s="14"/>
      <c r="BS367" s="14"/>
      <c r="BT367" s="14"/>
      <c r="BU367" s="14"/>
      <c r="BV367" s="14"/>
      <c r="BW367" s="14"/>
      <c r="BX367" s="14"/>
      <c r="BY367" s="14"/>
      <c r="BZ367" s="14"/>
      <c r="CA367" s="14"/>
      <c r="CB367" s="14"/>
      <c r="CC367" s="14"/>
      <c r="CD367" s="14"/>
    </row>
    <row r="368" spans="1:82" ht="15.75" customHeight="1">
      <c r="A368" s="10"/>
      <c r="B368" s="11"/>
      <c r="C368" s="11"/>
      <c r="D368" s="11"/>
      <c r="E368" s="12"/>
      <c r="F368" s="12"/>
      <c r="G368" s="12"/>
      <c r="H368" s="12"/>
      <c r="I368" s="12"/>
      <c r="J368" s="16"/>
      <c r="L368" s="14"/>
      <c r="M368" s="14"/>
      <c r="N368" s="14"/>
      <c r="O368" s="14"/>
      <c r="P368" s="14"/>
      <c r="Q368" s="14"/>
      <c r="R368" s="14"/>
      <c r="S368" s="14"/>
      <c r="T368" s="14"/>
      <c r="U368" s="14"/>
      <c r="V368" s="14"/>
      <c r="W368" s="14"/>
      <c r="X368" s="14"/>
      <c r="Y368" s="14"/>
      <c r="Z368" s="14"/>
      <c r="AA368" s="14"/>
      <c r="AB368" s="14"/>
      <c r="AC368" s="14"/>
      <c r="AD368" s="14"/>
      <c r="AE368" s="14"/>
      <c r="AF368" s="14"/>
      <c r="AG368" s="14"/>
      <c r="AH368" s="14"/>
      <c r="AI368" s="14"/>
      <c r="AJ368" s="14"/>
      <c r="AK368" s="14"/>
      <c r="AL368" s="14"/>
      <c r="AM368" s="14"/>
      <c r="AN368" s="14"/>
      <c r="AO368" s="14"/>
      <c r="AP368" s="14"/>
      <c r="AQ368" s="14"/>
      <c r="AR368" s="14"/>
      <c r="AS368" s="14"/>
      <c r="AT368" s="14"/>
      <c r="AU368" s="14"/>
      <c r="AV368" s="14"/>
      <c r="AW368" s="14"/>
      <c r="AX368" s="14"/>
      <c r="AY368" s="14"/>
      <c r="AZ368" s="14"/>
      <c r="BA368" s="14"/>
      <c r="BB368" s="14"/>
      <c r="BC368" s="14"/>
      <c r="BD368" s="14"/>
      <c r="BE368" s="14"/>
      <c r="BF368" s="14"/>
      <c r="BG368" s="14"/>
      <c r="BH368" s="14"/>
      <c r="BI368" s="14"/>
      <c r="BJ368" s="14"/>
      <c r="BK368" s="14"/>
      <c r="BL368" s="14"/>
      <c r="BM368" s="14"/>
      <c r="BN368" s="14"/>
      <c r="BO368" s="14"/>
      <c r="BP368" s="14"/>
      <c r="BQ368" s="14"/>
      <c r="BR368" s="14"/>
      <c r="BS368" s="14"/>
      <c r="BT368" s="14"/>
      <c r="BU368" s="14"/>
      <c r="BV368" s="14"/>
      <c r="BW368" s="14"/>
      <c r="BX368" s="14"/>
      <c r="BY368" s="14"/>
      <c r="BZ368" s="14"/>
      <c r="CA368" s="14"/>
      <c r="CB368" s="14"/>
      <c r="CC368" s="14"/>
      <c r="CD368" s="14"/>
    </row>
    <row r="369" spans="1:82" ht="15.75" customHeight="1" thickBot="1">
      <c r="A369" s="10"/>
      <c r="B369" s="11"/>
      <c r="C369" s="11"/>
      <c r="D369" s="11"/>
      <c r="E369" s="12"/>
      <c r="F369" s="12"/>
      <c r="G369" s="12"/>
      <c r="H369" s="12"/>
      <c r="I369" s="12"/>
      <c r="J369" s="16"/>
      <c r="L369" s="14"/>
      <c r="M369" s="14"/>
      <c r="N369" s="14"/>
      <c r="O369" s="14"/>
      <c r="P369" s="14"/>
      <c r="Q369" s="14"/>
      <c r="R369" s="14"/>
      <c r="S369" s="14"/>
      <c r="T369" s="14"/>
      <c r="U369" s="14"/>
      <c r="V369" s="14"/>
      <c r="W369" s="14"/>
      <c r="X369" s="14"/>
      <c r="Y369" s="14"/>
      <c r="Z369" s="14"/>
      <c r="AA369" s="14"/>
      <c r="AB369" s="14"/>
      <c r="AC369" s="14"/>
      <c r="AD369" s="14"/>
      <c r="AE369" s="14"/>
      <c r="AF369" s="14"/>
      <c r="AG369" s="14"/>
      <c r="AH369" s="14"/>
      <c r="AI369" s="14"/>
      <c r="AJ369" s="14"/>
      <c r="AK369" s="14"/>
      <c r="AL369" s="14"/>
      <c r="AM369" s="14"/>
      <c r="AN369" s="14"/>
      <c r="AO369" s="14"/>
      <c r="AP369" s="14"/>
      <c r="AQ369" s="14"/>
      <c r="AR369" s="14"/>
      <c r="AS369" s="14"/>
      <c r="AT369" s="14"/>
      <c r="AU369" s="14"/>
      <c r="AV369" s="14"/>
      <c r="AW369" s="14"/>
      <c r="AX369" s="14"/>
      <c r="AY369" s="14"/>
      <c r="AZ369" s="14"/>
      <c r="BA369" s="14"/>
      <c r="BB369" s="14"/>
      <c r="BC369" s="14"/>
      <c r="BD369" s="14"/>
      <c r="BE369" s="14"/>
      <c r="BF369" s="14"/>
      <c r="BG369" s="14"/>
      <c r="BH369" s="14"/>
      <c r="BI369" s="14"/>
      <c r="BJ369" s="14"/>
      <c r="BK369" s="14"/>
      <c r="BL369" s="14"/>
      <c r="BM369" s="14"/>
      <c r="BN369" s="14"/>
      <c r="BO369" s="14"/>
      <c r="BP369" s="14"/>
      <c r="BQ369" s="14"/>
      <c r="BR369" s="14"/>
      <c r="BS369" s="14"/>
      <c r="BT369" s="14"/>
      <c r="BU369" s="14"/>
      <c r="BV369" s="14"/>
      <c r="BW369" s="14"/>
      <c r="BX369" s="14"/>
      <c r="BY369" s="14"/>
      <c r="BZ369" s="14"/>
      <c r="CA369" s="14"/>
      <c r="CB369" s="14"/>
      <c r="CC369" s="14"/>
      <c r="CD369" s="14"/>
    </row>
    <row r="370" spans="1:82" ht="15.75" customHeight="1" thickBot="1">
      <c r="A370" s="10"/>
      <c r="B370" s="11" t="s">
        <v>12</v>
      </c>
      <c r="C370" s="11"/>
      <c r="D370" s="11"/>
      <c r="E370" s="23"/>
      <c r="F370" s="24"/>
      <c r="G370" s="25"/>
      <c r="H370" s="25"/>
      <c r="I370" s="25"/>
      <c r="J370" s="13"/>
      <c r="K370" s="18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  <c r="AS370" s="26"/>
      <c r="AT370" s="26"/>
      <c r="AU370" s="26"/>
      <c r="AV370" s="26"/>
      <c r="AW370" s="26"/>
      <c r="AX370" s="26"/>
      <c r="AY370" s="26"/>
      <c r="AZ370" s="26"/>
      <c r="BA370" s="26"/>
      <c r="BB370" s="26"/>
      <c r="BC370" s="26"/>
      <c r="BD370" s="26"/>
      <c r="BE370" s="26"/>
      <c r="BF370" s="26"/>
      <c r="BG370" s="26"/>
      <c r="BH370" s="26"/>
      <c r="BI370" s="26"/>
      <c r="BJ370" s="26"/>
      <c r="BK370" s="26"/>
      <c r="BL370" s="26"/>
      <c r="BM370" s="26"/>
      <c r="BN370" s="26"/>
      <c r="BO370" s="26"/>
      <c r="BP370" s="26"/>
      <c r="BQ370" s="26"/>
      <c r="BR370" s="26"/>
      <c r="BS370" s="26"/>
      <c r="BT370" s="26"/>
      <c r="BU370" s="26"/>
      <c r="BV370" s="26"/>
      <c r="BW370" s="26"/>
      <c r="BX370" s="26"/>
      <c r="BY370" s="26"/>
      <c r="BZ370" s="26"/>
      <c r="CA370" s="26"/>
      <c r="CB370" s="26"/>
      <c r="CC370" s="26"/>
      <c r="CD370" s="26"/>
    </row>
    <row r="371" spans="1:82" ht="15.75" customHeight="1" thickBot="1">
      <c r="A371" s="27"/>
      <c r="B371" s="28" t="s">
        <v>12</v>
      </c>
      <c r="C371" s="28"/>
      <c r="D371" s="29"/>
      <c r="E371" s="30"/>
      <c r="F371" s="31"/>
      <c r="G371" s="32">
        <f>G308+G340+G370</f>
        <v>0</v>
      </c>
      <c r="H371" s="32">
        <f>H308+H340+H370</f>
        <v>0</v>
      </c>
      <c r="I371" s="32">
        <f>I308+I340+I370</f>
        <v>0</v>
      </c>
      <c r="J371" s="33">
        <f>G371+H371+I371</f>
        <v>0</v>
      </c>
      <c r="K371" s="34"/>
      <c r="L371" s="35"/>
      <c r="M371" s="35"/>
      <c r="N371" s="35"/>
      <c r="O371" s="35"/>
      <c r="P371" s="35"/>
      <c r="Q371" s="35"/>
      <c r="R371" s="35"/>
      <c r="S371" s="35"/>
      <c r="T371" s="35"/>
      <c r="U371" s="35"/>
      <c r="V371" s="35"/>
      <c r="W371" s="35"/>
      <c r="X371" s="35"/>
      <c r="Y371" s="35"/>
      <c r="Z371" s="35"/>
      <c r="AA371" s="35"/>
      <c r="AB371" s="35"/>
      <c r="AC371" s="35"/>
      <c r="AD371" s="35"/>
      <c r="AE371" s="35"/>
      <c r="AF371" s="35"/>
      <c r="AG371" s="35"/>
      <c r="AH371" s="35"/>
      <c r="AI371" s="35"/>
      <c r="AJ371" s="35"/>
      <c r="AK371" s="35"/>
      <c r="AL371" s="35"/>
      <c r="AM371" s="35"/>
      <c r="AN371" s="35"/>
      <c r="AO371" s="35"/>
      <c r="AP371" s="35"/>
      <c r="AQ371" s="35"/>
      <c r="AR371" s="35"/>
      <c r="AS371" s="35"/>
      <c r="AT371" s="35"/>
      <c r="AU371" s="35"/>
      <c r="AV371" s="35"/>
      <c r="AW371" s="35"/>
      <c r="AX371" s="35"/>
      <c r="AY371" s="35"/>
      <c r="AZ371" s="35"/>
      <c r="BA371" s="35"/>
      <c r="BB371" s="35"/>
      <c r="BC371" s="35"/>
      <c r="BD371" s="35"/>
      <c r="BE371" s="35"/>
      <c r="BF371" s="35"/>
      <c r="BG371" s="35"/>
      <c r="BH371" s="35"/>
      <c r="BI371" s="35"/>
      <c r="BJ371" s="35"/>
      <c r="BK371" s="35"/>
      <c r="BL371" s="35"/>
      <c r="BM371" s="35"/>
      <c r="BN371" s="35"/>
      <c r="BO371" s="35"/>
      <c r="BP371" s="35"/>
      <c r="BQ371" s="35"/>
      <c r="BR371" s="35"/>
      <c r="BS371" s="35"/>
      <c r="BT371" s="35"/>
      <c r="BU371" s="35"/>
      <c r="BV371" s="35"/>
      <c r="BW371" s="35"/>
      <c r="BX371" s="35"/>
      <c r="BY371" s="35"/>
      <c r="BZ371" s="35"/>
      <c r="CA371" s="35"/>
      <c r="CB371" s="35"/>
      <c r="CC371" s="35"/>
      <c r="CD371" s="35"/>
    </row>
    <row r="372" spans="1:82" ht="15.75" customHeight="1">
      <c r="A372" s="36" t="s">
        <v>16</v>
      </c>
      <c r="C372" s="11"/>
      <c r="D372" s="39" t="str">
        <f>CONCATENATE(K373," ",L373," ",M373," ",N373," ",O373," ",P373," ",Q373," ",R373," ",S373," ",T373," ",U373," ",V373," ",W373," ",X373," ",Y373," ",Z373," ",AA373," ",AB373," ",AC373," ",AD373," ",AE373," ",AF373," ",AG373," ",AH373," ",AI373," ",AJ373," ",AK373," ",AL373," ",AM373," ",AN373," ",AO373," ",AP373," ",AQ373," ",AR373," ",AS373," ",AT373," ",AU373," ",AV373," ",AW373," ",AX373," ",AY373," ",AZ373," ",BA373," ",BB373," ",BC373," ",BD373," ",BE373," ",BF373," ",BG373," ",BH373," ",BI373," ",BJ373," ",BK373," ",BL373," ",BM373," ",BN373," ",BO373," ",BP373," ",BQ373," ",BR373," ",BS373," ",BT373," ",BU373," ",BV373," ",BW373," ",BX373," ",BY373," ",BZ373," ",CA373," ",CB373," ",CC373," ",CD373)</f>
        <v xml:space="preserve">                                                                       </v>
      </c>
      <c r="E372" s="23"/>
      <c r="F372" s="24"/>
      <c r="G372" s="12"/>
      <c r="H372" s="12"/>
      <c r="I372" s="12"/>
      <c r="J372" s="13"/>
      <c r="L372" s="14"/>
      <c r="M372" s="14"/>
      <c r="N372" s="14"/>
      <c r="O372" s="14"/>
      <c r="P372" s="14"/>
      <c r="Q372" s="14"/>
      <c r="R372" s="14"/>
      <c r="S372" s="14"/>
      <c r="T372" s="14"/>
      <c r="U372" s="14"/>
      <c r="V372" s="14"/>
      <c r="W372" s="14"/>
      <c r="X372" s="14"/>
      <c r="Y372" s="14"/>
      <c r="Z372" s="14"/>
      <c r="AA372" s="14"/>
      <c r="AB372" s="14"/>
      <c r="AC372" s="14"/>
      <c r="AD372" s="14"/>
      <c r="AE372" s="14"/>
      <c r="AF372" s="14"/>
      <c r="AG372" s="14"/>
      <c r="AH372" s="14"/>
      <c r="AI372" s="14"/>
      <c r="AJ372" s="14"/>
      <c r="AK372" s="14"/>
      <c r="AL372" s="14"/>
      <c r="AM372" s="14"/>
      <c r="AN372" s="14"/>
      <c r="AO372" s="14"/>
      <c r="AP372" s="14"/>
      <c r="AQ372" s="14"/>
      <c r="AR372" s="14"/>
      <c r="AS372" s="14"/>
      <c r="AT372" s="14"/>
      <c r="AU372" s="14"/>
      <c r="AV372" s="14"/>
      <c r="AW372" s="14"/>
      <c r="AX372" s="14"/>
      <c r="AY372" s="14"/>
      <c r="AZ372" s="14"/>
      <c r="BA372" s="14"/>
      <c r="BB372" s="14"/>
      <c r="BC372" s="14"/>
      <c r="BD372" s="14"/>
      <c r="BE372" s="14"/>
      <c r="BF372" s="14"/>
      <c r="BG372" s="14"/>
      <c r="BH372" s="14"/>
      <c r="BI372" s="14"/>
      <c r="BJ372" s="14"/>
      <c r="BK372" s="14"/>
      <c r="BL372" s="14"/>
      <c r="BM372" s="14"/>
      <c r="BN372" s="14"/>
      <c r="BO372" s="14"/>
      <c r="BP372" s="14"/>
      <c r="BQ372" s="14"/>
      <c r="BR372" s="14"/>
      <c r="BS372" s="14"/>
      <c r="BT372" s="14"/>
      <c r="BU372" s="14"/>
      <c r="BV372" s="14"/>
      <c r="BW372" s="14"/>
      <c r="BX372" s="14"/>
      <c r="BY372" s="14"/>
      <c r="BZ372" s="14"/>
      <c r="CA372" s="14"/>
      <c r="CB372" s="14"/>
      <c r="CC372" s="14"/>
      <c r="CD372" s="14"/>
    </row>
    <row r="373" spans="1:82" ht="15.75" customHeight="1" thickBot="1">
      <c r="A373" s="36"/>
      <c r="C373" s="11"/>
      <c r="D373" s="39"/>
      <c r="E373" s="12"/>
      <c r="F373" s="12"/>
      <c r="G373" s="12"/>
      <c r="H373" s="12"/>
      <c r="I373" s="12"/>
      <c r="J373" s="13"/>
      <c r="L373" s="14"/>
      <c r="M373" s="14"/>
      <c r="N373" s="14"/>
      <c r="O373" s="14"/>
      <c r="P373" s="14"/>
      <c r="Q373" s="14"/>
      <c r="R373" s="14"/>
      <c r="S373" s="14"/>
      <c r="T373" s="14"/>
      <c r="U373" s="14"/>
      <c r="V373" s="14"/>
      <c r="W373" s="14"/>
      <c r="X373" s="14"/>
      <c r="Y373" s="14"/>
      <c r="Z373" s="14"/>
      <c r="AA373" s="14"/>
      <c r="AB373" s="14"/>
      <c r="AC373" s="14"/>
      <c r="AD373" s="14"/>
      <c r="AE373" s="14"/>
      <c r="AF373" s="14"/>
      <c r="AG373" s="14"/>
      <c r="AH373" s="14"/>
      <c r="AI373" s="14"/>
      <c r="AJ373" s="14"/>
      <c r="AK373" s="14"/>
      <c r="AL373" s="14"/>
      <c r="AM373" s="14"/>
      <c r="AN373" s="14"/>
      <c r="AO373" s="14"/>
      <c r="AP373" s="14"/>
      <c r="AQ373" s="14"/>
      <c r="AR373" s="14"/>
      <c r="AS373" s="14"/>
      <c r="AT373" s="14"/>
      <c r="AU373" s="14"/>
      <c r="AV373" s="14"/>
      <c r="AW373" s="14"/>
      <c r="AX373" s="14"/>
      <c r="AY373" s="14"/>
      <c r="AZ373" s="14"/>
      <c r="BA373" s="14"/>
      <c r="BB373" s="14"/>
      <c r="BC373" s="14"/>
      <c r="BD373" s="14"/>
      <c r="BE373" s="14"/>
      <c r="BF373" s="14"/>
      <c r="BG373" s="14"/>
      <c r="BH373" s="14"/>
      <c r="BI373" s="14"/>
      <c r="BJ373" s="14"/>
      <c r="BK373" s="14"/>
      <c r="BL373" s="14"/>
      <c r="BM373" s="14"/>
      <c r="BN373" s="14"/>
      <c r="BO373" s="14"/>
      <c r="BP373" s="14"/>
      <c r="BQ373" s="14"/>
      <c r="BR373" s="14"/>
      <c r="BS373" s="14"/>
      <c r="BT373" s="14"/>
      <c r="BU373" s="14"/>
      <c r="BV373" s="14"/>
      <c r="BW373" s="14"/>
      <c r="BX373" s="14"/>
      <c r="BY373" s="14"/>
      <c r="BZ373" s="14"/>
      <c r="CA373" s="14"/>
      <c r="CB373" s="14"/>
      <c r="CC373" s="14"/>
      <c r="CD373" s="14"/>
    </row>
    <row r="374" spans="1:82" ht="15.75" customHeight="1" thickBot="1">
      <c r="A374" s="1" t="s">
        <v>0</v>
      </c>
      <c r="B374" s="2" t="s">
        <v>1</v>
      </c>
      <c r="C374" s="2"/>
      <c r="D374" s="2"/>
      <c r="E374" s="3" t="s">
        <v>4</v>
      </c>
      <c r="F374" s="4" t="s">
        <v>5</v>
      </c>
      <c r="G374" s="5" t="s">
        <v>6</v>
      </c>
      <c r="H374" s="5" t="s">
        <v>7</v>
      </c>
      <c r="I374" s="6" t="s">
        <v>8</v>
      </c>
      <c r="J374" s="7" t="s">
        <v>9</v>
      </c>
      <c r="L374" s="14"/>
      <c r="M374" s="14"/>
      <c r="N374" s="14"/>
      <c r="O374" s="14"/>
      <c r="P374" s="14"/>
      <c r="Q374" s="14"/>
      <c r="R374" s="14"/>
      <c r="S374" s="14"/>
      <c r="T374" s="14"/>
      <c r="U374" s="14"/>
      <c r="V374" s="14"/>
      <c r="W374" s="14"/>
      <c r="X374" s="14"/>
      <c r="Y374" s="14"/>
      <c r="Z374" s="14"/>
      <c r="AA374" s="14"/>
      <c r="AB374" s="14"/>
      <c r="AC374" s="14"/>
      <c r="AD374" s="14"/>
      <c r="AE374" s="14"/>
      <c r="AF374" s="14"/>
      <c r="AG374" s="14"/>
      <c r="AH374" s="14"/>
      <c r="AI374" s="14"/>
      <c r="AJ374" s="14"/>
      <c r="AK374" s="14"/>
      <c r="AL374" s="14"/>
      <c r="AM374" s="14"/>
      <c r="AN374" s="14"/>
      <c r="AO374" s="14"/>
      <c r="AP374" s="14"/>
      <c r="AQ374" s="14"/>
      <c r="AR374" s="14"/>
      <c r="AS374" s="14"/>
      <c r="AT374" s="14"/>
      <c r="AU374" s="14"/>
      <c r="AV374" s="14"/>
      <c r="AW374" s="14"/>
      <c r="AX374" s="14"/>
      <c r="AY374" s="14"/>
      <c r="AZ374" s="14"/>
      <c r="BA374" s="14"/>
      <c r="BB374" s="14"/>
      <c r="BC374" s="14"/>
      <c r="BD374" s="14"/>
      <c r="BE374" s="14"/>
      <c r="BF374" s="14"/>
      <c r="BG374" s="14"/>
      <c r="BH374" s="14"/>
      <c r="BI374" s="14"/>
      <c r="BJ374" s="14"/>
      <c r="BK374" s="14"/>
      <c r="BL374" s="14"/>
      <c r="BM374" s="14"/>
      <c r="BN374" s="14"/>
      <c r="BO374" s="14"/>
      <c r="BP374" s="14"/>
      <c r="BQ374" s="14"/>
      <c r="BR374" s="14"/>
      <c r="BS374" s="14"/>
      <c r="BT374" s="14"/>
      <c r="BU374" s="14"/>
      <c r="BV374" s="14"/>
      <c r="BW374" s="14"/>
      <c r="BX374" s="14"/>
      <c r="BY374" s="14"/>
      <c r="BZ374" s="14"/>
      <c r="CA374" s="14"/>
      <c r="CB374" s="14"/>
      <c r="CC374" s="14"/>
      <c r="CD374" s="14"/>
    </row>
    <row r="375" spans="1:82" ht="15.75" customHeight="1">
      <c r="A375" s="10" t="s">
        <v>20</v>
      </c>
      <c r="B375" s="11" t="s">
        <v>11</v>
      </c>
      <c r="C375" s="11"/>
      <c r="D375" s="20"/>
      <c r="E375" s="12"/>
      <c r="F375" s="12"/>
      <c r="G375" s="12"/>
      <c r="H375" s="12"/>
      <c r="I375" s="12"/>
      <c r="J375" s="13"/>
      <c r="L375" s="14"/>
      <c r="M375" s="14"/>
      <c r="N375" s="14"/>
      <c r="O375" s="14"/>
      <c r="P375" s="14"/>
      <c r="Q375" s="14"/>
      <c r="R375" s="14"/>
      <c r="S375" s="14"/>
      <c r="T375" s="14"/>
      <c r="U375" s="14"/>
      <c r="V375" s="14"/>
      <c r="W375" s="14"/>
      <c r="X375" s="14"/>
      <c r="Y375" s="14"/>
      <c r="Z375" s="14"/>
      <c r="AA375" s="14"/>
      <c r="AB375" s="14"/>
      <c r="AC375" s="14"/>
      <c r="AD375" s="14"/>
      <c r="AE375" s="14"/>
      <c r="AF375" s="14"/>
      <c r="AG375" s="14"/>
      <c r="AH375" s="14"/>
      <c r="AI375" s="14"/>
      <c r="AJ375" s="14"/>
      <c r="AK375" s="14"/>
      <c r="AL375" s="14"/>
      <c r="AM375" s="14"/>
      <c r="AN375" s="14"/>
      <c r="AO375" s="14"/>
      <c r="AP375" s="14"/>
      <c r="AQ375" s="14"/>
      <c r="AR375" s="14"/>
      <c r="AS375" s="14"/>
      <c r="AT375" s="14"/>
      <c r="AU375" s="14"/>
      <c r="AV375" s="14"/>
      <c r="AW375" s="14"/>
      <c r="AX375" s="14"/>
      <c r="AY375" s="14"/>
      <c r="AZ375" s="14"/>
      <c r="BA375" s="14"/>
      <c r="BB375" s="14"/>
      <c r="BC375" s="14"/>
      <c r="BD375" s="14"/>
      <c r="BE375" s="14"/>
      <c r="BF375" s="14"/>
      <c r="BG375" s="14"/>
      <c r="BH375" s="14"/>
      <c r="BI375" s="14"/>
      <c r="BJ375" s="14"/>
      <c r="BK375" s="14"/>
      <c r="BL375" s="14"/>
      <c r="BM375" s="14"/>
      <c r="BN375" s="14"/>
      <c r="BO375" s="14"/>
      <c r="BP375" s="14"/>
      <c r="BQ375" s="14"/>
      <c r="BR375" s="14"/>
      <c r="BS375" s="14"/>
      <c r="BT375" s="14"/>
      <c r="BU375" s="14"/>
      <c r="BV375" s="14"/>
      <c r="BW375" s="14"/>
      <c r="BX375" s="14"/>
      <c r="BY375" s="14"/>
      <c r="BZ375" s="14"/>
      <c r="CA375" s="14"/>
      <c r="CB375" s="14"/>
      <c r="CC375" s="14"/>
      <c r="CD375" s="14"/>
    </row>
    <row r="376" spans="1:82" ht="15.75" customHeight="1">
      <c r="A376" s="15">
        <f>A3+4</f>
        <v>41880</v>
      </c>
      <c r="B376" s="11"/>
      <c r="C376" s="11"/>
      <c r="D376" s="20"/>
      <c r="E376" s="12"/>
      <c r="F376" s="12"/>
      <c r="G376" s="12"/>
      <c r="H376" s="12"/>
      <c r="I376" s="12"/>
      <c r="J376" s="16"/>
      <c r="L376" s="14"/>
      <c r="M376" s="14"/>
      <c r="N376" s="14"/>
      <c r="O376" s="14"/>
      <c r="P376" s="14"/>
      <c r="Q376" s="14"/>
      <c r="R376" s="14"/>
      <c r="S376" s="14"/>
      <c r="T376" s="14"/>
      <c r="U376" s="14"/>
      <c r="V376" s="14"/>
      <c r="W376" s="14"/>
      <c r="X376" s="14"/>
      <c r="Y376" s="14"/>
      <c r="Z376" s="14"/>
      <c r="AA376" s="14"/>
      <c r="AB376" s="14"/>
      <c r="AC376" s="14"/>
      <c r="AD376" s="14"/>
      <c r="AE376" s="14"/>
      <c r="AF376" s="14"/>
      <c r="AG376" s="14"/>
      <c r="AH376" s="14"/>
      <c r="AI376" s="14"/>
      <c r="AJ376" s="14"/>
      <c r="AK376" s="14"/>
      <c r="AL376" s="14"/>
      <c r="AM376" s="14"/>
      <c r="AN376" s="14"/>
      <c r="AO376" s="14"/>
      <c r="AP376" s="14"/>
      <c r="AQ376" s="14"/>
      <c r="AR376" s="14"/>
      <c r="AS376" s="14"/>
      <c r="AT376" s="14"/>
      <c r="AU376" s="14"/>
      <c r="AV376" s="14"/>
      <c r="AW376" s="14"/>
      <c r="AX376" s="14"/>
      <c r="AY376" s="14"/>
      <c r="AZ376" s="14"/>
      <c r="BA376" s="14"/>
      <c r="BB376" s="14"/>
      <c r="BC376" s="14"/>
      <c r="BD376" s="14"/>
      <c r="BE376" s="14"/>
      <c r="BF376" s="14"/>
      <c r="BG376" s="14"/>
      <c r="BH376" s="14"/>
      <c r="BI376" s="14"/>
      <c r="BJ376" s="14"/>
      <c r="BK376" s="14"/>
      <c r="BL376" s="14"/>
      <c r="BM376" s="14"/>
      <c r="BN376" s="14"/>
      <c r="BO376" s="14"/>
      <c r="BP376" s="14"/>
      <c r="BQ376" s="14"/>
      <c r="BR376" s="14"/>
      <c r="BS376" s="14"/>
      <c r="BT376" s="14"/>
      <c r="BU376" s="14"/>
      <c r="BV376" s="14"/>
      <c r="BW376" s="14"/>
      <c r="BX376" s="14"/>
      <c r="BY376" s="14"/>
      <c r="BZ376" s="14"/>
      <c r="CA376" s="14"/>
      <c r="CB376" s="14"/>
      <c r="CC376" s="14"/>
      <c r="CD376" s="14"/>
    </row>
    <row r="377" spans="1:82" ht="15.75" customHeight="1">
      <c r="A377" s="10"/>
      <c r="B377" s="11"/>
      <c r="C377" s="11"/>
      <c r="D377" s="20"/>
      <c r="E377" s="12"/>
      <c r="F377" s="12"/>
      <c r="G377" s="12"/>
      <c r="H377" s="12"/>
      <c r="I377" s="12"/>
      <c r="J377" s="13"/>
      <c r="L377" s="14"/>
      <c r="M377" s="14"/>
      <c r="N377" s="14"/>
      <c r="O377" s="14"/>
      <c r="P377" s="14"/>
      <c r="Q377" s="14"/>
      <c r="R377" s="14"/>
      <c r="S377" s="14"/>
      <c r="T377" s="14"/>
      <c r="U377" s="14"/>
      <c r="V377" s="14"/>
      <c r="W377" s="14"/>
      <c r="X377" s="14"/>
      <c r="Y377" s="14"/>
      <c r="Z377" s="14"/>
      <c r="AA377" s="14"/>
      <c r="AB377" s="14"/>
      <c r="AC377" s="14"/>
      <c r="AD377" s="14"/>
      <c r="AE377" s="14"/>
      <c r="AF377" s="14"/>
      <c r="AG377" s="14"/>
      <c r="AH377" s="14"/>
      <c r="AI377" s="14"/>
      <c r="AJ377" s="14"/>
      <c r="AK377" s="14"/>
      <c r="AL377" s="14"/>
      <c r="AM377" s="14"/>
      <c r="AN377" s="14"/>
      <c r="AO377" s="14"/>
      <c r="AP377" s="14"/>
      <c r="AQ377" s="14"/>
      <c r="AR377" s="14"/>
      <c r="AS377" s="14"/>
      <c r="AT377" s="14"/>
      <c r="AU377" s="14"/>
      <c r="AV377" s="14"/>
      <c r="AW377" s="14"/>
      <c r="AX377" s="14"/>
      <c r="AY377" s="14"/>
      <c r="AZ377" s="14"/>
      <c r="BA377" s="14"/>
      <c r="BB377" s="14"/>
      <c r="BC377" s="14"/>
      <c r="BD377" s="14"/>
      <c r="BE377" s="14"/>
      <c r="BF377" s="14"/>
      <c r="BG377" s="14"/>
      <c r="BH377" s="14"/>
      <c r="BI377" s="14"/>
      <c r="BJ377" s="14"/>
      <c r="BK377" s="14"/>
      <c r="BL377" s="14"/>
      <c r="BM377" s="14"/>
      <c r="BN377" s="14"/>
      <c r="BO377" s="14"/>
      <c r="BP377" s="14"/>
      <c r="BQ377" s="14"/>
      <c r="BR377" s="14"/>
      <c r="BS377" s="14"/>
      <c r="BT377" s="14"/>
      <c r="BU377" s="14"/>
      <c r="BV377" s="14"/>
      <c r="BW377" s="14"/>
      <c r="BX377" s="14"/>
      <c r="BY377" s="14"/>
      <c r="BZ377" s="14"/>
      <c r="CA377" s="14"/>
      <c r="CB377" s="14"/>
      <c r="CC377" s="14"/>
      <c r="CD377" s="14"/>
    </row>
    <row r="378" spans="1:82" ht="15.75" customHeight="1">
      <c r="A378" s="15"/>
      <c r="B378" s="11"/>
      <c r="C378" s="11"/>
      <c r="D378" s="20"/>
      <c r="E378" s="12"/>
      <c r="F378" s="12"/>
      <c r="G378" s="12"/>
      <c r="H378" s="12"/>
      <c r="I378" s="12"/>
      <c r="J378" s="13"/>
      <c r="L378" s="14"/>
      <c r="M378" s="14"/>
      <c r="N378" s="14"/>
      <c r="O378" s="14"/>
      <c r="P378" s="14"/>
      <c r="Q378" s="14"/>
      <c r="R378" s="14"/>
      <c r="S378" s="14"/>
      <c r="T378" s="14"/>
      <c r="U378" s="14"/>
      <c r="V378" s="14"/>
      <c r="W378" s="14"/>
      <c r="X378" s="14"/>
      <c r="Y378" s="14"/>
      <c r="Z378" s="14"/>
      <c r="AA378" s="14"/>
      <c r="AB378" s="14"/>
      <c r="AC378" s="14"/>
      <c r="AD378" s="14"/>
      <c r="AE378" s="14"/>
      <c r="AF378" s="14"/>
      <c r="AG378" s="14"/>
      <c r="AH378" s="14"/>
      <c r="AI378" s="14"/>
      <c r="AJ378" s="14"/>
      <c r="AK378" s="14"/>
      <c r="AL378" s="14"/>
      <c r="AM378" s="14"/>
      <c r="AN378" s="14"/>
      <c r="AO378" s="14"/>
      <c r="AP378" s="14"/>
      <c r="AQ378" s="14"/>
      <c r="AR378" s="14"/>
      <c r="AS378" s="14"/>
      <c r="AT378" s="14"/>
      <c r="AU378" s="14"/>
      <c r="AV378" s="14"/>
      <c r="AW378" s="14"/>
      <c r="AX378" s="14"/>
      <c r="AY378" s="14"/>
      <c r="AZ378" s="14"/>
      <c r="BA378" s="14"/>
      <c r="BB378" s="14"/>
      <c r="BC378" s="14"/>
      <c r="BD378" s="14"/>
      <c r="BE378" s="14"/>
      <c r="BF378" s="14"/>
      <c r="BG378" s="14"/>
      <c r="BH378" s="14"/>
      <c r="BI378" s="14"/>
      <c r="BJ378" s="14"/>
      <c r="BK378" s="14"/>
      <c r="BL378" s="14"/>
      <c r="BM378" s="14"/>
      <c r="BN378" s="14"/>
      <c r="BO378" s="14"/>
      <c r="BP378" s="14"/>
      <c r="BQ378" s="14"/>
      <c r="BR378" s="14"/>
      <c r="BS378" s="14"/>
      <c r="BT378" s="14"/>
      <c r="BU378" s="14"/>
      <c r="BV378" s="14"/>
      <c r="BW378" s="14"/>
      <c r="BX378" s="14"/>
      <c r="BY378" s="14"/>
      <c r="BZ378" s="14"/>
      <c r="CA378" s="14"/>
      <c r="CB378" s="14"/>
      <c r="CC378" s="14"/>
      <c r="CD378" s="14"/>
    </row>
    <row r="379" spans="1:82" ht="15.75" customHeight="1">
      <c r="A379" s="15"/>
      <c r="B379" s="11"/>
      <c r="C379" s="11"/>
      <c r="D379" s="20"/>
      <c r="E379" s="12"/>
      <c r="F379" s="12"/>
      <c r="G379" s="12"/>
      <c r="H379" s="12"/>
      <c r="I379" s="12"/>
      <c r="J379" s="13"/>
      <c r="L379" s="14"/>
      <c r="M379" s="14"/>
      <c r="N379" s="14"/>
      <c r="O379" s="14"/>
      <c r="P379" s="14"/>
      <c r="Q379" s="14"/>
      <c r="R379" s="14"/>
      <c r="S379" s="14"/>
      <c r="T379" s="14"/>
      <c r="U379" s="14"/>
      <c r="V379" s="14"/>
      <c r="W379" s="14"/>
      <c r="X379" s="14"/>
      <c r="Y379" s="14"/>
      <c r="Z379" s="14"/>
      <c r="AA379" s="14"/>
      <c r="AB379" s="14"/>
      <c r="AC379" s="14"/>
      <c r="AD379" s="14"/>
      <c r="AE379" s="14"/>
      <c r="AF379" s="14"/>
      <c r="AG379" s="14"/>
      <c r="AH379" s="14"/>
      <c r="AI379" s="14"/>
      <c r="AJ379" s="14"/>
      <c r="AK379" s="14"/>
      <c r="AL379" s="14"/>
      <c r="AM379" s="14"/>
      <c r="AN379" s="14"/>
      <c r="AO379" s="14"/>
      <c r="AP379" s="14"/>
      <c r="AQ379" s="14"/>
      <c r="AR379" s="14"/>
      <c r="AS379" s="14"/>
      <c r="AT379" s="14"/>
      <c r="AU379" s="14"/>
      <c r="AV379" s="14"/>
      <c r="AW379" s="14"/>
      <c r="AX379" s="14"/>
      <c r="AY379" s="14"/>
      <c r="AZ379" s="14"/>
      <c r="BA379" s="14"/>
      <c r="BB379" s="14"/>
      <c r="BC379" s="14"/>
      <c r="BD379" s="14"/>
      <c r="BE379" s="14"/>
      <c r="BF379" s="14"/>
      <c r="BG379" s="14"/>
      <c r="BH379" s="14"/>
      <c r="BI379" s="14"/>
      <c r="BJ379" s="14"/>
      <c r="BK379" s="14"/>
      <c r="BL379" s="14"/>
      <c r="BM379" s="14"/>
      <c r="BN379" s="14"/>
      <c r="BO379" s="14"/>
      <c r="BP379" s="14"/>
      <c r="BQ379" s="14"/>
      <c r="BR379" s="14"/>
      <c r="BS379" s="14"/>
      <c r="BT379" s="14"/>
      <c r="BU379" s="14"/>
      <c r="BV379" s="14"/>
      <c r="BW379" s="14"/>
      <c r="BX379" s="14"/>
      <c r="BY379" s="14"/>
      <c r="BZ379" s="14"/>
      <c r="CA379" s="14"/>
      <c r="CB379" s="14"/>
      <c r="CC379" s="14"/>
      <c r="CD379" s="14"/>
    </row>
    <row r="380" spans="1:82" ht="15.75" customHeight="1">
      <c r="A380" s="10"/>
      <c r="B380" s="11"/>
      <c r="C380" s="11"/>
      <c r="D380" s="20"/>
      <c r="E380" s="12"/>
      <c r="F380" s="12"/>
      <c r="G380" s="12"/>
      <c r="H380" s="12"/>
      <c r="I380" s="12"/>
      <c r="J380" s="13"/>
      <c r="L380" s="14"/>
      <c r="M380" s="14"/>
      <c r="N380" s="14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  <c r="Z380" s="14"/>
      <c r="AA380" s="14"/>
      <c r="AB380" s="14"/>
      <c r="AC380" s="14"/>
      <c r="AD380" s="14"/>
      <c r="AE380" s="14"/>
      <c r="AF380" s="14"/>
      <c r="AG380" s="14"/>
      <c r="AH380" s="14"/>
      <c r="AI380" s="14"/>
      <c r="AJ380" s="14"/>
      <c r="AK380" s="14"/>
      <c r="AL380" s="14"/>
      <c r="AM380" s="14"/>
      <c r="AN380" s="14"/>
      <c r="AO380" s="14"/>
      <c r="AP380" s="14"/>
      <c r="AQ380" s="14"/>
      <c r="AR380" s="14"/>
      <c r="AS380" s="14"/>
      <c r="AT380" s="14"/>
      <c r="AU380" s="14"/>
      <c r="AV380" s="14"/>
      <c r="AW380" s="14"/>
      <c r="AX380" s="14"/>
      <c r="AY380" s="14"/>
      <c r="AZ380" s="14"/>
      <c r="BA380" s="14"/>
      <c r="BB380" s="14"/>
      <c r="BC380" s="14"/>
      <c r="BD380" s="14"/>
      <c r="BE380" s="14"/>
      <c r="BF380" s="14"/>
      <c r="BG380" s="14"/>
      <c r="BH380" s="14"/>
      <c r="BI380" s="14"/>
      <c r="BJ380" s="14"/>
      <c r="BK380" s="14"/>
      <c r="BL380" s="14"/>
      <c r="BM380" s="14"/>
      <c r="BN380" s="14"/>
      <c r="BO380" s="14"/>
      <c r="BP380" s="14"/>
      <c r="BQ380" s="14"/>
      <c r="BR380" s="14"/>
      <c r="BS380" s="14"/>
      <c r="BT380" s="14"/>
      <c r="BU380" s="14"/>
      <c r="BV380" s="14"/>
      <c r="BW380" s="14"/>
      <c r="BX380" s="14"/>
      <c r="BY380" s="14"/>
      <c r="BZ380" s="14"/>
      <c r="CA380" s="14"/>
      <c r="CB380" s="14"/>
      <c r="CC380" s="14"/>
      <c r="CD380" s="14"/>
    </row>
    <row r="381" spans="1:82" ht="15.75" customHeight="1">
      <c r="A381" s="10"/>
      <c r="B381" s="11"/>
      <c r="C381" s="11"/>
      <c r="D381" s="20"/>
      <c r="E381" s="12"/>
      <c r="F381" s="12"/>
      <c r="G381" s="12"/>
      <c r="H381" s="12"/>
      <c r="I381" s="12"/>
      <c r="J381" s="13"/>
      <c r="L381" s="14"/>
      <c r="M381" s="14"/>
      <c r="N381" s="14"/>
      <c r="O381" s="14"/>
      <c r="P381" s="14"/>
      <c r="Q381" s="14"/>
      <c r="R381" s="14"/>
      <c r="S381" s="14"/>
      <c r="T381" s="14"/>
      <c r="U381" s="14"/>
      <c r="V381" s="14"/>
      <c r="W381" s="14"/>
      <c r="X381" s="14"/>
      <c r="Y381" s="14"/>
      <c r="Z381" s="14"/>
      <c r="AA381" s="14"/>
      <c r="AB381" s="14"/>
      <c r="AC381" s="14"/>
      <c r="AD381" s="14"/>
      <c r="AE381" s="14"/>
      <c r="AF381" s="14"/>
      <c r="AG381" s="14"/>
      <c r="AH381" s="14"/>
      <c r="AI381" s="14"/>
      <c r="AJ381" s="14"/>
      <c r="AK381" s="14"/>
      <c r="AL381" s="14"/>
      <c r="AM381" s="14"/>
      <c r="AN381" s="14"/>
      <c r="AO381" s="14"/>
      <c r="AP381" s="14"/>
      <c r="AQ381" s="14"/>
      <c r="AR381" s="14"/>
      <c r="AS381" s="14"/>
      <c r="AT381" s="14"/>
      <c r="AU381" s="14"/>
      <c r="AV381" s="14"/>
      <c r="AW381" s="14"/>
      <c r="AX381" s="14"/>
      <c r="AY381" s="14"/>
      <c r="AZ381" s="14"/>
      <c r="BA381" s="14"/>
      <c r="BB381" s="14"/>
      <c r="BC381" s="14"/>
      <c r="BD381" s="14"/>
      <c r="BE381" s="14"/>
      <c r="BF381" s="14"/>
      <c r="BG381" s="14"/>
      <c r="BH381" s="14"/>
      <c r="BI381" s="14"/>
      <c r="BJ381" s="14"/>
      <c r="BK381" s="14"/>
      <c r="BL381" s="14"/>
      <c r="BM381" s="14"/>
      <c r="BN381" s="14"/>
      <c r="BO381" s="14"/>
      <c r="BP381" s="14"/>
      <c r="BQ381" s="14"/>
      <c r="BR381" s="14"/>
      <c r="BS381" s="14"/>
      <c r="BT381" s="14"/>
      <c r="BU381" s="14"/>
      <c r="BV381" s="14"/>
      <c r="BW381" s="14"/>
      <c r="BX381" s="14"/>
      <c r="BY381" s="14"/>
      <c r="BZ381" s="14"/>
      <c r="CA381" s="14"/>
      <c r="CB381" s="14"/>
      <c r="CC381" s="14"/>
      <c r="CD381" s="14"/>
    </row>
    <row r="382" spans="1:82" ht="15.75" customHeight="1">
      <c r="A382" s="15"/>
      <c r="B382" s="11"/>
      <c r="C382" s="11"/>
      <c r="D382" s="20"/>
      <c r="E382" s="12"/>
      <c r="F382" s="12"/>
      <c r="G382" s="12"/>
      <c r="H382" s="12"/>
      <c r="I382" s="12"/>
      <c r="J382" s="13"/>
      <c r="L382" s="14"/>
      <c r="M382" s="14"/>
      <c r="N382" s="14"/>
      <c r="O382" s="14"/>
      <c r="P382" s="14"/>
      <c r="Q382" s="14"/>
      <c r="R382" s="14"/>
      <c r="S382" s="14"/>
      <c r="T382" s="14"/>
      <c r="U382" s="14"/>
      <c r="V382" s="14"/>
      <c r="W382" s="14"/>
      <c r="X382" s="14"/>
      <c r="Y382" s="14"/>
      <c r="Z382" s="14"/>
      <c r="AA382" s="14"/>
      <c r="AB382" s="14"/>
      <c r="AC382" s="14"/>
      <c r="AD382" s="14"/>
      <c r="AE382" s="14"/>
      <c r="AF382" s="14"/>
      <c r="AG382" s="14"/>
      <c r="AH382" s="14"/>
      <c r="AI382" s="14"/>
      <c r="AJ382" s="14"/>
      <c r="AK382" s="14"/>
      <c r="AL382" s="14"/>
      <c r="AM382" s="14"/>
      <c r="AN382" s="14"/>
      <c r="AO382" s="14"/>
      <c r="AP382" s="14"/>
      <c r="AQ382" s="14"/>
      <c r="AR382" s="14"/>
      <c r="AS382" s="14"/>
      <c r="AT382" s="14"/>
      <c r="AU382" s="14"/>
      <c r="AV382" s="14"/>
      <c r="AW382" s="14"/>
      <c r="AX382" s="14"/>
      <c r="AY382" s="14"/>
      <c r="AZ382" s="14"/>
      <c r="BA382" s="14"/>
      <c r="BB382" s="14"/>
      <c r="BC382" s="14"/>
      <c r="BD382" s="14"/>
      <c r="BE382" s="14"/>
      <c r="BF382" s="14"/>
      <c r="BG382" s="14"/>
      <c r="BH382" s="14"/>
      <c r="BI382" s="14"/>
      <c r="BJ382" s="14"/>
      <c r="BK382" s="14"/>
      <c r="BL382" s="14"/>
      <c r="BM382" s="14"/>
      <c r="BN382" s="14"/>
      <c r="BO382" s="14"/>
      <c r="BP382" s="14"/>
      <c r="BQ382" s="14"/>
      <c r="BR382" s="14"/>
      <c r="BS382" s="14"/>
      <c r="BT382" s="14"/>
      <c r="BU382" s="14"/>
      <c r="BV382" s="14"/>
      <c r="BW382" s="14"/>
      <c r="BX382" s="14"/>
      <c r="BY382" s="14"/>
      <c r="BZ382" s="14"/>
      <c r="CA382" s="14"/>
      <c r="CB382" s="14"/>
      <c r="CC382" s="14"/>
      <c r="CD382" s="14"/>
    </row>
    <row r="383" spans="1:82" ht="15.75" customHeight="1">
      <c r="A383" s="10"/>
      <c r="B383" s="11"/>
      <c r="C383" s="11"/>
      <c r="D383" s="20"/>
      <c r="E383" s="12"/>
      <c r="F383" s="12"/>
      <c r="G383" s="12"/>
      <c r="H383" s="12"/>
      <c r="I383" s="12"/>
      <c r="J383" s="13"/>
      <c r="L383" s="14"/>
      <c r="M383" s="14"/>
      <c r="N383" s="14"/>
      <c r="O383" s="14"/>
      <c r="P383" s="14"/>
      <c r="Q383" s="14"/>
      <c r="R383" s="14"/>
      <c r="S383" s="14"/>
      <c r="T383" s="14"/>
      <c r="U383" s="14"/>
      <c r="V383" s="14"/>
      <c r="W383" s="14"/>
      <c r="X383" s="14"/>
      <c r="Y383" s="14"/>
      <c r="Z383" s="14"/>
      <c r="AA383" s="14"/>
      <c r="AB383" s="14"/>
      <c r="AC383" s="14"/>
      <c r="AD383" s="14"/>
      <c r="AE383" s="14"/>
      <c r="AF383" s="14"/>
      <c r="AG383" s="14"/>
      <c r="AH383" s="14"/>
      <c r="AI383" s="14"/>
      <c r="AJ383" s="14"/>
      <c r="AK383" s="14"/>
      <c r="AL383" s="14"/>
      <c r="AM383" s="14"/>
      <c r="AN383" s="14"/>
      <c r="AO383" s="14"/>
      <c r="AP383" s="14"/>
      <c r="AQ383" s="14"/>
      <c r="AR383" s="14"/>
      <c r="AS383" s="14"/>
      <c r="AT383" s="14"/>
      <c r="AU383" s="14"/>
      <c r="AV383" s="14"/>
      <c r="AW383" s="14"/>
      <c r="AX383" s="14"/>
      <c r="AY383" s="14"/>
      <c r="AZ383" s="14"/>
      <c r="BA383" s="14"/>
      <c r="BB383" s="14"/>
      <c r="BC383" s="14"/>
      <c r="BD383" s="14"/>
      <c r="BE383" s="14"/>
      <c r="BF383" s="14"/>
      <c r="BG383" s="14"/>
      <c r="BH383" s="14"/>
      <c r="BI383" s="14"/>
      <c r="BJ383" s="14"/>
      <c r="BK383" s="14"/>
      <c r="BL383" s="14"/>
      <c r="BM383" s="14"/>
      <c r="BN383" s="14"/>
      <c r="BO383" s="14"/>
      <c r="BP383" s="14"/>
      <c r="BQ383" s="14"/>
      <c r="BR383" s="14"/>
      <c r="BS383" s="14"/>
      <c r="BT383" s="14"/>
      <c r="BU383" s="14"/>
      <c r="BV383" s="14"/>
      <c r="BW383" s="14"/>
      <c r="BX383" s="14"/>
      <c r="BY383" s="14"/>
      <c r="BZ383" s="14"/>
      <c r="CA383" s="14"/>
      <c r="CB383" s="14"/>
      <c r="CC383" s="14"/>
      <c r="CD383" s="14"/>
    </row>
    <row r="384" spans="1:82" ht="15.75" customHeight="1">
      <c r="A384" s="10"/>
      <c r="B384" s="11"/>
      <c r="C384" s="11"/>
      <c r="D384" s="20"/>
      <c r="E384" s="12"/>
      <c r="F384" s="12"/>
      <c r="G384" s="12"/>
      <c r="H384" s="12"/>
      <c r="I384" s="12"/>
      <c r="J384" s="13"/>
      <c r="L384" s="14"/>
      <c r="M384" s="14"/>
      <c r="N384" s="14"/>
      <c r="O384" s="14"/>
      <c r="P384" s="14"/>
      <c r="Q384" s="14"/>
      <c r="R384" s="14"/>
      <c r="S384" s="14"/>
      <c r="T384" s="14"/>
      <c r="U384" s="14"/>
      <c r="V384" s="14"/>
      <c r="W384" s="14"/>
      <c r="X384" s="14"/>
      <c r="Y384" s="14"/>
      <c r="Z384" s="14"/>
      <c r="AA384" s="14"/>
      <c r="AB384" s="14"/>
      <c r="AC384" s="14"/>
      <c r="AD384" s="14"/>
      <c r="AE384" s="14"/>
      <c r="AF384" s="14"/>
      <c r="AG384" s="14"/>
      <c r="AH384" s="14"/>
      <c r="AI384" s="14"/>
      <c r="AJ384" s="14"/>
      <c r="AK384" s="14"/>
      <c r="AL384" s="14"/>
      <c r="AM384" s="14"/>
      <c r="AN384" s="14"/>
      <c r="AO384" s="14"/>
      <c r="AP384" s="14"/>
      <c r="AQ384" s="14"/>
      <c r="AR384" s="14"/>
      <c r="AS384" s="14"/>
      <c r="AT384" s="14"/>
      <c r="AU384" s="14"/>
      <c r="AV384" s="14"/>
      <c r="AW384" s="14"/>
      <c r="AX384" s="14"/>
      <c r="AY384" s="14"/>
      <c r="AZ384" s="14"/>
      <c r="BA384" s="14"/>
      <c r="BB384" s="14"/>
      <c r="BC384" s="14"/>
      <c r="BD384" s="14"/>
      <c r="BE384" s="14"/>
      <c r="BF384" s="14"/>
      <c r="BG384" s="14"/>
      <c r="BH384" s="14"/>
      <c r="BI384" s="14"/>
      <c r="BJ384" s="14"/>
      <c r="BK384" s="14"/>
      <c r="BL384" s="14"/>
      <c r="BM384" s="14"/>
      <c r="BN384" s="14"/>
      <c r="BO384" s="14"/>
      <c r="BP384" s="14"/>
      <c r="BQ384" s="14"/>
      <c r="BR384" s="14"/>
      <c r="BS384" s="14"/>
      <c r="BT384" s="14"/>
      <c r="BU384" s="14"/>
      <c r="BV384" s="14"/>
      <c r="BW384" s="14"/>
      <c r="BX384" s="14"/>
      <c r="BY384" s="14"/>
      <c r="BZ384" s="14"/>
      <c r="CA384" s="14"/>
      <c r="CB384" s="14"/>
      <c r="CC384" s="14"/>
      <c r="CD384" s="14"/>
    </row>
    <row r="385" spans="1:82" ht="15.75" customHeight="1">
      <c r="A385" s="10"/>
      <c r="B385" s="11"/>
      <c r="C385" s="11"/>
      <c r="D385" s="20"/>
      <c r="E385" s="12"/>
      <c r="F385" s="12"/>
      <c r="G385" s="12"/>
      <c r="H385" s="12"/>
      <c r="I385" s="12"/>
      <c r="J385" s="13"/>
      <c r="L385" s="14"/>
      <c r="M385" s="14"/>
      <c r="N385" s="14"/>
      <c r="O385" s="14"/>
      <c r="P385" s="14"/>
      <c r="Q385" s="14"/>
      <c r="R385" s="14"/>
      <c r="S385" s="14"/>
      <c r="T385" s="14"/>
      <c r="U385" s="14"/>
      <c r="V385" s="14"/>
      <c r="W385" s="14"/>
      <c r="X385" s="14"/>
      <c r="Y385" s="14"/>
      <c r="Z385" s="14"/>
      <c r="AA385" s="14"/>
      <c r="AB385" s="14"/>
      <c r="AC385" s="14"/>
      <c r="AD385" s="14"/>
      <c r="AE385" s="14"/>
      <c r="AF385" s="14"/>
      <c r="AG385" s="14"/>
      <c r="AH385" s="14"/>
      <c r="AI385" s="14"/>
      <c r="AJ385" s="14"/>
      <c r="AK385" s="14"/>
      <c r="AL385" s="14"/>
      <c r="AM385" s="14"/>
      <c r="AN385" s="14"/>
      <c r="AO385" s="14"/>
      <c r="AP385" s="14"/>
      <c r="AQ385" s="14"/>
      <c r="AR385" s="14"/>
      <c r="AS385" s="14"/>
      <c r="AT385" s="14"/>
      <c r="AU385" s="14"/>
      <c r="AV385" s="14"/>
      <c r="AW385" s="14"/>
      <c r="AX385" s="14"/>
      <c r="AY385" s="14"/>
      <c r="AZ385" s="14"/>
      <c r="BA385" s="14"/>
      <c r="BB385" s="14"/>
      <c r="BC385" s="14"/>
      <c r="BD385" s="14"/>
      <c r="BE385" s="14"/>
      <c r="BF385" s="14"/>
      <c r="BG385" s="14"/>
      <c r="BH385" s="14"/>
      <c r="BI385" s="14"/>
      <c r="BJ385" s="14"/>
      <c r="BK385" s="14"/>
      <c r="BL385" s="14"/>
      <c r="BM385" s="14"/>
      <c r="BN385" s="14"/>
      <c r="BO385" s="14"/>
      <c r="BP385" s="14"/>
      <c r="BQ385" s="14"/>
      <c r="BR385" s="14"/>
      <c r="BS385" s="14"/>
      <c r="BT385" s="14"/>
      <c r="BU385" s="14"/>
      <c r="BV385" s="14"/>
      <c r="BW385" s="14"/>
      <c r="BX385" s="14"/>
      <c r="BY385" s="14"/>
      <c r="BZ385" s="14"/>
      <c r="CA385" s="14"/>
      <c r="CB385" s="14"/>
      <c r="CC385" s="14"/>
      <c r="CD385" s="14"/>
    </row>
    <row r="386" spans="1:82" ht="15.75" customHeight="1">
      <c r="A386" s="10"/>
      <c r="B386" s="11"/>
      <c r="C386" s="11"/>
      <c r="D386" s="20"/>
      <c r="E386" s="12"/>
      <c r="F386" s="12"/>
      <c r="G386" s="12"/>
      <c r="H386" s="12"/>
      <c r="I386" s="12"/>
      <c r="J386" s="13"/>
      <c r="L386" s="14"/>
      <c r="M386" s="14"/>
      <c r="N386" s="14"/>
      <c r="O386" s="14"/>
      <c r="P386" s="14"/>
      <c r="Q386" s="14"/>
      <c r="R386" s="14"/>
      <c r="S386" s="14"/>
      <c r="T386" s="14"/>
      <c r="U386" s="14"/>
      <c r="V386" s="14"/>
      <c r="W386" s="14"/>
      <c r="X386" s="14"/>
      <c r="Y386" s="14"/>
      <c r="Z386" s="14"/>
      <c r="AA386" s="14"/>
      <c r="AB386" s="14"/>
      <c r="AC386" s="14"/>
      <c r="AD386" s="14"/>
      <c r="AE386" s="14"/>
      <c r="AF386" s="14"/>
      <c r="AG386" s="14"/>
      <c r="AH386" s="14"/>
      <c r="AI386" s="14"/>
      <c r="AJ386" s="14"/>
      <c r="AK386" s="14"/>
      <c r="AL386" s="14"/>
      <c r="AM386" s="14"/>
      <c r="AN386" s="14"/>
      <c r="AO386" s="14"/>
      <c r="AP386" s="14"/>
      <c r="AQ386" s="14"/>
      <c r="AR386" s="14"/>
      <c r="AS386" s="14"/>
      <c r="AT386" s="14"/>
      <c r="AU386" s="14"/>
      <c r="AV386" s="14"/>
      <c r="AW386" s="14"/>
      <c r="AX386" s="14"/>
      <c r="AY386" s="14"/>
      <c r="AZ386" s="14"/>
      <c r="BA386" s="14"/>
      <c r="BB386" s="14"/>
      <c r="BC386" s="14"/>
      <c r="BD386" s="14"/>
      <c r="BE386" s="14"/>
      <c r="BF386" s="14"/>
      <c r="BG386" s="14"/>
      <c r="BH386" s="14"/>
      <c r="BI386" s="14"/>
      <c r="BJ386" s="14"/>
      <c r="BK386" s="14"/>
      <c r="BL386" s="14"/>
      <c r="BM386" s="14"/>
      <c r="BN386" s="14"/>
      <c r="BO386" s="14"/>
      <c r="BP386" s="14"/>
      <c r="BQ386" s="14"/>
      <c r="BR386" s="14"/>
      <c r="BS386" s="14"/>
      <c r="BT386" s="14"/>
      <c r="BU386" s="14"/>
      <c r="BV386" s="14"/>
      <c r="BW386" s="14"/>
      <c r="BX386" s="14"/>
      <c r="BY386" s="14"/>
      <c r="BZ386" s="14"/>
      <c r="CA386" s="14"/>
      <c r="CB386" s="14"/>
      <c r="CC386" s="14"/>
      <c r="CD386" s="14"/>
    </row>
    <row r="387" spans="1:82" ht="15.75" customHeight="1">
      <c r="A387" s="10"/>
      <c r="B387" s="11"/>
      <c r="C387" s="11"/>
      <c r="D387" s="20"/>
      <c r="E387" s="12"/>
      <c r="F387" s="12"/>
      <c r="G387" s="12"/>
      <c r="H387" s="12"/>
      <c r="I387" s="12"/>
      <c r="J387" s="13"/>
      <c r="L387" s="14"/>
      <c r="M387" s="14"/>
      <c r="N387" s="14"/>
      <c r="O387" s="14"/>
      <c r="P387" s="14"/>
      <c r="Q387" s="14"/>
      <c r="R387" s="14"/>
      <c r="S387" s="14"/>
      <c r="T387" s="14"/>
      <c r="U387" s="14"/>
      <c r="V387" s="14"/>
      <c r="W387" s="14"/>
      <c r="X387" s="14"/>
      <c r="Y387" s="14"/>
      <c r="Z387" s="14"/>
      <c r="AA387" s="14"/>
      <c r="AB387" s="14"/>
      <c r="AC387" s="14"/>
      <c r="AD387" s="14"/>
      <c r="AE387" s="14"/>
      <c r="AF387" s="14"/>
      <c r="AG387" s="14"/>
      <c r="AH387" s="14"/>
      <c r="AI387" s="14"/>
      <c r="AJ387" s="14"/>
      <c r="AK387" s="14"/>
      <c r="AL387" s="14"/>
      <c r="AM387" s="14"/>
      <c r="AN387" s="14"/>
      <c r="AO387" s="14"/>
      <c r="AP387" s="14"/>
      <c r="AQ387" s="14"/>
      <c r="AR387" s="14"/>
      <c r="AS387" s="14"/>
      <c r="AT387" s="14"/>
      <c r="AU387" s="14"/>
      <c r="AV387" s="14"/>
      <c r="AW387" s="14"/>
      <c r="AX387" s="14"/>
      <c r="AY387" s="14"/>
      <c r="AZ387" s="14"/>
      <c r="BA387" s="14"/>
      <c r="BB387" s="14"/>
      <c r="BC387" s="14"/>
      <c r="BD387" s="14"/>
      <c r="BE387" s="14"/>
      <c r="BF387" s="14"/>
      <c r="BG387" s="14"/>
      <c r="BH387" s="14"/>
      <c r="BI387" s="14"/>
      <c r="BJ387" s="14"/>
      <c r="BK387" s="14"/>
      <c r="BL387" s="14"/>
      <c r="BM387" s="14"/>
      <c r="BN387" s="14"/>
      <c r="BO387" s="14"/>
      <c r="BP387" s="14"/>
      <c r="BQ387" s="14"/>
      <c r="BR387" s="14"/>
      <c r="BS387" s="14"/>
      <c r="BT387" s="14"/>
      <c r="BU387" s="14"/>
      <c r="BV387" s="14"/>
      <c r="BW387" s="14"/>
      <c r="BX387" s="14"/>
      <c r="BY387" s="14"/>
      <c r="BZ387" s="14"/>
      <c r="CA387" s="14"/>
      <c r="CB387" s="14"/>
      <c r="CC387" s="14"/>
      <c r="CD387" s="14"/>
    </row>
    <row r="388" spans="1:82" ht="15.75" customHeight="1">
      <c r="A388" s="10"/>
      <c r="B388" s="11"/>
      <c r="C388" s="11"/>
      <c r="D388" s="20"/>
      <c r="E388" s="12"/>
      <c r="F388" s="12"/>
      <c r="G388" s="12"/>
      <c r="H388" s="12"/>
      <c r="I388" s="12"/>
      <c r="J388" s="13"/>
      <c r="L388" s="14"/>
      <c r="M388" s="14"/>
      <c r="N388" s="14"/>
      <c r="O388" s="14"/>
      <c r="P388" s="14"/>
      <c r="Q388" s="14"/>
      <c r="R388" s="14"/>
      <c r="S388" s="14"/>
      <c r="T388" s="14"/>
      <c r="U388" s="14"/>
      <c r="V388" s="14"/>
      <c r="W388" s="14"/>
      <c r="X388" s="14"/>
      <c r="Y388" s="14"/>
      <c r="Z388" s="14"/>
      <c r="AA388" s="14"/>
      <c r="AB388" s="14"/>
      <c r="AC388" s="14"/>
      <c r="AD388" s="14"/>
      <c r="AE388" s="14"/>
      <c r="AF388" s="14"/>
      <c r="AG388" s="14"/>
      <c r="AH388" s="14"/>
      <c r="AI388" s="14"/>
      <c r="AJ388" s="14"/>
      <c r="AK388" s="14"/>
      <c r="AL388" s="14"/>
      <c r="AM388" s="14"/>
      <c r="AN388" s="14"/>
      <c r="AO388" s="14"/>
      <c r="AP388" s="14"/>
      <c r="AQ388" s="14"/>
      <c r="AR388" s="14"/>
      <c r="AS388" s="14"/>
      <c r="AT388" s="14"/>
      <c r="AU388" s="14"/>
      <c r="AV388" s="14"/>
      <c r="AW388" s="14"/>
      <c r="AX388" s="14"/>
      <c r="AY388" s="14"/>
      <c r="AZ388" s="14"/>
      <c r="BA388" s="14"/>
      <c r="BB388" s="14"/>
      <c r="BC388" s="14"/>
      <c r="BD388" s="14"/>
      <c r="BE388" s="14"/>
      <c r="BF388" s="14"/>
      <c r="BG388" s="14"/>
      <c r="BH388" s="14"/>
      <c r="BI388" s="14"/>
      <c r="BJ388" s="14"/>
      <c r="BK388" s="14"/>
      <c r="BL388" s="14"/>
      <c r="BM388" s="14"/>
      <c r="BN388" s="14"/>
      <c r="BO388" s="14"/>
      <c r="BP388" s="14"/>
      <c r="BQ388" s="14"/>
      <c r="BR388" s="14"/>
      <c r="BS388" s="14"/>
      <c r="BT388" s="14"/>
      <c r="BU388" s="14"/>
      <c r="BV388" s="14"/>
      <c r="BW388" s="14"/>
      <c r="BX388" s="14"/>
      <c r="BY388" s="14"/>
      <c r="BZ388" s="14"/>
      <c r="CA388" s="14"/>
      <c r="CB388" s="14"/>
      <c r="CC388" s="14"/>
      <c r="CD388" s="14"/>
    </row>
    <row r="389" spans="1:82" ht="15.75" customHeight="1">
      <c r="A389" s="10"/>
      <c r="B389" s="11"/>
      <c r="C389" s="11"/>
      <c r="D389" s="20"/>
      <c r="E389" s="12"/>
      <c r="F389" s="12"/>
      <c r="G389" s="12"/>
      <c r="H389" s="12"/>
      <c r="I389" s="12"/>
      <c r="J389" s="13"/>
      <c r="L389" s="14"/>
      <c r="M389" s="14"/>
      <c r="N389" s="14"/>
      <c r="O389" s="14"/>
      <c r="P389" s="14"/>
      <c r="Q389" s="14"/>
      <c r="R389" s="14"/>
      <c r="S389" s="14"/>
      <c r="T389" s="14"/>
      <c r="U389" s="14"/>
      <c r="V389" s="14"/>
      <c r="W389" s="14"/>
      <c r="X389" s="14"/>
      <c r="Y389" s="14"/>
      <c r="Z389" s="14"/>
      <c r="AA389" s="14"/>
      <c r="AB389" s="14"/>
      <c r="AC389" s="14"/>
      <c r="AD389" s="14"/>
      <c r="AE389" s="14"/>
      <c r="AF389" s="14"/>
      <c r="AG389" s="14"/>
      <c r="AH389" s="14"/>
      <c r="AI389" s="14"/>
      <c r="AJ389" s="14"/>
      <c r="AK389" s="14"/>
      <c r="AL389" s="14"/>
      <c r="AM389" s="14"/>
      <c r="AN389" s="14"/>
      <c r="AO389" s="14"/>
      <c r="AP389" s="14"/>
      <c r="AQ389" s="14"/>
      <c r="AR389" s="14"/>
      <c r="AS389" s="14"/>
      <c r="AT389" s="14"/>
      <c r="AU389" s="14"/>
      <c r="AV389" s="14"/>
      <c r="AW389" s="14"/>
      <c r="AX389" s="14"/>
      <c r="AY389" s="14"/>
      <c r="AZ389" s="14"/>
      <c r="BA389" s="14"/>
      <c r="BB389" s="14"/>
      <c r="BC389" s="14"/>
      <c r="BD389" s="14"/>
      <c r="BE389" s="14"/>
      <c r="BF389" s="14"/>
      <c r="BG389" s="14"/>
      <c r="BH389" s="14"/>
      <c r="BI389" s="14"/>
      <c r="BJ389" s="14"/>
      <c r="BK389" s="14"/>
      <c r="BL389" s="14"/>
      <c r="BM389" s="14"/>
      <c r="BN389" s="14"/>
      <c r="BO389" s="14"/>
      <c r="BP389" s="14"/>
      <c r="BQ389" s="14"/>
      <c r="BR389" s="14"/>
      <c r="BS389" s="14"/>
      <c r="BT389" s="14"/>
      <c r="BU389" s="14"/>
      <c r="BV389" s="14"/>
      <c r="BW389" s="14"/>
      <c r="BX389" s="14"/>
      <c r="BY389" s="14"/>
      <c r="BZ389" s="14"/>
      <c r="CA389" s="14"/>
      <c r="CB389" s="14"/>
      <c r="CC389" s="14"/>
      <c r="CD389" s="14"/>
    </row>
    <row r="390" spans="1:82" ht="15.75" customHeight="1">
      <c r="A390" s="10"/>
      <c r="B390" s="11"/>
      <c r="C390" s="11"/>
      <c r="D390" s="20"/>
      <c r="E390" s="12"/>
      <c r="F390" s="12"/>
      <c r="G390" s="12"/>
      <c r="H390" s="12"/>
      <c r="I390" s="12"/>
      <c r="J390" s="13"/>
      <c r="L390" s="14"/>
      <c r="M390" s="14"/>
      <c r="N390" s="14"/>
      <c r="O390" s="14"/>
      <c r="P390" s="14"/>
      <c r="Q390" s="14"/>
      <c r="R390" s="14"/>
      <c r="S390" s="14"/>
      <c r="T390" s="14"/>
      <c r="U390" s="14"/>
      <c r="V390" s="14"/>
      <c r="W390" s="14"/>
      <c r="X390" s="14"/>
      <c r="Y390" s="14"/>
      <c r="Z390" s="14"/>
      <c r="AA390" s="14"/>
      <c r="AB390" s="14"/>
      <c r="AC390" s="14"/>
      <c r="AD390" s="14"/>
      <c r="AE390" s="14"/>
      <c r="AF390" s="14"/>
      <c r="AG390" s="14"/>
      <c r="AH390" s="14"/>
      <c r="AI390" s="14"/>
      <c r="AJ390" s="14"/>
      <c r="AK390" s="14"/>
      <c r="AL390" s="14"/>
      <c r="AM390" s="14"/>
      <c r="AN390" s="14"/>
      <c r="AO390" s="14"/>
      <c r="AP390" s="14"/>
      <c r="AQ390" s="14"/>
      <c r="AR390" s="14"/>
      <c r="AS390" s="14"/>
      <c r="AT390" s="14"/>
      <c r="AU390" s="14"/>
      <c r="AV390" s="14"/>
      <c r="AW390" s="14"/>
      <c r="AX390" s="14"/>
      <c r="AY390" s="14"/>
      <c r="AZ390" s="14"/>
      <c r="BA390" s="14"/>
      <c r="BB390" s="14"/>
      <c r="BC390" s="14"/>
      <c r="BD390" s="14"/>
      <c r="BE390" s="14"/>
      <c r="BF390" s="14"/>
      <c r="BG390" s="14"/>
      <c r="BH390" s="14"/>
      <c r="BI390" s="14"/>
      <c r="BJ390" s="14"/>
      <c r="BK390" s="14"/>
      <c r="BL390" s="14"/>
      <c r="BM390" s="14"/>
      <c r="BN390" s="14"/>
      <c r="BO390" s="14"/>
      <c r="BP390" s="14"/>
      <c r="BQ390" s="14"/>
      <c r="BR390" s="14"/>
      <c r="BS390" s="14"/>
      <c r="BT390" s="14"/>
      <c r="BU390" s="14"/>
      <c r="BV390" s="14"/>
      <c r="BW390" s="14"/>
      <c r="BX390" s="14"/>
      <c r="BY390" s="14"/>
      <c r="BZ390" s="14"/>
      <c r="CA390" s="14"/>
      <c r="CB390" s="14"/>
      <c r="CC390" s="14"/>
      <c r="CD390" s="14"/>
    </row>
    <row r="391" spans="1:82" ht="15.75" customHeight="1">
      <c r="A391" s="10"/>
      <c r="B391" s="11"/>
      <c r="C391" s="11"/>
      <c r="D391" s="20"/>
      <c r="E391" s="12"/>
      <c r="F391" s="12"/>
      <c r="G391" s="12"/>
      <c r="H391" s="12"/>
      <c r="I391" s="12"/>
      <c r="J391" s="13"/>
      <c r="L391" s="14"/>
      <c r="M391" s="14"/>
      <c r="N391" s="14"/>
      <c r="O391" s="14"/>
      <c r="P391" s="14"/>
      <c r="Q391" s="14"/>
      <c r="R391" s="14"/>
      <c r="S391" s="14"/>
      <c r="T391" s="14"/>
      <c r="U391" s="14"/>
      <c r="V391" s="14"/>
      <c r="W391" s="14"/>
      <c r="X391" s="14"/>
      <c r="Y391" s="14"/>
      <c r="Z391" s="14"/>
      <c r="AA391" s="14"/>
      <c r="AB391" s="14"/>
      <c r="AC391" s="14"/>
      <c r="AD391" s="14"/>
      <c r="AE391" s="14"/>
      <c r="AF391" s="14"/>
      <c r="AG391" s="14"/>
      <c r="AH391" s="14"/>
      <c r="AI391" s="14"/>
      <c r="AJ391" s="14"/>
      <c r="AK391" s="14"/>
      <c r="AL391" s="14"/>
      <c r="AM391" s="14"/>
      <c r="AN391" s="14"/>
      <c r="AO391" s="14"/>
      <c r="AP391" s="14"/>
      <c r="AQ391" s="14"/>
      <c r="AR391" s="14"/>
      <c r="AS391" s="14"/>
      <c r="AT391" s="14"/>
      <c r="AU391" s="14"/>
      <c r="AV391" s="14"/>
      <c r="AW391" s="14"/>
      <c r="AX391" s="14"/>
      <c r="AY391" s="14"/>
      <c r="AZ391" s="14"/>
      <c r="BA391" s="14"/>
      <c r="BB391" s="14"/>
      <c r="BC391" s="14"/>
      <c r="BD391" s="14"/>
      <c r="BE391" s="14"/>
      <c r="BF391" s="14"/>
      <c r="BG391" s="14"/>
      <c r="BH391" s="14"/>
      <c r="BI391" s="14"/>
      <c r="BJ391" s="14"/>
      <c r="BK391" s="14"/>
      <c r="BL391" s="14"/>
      <c r="BM391" s="14"/>
      <c r="BN391" s="14"/>
      <c r="BO391" s="14"/>
      <c r="BP391" s="14"/>
      <c r="BQ391" s="14"/>
      <c r="BR391" s="14"/>
      <c r="BS391" s="14"/>
      <c r="BT391" s="14"/>
      <c r="BU391" s="14"/>
      <c r="BV391" s="14"/>
      <c r="BW391" s="14"/>
      <c r="BX391" s="14"/>
      <c r="BY391" s="14"/>
      <c r="BZ391" s="14"/>
      <c r="CA391" s="14"/>
      <c r="CB391" s="14"/>
      <c r="CC391" s="14"/>
      <c r="CD391" s="14"/>
    </row>
    <row r="392" spans="1:82" ht="15.75" customHeight="1">
      <c r="A392" s="10"/>
      <c r="B392" s="11"/>
      <c r="C392" s="11"/>
      <c r="D392" s="20"/>
      <c r="E392" s="12"/>
      <c r="F392" s="12"/>
      <c r="G392" s="12"/>
      <c r="H392" s="12"/>
      <c r="I392" s="12"/>
      <c r="J392" s="13"/>
      <c r="L392" s="14"/>
      <c r="M392" s="14"/>
      <c r="N392" s="14"/>
      <c r="O392" s="14"/>
      <c r="P392" s="14"/>
      <c r="Q392" s="14"/>
      <c r="R392" s="14"/>
      <c r="S392" s="14"/>
      <c r="T392" s="14"/>
      <c r="U392" s="14"/>
      <c r="V392" s="14"/>
      <c r="W392" s="14"/>
      <c r="X392" s="14"/>
      <c r="Y392" s="14"/>
      <c r="Z392" s="14"/>
      <c r="AA392" s="14"/>
      <c r="AB392" s="14"/>
      <c r="AC392" s="14"/>
      <c r="AD392" s="14"/>
      <c r="AE392" s="14"/>
      <c r="AF392" s="14"/>
      <c r="AG392" s="14"/>
      <c r="AH392" s="14"/>
      <c r="AI392" s="14"/>
      <c r="AJ392" s="14"/>
      <c r="AK392" s="14"/>
      <c r="AL392" s="14"/>
      <c r="AM392" s="14"/>
      <c r="AN392" s="14"/>
      <c r="AO392" s="14"/>
      <c r="AP392" s="14"/>
      <c r="AQ392" s="14"/>
      <c r="AR392" s="14"/>
      <c r="AS392" s="14"/>
      <c r="AT392" s="14"/>
      <c r="AU392" s="14"/>
      <c r="AV392" s="14"/>
      <c r="AW392" s="14"/>
      <c r="AX392" s="14"/>
      <c r="AY392" s="14"/>
      <c r="AZ392" s="14"/>
      <c r="BA392" s="14"/>
      <c r="BB392" s="14"/>
      <c r="BC392" s="14"/>
      <c r="BD392" s="14"/>
      <c r="BE392" s="14"/>
      <c r="BF392" s="14"/>
      <c r="BG392" s="14"/>
      <c r="BH392" s="14"/>
      <c r="BI392" s="14"/>
      <c r="BJ392" s="14"/>
      <c r="BK392" s="14"/>
      <c r="BL392" s="14"/>
      <c r="BM392" s="14"/>
      <c r="BN392" s="14"/>
      <c r="BO392" s="14"/>
      <c r="BP392" s="14"/>
      <c r="BQ392" s="14"/>
      <c r="BR392" s="14"/>
      <c r="BS392" s="14"/>
      <c r="BT392" s="14"/>
      <c r="BU392" s="14"/>
      <c r="BV392" s="14"/>
      <c r="BW392" s="14"/>
      <c r="BX392" s="14"/>
      <c r="BY392" s="14"/>
      <c r="BZ392" s="14"/>
      <c r="CA392" s="14"/>
      <c r="CB392" s="14"/>
      <c r="CC392" s="14"/>
      <c r="CD392" s="14"/>
    </row>
    <row r="393" spans="1:82" ht="15.75" customHeight="1">
      <c r="A393" s="10"/>
      <c r="B393" s="11"/>
      <c r="C393" s="11"/>
      <c r="D393" s="20"/>
      <c r="E393" s="12"/>
      <c r="F393" s="12"/>
      <c r="G393" s="12"/>
      <c r="H393" s="12"/>
      <c r="I393" s="12"/>
      <c r="J393" s="13"/>
      <c r="L393" s="14"/>
      <c r="M393" s="14"/>
      <c r="N393" s="14"/>
      <c r="O393" s="14"/>
      <c r="P393" s="14"/>
      <c r="Q393" s="14"/>
      <c r="R393" s="14"/>
      <c r="S393" s="14"/>
      <c r="T393" s="14"/>
      <c r="U393" s="14"/>
      <c r="V393" s="14"/>
      <c r="W393" s="14"/>
      <c r="X393" s="14"/>
      <c r="Y393" s="14"/>
      <c r="Z393" s="14"/>
      <c r="AA393" s="14"/>
      <c r="AB393" s="14"/>
      <c r="AC393" s="14"/>
      <c r="AD393" s="14"/>
      <c r="AE393" s="14"/>
      <c r="AF393" s="14"/>
      <c r="AG393" s="14"/>
      <c r="AH393" s="14"/>
      <c r="AI393" s="14"/>
      <c r="AJ393" s="14"/>
      <c r="AK393" s="14"/>
      <c r="AL393" s="14"/>
      <c r="AM393" s="14"/>
      <c r="AN393" s="14"/>
      <c r="AO393" s="14"/>
      <c r="AP393" s="14"/>
      <c r="AQ393" s="14"/>
      <c r="AR393" s="14"/>
      <c r="AS393" s="14"/>
      <c r="AT393" s="14"/>
      <c r="AU393" s="14"/>
      <c r="AV393" s="14"/>
      <c r="AW393" s="14"/>
      <c r="AX393" s="14"/>
      <c r="AY393" s="14"/>
      <c r="AZ393" s="14"/>
      <c r="BA393" s="14"/>
      <c r="BB393" s="14"/>
      <c r="BC393" s="14"/>
      <c r="BD393" s="14"/>
      <c r="BE393" s="14"/>
      <c r="BF393" s="14"/>
      <c r="BG393" s="14"/>
      <c r="BH393" s="14"/>
      <c r="BI393" s="14"/>
      <c r="BJ393" s="14"/>
      <c r="BK393" s="14"/>
      <c r="BL393" s="14"/>
      <c r="BM393" s="14"/>
      <c r="BN393" s="14"/>
      <c r="BO393" s="14"/>
      <c r="BP393" s="14"/>
      <c r="BQ393" s="14"/>
      <c r="BR393" s="14"/>
      <c r="BS393" s="14"/>
      <c r="BT393" s="14"/>
      <c r="BU393" s="14"/>
      <c r="BV393" s="14"/>
      <c r="BW393" s="14"/>
      <c r="BX393" s="14"/>
      <c r="BY393" s="14"/>
      <c r="BZ393" s="14"/>
      <c r="CA393" s="14"/>
      <c r="CB393" s="14"/>
      <c r="CC393" s="14"/>
      <c r="CD393" s="14"/>
    </row>
    <row r="394" spans="1:82" ht="15.75" customHeight="1">
      <c r="A394" s="10"/>
      <c r="B394" s="11"/>
      <c r="C394" s="11"/>
      <c r="D394" s="20"/>
      <c r="E394" s="12"/>
      <c r="F394" s="12"/>
      <c r="G394" s="12"/>
      <c r="H394" s="12"/>
      <c r="I394" s="12"/>
      <c r="J394" s="13"/>
      <c r="L394" s="14"/>
      <c r="M394" s="14"/>
      <c r="N394" s="14"/>
      <c r="O394" s="14"/>
      <c r="P394" s="14"/>
      <c r="Q394" s="14"/>
      <c r="R394" s="14"/>
      <c r="S394" s="14"/>
      <c r="T394" s="14"/>
      <c r="U394" s="14"/>
      <c r="V394" s="14"/>
      <c r="W394" s="14"/>
      <c r="X394" s="14"/>
      <c r="Y394" s="14"/>
      <c r="Z394" s="14"/>
      <c r="AA394" s="14"/>
      <c r="AB394" s="14"/>
      <c r="AC394" s="14"/>
      <c r="AD394" s="14"/>
      <c r="AE394" s="14"/>
      <c r="AF394" s="14"/>
      <c r="AG394" s="14"/>
      <c r="AH394" s="14"/>
      <c r="AI394" s="14"/>
      <c r="AJ394" s="14"/>
      <c r="AK394" s="14"/>
      <c r="AL394" s="14"/>
      <c r="AM394" s="14"/>
      <c r="AN394" s="14"/>
      <c r="AO394" s="14"/>
      <c r="AP394" s="14"/>
      <c r="AQ394" s="14"/>
      <c r="AR394" s="14"/>
      <c r="AS394" s="14"/>
      <c r="AT394" s="14"/>
      <c r="AU394" s="14"/>
      <c r="AV394" s="14"/>
      <c r="AW394" s="14"/>
      <c r="AX394" s="14"/>
      <c r="AY394" s="14"/>
      <c r="AZ394" s="14"/>
      <c r="BA394" s="14"/>
      <c r="BB394" s="14"/>
      <c r="BC394" s="14"/>
      <c r="BD394" s="14"/>
      <c r="BE394" s="14"/>
      <c r="BF394" s="14"/>
      <c r="BG394" s="14"/>
      <c r="BH394" s="14"/>
      <c r="BI394" s="14"/>
      <c r="BJ394" s="14"/>
      <c r="BK394" s="14"/>
      <c r="BL394" s="14"/>
      <c r="BM394" s="14"/>
      <c r="BN394" s="14"/>
      <c r="BO394" s="14"/>
      <c r="BP394" s="14"/>
      <c r="BQ394" s="14"/>
      <c r="BR394" s="14"/>
      <c r="BS394" s="14"/>
      <c r="BT394" s="14"/>
      <c r="BU394" s="14"/>
      <c r="BV394" s="14"/>
      <c r="BW394" s="14"/>
      <c r="BX394" s="14"/>
      <c r="BY394" s="14"/>
      <c r="BZ394" s="14"/>
      <c r="CA394" s="14"/>
      <c r="CB394" s="14"/>
      <c r="CC394" s="14"/>
      <c r="CD394" s="14"/>
    </row>
    <row r="395" spans="1:82" ht="15.75" customHeight="1">
      <c r="A395" s="10"/>
      <c r="B395" s="11"/>
      <c r="C395" s="11"/>
      <c r="D395" s="20"/>
      <c r="E395" s="12"/>
      <c r="F395" s="12"/>
      <c r="G395" s="12"/>
      <c r="H395" s="12"/>
      <c r="I395" s="12"/>
      <c r="J395" s="13"/>
      <c r="L395" s="14"/>
      <c r="M395" s="14"/>
      <c r="N395" s="14"/>
      <c r="O395" s="14"/>
      <c r="P395" s="14"/>
      <c r="Q395" s="14"/>
      <c r="R395" s="14"/>
      <c r="S395" s="14"/>
      <c r="T395" s="14"/>
      <c r="U395" s="14"/>
      <c r="V395" s="14"/>
      <c r="W395" s="14"/>
      <c r="X395" s="14"/>
      <c r="Y395" s="14"/>
      <c r="Z395" s="14"/>
      <c r="AA395" s="14"/>
      <c r="AB395" s="14"/>
      <c r="AC395" s="14"/>
      <c r="AD395" s="14"/>
      <c r="AE395" s="14"/>
      <c r="AF395" s="14"/>
      <c r="AG395" s="14"/>
      <c r="AH395" s="14"/>
      <c r="AI395" s="14"/>
      <c r="AJ395" s="14"/>
      <c r="AK395" s="14"/>
      <c r="AL395" s="14"/>
      <c r="AM395" s="14"/>
      <c r="AN395" s="14"/>
      <c r="AO395" s="14"/>
      <c r="AP395" s="14"/>
      <c r="AQ395" s="14"/>
      <c r="AR395" s="14"/>
      <c r="AS395" s="14"/>
      <c r="AT395" s="14"/>
      <c r="AU395" s="14"/>
      <c r="AV395" s="14"/>
      <c r="AW395" s="14"/>
      <c r="AX395" s="14"/>
      <c r="AY395" s="14"/>
      <c r="AZ395" s="14"/>
      <c r="BA395" s="14"/>
      <c r="BB395" s="14"/>
      <c r="BC395" s="14"/>
      <c r="BD395" s="14"/>
      <c r="BE395" s="14"/>
      <c r="BF395" s="14"/>
      <c r="BG395" s="14"/>
      <c r="BH395" s="14"/>
      <c r="BI395" s="14"/>
      <c r="BJ395" s="14"/>
      <c r="BK395" s="14"/>
      <c r="BL395" s="14"/>
      <c r="BM395" s="14"/>
      <c r="BN395" s="14"/>
      <c r="BO395" s="14"/>
      <c r="BP395" s="14"/>
      <c r="BQ395" s="14"/>
      <c r="BR395" s="14"/>
      <c r="BS395" s="14"/>
      <c r="BT395" s="14"/>
      <c r="BU395" s="14"/>
      <c r="BV395" s="14"/>
      <c r="BW395" s="14"/>
      <c r="BX395" s="14"/>
      <c r="BY395" s="14"/>
      <c r="BZ395" s="14"/>
      <c r="CA395" s="14"/>
      <c r="CB395" s="14"/>
      <c r="CC395" s="14"/>
      <c r="CD395" s="14"/>
    </row>
    <row r="396" spans="1:82" ht="15.75" customHeight="1">
      <c r="A396" s="10"/>
      <c r="B396" s="11"/>
      <c r="C396" s="11"/>
      <c r="D396" s="20"/>
      <c r="E396" s="12"/>
      <c r="F396" s="12"/>
      <c r="G396" s="12"/>
      <c r="H396" s="12"/>
      <c r="I396" s="12"/>
      <c r="J396" s="13"/>
      <c r="L396" s="14"/>
      <c r="M396" s="14"/>
      <c r="N396" s="14"/>
      <c r="O396" s="14"/>
      <c r="P396" s="14"/>
      <c r="Q396" s="14"/>
      <c r="R396" s="14"/>
      <c r="S396" s="14"/>
      <c r="T396" s="14"/>
      <c r="U396" s="14"/>
      <c r="V396" s="14"/>
      <c r="W396" s="14"/>
      <c r="X396" s="14"/>
      <c r="Y396" s="14"/>
      <c r="Z396" s="14"/>
      <c r="AA396" s="14"/>
      <c r="AB396" s="14"/>
      <c r="AC396" s="14"/>
      <c r="AD396" s="14"/>
      <c r="AE396" s="14"/>
      <c r="AF396" s="14"/>
      <c r="AG396" s="14"/>
      <c r="AH396" s="14"/>
      <c r="AI396" s="14"/>
      <c r="AJ396" s="14"/>
      <c r="AK396" s="14"/>
      <c r="AL396" s="14"/>
      <c r="AM396" s="14"/>
      <c r="AN396" s="14"/>
      <c r="AO396" s="14"/>
      <c r="AP396" s="14"/>
      <c r="AQ396" s="14"/>
      <c r="AR396" s="14"/>
      <c r="AS396" s="14"/>
      <c r="AT396" s="14"/>
      <c r="AU396" s="14"/>
      <c r="AV396" s="14"/>
      <c r="AW396" s="14"/>
      <c r="AX396" s="14"/>
      <c r="AY396" s="14"/>
      <c r="AZ396" s="14"/>
      <c r="BA396" s="14"/>
      <c r="BB396" s="14"/>
      <c r="BC396" s="14"/>
      <c r="BD396" s="14"/>
      <c r="BE396" s="14"/>
      <c r="BF396" s="14"/>
      <c r="BG396" s="14"/>
      <c r="BH396" s="14"/>
      <c r="BI396" s="14"/>
      <c r="BJ396" s="14"/>
      <c r="BK396" s="14"/>
      <c r="BL396" s="14"/>
      <c r="BM396" s="14"/>
      <c r="BN396" s="14"/>
      <c r="BO396" s="14"/>
      <c r="BP396" s="14"/>
      <c r="BQ396" s="14"/>
      <c r="BR396" s="14"/>
      <c r="BS396" s="14"/>
      <c r="BT396" s="14"/>
      <c r="BU396" s="14"/>
      <c r="BV396" s="14"/>
      <c r="BW396" s="14"/>
      <c r="BX396" s="14"/>
      <c r="BY396" s="14"/>
      <c r="BZ396" s="14"/>
      <c r="CA396" s="14"/>
      <c r="CB396" s="14"/>
      <c r="CC396" s="14"/>
      <c r="CD396" s="14"/>
    </row>
    <row r="397" spans="1:82" ht="15.75" customHeight="1">
      <c r="A397" s="10"/>
      <c r="B397" s="11"/>
      <c r="C397" s="11"/>
      <c r="D397" s="20"/>
      <c r="E397" s="12"/>
      <c r="F397" s="12"/>
      <c r="G397" s="12"/>
      <c r="H397" s="12"/>
      <c r="I397" s="12"/>
      <c r="J397" s="13"/>
      <c r="L397" s="14"/>
      <c r="M397" s="14"/>
      <c r="N397" s="14"/>
      <c r="O397" s="14"/>
      <c r="P397" s="14"/>
      <c r="Q397" s="14"/>
      <c r="R397" s="14"/>
      <c r="S397" s="14"/>
      <c r="T397" s="14"/>
      <c r="U397" s="14"/>
      <c r="V397" s="14"/>
      <c r="W397" s="14"/>
      <c r="X397" s="14"/>
      <c r="Y397" s="14"/>
      <c r="Z397" s="14"/>
      <c r="AA397" s="14"/>
      <c r="AB397" s="14"/>
      <c r="AC397" s="14"/>
      <c r="AD397" s="14"/>
      <c r="AE397" s="14"/>
      <c r="AF397" s="14"/>
      <c r="AG397" s="14"/>
      <c r="AH397" s="14"/>
      <c r="AI397" s="14"/>
      <c r="AJ397" s="14"/>
      <c r="AK397" s="14"/>
      <c r="AL397" s="14"/>
      <c r="AM397" s="14"/>
      <c r="AN397" s="14"/>
      <c r="AO397" s="14"/>
      <c r="AP397" s="14"/>
      <c r="AQ397" s="14"/>
      <c r="AR397" s="14"/>
      <c r="AS397" s="14"/>
      <c r="AT397" s="14"/>
      <c r="AU397" s="14"/>
      <c r="AV397" s="14"/>
      <c r="AW397" s="14"/>
      <c r="AX397" s="14"/>
      <c r="AY397" s="14"/>
      <c r="AZ397" s="14"/>
      <c r="BA397" s="14"/>
      <c r="BB397" s="14"/>
      <c r="BC397" s="14"/>
      <c r="BD397" s="14"/>
      <c r="BE397" s="14"/>
      <c r="BF397" s="14"/>
      <c r="BG397" s="14"/>
      <c r="BH397" s="14"/>
      <c r="BI397" s="14"/>
      <c r="BJ397" s="14"/>
      <c r="BK397" s="14"/>
      <c r="BL397" s="14"/>
      <c r="BM397" s="14"/>
      <c r="BN397" s="14"/>
      <c r="BO397" s="14"/>
      <c r="BP397" s="14"/>
      <c r="BQ397" s="14"/>
      <c r="BR397" s="14"/>
      <c r="BS397" s="14"/>
      <c r="BT397" s="14"/>
      <c r="BU397" s="14"/>
      <c r="BV397" s="14"/>
      <c r="BW397" s="14"/>
      <c r="BX397" s="14"/>
      <c r="BY397" s="14"/>
      <c r="BZ397" s="14"/>
      <c r="CA397" s="14"/>
      <c r="CB397" s="14"/>
      <c r="CC397" s="14"/>
      <c r="CD397" s="14"/>
    </row>
    <row r="398" spans="1:82" ht="15.75" customHeight="1">
      <c r="A398" s="10"/>
      <c r="B398" s="11"/>
      <c r="C398" s="11"/>
      <c r="D398" s="20"/>
      <c r="E398" s="12"/>
      <c r="F398" s="12"/>
      <c r="G398" s="12"/>
      <c r="H398" s="12"/>
      <c r="I398" s="12"/>
      <c r="J398" s="13"/>
      <c r="L398" s="14"/>
      <c r="M398" s="14"/>
      <c r="N398" s="14"/>
      <c r="O398" s="14"/>
      <c r="P398" s="14"/>
      <c r="Q398" s="14"/>
      <c r="R398" s="14"/>
      <c r="S398" s="14"/>
      <c r="T398" s="14"/>
      <c r="U398" s="14"/>
      <c r="V398" s="14"/>
      <c r="W398" s="14"/>
      <c r="X398" s="14"/>
      <c r="Y398" s="14"/>
      <c r="Z398" s="14"/>
      <c r="AA398" s="14"/>
      <c r="AB398" s="14"/>
      <c r="AC398" s="14"/>
      <c r="AD398" s="14"/>
      <c r="AE398" s="14"/>
      <c r="AF398" s="14"/>
      <c r="AG398" s="14"/>
      <c r="AH398" s="14"/>
      <c r="AI398" s="14"/>
      <c r="AJ398" s="14"/>
      <c r="AK398" s="14"/>
      <c r="AL398" s="14"/>
      <c r="AM398" s="14"/>
      <c r="AN398" s="14"/>
      <c r="AO398" s="14"/>
      <c r="AP398" s="14"/>
      <c r="AQ398" s="14"/>
      <c r="AR398" s="14"/>
      <c r="AS398" s="14"/>
      <c r="AT398" s="14"/>
      <c r="AU398" s="14"/>
      <c r="AV398" s="14"/>
      <c r="AW398" s="14"/>
      <c r="AX398" s="14"/>
      <c r="AY398" s="14"/>
      <c r="AZ398" s="14"/>
      <c r="BA398" s="14"/>
      <c r="BB398" s="14"/>
      <c r="BC398" s="14"/>
      <c r="BD398" s="14"/>
      <c r="BE398" s="14"/>
      <c r="BF398" s="14"/>
      <c r="BG398" s="14"/>
      <c r="BH398" s="14"/>
      <c r="BI398" s="14"/>
      <c r="BJ398" s="14"/>
      <c r="BK398" s="14"/>
      <c r="BL398" s="14"/>
      <c r="BM398" s="14"/>
      <c r="BN398" s="14"/>
      <c r="BO398" s="14"/>
      <c r="BP398" s="14"/>
      <c r="BQ398" s="14"/>
      <c r="BR398" s="14"/>
      <c r="BS398" s="14"/>
      <c r="BT398" s="14"/>
      <c r="BU398" s="14"/>
      <c r="BV398" s="14"/>
      <c r="BW398" s="14"/>
      <c r="BX398" s="14"/>
      <c r="BY398" s="14"/>
      <c r="BZ398" s="14"/>
      <c r="CA398" s="14"/>
      <c r="CB398" s="14"/>
      <c r="CC398" s="14"/>
      <c r="CD398" s="14"/>
    </row>
    <row r="399" spans="1:82" ht="15.75" customHeight="1">
      <c r="A399" s="10"/>
      <c r="B399" s="11"/>
      <c r="C399" s="11"/>
      <c r="D399" s="20"/>
      <c r="E399" s="12"/>
      <c r="F399" s="12"/>
      <c r="G399" s="12"/>
      <c r="H399" s="12"/>
      <c r="I399" s="12"/>
      <c r="J399" s="13"/>
      <c r="L399" s="14"/>
      <c r="M399" s="14"/>
      <c r="N399" s="14"/>
      <c r="O399" s="14"/>
      <c r="P399" s="14"/>
      <c r="Q399" s="14"/>
      <c r="R399" s="14"/>
      <c r="S399" s="14"/>
      <c r="T399" s="14"/>
      <c r="U399" s="14"/>
      <c r="V399" s="14"/>
      <c r="W399" s="14"/>
      <c r="X399" s="14"/>
      <c r="Y399" s="14"/>
      <c r="Z399" s="14"/>
      <c r="AA399" s="14"/>
      <c r="AB399" s="14"/>
      <c r="AC399" s="14"/>
      <c r="AD399" s="14"/>
      <c r="AE399" s="14"/>
      <c r="AF399" s="14"/>
      <c r="AG399" s="14"/>
      <c r="AH399" s="14"/>
      <c r="AI399" s="14"/>
      <c r="AJ399" s="14"/>
      <c r="AK399" s="14"/>
      <c r="AL399" s="14"/>
      <c r="AM399" s="14"/>
      <c r="AN399" s="14"/>
      <c r="AO399" s="14"/>
      <c r="AP399" s="14"/>
      <c r="AQ399" s="14"/>
      <c r="AR399" s="14"/>
      <c r="AS399" s="14"/>
      <c r="AT399" s="14"/>
      <c r="AU399" s="14"/>
      <c r="AV399" s="14"/>
      <c r="AW399" s="14"/>
      <c r="AX399" s="14"/>
      <c r="AY399" s="14"/>
      <c r="AZ399" s="14"/>
      <c r="BA399" s="14"/>
      <c r="BB399" s="14"/>
      <c r="BC399" s="14"/>
      <c r="BD399" s="14"/>
      <c r="BE399" s="14"/>
      <c r="BF399" s="14"/>
      <c r="BG399" s="14"/>
      <c r="BH399" s="14"/>
      <c r="BI399" s="14"/>
      <c r="BJ399" s="14"/>
      <c r="BK399" s="14"/>
      <c r="BL399" s="14"/>
      <c r="BM399" s="14"/>
      <c r="BN399" s="14"/>
      <c r="BO399" s="14"/>
      <c r="BP399" s="14"/>
      <c r="BQ399" s="14"/>
      <c r="BR399" s="14"/>
      <c r="BS399" s="14"/>
      <c r="BT399" s="14"/>
      <c r="BU399" s="14"/>
      <c r="BV399" s="14"/>
      <c r="BW399" s="14"/>
      <c r="BX399" s="14"/>
      <c r="BY399" s="14"/>
      <c r="BZ399" s="14"/>
      <c r="CA399" s="14"/>
      <c r="CB399" s="14"/>
      <c r="CC399" s="14"/>
      <c r="CD399" s="14"/>
    </row>
    <row r="400" spans="1:82" ht="15.75" customHeight="1">
      <c r="A400" s="10"/>
      <c r="B400" s="11"/>
      <c r="C400" s="11"/>
      <c r="D400" s="20"/>
      <c r="E400" s="12"/>
      <c r="F400" s="12"/>
      <c r="G400" s="12"/>
      <c r="H400" s="12"/>
      <c r="I400" s="12"/>
      <c r="J400" s="13"/>
      <c r="L400" s="14"/>
      <c r="M400" s="14"/>
      <c r="N400" s="14"/>
      <c r="O400" s="14"/>
      <c r="P400" s="14"/>
      <c r="Q400" s="14"/>
      <c r="R400" s="14"/>
      <c r="S400" s="14"/>
      <c r="T400" s="14"/>
      <c r="U400" s="14"/>
      <c r="V400" s="14"/>
      <c r="W400" s="14"/>
      <c r="X400" s="14"/>
      <c r="Y400" s="14"/>
      <c r="Z400" s="14"/>
      <c r="AA400" s="14"/>
      <c r="AB400" s="14"/>
      <c r="AC400" s="14"/>
      <c r="AD400" s="14"/>
      <c r="AE400" s="14"/>
      <c r="AF400" s="14"/>
      <c r="AG400" s="14"/>
      <c r="AH400" s="14"/>
      <c r="AI400" s="14"/>
      <c r="AJ400" s="14"/>
      <c r="AK400" s="14"/>
      <c r="AL400" s="14"/>
      <c r="AM400" s="14"/>
      <c r="AN400" s="14"/>
      <c r="AO400" s="14"/>
      <c r="AP400" s="14"/>
      <c r="AQ400" s="14"/>
      <c r="AR400" s="14"/>
      <c r="AS400" s="14"/>
      <c r="AT400" s="14"/>
      <c r="AU400" s="14"/>
      <c r="AV400" s="14"/>
      <c r="AW400" s="14"/>
      <c r="AX400" s="14"/>
      <c r="AY400" s="14"/>
      <c r="AZ400" s="14"/>
      <c r="BA400" s="14"/>
      <c r="BB400" s="14"/>
      <c r="BC400" s="14"/>
      <c r="BD400" s="14"/>
      <c r="BE400" s="14"/>
      <c r="BF400" s="14"/>
      <c r="BG400" s="14"/>
      <c r="BH400" s="14"/>
      <c r="BI400" s="14"/>
      <c r="BJ400" s="14"/>
      <c r="BK400" s="14"/>
      <c r="BL400" s="14"/>
      <c r="BM400" s="14"/>
      <c r="BN400" s="14"/>
      <c r="BO400" s="14"/>
      <c r="BP400" s="14"/>
      <c r="BQ400" s="14"/>
      <c r="BR400" s="14"/>
      <c r="BS400" s="14"/>
      <c r="BT400" s="14"/>
      <c r="BU400" s="14"/>
      <c r="BV400" s="14"/>
      <c r="BW400" s="14"/>
      <c r="BX400" s="14"/>
      <c r="BY400" s="14"/>
      <c r="BZ400" s="14"/>
      <c r="CA400" s="14"/>
      <c r="CB400" s="14"/>
      <c r="CC400" s="14"/>
      <c r="CD400" s="14"/>
    </row>
    <row r="401" spans="1:82" ht="15.75" customHeight="1">
      <c r="A401" s="10"/>
      <c r="B401" s="11"/>
      <c r="C401" s="11"/>
      <c r="D401" s="20"/>
      <c r="E401" s="12"/>
      <c r="F401" s="12"/>
      <c r="G401" s="12"/>
      <c r="H401" s="12"/>
      <c r="I401" s="12"/>
      <c r="J401" s="13"/>
      <c r="L401" s="14"/>
      <c r="M401" s="14"/>
      <c r="N401" s="14"/>
      <c r="O401" s="14"/>
      <c r="P401" s="14"/>
      <c r="Q401" s="14"/>
      <c r="R401" s="14"/>
      <c r="S401" s="14"/>
      <c r="T401" s="14"/>
      <c r="U401" s="14"/>
      <c r="V401" s="14"/>
      <c r="W401" s="14"/>
      <c r="X401" s="14"/>
      <c r="Y401" s="14"/>
      <c r="Z401" s="14"/>
      <c r="AA401" s="14"/>
      <c r="AB401" s="14"/>
      <c r="AC401" s="14"/>
      <c r="AD401" s="14"/>
      <c r="AE401" s="14"/>
      <c r="AF401" s="14"/>
      <c r="AG401" s="14"/>
      <c r="AH401" s="14"/>
      <c r="AI401" s="14"/>
      <c r="AJ401" s="14"/>
      <c r="AK401" s="14"/>
      <c r="AL401" s="14"/>
      <c r="AM401" s="14"/>
      <c r="AN401" s="14"/>
      <c r="AO401" s="14"/>
      <c r="AP401" s="14"/>
      <c r="AQ401" s="14"/>
      <c r="AR401" s="14"/>
      <c r="AS401" s="14"/>
      <c r="AT401" s="14"/>
      <c r="AU401" s="14"/>
      <c r="AV401" s="14"/>
      <c r="AW401" s="14"/>
      <c r="AX401" s="14"/>
      <c r="AY401" s="14"/>
      <c r="AZ401" s="14"/>
      <c r="BA401" s="14"/>
      <c r="BB401" s="14"/>
      <c r="BC401" s="14"/>
      <c r="BD401" s="14"/>
      <c r="BE401" s="14"/>
      <c r="BF401" s="14"/>
      <c r="BG401" s="14"/>
      <c r="BH401" s="14"/>
      <c r="BI401" s="14"/>
      <c r="BJ401" s="14"/>
      <c r="BK401" s="14"/>
      <c r="BL401" s="14"/>
      <c r="BM401" s="14"/>
      <c r="BN401" s="14"/>
      <c r="BO401" s="14"/>
      <c r="BP401" s="14"/>
      <c r="BQ401" s="14"/>
      <c r="BR401" s="14"/>
      <c r="BS401" s="14"/>
      <c r="BT401" s="14"/>
      <c r="BU401" s="14"/>
      <c r="BV401" s="14"/>
      <c r="BW401" s="14"/>
      <c r="BX401" s="14"/>
      <c r="BY401" s="14"/>
      <c r="BZ401" s="14"/>
      <c r="CA401" s="14"/>
      <c r="CB401" s="14"/>
      <c r="CC401" s="14"/>
      <c r="CD401" s="14"/>
    </row>
    <row r="402" spans="1:82" ht="15.75" customHeight="1">
      <c r="A402" s="10"/>
      <c r="B402" s="11"/>
      <c r="C402" s="11"/>
      <c r="D402" s="20"/>
      <c r="E402" s="12"/>
      <c r="F402" s="12"/>
      <c r="G402" s="12"/>
      <c r="H402" s="12"/>
      <c r="I402" s="12"/>
      <c r="J402" s="13"/>
      <c r="L402" s="14"/>
      <c r="M402" s="14"/>
      <c r="N402" s="14"/>
      <c r="O402" s="14"/>
      <c r="P402" s="14"/>
      <c r="Q402" s="14"/>
      <c r="R402" s="14"/>
      <c r="S402" s="14"/>
      <c r="T402" s="14"/>
      <c r="U402" s="14"/>
      <c r="V402" s="14"/>
      <c r="W402" s="14"/>
      <c r="X402" s="14"/>
      <c r="Y402" s="14"/>
      <c r="Z402" s="14"/>
      <c r="AA402" s="14"/>
      <c r="AB402" s="14"/>
      <c r="AC402" s="14"/>
      <c r="AD402" s="14"/>
      <c r="AE402" s="14"/>
      <c r="AF402" s="14"/>
      <c r="AG402" s="14"/>
      <c r="AH402" s="14"/>
      <c r="AI402" s="14"/>
      <c r="AJ402" s="14"/>
      <c r="AK402" s="14"/>
      <c r="AL402" s="14"/>
      <c r="AM402" s="14"/>
      <c r="AN402" s="14"/>
      <c r="AO402" s="14"/>
      <c r="AP402" s="14"/>
      <c r="AQ402" s="14"/>
      <c r="AR402" s="14"/>
      <c r="AS402" s="14"/>
      <c r="AT402" s="14"/>
      <c r="AU402" s="14"/>
      <c r="AV402" s="14"/>
      <c r="AW402" s="14"/>
      <c r="AX402" s="14"/>
      <c r="AY402" s="14"/>
      <c r="AZ402" s="14"/>
      <c r="BA402" s="14"/>
      <c r="BB402" s="14"/>
      <c r="BC402" s="14"/>
      <c r="BD402" s="14"/>
      <c r="BE402" s="14"/>
      <c r="BF402" s="14"/>
      <c r="BG402" s="14"/>
      <c r="BH402" s="14"/>
      <c r="BI402" s="14"/>
      <c r="BJ402" s="14"/>
      <c r="BK402" s="14"/>
      <c r="BL402" s="14"/>
      <c r="BM402" s="14"/>
      <c r="BN402" s="14"/>
      <c r="BO402" s="14"/>
      <c r="BP402" s="14"/>
      <c r="BQ402" s="14"/>
      <c r="BR402" s="14"/>
      <c r="BS402" s="14"/>
      <c r="BT402" s="14"/>
      <c r="BU402" s="14"/>
      <c r="BV402" s="14"/>
      <c r="BW402" s="14"/>
      <c r="BX402" s="14"/>
      <c r="BY402" s="14"/>
      <c r="BZ402" s="14"/>
      <c r="CA402" s="14"/>
      <c r="CB402" s="14"/>
      <c r="CC402" s="14"/>
      <c r="CD402" s="14"/>
    </row>
    <row r="403" spans="1:82" ht="15.75" customHeight="1">
      <c r="A403" s="10"/>
      <c r="B403" s="11"/>
      <c r="C403" s="11"/>
      <c r="D403" s="20"/>
      <c r="E403" s="12"/>
      <c r="F403" s="12"/>
      <c r="G403" s="12"/>
      <c r="H403" s="12"/>
      <c r="I403" s="12"/>
      <c r="J403" s="13"/>
      <c r="L403" s="14"/>
      <c r="M403" s="14"/>
      <c r="N403" s="14"/>
      <c r="O403" s="14"/>
      <c r="P403" s="14"/>
      <c r="Q403" s="14"/>
      <c r="R403" s="14"/>
      <c r="S403" s="14"/>
      <c r="T403" s="14"/>
      <c r="U403" s="14"/>
      <c r="V403" s="14"/>
      <c r="W403" s="14"/>
      <c r="X403" s="14"/>
      <c r="Y403" s="14"/>
      <c r="Z403" s="14"/>
      <c r="AA403" s="14"/>
      <c r="AB403" s="14"/>
      <c r="AC403" s="14"/>
      <c r="AD403" s="14"/>
      <c r="AE403" s="14"/>
      <c r="AF403" s="14"/>
      <c r="AG403" s="14"/>
      <c r="AH403" s="14"/>
      <c r="AI403" s="14"/>
      <c r="AJ403" s="14"/>
      <c r="AK403" s="14"/>
      <c r="AL403" s="14"/>
      <c r="AM403" s="14"/>
      <c r="AN403" s="14"/>
      <c r="AO403" s="14"/>
      <c r="AP403" s="14"/>
      <c r="AQ403" s="14"/>
      <c r="AR403" s="14"/>
      <c r="AS403" s="14"/>
      <c r="AT403" s="14"/>
      <c r="AU403" s="14"/>
      <c r="AV403" s="14"/>
      <c r="AW403" s="14"/>
      <c r="AX403" s="14"/>
      <c r="AY403" s="14"/>
      <c r="AZ403" s="14"/>
      <c r="BA403" s="14"/>
      <c r="BB403" s="14"/>
      <c r="BC403" s="14"/>
      <c r="BD403" s="14"/>
      <c r="BE403" s="14"/>
      <c r="BF403" s="14"/>
      <c r="BG403" s="14"/>
      <c r="BH403" s="14"/>
      <c r="BI403" s="14"/>
      <c r="BJ403" s="14"/>
      <c r="BK403" s="14"/>
      <c r="BL403" s="14"/>
      <c r="BM403" s="14"/>
      <c r="BN403" s="14"/>
      <c r="BO403" s="14"/>
      <c r="BP403" s="14"/>
      <c r="BQ403" s="14"/>
      <c r="BR403" s="14"/>
      <c r="BS403" s="14"/>
      <c r="BT403" s="14"/>
      <c r="BU403" s="14"/>
      <c r="BV403" s="14"/>
      <c r="BW403" s="14"/>
      <c r="BX403" s="14"/>
      <c r="BY403" s="14"/>
      <c r="BZ403" s="14"/>
      <c r="CA403" s="14"/>
      <c r="CB403" s="14"/>
      <c r="CC403" s="14"/>
      <c r="CD403" s="14"/>
    </row>
    <row r="404" spans="1:82" ht="15.75" customHeight="1" thickBot="1">
      <c r="A404" s="10"/>
      <c r="B404" s="11"/>
      <c r="C404" s="11"/>
      <c r="D404" s="20"/>
      <c r="E404" s="12"/>
      <c r="F404" s="12"/>
      <c r="G404" s="12"/>
      <c r="H404" s="12"/>
      <c r="I404" s="12"/>
      <c r="J404" s="13"/>
      <c r="L404" s="14"/>
      <c r="M404" s="14"/>
      <c r="N404" s="14"/>
      <c r="O404" s="14"/>
      <c r="P404" s="14"/>
      <c r="Q404" s="14"/>
      <c r="R404" s="14"/>
      <c r="S404" s="14"/>
      <c r="T404" s="14"/>
      <c r="U404" s="14"/>
      <c r="V404" s="14"/>
      <c r="W404" s="14"/>
      <c r="X404" s="14"/>
      <c r="Y404" s="14"/>
      <c r="Z404" s="14"/>
      <c r="AA404" s="14"/>
      <c r="AB404" s="14"/>
      <c r="AC404" s="14"/>
      <c r="AD404" s="14"/>
      <c r="AE404" s="14"/>
      <c r="AF404" s="14"/>
      <c r="AG404" s="14"/>
      <c r="AH404" s="14"/>
      <c r="AI404" s="14"/>
      <c r="AJ404" s="14"/>
      <c r="AK404" s="14"/>
      <c r="AL404" s="14"/>
      <c r="AM404" s="14"/>
      <c r="AN404" s="14"/>
      <c r="AO404" s="14"/>
      <c r="AP404" s="14"/>
      <c r="AQ404" s="14"/>
      <c r="AR404" s="14"/>
      <c r="AS404" s="14"/>
      <c r="AT404" s="14"/>
      <c r="AU404" s="14"/>
      <c r="AV404" s="14"/>
      <c r="AW404" s="14"/>
      <c r="AX404" s="14"/>
      <c r="AY404" s="14"/>
      <c r="AZ404" s="14"/>
      <c r="BA404" s="14"/>
      <c r="BB404" s="14"/>
      <c r="BC404" s="14"/>
      <c r="BD404" s="14"/>
      <c r="BE404" s="14"/>
      <c r="BF404" s="14"/>
      <c r="BG404" s="14"/>
      <c r="BH404" s="14"/>
      <c r="BI404" s="14"/>
      <c r="BJ404" s="14"/>
      <c r="BK404" s="14"/>
      <c r="BL404" s="14"/>
      <c r="BM404" s="14"/>
      <c r="BN404" s="14"/>
      <c r="BO404" s="14"/>
      <c r="BP404" s="14"/>
      <c r="BQ404" s="14"/>
      <c r="BR404" s="14"/>
      <c r="BS404" s="14"/>
      <c r="BT404" s="14"/>
      <c r="BU404" s="14"/>
      <c r="BV404" s="14"/>
      <c r="BW404" s="14"/>
      <c r="BX404" s="14"/>
      <c r="BY404" s="14"/>
      <c r="BZ404" s="14"/>
      <c r="CA404" s="14"/>
      <c r="CB404" s="14"/>
      <c r="CC404" s="14"/>
      <c r="CD404" s="14"/>
    </row>
    <row r="405" spans="1:82" ht="15.75" customHeight="1" thickBot="1">
      <c r="A405" s="10"/>
      <c r="B405" s="11" t="s">
        <v>12</v>
      </c>
      <c r="C405" s="11"/>
      <c r="D405" s="11"/>
      <c r="E405" s="12"/>
      <c r="F405" s="12"/>
      <c r="G405" s="17"/>
      <c r="H405" s="17"/>
      <c r="I405" s="17"/>
      <c r="J405" s="13"/>
      <c r="K405" s="18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  <c r="AS405" s="26"/>
      <c r="AT405" s="26"/>
      <c r="AU405" s="26"/>
      <c r="AV405" s="26"/>
      <c r="AW405" s="26"/>
      <c r="AX405" s="26"/>
      <c r="AY405" s="26"/>
      <c r="AZ405" s="26"/>
      <c r="BA405" s="26"/>
      <c r="BB405" s="26"/>
      <c r="BC405" s="26"/>
      <c r="BD405" s="26"/>
      <c r="BE405" s="26"/>
      <c r="BF405" s="26"/>
      <c r="BG405" s="26"/>
      <c r="BH405" s="26"/>
      <c r="BI405" s="26"/>
      <c r="BJ405" s="26"/>
      <c r="BK405" s="26"/>
      <c r="BL405" s="26"/>
      <c r="BM405" s="26"/>
      <c r="BN405" s="26"/>
      <c r="BO405" s="26"/>
      <c r="BP405" s="26"/>
      <c r="BQ405" s="26"/>
      <c r="BR405" s="26"/>
      <c r="BS405" s="26"/>
      <c r="BT405" s="26"/>
      <c r="BU405" s="26"/>
      <c r="BV405" s="26"/>
      <c r="BW405" s="26"/>
      <c r="BX405" s="26"/>
      <c r="BY405" s="26"/>
      <c r="BZ405" s="26"/>
      <c r="CA405" s="26"/>
      <c r="CB405" s="26"/>
      <c r="CC405" s="26"/>
      <c r="CD405" s="26"/>
    </row>
    <row r="406" spans="1:82" ht="15.75" customHeight="1">
      <c r="A406" s="10"/>
      <c r="B406" s="11" t="s">
        <v>14</v>
      </c>
      <c r="C406" s="11"/>
      <c r="D406" s="11"/>
      <c r="E406" s="12"/>
      <c r="F406" s="12"/>
      <c r="G406" s="12"/>
      <c r="H406" s="12"/>
      <c r="I406" s="12"/>
      <c r="J406" s="13"/>
      <c r="L406" s="14"/>
      <c r="M406" s="14"/>
      <c r="N406" s="14"/>
      <c r="O406" s="14"/>
      <c r="P406" s="14"/>
      <c r="Q406" s="14"/>
      <c r="R406" s="14"/>
      <c r="S406" s="14"/>
      <c r="T406" s="14"/>
      <c r="U406" s="14"/>
      <c r="V406" s="14"/>
      <c r="W406" s="14"/>
      <c r="X406" s="14"/>
      <c r="Y406" s="14"/>
      <c r="Z406" s="14"/>
      <c r="AA406" s="14"/>
      <c r="AB406" s="14"/>
      <c r="AC406" s="14"/>
      <c r="AD406" s="14"/>
      <c r="AE406" s="14"/>
      <c r="AF406" s="14"/>
      <c r="AG406" s="14"/>
      <c r="AH406" s="14"/>
      <c r="AI406" s="14"/>
      <c r="AJ406" s="14"/>
      <c r="AK406" s="14"/>
      <c r="AL406" s="14"/>
      <c r="AM406" s="14"/>
      <c r="AN406" s="14"/>
      <c r="AO406" s="14"/>
      <c r="AP406" s="14"/>
      <c r="AQ406" s="14"/>
      <c r="AR406" s="14"/>
      <c r="AS406" s="14"/>
      <c r="AT406" s="14"/>
      <c r="AU406" s="14"/>
      <c r="AV406" s="14"/>
      <c r="AW406" s="14"/>
      <c r="AX406" s="14"/>
      <c r="AY406" s="14"/>
      <c r="AZ406" s="14"/>
      <c r="BA406" s="14"/>
      <c r="BB406" s="14"/>
      <c r="BC406" s="14"/>
      <c r="BD406" s="14"/>
      <c r="BE406" s="14"/>
      <c r="BF406" s="14"/>
      <c r="BG406" s="14"/>
      <c r="BH406" s="14"/>
      <c r="BI406" s="14"/>
      <c r="BJ406" s="14"/>
      <c r="BK406" s="14"/>
      <c r="BL406" s="14"/>
      <c r="BM406" s="14"/>
      <c r="BN406" s="14"/>
      <c r="BO406" s="14"/>
      <c r="BP406" s="14"/>
      <c r="BQ406" s="14"/>
      <c r="BR406" s="14"/>
      <c r="BS406" s="14"/>
      <c r="BT406" s="14"/>
      <c r="BU406" s="14"/>
      <c r="BV406" s="14"/>
      <c r="BW406" s="14"/>
      <c r="BX406" s="14"/>
      <c r="BY406" s="14"/>
      <c r="BZ406" s="14"/>
      <c r="CA406" s="14"/>
      <c r="CB406" s="14"/>
      <c r="CC406" s="14"/>
      <c r="CD406" s="14"/>
    </row>
    <row r="407" spans="1:82" ht="15.75" customHeight="1">
      <c r="A407" s="10"/>
      <c r="B407" s="11"/>
      <c r="C407" s="11"/>
      <c r="D407" s="11"/>
      <c r="E407" s="12"/>
      <c r="F407" s="12"/>
      <c r="G407" s="12"/>
      <c r="H407" s="12"/>
      <c r="I407" s="12"/>
      <c r="J407" s="13"/>
      <c r="L407" s="14"/>
      <c r="M407" s="14"/>
      <c r="N407" s="14"/>
      <c r="O407" s="14"/>
      <c r="P407" s="14"/>
      <c r="Q407" s="14"/>
      <c r="R407" s="14"/>
      <c r="S407" s="14"/>
      <c r="T407" s="14"/>
      <c r="U407" s="14"/>
      <c r="V407" s="14"/>
      <c r="W407" s="14"/>
      <c r="X407" s="14"/>
      <c r="Y407" s="14"/>
      <c r="Z407" s="14"/>
      <c r="AA407" s="14"/>
      <c r="AB407" s="14"/>
      <c r="AC407" s="14"/>
      <c r="AD407" s="14"/>
      <c r="AE407" s="14"/>
      <c r="AF407" s="14"/>
      <c r="AG407" s="14"/>
      <c r="AH407" s="14"/>
      <c r="AI407" s="14"/>
      <c r="AJ407" s="14"/>
      <c r="AK407" s="14"/>
      <c r="AL407" s="14"/>
      <c r="AM407" s="14"/>
      <c r="AN407" s="14"/>
      <c r="AO407" s="14"/>
      <c r="AP407" s="14"/>
      <c r="AQ407" s="14"/>
      <c r="AR407" s="14"/>
      <c r="AS407" s="14"/>
      <c r="AT407" s="14"/>
      <c r="AU407" s="14"/>
      <c r="AV407" s="14"/>
      <c r="AW407" s="14"/>
      <c r="AX407" s="14"/>
      <c r="AY407" s="14"/>
      <c r="AZ407" s="14"/>
      <c r="BA407" s="14"/>
      <c r="BB407" s="14"/>
      <c r="BC407" s="14"/>
      <c r="BD407" s="14"/>
      <c r="BE407" s="14"/>
      <c r="BF407" s="14"/>
      <c r="BG407" s="14"/>
      <c r="BH407" s="14"/>
      <c r="BI407" s="14"/>
      <c r="BJ407" s="14"/>
      <c r="BK407" s="14"/>
      <c r="BL407" s="14"/>
      <c r="BM407" s="14"/>
      <c r="BN407" s="14"/>
      <c r="BO407" s="14"/>
      <c r="BP407" s="14"/>
      <c r="BQ407" s="14"/>
      <c r="BR407" s="14"/>
      <c r="BS407" s="14"/>
      <c r="BT407" s="14"/>
      <c r="BU407" s="14"/>
      <c r="BV407" s="14"/>
      <c r="BW407" s="14"/>
      <c r="BX407" s="14"/>
      <c r="BY407" s="14"/>
      <c r="BZ407" s="14"/>
      <c r="CA407" s="14"/>
      <c r="CB407" s="14"/>
      <c r="CC407" s="14"/>
      <c r="CD407" s="14"/>
    </row>
    <row r="408" spans="1:82" ht="15.75" customHeight="1">
      <c r="A408" s="10"/>
      <c r="B408" s="11"/>
      <c r="C408" s="11"/>
      <c r="D408" s="11"/>
      <c r="E408" s="12"/>
      <c r="F408" s="12"/>
      <c r="G408" s="12"/>
      <c r="H408" s="12"/>
      <c r="I408" s="12"/>
      <c r="J408" s="13"/>
      <c r="L408" s="14"/>
      <c r="M408" s="14"/>
      <c r="N408" s="14"/>
      <c r="O408" s="14"/>
      <c r="P408" s="14"/>
      <c r="Q408" s="14"/>
      <c r="R408" s="14"/>
      <c r="S408" s="14"/>
      <c r="T408" s="14"/>
      <c r="U408" s="14"/>
      <c r="V408" s="14"/>
      <c r="W408" s="14"/>
      <c r="X408" s="14"/>
      <c r="Y408" s="14"/>
      <c r="Z408" s="14"/>
      <c r="AA408" s="14"/>
      <c r="AB408" s="14"/>
      <c r="AC408" s="14"/>
      <c r="AD408" s="14"/>
      <c r="AE408" s="14"/>
      <c r="AF408" s="14"/>
      <c r="AG408" s="14"/>
      <c r="AH408" s="14"/>
      <c r="AI408" s="14"/>
      <c r="AJ408" s="14"/>
      <c r="AK408" s="14"/>
      <c r="AL408" s="14"/>
      <c r="AM408" s="14"/>
      <c r="AN408" s="14"/>
      <c r="AO408" s="14"/>
      <c r="AP408" s="14"/>
      <c r="AQ408" s="14"/>
      <c r="AR408" s="14"/>
      <c r="AS408" s="14"/>
      <c r="AT408" s="14"/>
      <c r="AU408" s="14"/>
      <c r="AV408" s="14"/>
      <c r="AW408" s="14"/>
      <c r="AX408" s="14"/>
      <c r="AY408" s="14"/>
      <c r="AZ408" s="14"/>
      <c r="BA408" s="14"/>
      <c r="BB408" s="14"/>
      <c r="BC408" s="14"/>
      <c r="BD408" s="14"/>
      <c r="BE408" s="14"/>
      <c r="BF408" s="14"/>
      <c r="BG408" s="14"/>
      <c r="BH408" s="14"/>
      <c r="BI408" s="14"/>
      <c r="BJ408" s="14"/>
      <c r="BK408" s="14"/>
      <c r="BL408" s="14"/>
      <c r="BM408" s="14"/>
      <c r="BN408" s="14"/>
      <c r="BO408" s="14"/>
      <c r="BP408" s="14"/>
      <c r="BQ408" s="14"/>
      <c r="BR408" s="14"/>
      <c r="BS408" s="14"/>
      <c r="BT408" s="14"/>
      <c r="BU408" s="14"/>
      <c r="BV408" s="14"/>
      <c r="BW408" s="14"/>
      <c r="BX408" s="14"/>
      <c r="BY408" s="14"/>
      <c r="BZ408" s="14"/>
      <c r="CA408" s="14"/>
      <c r="CB408" s="14"/>
      <c r="CC408" s="14"/>
      <c r="CD408" s="14"/>
    </row>
    <row r="409" spans="1:82" ht="15.75" customHeight="1">
      <c r="A409" s="10"/>
      <c r="B409" s="11"/>
      <c r="C409" s="11"/>
      <c r="D409" s="11"/>
      <c r="E409" s="12"/>
      <c r="F409" s="12"/>
      <c r="G409" s="12"/>
      <c r="H409" s="12"/>
      <c r="I409" s="12"/>
      <c r="J409" s="13"/>
      <c r="L409" s="14"/>
      <c r="M409" s="14"/>
      <c r="N409" s="14"/>
      <c r="O409" s="14"/>
      <c r="P409" s="14"/>
      <c r="Q409" s="14"/>
      <c r="R409" s="14"/>
      <c r="S409" s="14"/>
      <c r="T409" s="14"/>
      <c r="U409" s="14"/>
      <c r="V409" s="14"/>
      <c r="W409" s="14"/>
      <c r="X409" s="14"/>
      <c r="Y409" s="14"/>
      <c r="Z409" s="14"/>
      <c r="AA409" s="14"/>
      <c r="AB409" s="14"/>
      <c r="AC409" s="14"/>
      <c r="AD409" s="14"/>
      <c r="AE409" s="14"/>
      <c r="AF409" s="14"/>
      <c r="AG409" s="14"/>
      <c r="AH409" s="14"/>
      <c r="AI409" s="14"/>
      <c r="AJ409" s="14"/>
      <c r="AK409" s="14"/>
      <c r="AL409" s="14"/>
      <c r="AM409" s="14"/>
      <c r="AN409" s="14"/>
      <c r="AO409" s="14"/>
      <c r="AP409" s="14"/>
      <c r="AQ409" s="14"/>
      <c r="AR409" s="14"/>
      <c r="AS409" s="14"/>
      <c r="AT409" s="14"/>
      <c r="AU409" s="14"/>
      <c r="AV409" s="14"/>
      <c r="AW409" s="14"/>
      <c r="AX409" s="14"/>
      <c r="AY409" s="14"/>
      <c r="AZ409" s="14"/>
      <c r="BA409" s="14"/>
      <c r="BB409" s="14"/>
      <c r="BC409" s="14"/>
      <c r="BD409" s="14"/>
      <c r="BE409" s="14"/>
      <c r="BF409" s="14"/>
      <c r="BG409" s="14"/>
      <c r="BH409" s="14"/>
      <c r="BI409" s="14"/>
      <c r="BJ409" s="14"/>
      <c r="BK409" s="14"/>
      <c r="BL409" s="14"/>
      <c r="BM409" s="14"/>
      <c r="BN409" s="14"/>
      <c r="BO409" s="14"/>
      <c r="BP409" s="14"/>
      <c r="BQ409" s="14"/>
      <c r="BR409" s="14"/>
      <c r="BS409" s="14"/>
      <c r="BT409" s="14"/>
      <c r="BU409" s="14"/>
      <c r="BV409" s="14"/>
      <c r="BW409" s="14"/>
      <c r="BX409" s="14"/>
      <c r="BY409" s="14"/>
      <c r="BZ409" s="14"/>
      <c r="CA409" s="14"/>
      <c r="CB409" s="14"/>
      <c r="CC409" s="14"/>
      <c r="CD409" s="14"/>
    </row>
    <row r="410" spans="1:82" ht="15.75" customHeight="1">
      <c r="A410" s="10"/>
      <c r="B410" s="11"/>
      <c r="C410" s="11"/>
      <c r="D410" s="11"/>
      <c r="E410" s="12"/>
      <c r="F410" s="12"/>
      <c r="G410" s="12"/>
      <c r="H410" s="12"/>
      <c r="I410" s="12"/>
      <c r="J410" s="13"/>
      <c r="L410" s="14"/>
      <c r="M410" s="14"/>
      <c r="N410" s="14"/>
      <c r="O410" s="14"/>
      <c r="P410" s="14"/>
      <c r="Q410" s="14"/>
      <c r="R410" s="14"/>
      <c r="S410" s="14"/>
      <c r="T410" s="14"/>
      <c r="U410" s="14"/>
      <c r="V410" s="14"/>
      <c r="W410" s="14"/>
      <c r="X410" s="14"/>
      <c r="Y410" s="14"/>
      <c r="Z410" s="14"/>
      <c r="AA410" s="14"/>
      <c r="AB410" s="14"/>
      <c r="AC410" s="14"/>
      <c r="AD410" s="14"/>
      <c r="AE410" s="14"/>
      <c r="AF410" s="14"/>
      <c r="AG410" s="14"/>
      <c r="AH410" s="14"/>
      <c r="AI410" s="14"/>
      <c r="AJ410" s="14"/>
      <c r="AK410" s="14"/>
      <c r="AL410" s="14"/>
      <c r="AM410" s="14"/>
      <c r="AN410" s="14"/>
      <c r="AO410" s="14"/>
      <c r="AP410" s="14"/>
      <c r="AQ410" s="14"/>
      <c r="AR410" s="14"/>
      <c r="AS410" s="14"/>
      <c r="AT410" s="14"/>
      <c r="AU410" s="14"/>
      <c r="AV410" s="14"/>
      <c r="AW410" s="14"/>
      <c r="AX410" s="14"/>
      <c r="AY410" s="14"/>
      <c r="AZ410" s="14"/>
      <c r="BA410" s="14"/>
      <c r="BB410" s="14"/>
      <c r="BC410" s="14"/>
      <c r="BD410" s="14"/>
      <c r="BE410" s="14"/>
      <c r="BF410" s="14"/>
      <c r="BG410" s="14"/>
      <c r="BH410" s="14"/>
      <c r="BI410" s="14"/>
      <c r="BJ410" s="14"/>
      <c r="BK410" s="14"/>
      <c r="BL410" s="14"/>
      <c r="BM410" s="14"/>
      <c r="BN410" s="14"/>
      <c r="BO410" s="14"/>
      <c r="BP410" s="14"/>
      <c r="BQ410" s="14"/>
      <c r="BR410" s="14"/>
      <c r="BS410" s="14"/>
      <c r="BT410" s="14"/>
      <c r="BU410" s="14"/>
      <c r="BV410" s="14"/>
      <c r="BW410" s="14"/>
      <c r="BX410" s="14"/>
      <c r="BY410" s="14"/>
      <c r="BZ410" s="14"/>
      <c r="CA410" s="14"/>
      <c r="CB410" s="14"/>
      <c r="CC410" s="14"/>
      <c r="CD410" s="14"/>
    </row>
    <row r="411" spans="1:82" ht="15.75" customHeight="1">
      <c r="A411" s="10"/>
      <c r="B411" s="11"/>
      <c r="C411" s="11"/>
      <c r="D411" s="11"/>
      <c r="E411" s="12"/>
      <c r="F411" s="12"/>
      <c r="G411" s="12"/>
      <c r="H411" s="12"/>
      <c r="I411" s="12"/>
      <c r="J411" s="13"/>
      <c r="L411" s="14"/>
      <c r="M411" s="14"/>
      <c r="N411" s="14"/>
      <c r="O411" s="14"/>
      <c r="P411" s="14"/>
      <c r="Q411" s="14"/>
      <c r="R411" s="14"/>
      <c r="S411" s="14"/>
      <c r="T411" s="14"/>
      <c r="U411" s="14"/>
      <c r="V411" s="14"/>
      <c r="W411" s="14"/>
      <c r="X411" s="14"/>
      <c r="Y411" s="14"/>
      <c r="Z411" s="14"/>
      <c r="AA411" s="14"/>
      <c r="AB411" s="14"/>
      <c r="AC411" s="14"/>
      <c r="AD411" s="14"/>
      <c r="AE411" s="14"/>
      <c r="AF411" s="14"/>
      <c r="AG411" s="14"/>
      <c r="AH411" s="14"/>
      <c r="AI411" s="14"/>
      <c r="AJ411" s="14"/>
      <c r="AK411" s="14"/>
      <c r="AL411" s="14"/>
      <c r="AM411" s="14"/>
      <c r="AN411" s="14"/>
      <c r="AO411" s="14"/>
      <c r="AP411" s="14"/>
      <c r="AQ411" s="14"/>
      <c r="AR411" s="14"/>
      <c r="AS411" s="14"/>
      <c r="AT411" s="14"/>
      <c r="AU411" s="14"/>
      <c r="AV411" s="14"/>
      <c r="AW411" s="14"/>
      <c r="AX411" s="14"/>
      <c r="AY411" s="14"/>
      <c r="AZ411" s="14"/>
      <c r="BA411" s="14"/>
      <c r="BB411" s="14"/>
      <c r="BC411" s="14"/>
      <c r="BD411" s="14"/>
      <c r="BE411" s="14"/>
      <c r="BF411" s="14"/>
      <c r="BG411" s="14"/>
      <c r="BH411" s="14"/>
      <c r="BI411" s="14"/>
      <c r="BJ411" s="14"/>
      <c r="BK411" s="14"/>
      <c r="BL411" s="14"/>
      <c r="BM411" s="14"/>
      <c r="BN411" s="14"/>
      <c r="BO411" s="14"/>
      <c r="BP411" s="14"/>
      <c r="BQ411" s="14"/>
      <c r="BR411" s="14"/>
      <c r="BS411" s="14"/>
      <c r="BT411" s="14"/>
      <c r="BU411" s="14"/>
      <c r="BV411" s="14"/>
      <c r="BW411" s="14"/>
      <c r="BX411" s="14"/>
      <c r="BY411" s="14"/>
      <c r="BZ411" s="14"/>
      <c r="CA411" s="14"/>
      <c r="CB411" s="14"/>
      <c r="CC411" s="14"/>
      <c r="CD411" s="14"/>
    </row>
    <row r="412" spans="1:82" ht="15.75" customHeight="1">
      <c r="A412" s="10"/>
      <c r="B412" s="11"/>
      <c r="C412" s="11"/>
      <c r="D412" s="11"/>
      <c r="E412" s="12"/>
      <c r="F412" s="12"/>
      <c r="G412" s="12"/>
      <c r="H412" s="12"/>
      <c r="I412" s="12"/>
      <c r="J412" s="13"/>
      <c r="L412" s="14"/>
      <c r="M412" s="14"/>
      <c r="N412" s="14"/>
      <c r="O412" s="14"/>
      <c r="P412" s="14"/>
      <c r="Q412" s="14"/>
      <c r="R412" s="14"/>
      <c r="S412" s="14"/>
      <c r="T412" s="14"/>
      <c r="U412" s="14"/>
      <c r="V412" s="14"/>
      <c r="W412" s="14"/>
      <c r="X412" s="14"/>
      <c r="Y412" s="14"/>
      <c r="Z412" s="14"/>
      <c r="AA412" s="14"/>
      <c r="AB412" s="14"/>
      <c r="AC412" s="14"/>
      <c r="AD412" s="14"/>
      <c r="AE412" s="14"/>
      <c r="AF412" s="14"/>
      <c r="AG412" s="14"/>
      <c r="AH412" s="14"/>
      <c r="AI412" s="14"/>
      <c r="AJ412" s="14"/>
      <c r="AK412" s="14"/>
      <c r="AL412" s="14"/>
      <c r="AM412" s="14"/>
      <c r="AN412" s="14"/>
      <c r="AO412" s="14"/>
      <c r="AP412" s="14"/>
      <c r="AQ412" s="14"/>
      <c r="AR412" s="14"/>
      <c r="AS412" s="14"/>
      <c r="AT412" s="14"/>
      <c r="AU412" s="14"/>
      <c r="AV412" s="14"/>
      <c r="AW412" s="14"/>
      <c r="AX412" s="14"/>
      <c r="AY412" s="14"/>
      <c r="AZ412" s="14"/>
      <c r="BA412" s="14"/>
      <c r="BB412" s="14"/>
      <c r="BC412" s="14"/>
      <c r="BD412" s="14"/>
      <c r="BE412" s="14"/>
      <c r="BF412" s="14"/>
      <c r="BG412" s="14"/>
      <c r="BH412" s="14"/>
      <c r="BI412" s="14"/>
      <c r="BJ412" s="14"/>
      <c r="BK412" s="14"/>
      <c r="BL412" s="14"/>
      <c r="BM412" s="14"/>
      <c r="BN412" s="14"/>
      <c r="BO412" s="14"/>
      <c r="BP412" s="14"/>
      <c r="BQ412" s="14"/>
      <c r="BR412" s="14"/>
      <c r="BS412" s="14"/>
      <c r="BT412" s="14"/>
      <c r="BU412" s="14"/>
      <c r="BV412" s="14"/>
      <c r="BW412" s="14"/>
      <c r="BX412" s="14"/>
      <c r="BY412" s="14"/>
      <c r="BZ412" s="14"/>
      <c r="CA412" s="14"/>
      <c r="CB412" s="14"/>
      <c r="CC412" s="14"/>
      <c r="CD412" s="14"/>
    </row>
    <row r="413" spans="1:82" ht="15.75" customHeight="1">
      <c r="A413" s="10"/>
      <c r="B413" s="11"/>
      <c r="C413" s="11"/>
      <c r="D413" s="11"/>
      <c r="F413" s="8"/>
      <c r="J413" s="13"/>
      <c r="L413" s="14"/>
      <c r="M413" s="14"/>
      <c r="N413" s="14"/>
      <c r="O413" s="14"/>
      <c r="P413" s="14"/>
      <c r="Q413" s="14"/>
      <c r="R413" s="14"/>
      <c r="S413" s="14"/>
      <c r="T413" s="14"/>
      <c r="U413" s="14"/>
      <c r="V413" s="14"/>
      <c r="W413" s="14"/>
      <c r="X413" s="14"/>
      <c r="Y413" s="14"/>
      <c r="Z413" s="14"/>
      <c r="AA413" s="14"/>
      <c r="AB413" s="14"/>
      <c r="AC413" s="14"/>
      <c r="AD413" s="14"/>
      <c r="AE413" s="14"/>
      <c r="AF413" s="14"/>
      <c r="AG413" s="14"/>
      <c r="AH413" s="14"/>
      <c r="AI413" s="14"/>
      <c r="AJ413" s="14"/>
      <c r="AK413" s="14"/>
      <c r="AL413" s="14"/>
      <c r="AM413" s="14"/>
      <c r="AN413" s="14"/>
      <c r="AO413" s="14"/>
      <c r="AP413" s="14"/>
      <c r="AQ413" s="14"/>
      <c r="AR413" s="14"/>
      <c r="AS413" s="14"/>
      <c r="AT413" s="14"/>
      <c r="AU413" s="14"/>
      <c r="AV413" s="14"/>
      <c r="AW413" s="14"/>
      <c r="AX413" s="14"/>
      <c r="AY413" s="14"/>
      <c r="AZ413" s="14"/>
      <c r="BA413" s="14"/>
      <c r="BB413" s="14"/>
      <c r="BC413" s="14"/>
      <c r="BD413" s="14"/>
      <c r="BE413" s="14"/>
      <c r="BF413" s="14"/>
      <c r="BG413" s="14"/>
      <c r="BH413" s="14"/>
      <c r="BI413" s="14"/>
      <c r="BJ413" s="14"/>
      <c r="BK413" s="14"/>
      <c r="BL413" s="14"/>
      <c r="BM413" s="14"/>
      <c r="BN413" s="14"/>
      <c r="BO413" s="14"/>
      <c r="BP413" s="14"/>
      <c r="BQ413" s="14"/>
      <c r="BR413" s="14"/>
      <c r="BS413" s="14"/>
      <c r="BT413" s="14"/>
      <c r="BU413" s="14"/>
      <c r="BV413" s="14"/>
      <c r="BW413" s="14"/>
      <c r="BX413" s="14"/>
      <c r="BY413" s="14"/>
      <c r="BZ413" s="14"/>
      <c r="CA413" s="14"/>
      <c r="CB413" s="14"/>
      <c r="CC413" s="14"/>
      <c r="CD413" s="14"/>
    </row>
    <row r="414" spans="1:82" ht="15.75" customHeight="1">
      <c r="A414" s="10"/>
      <c r="B414" s="11"/>
      <c r="C414" s="11"/>
      <c r="D414" s="11"/>
      <c r="E414" s="12"/>
      <c r="F414" s="12"/>
      <c r="G414" s="12"/>
      <c r="H414" s="12"/>
      <c r="I414" s="12"/>
      <c r="J414" s="13"/>
      <c r="L414" s="14"/>
      <c r="M414" s="14"/>
      <c r="N414" s="14"/>
      <c r="O414" s="14"/>
      <c r="P414" s="14"/>
      <c r="Q414" s="14"/>
      <c r="R414" s="14"/>
      <c r="S414" s="14"/>
      <c r="T414" s="14"/>
      <c r="U414" s="14"/>
      <c r="V414" s="14"/>
      <c r="W414" s="14"/>
      <c r="X414" s="14"/>
      <c r="Y414" s="14"/>
      <c r="Z414" s="14"/>
      <c r="AA414" s="14"/>
      <c r="AB414" s="14"/>
      <c r="AC414" s="14"/>
      <c r="AD414" s="14"/>
      <c r="AE414" s="14"/>
      <c r="AF414" s="14"/>
      <c r="AG414" s="14"/>
      <c r="AH414" s="14"/>
      <c r="AI414" s="14"/>
      <c r="AJ414" s="14"/>
      <c r="AK414" s="14"/>
      <c r="AL414" s="14"/>
      <c r="AM414" s="14"/>
      <c r="AN414" s="14"/>
      <c r="AO414" s="14"/>
      <c r="AP414" s="14"/>
      <c r="AQ414" s="14"/>
      <c r="AR414" s="14"/>
      <c r="AS414" s="14"/>
      <c r="AT414" s="14"/>
      <c r="AU414" s="14"/>
      <c r="AV414" s="14"/>
      <c r="AW414" s="14"/>
      <c r="AX414" s="14"/>
      <c r="AY414" s="14"/>
      <c r="AZ414" s="14"/>
      <c r="BA414" s="14"/>
      <c r="BB414" s="14"/>
      <c r="BC414" s="14"/>
      <c r="BD414" s="14"/>
      <c r="BE414" s="14"/>
      <c r="BF414" s="14"/>
      <c r="BG414" s="14"/>
      <c r="BH414" s="14"/>
      <c r="BI414" s="14"/>
      <c r="BJ414" s="14"/>
      <c r="BK414" s="14"/>
      <c r="BL414" s="14"/>
      <c r="BM414" s="14"/>
      <c r="BN414" s="14"/>
      <c r="BO414" s="14"/>
      <c r="BP414" s="14"/>
      <c r="BQ414" s="14"/>
      <c r="BR414" s="14"/>
      <c r="BS414" s="14"/>
      <c r="BT414" s="14"/>
      <c r="BU414" s="14"/>
      <c r="BV414" s="14"/>
      <c r="BW414" s="14"/>
      <c r="BX414" s="14"/>
      <c r="BY414" s="14"/>
      <c r="BZ414" s="14"/>
      <c r="CA414" s="14"/>
      <c r="CB414" s="14"/>
      <c r="CC414" s="14"/>
      <c r="CD414" s="14"/>
    </row>
    <row r="415" spans="1:82" ht="15.75" customHeight="1">
      <c r="A415" s="10"/>
      <c r="B415" s="11"/>
      <c r="C415" s="11"/>
      <c r="D415" s="11"/>
      <c r="E415" s="12"/>
      <c r="F415" s="12"/>
      <c r="G415" s="12"/>
      <c r="H415" s="12"/>
      <c r="I415" s="12"/>
      <c r="J415" s="13"/>
      <c r="L415" s="14"/>
      <c r="M415" s="14"/>
      <c r="N415" s="14"/>
      <c r="O415" s="14"/>
      <c r="P415" s="14"/>
      <c r="Q415" s="14"/>
      <c r="R415" s="14"/>
      <c r="S415" s="14"/>
      <c r="T415" s="14"/>
      <c r="U415" s="14"/>
      <c r="V415" s="14"/>
      <c r="W415" s="14"/>
      <c r="X415" s="14"/>
      <c r="Y415" s="14"/>
      <c r="Z415" s="14"/>
      <c r="AA415" s="14"/>
      <c r="AB415" s="14"/>
      <c r="AC415" s="14"/>
      <c r="AD415" s="14"/>
      <c r="AE415" s="14"/>
      <c r="AF415" s="14"/>
      <c r="AG415" s="14"/>
      <c r="AH415" s="14"/>
      <c r="AI415" s="14"/>
      <c r="AJ415" s="14"/>
      <c r="AK415" s="14"/>
      <c r="AL415" s="14"/>
      <c r="AM415" s="14"/>
      <c r="AN415" s="14"/>
      <c r="AO415" s="14"/>
      <c r="AP415" s="14"/>
      <c r="AQ415" s="14"/>
      <c r="AR415" s="14"/>
      <c r="AS415" s="14"/>
      <c r="AT415" s="14"/>
      <c r="AU415" s="14"/>
      <c r="AV415" s="14"/>
      <c r="AW415" s="14"/>
      <c r="AX415" s="14"/>
      <c r="AY415" s="14"/>
      <c r="AZ415" s="14"/>
      <c r="BA415" s="14"/>
      <c r="BB415" s="14"/>
      <c r="BC415" s="14"/>
      <c r="BD415" s="14"/>
      <c r="BE415" s="14"/>
      <c r="BF415" s="14"/>
      <c r="BG415" s="14"/>
      <c r="BH415" s="14"/>
      <c r="BI415" s="14"/>
      <c r="BJ415" s="14"/>
      <c r="BK415" s="14"/>
      <c r="BL415" s="14"/>
      <c r="BM415" s="14"/>
      <c r="BN415" s="14"/>
      <c r="BO415" s="14"/>
      <c r="BP415" s="14"/>
      <c r="BQ415" s="14"/>
      <c r="BR415" s="14"/>
      <c r="BS415" s="14"/>
      <c r="BT415" s="14"/>
      <c r="BU415" s="14"/>
      <c r="BV415" s="14"/>
      <c r="BW415" s="14"/>
      <c r="BX415" s="14"/>
      <c r="BY415" s="14"/>
      <c r="BZ415" s="14"/>
      <c r="CA415" s="14"/>
      <c r="CB415" s="14"/>
      <c r="CC415" s="14"/>
      <c r="CD415" s="14"/>
    </row>
    <row r="416" spans="1:82" ht="15.75" customHeight="1">
      <c r="A416" s="10"/>
      <c r="B416" s="11"/>
      <c r="C416" s="11"/>
      <c r="D416" s="11"/>
      <c r="E416" s="12"/>
      <c r="F416" s="12"/>
      <c r="G416" s="12"/>
      <c r="H416" s="12"/>
      <c r="I416" s="12"/>
      <c r="J416" s="13"/>
      <c r="L416" s="14"/>
      <c r="M416" s="14"/>
      <c r="N416" s="14"/>
      <c r="O416" s="14"/>
      <c r="P416" s="14"/>
      <c r="Q416" s="14"/>
      <c r="R416" s="14"/>
      <c r="S416" s="14"/>
      <c r="T416" s="14"/>
      <c r="U416" s="14"/>
      <c r="V416" s="14"/>
      <c r="W416" s="14"/>
      <c r="X416" s="14"/>
      <c r="Y416" s="14"/>
      <c r="Z416" s="14"/>
      <c r="AA416" s="14"/>
      <c r="AB416" s="14"/>
      <c r="AC416" s="14"/>
      <c r="AD416" s="14"/>
      <c r="AE416" s="14"/>
      <c r="AF416" s="14"/>
      <c r="AG416" s="14"/>
      <c r="AH416" s="14"/>
      <c r="AI416" s="14"/>
      <c r="AJ416" s="14"/>
      <c r="AK416" s="14"/>
      <c r="AL416" s="14"/>
      <c r="AM416" s="14"/>
      <c r="AN416" s="14"/>
      <c r="AO416" s="14"/>
      <c r="AP416" s="14"/>
      <c r="AQ416" s="14"/>
      <c r="AR416" s="14"/>
      <c r="AS416" s="14"/>
      <c r="AT416" s="14"/>
      <c r="AU416" s="14"/>
      <c r="AV416" s="14"/>
      <c r="AW416" s="14"/>
      <c r="AX416" s="14"/>
      <c r="AY416" s="14"/>
      <c r="AZ416" s="14"/>
      <c r="BA416" s="14"/>
      <c r="BB416" s="14"/>
      <c r="BC416" s="14"/>
      <c r="BD416" s="14"/>
      <c r="BE416" s="14"/>
      <c r="BF416" s="14"/>
      <c r="BG416" s="14"/>
      <c r="BH416" s="14"/>
      <c r="BI416" s="14"/>
      <c r="BJ416" s="14"/>
      <c r="BK416" s="14"/>
      <c r="BL416" s="14"/>
      <c r="BM416" s="14"/>
      <c r="BN416" s="14"/>
      <c r="BO416" s="14"/>
      <c r="BP416" s="14"/>
      <c r="BQ416" s="14"/>
      <c r="BR416" s="14"/>
      <c r="BS416" s="14"/>
      <c r="BT416" s="14"/>
      <c r="BU416" s="14"/>
      <c r="BV416" s="14"/>
      <c r="BW416" s="14"/>
      <c r="BX416" s="14"/>
      <c r="BY416" s="14"/>
      <c r="BZ416" s="14"/>
      <c r="CA416" s="14"/>
      <c r="CB416" s="14"/>
      <c r="CC416" s="14"/>
      <c r="CD416" s="14"/>
    </row>
    <row r="417" spans="1:82" ht="15.75" customHeight="1">
      <c r="A417" s="10"/>
      <c r="B417" s="11"/>
      <c r="C417" s="11"/>
      <c r="D417" s="11"/>
      <c r="E417" s="12"/>
      <c r="F417" s="12"/>
      <c r="G417" s="12"/>
      <c r="H417" s="12"/>
      <c r="I417" s="12"/>
      <c r="J417" s="13"/>
      <c r="L417" s="14"/>
      <c r="M417" s="14"/>
      <c r="N417" s="14"/>
      <c r="O417" s="14"/>
      <c r="P417" s="14"/>
      <c r="Q417" s="14"/>
      <c r="R417" s="14"/>
      <c r="S417" s="14"/>
      <c r="T417" s="14"/>
      <c r="U417" s="14"/>
      <c r="V417" s="14"/>
      <c r="W417" s="14"/>
      <c r="X417" s="14"/>
      <c r="Y417" s="14"/>
      <c r="Z417" s="14"/>
      <c r="AA417" s="14"/>
      <c r="AB417" s="14"/>
      <c r="AC417" s="14"/>
      <c r="AD417" s="14"/>
      <c r="AE417" s="14"/>
      <c r="AF417" s="14"/>
      <c r="AG417" s="14"/>
      <c r="AH417" s="14"/>
      <c r="AI417" s="14"/>
      <c r="AJ417" s="14"/>
      <c r="AK417" s="14"/>
      <c r="AL417" s="14"/>
      <c r="AM417" s="14"/>
      <c r="AN417" s="14"/>
      <c r="AO417" s="14"/>
      <c r="AP417" s="14"/>
      <c r="AQ417" s="14"/>
      <c r="AR417" s="14"/>
      <c r="AS417" s="14"/>
      <c r="AT417" s="14"/>
      <c r="AU417" s="14"/>
      <c r="AV417" s="14"/>
      <c r="AW417" s="14"/>
      <c r="AX417" s="14"/>
      <c r="AY417" s="14"/>
      <c r="AZ417" s="14"/>
      <c r="BA417" s="14"/>
      <c r="BB417" s="14"/>
      <c r="BC417" s="14"/>
      <c r="BD417" s="14"/>
      <c r="BE417" s="14"/>
      <c r="BF417" s="14"/>
      <c r="BG417" s="14"/>
      <c r="BH417" s="14"/>
      <c r="BI417" s="14"/>
      <c r="BJ417" s="14"/>
      <c r="BK417" s="14"/>
      <c r="BL417" s="14"/>
      <c r="BM417" s="14"/>
      <c r="BN417" s="14"/>
      <c r="BO417" s="14"/>
      <c r="BP417" s="14"/>
      <c r="BQ417" s="14"/>
      <c r="BR417" s="14"/>
      <c r="BS417" s="14"/>
      <c r="BT417" s="14"/>
      <c r="BU417" s="14"/>
      <c r="BV417" s="14"/>
      <c r="BW417" s="14"/>
      <c r="BX417" s="14"/>
      <c r="BY417" s="14"/>
      <c r="BZ417" s="14"/>
      <c r="CA417" s="14"/>
      <c r="CB417" s="14"/>
      <c r="CC417" s="14"/>
      <c r="CD417" s="14"/>
    </row>
    <row r="418" spans="1:82" ht="15.75" customHeight="1">
      <c r="A418" s="10"/>
      <c r="B418" s="11"/>
      <c r="C418" s="11"/>
      <c r="D418" s="11"/>
      <c r="E418" s="12"/>
      <c r="F418" s="12"/>
      <c r="G418" s="12"/>
      <c r="H418" s="12"/>
      <c r="I418" s="12"/>
      <c r="J418" s="13"/>
      <c r="L418" s="14"/>
      <c r="M418" s="14"/>
      <c r="N418" s="14"/>
      <c r="O418" s="14"/>
      <c r="P418" s="14"/>
      <c r="Q418" s="14"/>
      <c r="R418" s="14"/>
      <c r="S418" s="14"/>
      <c r="T418" s="14"/>
      <c r="U418" s="14"/>
      <c r="V418" s="14"/>
      <c r="W418" s="14"/>
      <c r="X418" s="14"/>
      <c r="Y418" s="14"/>
      <c r="Z418" s="14"/>
      <c r="AA418" s="14"/>
      <c r="AB418" s="14"/>
      <c r="AC418" s="14"/>
      <c r="AD418" s="14"/>
      <c r="AE418" s="14"/>
      <c r="AF418" s="14"/>
      <c r="AG418" s="14"/>
      <c r="AH418" s="14"/>
      <c r="AI418" s="14"/>
      <c r="AJ418" s="14"/>
      <c r="AK418" s="14"/>
      <c r="AL418" s="14"/>
      <c r="AM418" s="14"/>
      <c r="AN418" s="14"/>
      <c r="AO418" s="14"/>
      <c r="AP418" s="14"/>
      <c r="AQ418" s="14"/>
      <c r="AR418" s="14"/>
      <c r="AS418" s="14"/>
      <c r="AT418" s="14"/>
      <c r="AU418" s="14"/>
      <c r="AV418" s="14"/>
      <c r="AW418" s="14"/>
      <c r="AX418" s="14"/>
      <c r="AY418" s="14"/>
      <c r="AZ418" s="14"/>
      <c r="BA418" s="14"/>
      <c r="BB418" s="14"/>
      <c r="BC418" s="14"/>
      <c r="BD418" s="14"/>
      <c r="BE418" s="14"/>
      <c r="BF418" s="14"/>
      <c r="BG418" s="14"/>
      <c r="BH418" s="14"/>
      <c r="BI418" s="14"/>
      <c r="BJ418" s="14"/>
      <c r="BK418" s="14"/>
      <c r="BL418" s="14"/>
      <c r="BM418" s="14"/>
      <c r="BN418" s="14"/>
      <c r="BO418" s="14"/>
      <c r="BP418" s="14"/>
      <c r="BQ418" s="14"/>
      <c r="BR418" s="14"/>
      <c r="BS418" s="14"/>
      <c r="BT418" s="14"/>
      <c r="BU418" s="14"/>
      <c r="BV418" s="14"/>
      <c r="BW418" s="14"/>
      <c r="BX418" s="14"/>
      <c r="BY418" s="14"/>
      <c r="BZ418" s="14"/>
      <c r="CA418" s="14"/>
      <c r="CB418" s="14"/>
      <c r="CC418" s="14"/>
      <c r="CD418" s="14"/>
    </row>
    <row r="419" spans="1:82" ht="15.75" customHeight="1">
      <c r="A419" s="10"/>
      <c r="B419" s="11"/>
      <c r="C419" s="11"/>
      <c r="D419" s="11"/>
      <c r="E419" s="12"/>
      <c r="F419" s="12"/>
      <c r="G419" s="12"/>
      <c r="H419" s="12"/>
      <c r="I419" s="12"/>
      <c r="J419" s="13"/>
      <c r="L419" s="14"/>
      <c r="M419" s="14"/>
      <c r="N419" s="14"/>
      <c r="O419" s="14"/>
      <c r="P419" s="14"/>
      <c r="Q419" s="14"/>
      <c r="R419" s="14"/>
      <c r="S419" s="14"/>
      <c r="T419" s="14"/>
      <c r="U419" s="14"/>
      <c r="V419" s="14"/>
      <c r="W419" s="14"/>
      <c r="X419" s="14"/>
      <c r="Y419" s="14"/>
      <c r="Z419" s="14"/>
      <c r="AA419" s="14"/>
      <c r="AB419" s="14"/>
      <c r="AC419" s="14"/>
      <c r="AD419" s="14"/>
      <c r="AE419" s="14"/>
      <c r="AF419" s="14"/>
      <c r="AG419" s="14"/>
      <c r="AH419" s="14"/>
      <c r="AI419" s="14"/>
      <c r="AJ419" s="14"/>
      <c r="AK419" s="14"/>
      <c r="AL419" s="14"/>
      <c r="AM419" s="14"/>
      <c r="AN419" s="14"/>
      <c r="AO419" s="14"/>
      <c r="AP419" s="14"/>
      <c r="AQ419" s="14"/>
      <c r="AR419" s="14"/>
      <c r="AS419" s="14"/>
      <c r="AT419" s="14"/>
      <c r="AU419" s="14"/>
      <c r="AV419" s="14"/>
      <c r="AW419" s="14"/>
      <c r="AX419" s="14"/>
      <c r="AY419" s="14"/>
      <c r="AZ419" s="14"/>
      <c r="BA419" s="14"/>
      <c r="BB419" s="14"/>
      <c r="BC419" s="14"/>
      <c r="BD419" s="14"/>
      <c r="BE419" s="14"/>
      <c r="BF419" s="14"/>
      <c r="BG419" s="14"/>
      <c r="BH419" s="14"/>
      <c r="BI419" s="14"/>
      <c r="BJ419" s="14"/>
      <c r="BK419" s="14"/>
      <c r="BL419" s="14"/>
      <c r="BM419" s="14"/>
      <c r="BN419" s="14"/>
      <c r="BO419" s="14"/>
      <c r="BP419" s="14"/>
      <c r="BQ419" s="14"/>
      <c r="BR419" s="14"/>
      <c r="BS419" s="14"/>
      <c r="BT419" s="14"/>
      <c r="BU419" s="14"/>
      <c r="BV419" s="14"/>
      <c r="BW419" s="14"/>
      <c r="BX419" s="14"/>
      <c r="BY419" s="14"/>
      <c r="BZ419" s="14"/>
      <c r="CA419" s="14"/>
      <c r="CB419" s="14"/>
      <c r="CC419" s="14"/>
      <c r="CD419" s="14"/>
    </row>
    <row r="420" spans="1:82" ht="15.75" customHeight="1">
      <c r="A420" s="10"/>
      <c r="B420" s="11"/>
      <c r="C420" s="11"/>
      <c r="D420" s="11"/>
      <c r="E420" s="12"/>
      <c r="F420" s="12"/>
      <c r="G420" s="12"/>
      <c r="H420" s="12"/>
      <c r="I420" s="12"/>
      <c r="J420" s="13"/>
      <c r="L420" s="14"/>
      <c r="M420" s="14"/>
      <c r="N420" s="14"/>
      <c r="O420" s="14"/>
      <c r="P420" s="14"/>
      <c r="Q420" s="14"/>
      <c r="R420" s="14"/>
      <c r="S420" s="14"/>
      <c r="T420" s="14"/>
      <c r="U420" s="14"/>
      <c r="V420" s="14"/>
      <c r="W420" s="14"/>
      <c r="X420" s="14"/>
      <c r="Y420" s="14"/>
      <c r="Z420" s="14"/>
      <c r="AA420" s="14"/>
      <c r="AB420" s="14"/>
      <c r="AC420" s="14"/>
      <c r="AD420" s="14"/>
      <c r="AE420" s="14"/>
      <c r="AF420" s="14"/>
      <c r="AG420" s="14"/>
      <c r="AH420" s="14"/>
      <c r="AI420" s="14"/>
      <c r="AJ420" s="14"/>
      <c r="AK420" s="14"/>
      <c r="AL420" s="14"/>
      <c r="AM420" s="14"/>
      <c r="AN420" s="14"/>
      <c r="AO420" s="14"/>
      <c r="AP420" s="14"/>
      <c r="AQ420" s="14"/>
      <c r="AR420" s="14"/>
      <c r="AS420" s="14"/>
      <c r="AT420" s="14"/>
      <c r="AU420" s="14"/>
      <c r="AV420" s="14"/>
      <c r="AW420" s="14"/>
      <c r="AX420" s="14"/>
      <c r="AY420" s="14"/>
      <c r="AZ420" s="14"/>
      <c r="BA420" s="14"/>
      <c r="BB420" s="14"/>
      <c r="BC420" s="14"/>
      <c r="BD420" s="14"/>
      <c r="BE420" s="14"/>
      <c r="BF420" s="14"/>
      <c r="BG420" s="14"/>
      <c r="BH420" s="14"/>
      <c r="BI420" s="14"/>
      <c r="BJ420" s="14"/>
      <c r="BK420" s="14"/>
      <c r="BL420" s="14"/>
      <c r="BM420" s="14"/>
      <c r="BN420" s="14"/>
      <c r="BO420" s="14"/>
      <c r="BP420" s="14"/>
      <c r="BQ420" s="14"/>
      <c r="BR420" s="14"/>
      <c r="BS420" s="14"/>
      <c r="BT420" s="14"/>
      <c r="BU420" s="14"/>
      <c r="BV420" s="14"/>
      <c r="BW420" s="14"/>
      <c r="BX420" s="14"/>
      <c r="BY420" s="14"/>
      <c r="BZ420" s="14"/>
      <c r="CA420" s="14"/>
      <c r="CB420" s="14"/>
      <c r="CC420" s="14"/>
      <c r="CD420" s="14"/>
    </row>
    <row r="421" spans="1:82" ht="15.75" customHeight="1">
      <c r="A421" s="10"/>
      <c r="B421" s="11"/>
      <c r="C421" s="11"/>
      <c r="D421" s="11"/>
      <c r="E421" s="12"/>
      <c r="F421" s="12"/>
      <c r="G421" s="12"/>
      <c r="H421" s="12"/>
      <c r="I421" s="12"/>
      <c r="J421" s="13"/>
      <c r="L421" s="14"/>
      <c r="M421" s="14"/>
      <c r="N421" s="14"/>
      <c r="O421" s="14"/>
      <c r="P421" s="14"/>
      <c r="Q421" s="14"/>
      <c r="R421" s="14"/>
      <c r="S421" s="14"/>
      <c r="T421" s="14"/>
      <c r="U421" s="14"/>
      <c r="V421" s="14"/>
      <c r="W421" s="14"/>
      <c r="X421" s="14"/>
      <c r="Y421" s="14"/>
      <c r="Z421" s="14"/>
      <c r="AA421" s="14"/>
      <c r="AB421" s="14"/>
      <c r="AC421" s="14"/>
      <c r="AD421" s="14"/>
      <c r="AE421" s="14"/>
      <c r="AF421" s="14"/>
      <c r="AG421" s="14"/>
      <c r="AH421" s="14"/>
      <c r="AI421" s="14"/>
      <c r="AJ421" s="14"/>
      <c r="AK421" s="14"/>
      <c r="AL421" s="14"/>
      <c r="AM421" s="14"/>
      <c r="AN421" s="14"/>
      <c r="AO421" s="14"/>
      <c r="AP421" s="14"/>
      <c r="AQ421" s="14"/>
      <c r="AR421" s="14"/>
      <c r="AS421" s="14"/>
      <c r="AT421" s="14"/>
      <c r="AU421" s="14"/>
      <c r="AV421" s="14"/>
      <c r="AW421" s="14"/>
      <c r="AX421" s="14"/>
      <c r="AY421" s="14"/>
      <c r="AZ421" s="14"/>
      <c r="BA421" s="14"/>
      <c r="BB421" s="14"/>
      <c r="BC421" s="14"/>
      <c r="BD421" s="14"/>
      <c r="BE421" s="14"/>
      <c r="BF421" s="14"/>
      <c r="BG421" s="14"/>
      <c r="BH421" s="14"/>
      <c r="BI421" s="14"/>
      <c r="BJ421" s="14"/>
      <c r="BK421" s="14"/>
      <c r="BL421" s="14"/>
      <c r="BM421" s="14"/>
      <c r="BN421" s="14"/>
      <c r="BO421" s="14"/>
      <c r="BP421" s="14"/>
      <c r="BQ421" s="14"/>
      <c r="BR421" s="14"/>
      <c r="BS421" s="14"/>
      <c r="BT421" s="14"/>
      <c r="BU421" s="14"/>
      <c r="BV421" s="14"/>
      <c r="BW421" s="14"/>
      <c r="BX421" s="14"/>
      <c r="BY421" s="14"/>
      <c r="BZ421" s="14"/>
      <c r="CA421" s="14"/>
      <c r="CB421" s="14"/>
      <c r="CC421" s="14"/>
      <c r="CD421" s="14"/>
    </row>
    <row r="422" spans="1:82" ht="15.75" customHeight="1">
      <c r="A422" s="10"/>
      <c r="B422" s="11"/>
      <c r="C422" s="11"/>
      <c r="D422" s="11"/>
      <c r="E422" s="12"/>
      <c r="F422" s="12"/>
      <c r="G422" s="12"/>
      <c r="H422" s="12"/>
      <c r="I422" s="12"/>
      <c r="J422" s="13"/>
      <c r="L422" s="14"/>
      <c r="M422" s="14"/>
      <c r="N422" s="14"/>
      <c r="O422" s="14"/>
      <c r="P422" s="14"/>
      <c r="Q422" s="14"/>
      <c r="R422" s="14"/>
      <c r="S422" s="14"/>
      <c r="T422" s="14"/>
      <c r="U422" s="14"/>
      <c r="V422" s="14"/>
      <c r="W422" s="14"/>
      <c r="X422" s="14"/>
      <c r="Y422" s="14"/>
      <c r="Z422" s="14"/>
      <c r="AA422" s="14"/>
      <c r="AB422" s="14"/>
      <c r="AC422" s="14"/>
      <c r="AD422" s="14"/>
      <c r="AE422" s="14"/>
      <c r="AF422" s="14"/>
      <c r="AG422" s="14"/>
      <c r="AH422" s="14"/>
      <c r="AI422" s="14"/>
      <c r="AJ422" s="14"/>
      <c r="AK422" s="14"/>
      <c r="AL422" s="14"/>
      <c r="AM422" s="14"/>
      <c r="AN422" s="14"/>
      <c r="AO422" s="14"/>
      <c r="AP422" s="14"/>
      <c r="AQ422" s="14"/>
      <c r="AR422" s="14"/>
      <c r="AS422" s="14"/>
      <c r="AT422" s="14"/>
      <c r="AU422" s="14"/>
      <c r="AV422" s="14"/>
      <c r="AW422" s="14"/>
      <c r="AX422" s="14"/>
      <c r="AY422" s="14"/>
      <c r="AZ422" s="14"/>
      <c r="BA422" s="14"/>
      <c r="BB422" s="14"/>
      <c r="BC422" s="14"/>
      <c r="BD422" s="14"/>
      <c r="BE422" s="14"/>
      <c r="BF422" s="14"/>
      <c r="BG422" s="14"/>
      <c r="BH422" s="14"/>
      <c r="BI422" s="14"/>
      <c r="BJ422" s="14"/>
      <c r="BK422" s="14"/>
      <c r="BL422" s="14"/>
      <c r="BM422" s="14"/>
      <c r="BN422" s="14"/>
      <c r="BO422" s="14"/>
      <c r="BP422" s="14"/>
      <c r="BQ422" s="14"/>
      <c r="BR422" s="14"/>
      <c r="BS422" s="14"/>
      <c r="BT422" s="14"/>
      <c r="BU422" s="14"/>
      <c r="BV422" s="14"/>
      <c r="BW422" s="14"/>
      <c r="BX422" s="14"/>
      <c r="BY422" s="14"/>
      <c r="BZ422" s="14"/>
      <c r="CA422" s="14"/>
      <c r="CB422" s="14"/>
      <c r="CC422" s="14"/>
      <c r="CD422" s="14"/>
    </row>
    <row r="423" spans="1:82" ht="15.75" customHeight="1">
      <c r="A423" s="10"/>
      <c r="B423" s="11"/>
      <c r="C423" s="11"/>
      <c r="D423" s="11"/>
      <c r="E423" s="12"/>
      <c r="F423" s="12"/>
      <c r="G423" s="12"/>
      <c r="H423" s="12"/>
      <c r="I423" s="12"/>
      <c r="J423" s="13"/>
      <c r="L423" s="14"/>
      <c r="M423" s="14"/>
      <c r="N423" s="14"/>
      <c r="O423" s="14"/>
      <c r="P423" s="14"/>
      <c r="Q423" s="14"/>
      <c r="R423" s="14"/>
      <c r="S423" s="14"/>
      <c r="T423" s="14"/>
      <c r="U423" s="14"/>
      <c r="V423" s="14"/>
      <c r="W423" s="14"/>
      <c r="X423" s="14"/>
      <c r="Y423" s="14"/>
      <c r="Z423" s="14"/>
      <c r="AA423" s="14"/>
      <c r="AB423" s="14"/>
      <c r="AC423" s="14"/>
      <c r="AD423" s="14"/>
      <c r="AE423" s="14"/>
      <c r="AF423" s="14"/>
      <c r="AG423" s="14"/>
      <c r="AH423" s="14"/>
      <c r="AI423" s="14"/>
      <c r="AJ423" s="14"/>
      <c r="AK423" s="14"/>
      <c r="AL423" s="14"/>
      <c r="AM423" s="14"/>
      <c r="AN423" s="14"/>
      <c r="AO423" s="14"/>
      <c r="AP423" s="14"/>
      <c r="AQ423" s="14"/>
      <c r="AR423" s="14"/>
      <c r="AS423" s="14"/>
      <c r="AT423" s="14"/>
      <c r="AU423" s="14"/>
      <c r="AV423" s="14"/>
      <c r="AW423" s="14"/>
      <c r="AX423" s="14"/>
      <c r="AY423" s="14"/>
      <c r="AZ423" s="14"/>
      <c r="BA423" s="14"/>
      <c r="BB423" s="14"/>
      <c r="BC423" s="14"/>
      <c r="BD423" s="14"/>
      <c r="BE423" s="14"/>
      <c r="BF423" s="14"/>
      <c r="BG423" s="14"/>
      <c r="BH423" s="14"/>
      <c r="BI423" s="14"/>
      <c r="BJ423" s="14"/>
      <c r="BK423" s="14"/>
      <c r="BL423" s="14"/>
      <c r="BM423" s="14"/>
      <c r="BN423" s="14"/>
      <c r="BO423" s="14"/>
      <c r="BP423" s="14"/>
      <c r="BQ423" s="14"/>
      <c r="BR423" s="14"/>
      <c r="BS423" s="14"/>
      <c r="BT423" s="14"/>
      <c r="BU423" s="14"/>
      <c r="BV423" s="14"/>
      <c r="BW423" s="14"/>
      <c r="BX423" s="14"/>
      <c r="BY423" s="14"/>
      <c r="BZ423" s="14"/>
      <c r="CA423" s="14"/>
      <c r="CB423" s="14"/>
      <c r="CC423" s="14"/>
      <c r="CD423" s="14"/>
    </row>
    <row r="424" spans="1:82" ht="15.75" customHeight="1">
      <c r="A424" s="10"/>
      <c r="B424" s="11"/>
      <c r="C424" s="11"/>
      <c r="D424" s="11"/>
      <c r="E424" s="12"/>
      <c r="F424" s="12"/>
      <c r="G424" s="12"/>
      <c r="H424" s="12"/>
      <c r="I424" s="12"/>
      <c r="J424" s="13"/>
      <c r="L424" s="14"/>
      <c r="M424" s="14"/>
      <c r="N424" s="14"/>
      <c r="O424" s="14"/>
      <c r="P424" s="14"/>
      <c r="Q424" s="14"/>
      <c r="R424" s="14"/>
      <c r="S424" s="14"/>
      <c r="T424" s="14"/>
      <c r="U424" s="14"/>
      <c r="V424" s="14"/>
      <c r="W424" s="14"/>
      <c r="X424" s="14"/>
      <c r="Y424" s="14"/>
      <c r="Z424" s="14"/>
      <c r="AA424" s="14"/>
      <c r="AB424" s="14"/>
      <c r="AC424" s="14"/>
      <c r="AD424" s="14"/>
      <c r="AE424" s="14"/>
      <c r="AF424" s="14"/>
      <c r="AG424" s="14"/>
      <c r="AH424" s="14"/>
      <c r="AI424" s="14"/>
      <c r="AJ424" s="14"/>
      <c r="AK424" s="14"/>
      <c r="AL424" s="14"/>
      <c r="AM424" s="14"/>
      <c r="AN424" s="14"/>
      <c r="AO424" s="14"/>
      <c r="AP424" s="14"/>
      <c r="AQ424" s="14"/>
      <c r="AR424" s="14"/>
      <c r="AS424" s="14"/>
      <c r="AT424" s="14"/>
      <c r="AU424" s="14"/>
      <c r="AV424" s="14"/>
      <c r="AW424" s="14"/>
      <c r="AX424" s="14"/>
      <c r="AY424" s="14"/>
      <c r="AZ424" s="14"/>
      <c r="BA424" s="14"/>
      <c r="BB424" s="14"/>
      <c r="BC424" s="14"/>
      <c r="BD424" s="14"/>
      <c r="BE424" s="14"/>
      <c r="BF424" s="14"/>
      <c r="BG424" s="14"/>
      <c r="BH424" s="14"/>
      <c r="BI424" s="14"/>
      <c r="BJ424" s="14"/>
      <c r="BK424" s="14"/>
      <c r="BL424" s="14"/>
      <c r="BM424" s="14"/>
      <c r="BN424" s="14"/>
      <c r="BO424" s="14"/>
      <c r="BP424" s="14"/>
      <c r="BQ424" s="14"/>
      <c r="BR424" s="14"/>
      <c r="BS424" s="14"/>
      <c r="BT424" s="14"/>
      <c r="BU424" s="14"/>
      <c r="BV424" s="14"/>
      <c r="BW424" s="14"/>
      <c r="BX424" s="14"/>
      <c r="BY424" s="14"/>
      <c r="BZ424" s="14"/>
      <c r="CA424" s="14"/>
      <c r="CB424" s="14"/>
      <c r="CC424" s="14"/>
      <c r="CD424" s="14"/>
    </row>
    <row r="425" spans="1:82" ht="15.75" customHeight="1">
      <c r="A425" s="10"/>
      <c r="B425" s="11"/>
      <c r="C425" s="11"/>
      <c r="D425" s="11"/>
      <c r="E425" s="12"/>
      <c r="F425" s="12"/>
      <c r="G425" s="12"/>
      <c r="H425" s="12"/>
      <c r="I425" s="12"/>
      <c r="J425" s="13"/>
      <c r="L425" s="14"/>
      <c r="M425" s="14"/>
      <c r="N425" s="14"/>
      <c r="O425" s="14"/>
      <c r="P425" s="14"/>
      <c r="Q425" s="14"/>
      <c r="R425" s="14"/>
      <c r="S425" s="14"/>
      <c r="T425" s="14"/>
      <c r="U425" s="14"/>
      <c r="V425" s="14"/>
      <c r="W425" s="14"/>
      <c r="X425" s="14"/>
      <c r="Y425" s="14"/>
      <c r="Z425" s="14"/>
      <c r="AA425" s="14"/>
      <c r="AB425" s="14"/>
      <c r="AC425" s="14"/>
      <c r="AD425" s="14"/>
      <c r="AE425" s="14"/>
      <c r="AF425" s="14"/>
      <c r="AG425" s="14"/>
      <c r="AH425" s="14"/>
      <c r="AI425" s="14"/>
      <c r="AJ425" s="14"/>
      <c r="AK425" s="14"/>
      <c r="AL425" s="14"/>
      <c r="AM425" s="14"/>
      <c r="AN425" s="14"/>
      <c r="AO425" s="14"/>
      <c r="AP425" s="14"/>
      <c r="AQ425" s="14"/>
      <c r="AR425" s="14"/>
      <c r="AS425" s="14"/>
      <c r="AT425" s="14"/>
      <c r="AU425" s="14"/>
      <c r="AV425" s="14"/>
      <c r="AW425" s="14"/>
      <c r="AX425" s="14"/>
      <c r="AY425" s="14"/>
      <c r="AZ425" s="14"/>
      <c r="BA425" s="14"/>
      <c r="BB425" s="14"/>
      <c r="BC425" s="14"/>
      <c r="BD425" s="14"/>
      <c r="BE425" s="14"/>
      <c r="BF425" s="14"/>
      <c r="BG425" s="14"/>
      <c r="BH425" s="14"/>
      <c r="BI425" s="14"/>
      <c r="BJ425" s="14"/>
      <c r="BK425" s="14"/>
      <c r="BL425" s="14"/>
      <c r="BM425" s="14"/>
      <c r="BN425" s="14"/>
      <c r="BO425" s="14"/>
      <c r="BP425" s="14"/>
      <c r="BQ425" s="14"/>
      <c r="BR425" s="14"/>
      <c r="BS425" s="14"/>
      <c r="BT425" s="14"/>
      <c r="BU425" s="14"/>
      <c r="BV425" s="14"/>
      <c r="BW425" s="14"/>
      <c r="BX425" s="14"/>
      <c r="BY425" s="14"/>
      <c r="BZ425" s="14"/>
      <c r="CA425" s="14"/>
      <c r="CB425" s="14"/>
      <c r="CC425" s="14"/>
      <c r="CD425" s="14"/>
    </row>
    <row r="426" spans="1:82" ht="15.75" customHeight="1">
      <c r="A426" s="10"/>
      <c r="B426" s="11"/>
      <c r="C426" s="11"/>
      <c r="D426" s="11"/>
      <c r="E426" s="12"/>
      <c r="F426" s="12"/>
      <c r="G426" s="12"/>
      <c r="H426" s="12"/>
      <c r="I426" s="12"/>
      <c r="J426" s="13"/>
      <c r="L426" s="14"/>
      <c r="M426" s="14"/>
      <c r="N426" s="14"/>
      <c r="O426" s="14"/>
      <c r="P426" s="14"/>
      <c r="Q426" s="14"/>
      <c r="R426" s="14"/>
      <c r="S426" s="14"/>
      <c r="T426" s="14"/>
      <c r="U426" s="14"/>
      <c r="V426" s="14"/>
      <c r="W426" s="14"/>
      <c r="X426" s="14"/>
      <c r="Y426" s="14"/>
      <c r="Z426" s="14"/>
      <c r="AA426" s="14"/>
      <c r="AB426" s="14"/>
      <c r="AC426" s="14"/>
      <c r="AD426" s="14"/>
      <c r="AE426" s="14"/>
      <c r="AF426" s="14"/>
      <c r="AG426" s="14"/>
      <c r="AH426" s="14"/>
      <c r="AI426" s="14"/>
      <c r="AJ426" s="14"/>
      <c r="AK426" s="14"/>
      <c r="AL426" s="14"/>
      <c r="AM426" s="14"/>
      <c r="AN426" s="14"/>
      <c r="AO426" s="14"/>
      <c r="AP426" s="14"/>
      <c r="AQ426" s="14"/>
      <c r="AR426" s="14"/>
      <c r="AS426" s="14"/>
      <c r="AT426" s="14"/>
      <c r="AU426" s="14"/>
      <c r="AV426" s="14"/>
      <c r="AW426" s="14"/>
      <c r="AX426" s="14"/>
      <c r="AY426" s="14"/>
      <c r="AZ426" s="14"/>
      <c r="BA426" s="14"/>
      <c r="BB426" s="14"/>
      <c r="BC426" s="14"/>
      <c r="BD426" s="14"/>
      <c r="BE426" s="14"/>
      <c r="BF426" s="14"/>
      <c r="BG426" s="14"/>
      <c r="BH426" s="14"/>
      <c r="BI426" s="14"/>
      <c r="BJ426" s="14"/>
      <c r="BK426" s="14"/>
      <c r="BL426" s="14"/>
      <c r="BM426" s="14"/>
      <c r="BN426" s="14"/>
      <c r="BO426" s="14"/>
      <c r="BP426" s="14"/>
      <c r="BQ426" s="14"/>
      <c r="BR426" s="14"/>
      <c r="BS426" s="14"/>
      <c r="BT426" s="14"/>
      <c r="BU426" s="14"/>
      <c r="BV426" s="14"/>
      <c r="BW426" s="14"/>
      <c r="BX426" s="14"/>
      <c r="BY426" s="14"/>
      <c r="BZ426" s="14"/>
      <c r="CA426" s="14"/>
      <c r="CB426" s="14"/>
      <c r="CC426" s="14"/>
      <c r="CD426" s="14"/>
    </row>
    <row r="427" spans="1:82" ht="15.75" customHeight="1">
      <c r="A427" s="10"/>
      <c r="B427" s="11"/>
      <c r="C427" s="11"/>
      <c r="D427" s="11"/>
      <c r="E427" s="12"/>
      <c r="F427" s="12"/>
      <c r="G427" s="12"/>
      <c r="H427" s="12"/>
      <c r="I427" s="12"/>
      <c r="J427" s="13"/>
      <c r="L427" s="14"/>
      <c r="M427" s="14"/>
      <c r="N427" s="14"/>
      <c r="O427" s="14"/>
      <c r="P427" s="14"/>
      <c r="Q427" s="14"/>
      <c r="R427" s="14"/>
      <c r="S427" s="14"/>
      <c r="T427" s="14"/>
      <c r="U427" s="14"/>
      <c r="V427" s="14"/>
      <c r="W427" s="14"/>
      <c r="X427" s="14"/>
      <c r="Y427" s="14"/>
      <c r="Z427" s="14"/>
      <c r="AA427" s="14"/>
      <c r="AB427" s="14"/>
      <c r="AC427" s="14"/>
      <c r="AD427" s="14"/>
      <c r="AE427" s="14"/>
      <c r="AF427" s="14"/>
      <c r="AG427" s="14"/>
      <c r="AH427" s="14"/>
      <c r="AI427" s="14"/>
      <c r="AJ427" s="14"/>
      <c r="AK427" s="14"/>
      <c r="AL427" s="14"/>
      <c r="AM427" s="14"/>
      <c r="AN427" s="14"/>
      <c r="AO427" s="14"/>
      <c r="AP427" s="14"/>
      <c r="AQ427" s="14"/>
      <c r="AR427" s="14"/>
      <c r="AS427" s="14"/>
      <c r="AT427" s="14"/>
      <c r="AU427" s="14"/>
      <c r="AV427" s="14"/>
      <c r="AW427" s="14"/>
      <c r="AX427" s="14"/>
      <c r="AY427" s="14"/>
      <c r="AZ427" s="14"/>
      <c r="BA427" s="14"/>
      <c r="BB427" s="14"/>
      <c r="BC427" s="14"/>
      <c r="BD427" s="14"/>
      <c r="BE427" s="14"/>
      <c r="BF427" s="14"/>
      <c r="BG427" s="14"/>
      <c r="BH427" s="14"/>
      <c r="BI427" s="14"/>
      <c r="BJ427" s="14"/>
      <c r="BK427" s="14"/>
      <c r="BL427" s="14"/>
      <c r="BM427" s="14"/>
      <c r="BN427" s="14"/>
      <c r="BO427" s="14"/>
      <c r="BP427" s="14"/>
      <c r="BQ427" s="14"/>
      <c r="BR427" s="14"/>
      <c r="BS427" s="14"/>
      <c r="BT427" s="14"/>
      <c r="BU427" s="14"/>
      <c r="BV427" s="14"/>
      <c r="BW427" s="14"/>
      <c r="BX427" s="14"/>
      <c r="BY427" s="14"/>
      <c r="BZ427" s="14"/>
      <c r="CA427" s="14"/>
      <c r="CB427" s="14"/>
      <c r="CC427" s="14"/>
      <c r="CD427" s="14"/>
    </row>
    <row r="428" spans="1:82" ht="15.75" customHeight="1">
      <c r="A428" s="10"/>
      <c r="B428" s="11"/>
      <c r="C428" s="11"/>
      <c r="D428" s="11"/>
      <c r="E428" s="12"/>
      <c r="F428" s="12"/>
      <c r="G428" s="12"/>
      <c r="H428" s="12"/>
      <c r="I428" s="12"/>
      <c r="J428" s="13"/>
      <c r="L428" s="14"/>
      <c r="M428" s="14"/>
      <c r="N428" s="14"/>
      <c r="O428" s="14"/>
      <c r="P428" s="14"/>
      <c r="Q428" s="14"/>
      <c r="R428" s="14"/>
      <c r="S428" s="14"/>
      <c r="T428" s="14"/>
      <c r="U428" s="14"/>
      <c r="V428" s="14"/>
      <c r="W428" s="14"/>
      <c r="X428" s="14"/>
      <c r="Y428" s="14"/>
      <c r="Z428" s="14"/>
      <c r="AA428" s="14"/>
      <c r="AB428" s="14"/>
      <c r="AC428" s="14"/>
      <c r="AD428" s="14"/>
      <c r="AE428" s="14"/>
      <c r="AF428" s="14"/>
      <c r="AG428" s="14"/>
      <c r="AH428" s="14"/>
      <c r="AI428" s="14"/>
      <c r="AJ428" s="14"/>
      <c r="AK428" s="14"/>
      <c r="AL428" s="14"/>
      <c r="AM428" s="14"/>
      <c r="AN428" s="14"/>
      <c r="AO428" s="14"/>
      <c r="AP428" s="14"/>
      <c r="AQ428" s="14"/>
      <c r="AR428" s="14"/>
      <c r="AS428" s="14"/>
      <c r="AT428" s="14"/>
      <c r="AU428" s="14"/>
      <c r="AV428" s="14"/>
      <c r="AW428" s="14"/>
      <c r="AX428" s="14"/>
      <c r="AY428" s="14"/>
      <c r="AZ428" s="14"/>
      <c r="BA428" s="14"/>
      <c r="BB428" s="14"/>
      <c r="BC428" s="14"/>
      <c r="BD428" s="14"/>
      <c r="BE428" s="14"/>
      <c r="BF428" s="14"/>
      <c r="BG428" s="14"/>
      <c r="BH428" s="14"/>
      <c r="BI428" s="14"/>
      <c r="BJ428" s="14"/>
      <c r="BK428" s="14"/>
      <c r="BL428" s="14"/>
      <c r="BM428" s="14"/>
      <c r="BN428" s="14"/>
      <c r="BO428" s="14"/>
      <c r="BP428" s="14"/>
      <c r="BQ428" s="14"/>
      <c r="BR428" s="14"/>
      <c r="BS428" s="14"/>
      <c r="BT428" s="14"/>
      <c r="BU428" s="14"/>
      <c r="BV428" s="14"/>
      <c r="BW428" s="14"/>
      <c r="BX428" s="14"/>
      <c r="BY428" s="14"/>
      <c r="BZ428" s="14"/>
      <c r="CA428" s="14"/>
      <c r="CB428" s="14"/>
      <c r="CC428" s="14"/>
      <c r="CD428" s="14"/>
    </row>
    <row r="429" spans="1:82" ht="15.75" customHeight="1">
      <c r="A429" s="10"/>
      <c r="B429" s="11"/>
      <c r="C429" s="11"/>
      <c r="D429" s="11"/>
      <c r="E429" s="12"/>
      <c r="F429" s="12"/>
      <c r="G429" s="12"/>
      <c r="H429" s="12"/>
      <c r="I429" s="12"/>
      <c r="J429" s="13"/>
      <c r="L429" s="14"/>
      <c r="M429" s="14"/>
      <c r="N429" s="14"/>
      <c r="O429" s="14"/>
      <c r="P429" s="14"/>
      <c r="Q429" s="14"/>
      <c r="R429" s="14"/>
      <c r="S429" s="14"/>
      <c r="T429" s="14"/>
      <c r="U429" s="14"/>
      <c r="V429" s="14"/>
      <c r="W429" s="14"/>
      <c r="X429" s="14"/>
      <c r="Y429" s="14"/>
      <c r="Z429" s="14"/>
      <c r="AA429" s="14"/>
      <c r="AB429" s="14"/>
      <c r="AC429" s="14"/>
      <c r="AD429" s="14"/>
      <c r="AE429" s="14"/>
      <c r="AF429" s="14"/>
      <c r="AG429" s="14"/>
      <c r="AH429" s="14"/>
      <c r="AI429" s="14"/>
      <c r="AJ429" s="14"/>
      <c r="AK429" s="14"/>
      <c r="AL429" s="14"/>
      <c r="AM429" s="14"/>
      <c r="AN429" s="14"/>
      <c r="AO429" s="14"/>
      <c r="AP429" s="14"/>
      <c r="AQ429" s="14"/>
      <c r="AR429" s="14"/>
      <c r="AS429" s="14"/>
      <c r="AT429" s="14"/>
      <c r="AU429" s="14"/>
      <c r="AV429" s="14"/>
      <c r="AW429" s="14"/>
      <c r="AX429" s="14"/>
      <c r="AY429" s="14"/>
      <c r="AZ429" s="14"/>
      <c r="BA429" s="14"/>
      <c r="BB429" s="14"/>
      <c r="BC429" s="14"/>
      <c r="BD429" s="14"/>
      <c r="BE429" s="14"/>
      <c r="BF429" s="14"/>
      <c r="BG429" s="14"/>
      <c r="BH429" s="14"/>
      <c r="BI429" s="14"/>
      <c r="BJ429" s="14"/>
      <c r="BK429" s="14"/>
      <c r="BL429" s="14"/>
      <c r="BM429" s="14"/>
      <c r="BN429" s="14"/>
      <c r="BO429" s="14"/>
      <c r="BP429" s="14"/>
      <c r="BQ429" s="14"/>
      <c r="BR429" s="14"/>
      <c r="BS429" s="14"/>
      <c r="BT429" s="14"/>
      <c r="BU429" s="14"/>
      <c r="BV429" s="14"/>
      <c r="BW429" s="14"/>
      <c r="BX429" s="14"/>
      <c r="BY429" s="14"/>
      <c r="BZ429" s="14"/>
      <c r="CA429" s="14"/>
      <c r="CB429" s="14"/>
      <c r="CC429" s="14"/>
      <c r="CD429" s="14"/>
    </row>
    <row r="430" spans="1:82" ht="15.75" customHeight="1">
      <c r="A430" s="10"/>
      <c r="B430" s="11"/>
      <c r="C430" s="11"/>
      <c r="D430" s="11"/>
      <c r="E430" s="12"/>
      <c r="F430" s="12"/>
      <c r="G430" s="12"/>
      <c r="H430" s="12"/>
      <c r="I430" s="12"/>
      <c r="J430" s="13"/>
      <c r="L430" s="14"/>
      <c r="M430" s="14"/>
      <c r="N430" s="14"/>
      <c r="O430" s="14"/>
      <c r="P430" s="14"/>
      <c r="Q430" s="14"/>
      <c r="R430" s="14"/>
      <c r="S430" s="14"/>
      <c r="T430" s="14"/>
      <c r="U430" s="14"/>
      <c r="V430" s="14"/>
      <c r="W430" s="14"/>
      <c r="X430" s="14"/>
      <c r="Y430" s="14"/>
      <c r="Z430" s="14"/>
      <c r="AA430" s="14"/>
      <c r="AB430" s="14"/>
      <c r="AC430" s="14"/>
      <c r="AD430" s="14"/>
      <c r="AE430" s="14"/>
      <c r="AF430" s="14"/>
      <c r="AG430" s="14"/>
      <c r="AH430" s="14"/>
      <c r="AI430" s="14"/>
      <c r="AJ430" s="14"/>
      <c r="AK430" s="14"/>
      <c r="AL430" s="14"/>
      <c r="AM430" s="14"/>
      <c r="AN430" s="14"/>
      <c r="AO430" s="14"/>
      <c r="AP430" s="14"/>
      <c r="AQ430" s="14"/>
      <c r="AR430" s="14"/>
      <c r="AS430" s="14"/>
      <c r="AT430" s="14"/>
      <c r="AU430" s="14"/>
      <c r="AV430" s="14"/>
      <c r="AW430" s="14"/>
      <c r="AX430" s="14"/>
      <c r="AY430" s="14"/>
      <c r="AZ430" s="14"/>
      <c r="BA430" s="14"/>
      <c r="BB430" s="14"/>
      <c r="BC430" s="14"/>
      <c r="BD430" s="14"/>
      <c r="BE430" s="14"/>
      <c r="BF430" s="14"/>
      <c r="BG430" s="14"/>
      <c r="BH430" s="14"/>
      <c r="BI430" s="14"/>
      <c r="BJ430" s="14"/>
      <c r="BK430" s="14"/>
      <c r="BL430" s="14"/>
      <c r="BM430" s="14"/>
      <c r="BN430" s="14"/>
      <c r="BO430" s="14"/>
      <c r="BP430" s="14"/>
      <c r="BQ430" s="14"/>
      <c r="BR430" s="14"/>
      <c r="BS430" s="14"/>
      <c r="BT430" s="14"/>
      <c r="BU430" s="14"/>
      <c r="BV430" s="14"/>
      <c r="BW430" s="14"/>
      <c r="BX430" s="14"/>
      <c r="BY430" s="14"/>
      <c r="BZ430" s="14"/>
      <c r="CA430" s="14"/>
      <c r="CB430" s="14"/>
      <c r="CC430" s="14"/>
      <c r="CD430" s="14"/>
    </row>
    <row r="431" spans="1:82" ht="15.75" customHeight="1">
      <c r="A431" s="10"/>
      <c r="B431" s="11"/>
      <c r="C431" s="11"/>
      <c r="D431" s="11"/>
      <c r="E431" s="12"/>
      <c r="F431" s="12"/>
      <c r="G431" s="12"/>
      <c r="H431" s="12"/>
      <c r="I431" s="12"/>
      <c r="J431" s="13"/>
      <c r="L431" s="14"/>
      <c r="M431" s="14"/>
      <c r="N431" s="14"/>
      <c r="O431" s="14"/>
      <c r="P431" s="14"/>
      <c r="Q431" s="14"/>
      <c r="R431" s="14"/>
      <c r="S431" s="14"/>
      <c r="T431" s="14"/>
      <c r="U431" s="14"/>
      <c r="V431" s="14"/>
      <c r="W431" s="14"/>
      <c r="X431" s="14"/>
      <c r="Y431" s="14"/>
      <c r="Z431" s="14"/>
      <c r="AA431" s="14"/>
      <c r="AB431" s="14"/>
      <c r="AC431" s="14"/>
      <c r="AD431" s="14"/>
      <c r="AE431" s="14"/>
      <c r="AF431" s="14"/>
      <c r="AG431" s="14"/>
      <c r="AH431" s="14"/>
      <c r="AI431" s="14"/>
      <c r="AJ431" s="14"/>
      <c r="AK431" s="14"/>
      <c r="AL431" s="14"/>
      <c r="AM431" s="14"/>
      <c r="AN431" s="14"/>
      <c r="AO431" s="14"/>
      <c r="AP431" s="14"/>
      <c r="AQ431" s="14"/>
      <c r="AR431" s="14"/>
      <c r="AS431" s="14"/>
      <c r="AT431" s="14"/>
      <c r="AU431" s="14"/>
      <c r="AV431" s="14"/>
      <c r="AW431" s="14"/>
      <c r="AX431" s="14"/>
      <c r="AY431" s="14"/>
      <c r="AZ431" s="14"/>
      <c r="BA431" s="14"/>
      <c r="BB431" s="14"/>
      <c r="BC431" s="14"/>
      <c r="BD431" s="14"/>
      <c r="BE431" s="14"/>
      <c r="BF431" s="14"/>
      <c r="BG431" s="14"/>
      <c r="BH431" s="14"/>
      <c r="BI431" s="14"/>
      <c r="BJ431" s="14"/>
      <c r="BK431" s="14"/>
      <c r="BL431" s="14"/>
      <c r="BM431" s="14"/>
      <c r="BN431" s="14"/>
      <c r="BO431" s="14"/>
      <c r="BP431" s="14"/>
      <c r="BQ431" s="14"/>
      <c r="BR431" s="14"/>
      <c r="BS431" s="14"/>
      <c r="BT431" s="14"/>
      <c r="BU431" s="14"/>
      <c r="BV431" s="14"/>
      <c r="BW431" s="14"/>
      <c r="BX431" s="14"/>
      <c r="BY431" s="14"/>
      <c r="BZ431" s="14"/>
      <c r="CA431" s="14"/>
      <c r="CB431" s="14"/>
      <c r="CC431" s="14"/>
      <c r="CD431" s="14"/>
    </row>
    <row r="432" spans="1:82" ht="15.75" customHeight="1">
      <c r="A432" s="10"/>
      <c r="B432" s="11"/>
      <c r="C432" s="11"/>
      <c r="D432" s="11"/>
      <c r="E432" s="12"/>
      <c r="F432" s="12"/>
      <c r="G432" s="12"/>
      <c r="H432" s="12"/>
      <c r="I432" s="12"/>
      <c r="J432" s="13"/>
      <c r="L432" s="14"/>
      <c r="M432" s="14"/>
      <c r="N432" s="14"/>
      <c r="O432" s="14"/>
      <c r="P432" s="14"/>
      <c r="Q432" s="14"/>
      <c r="R432" s="14"/>
      <c r="S432" s="14"/>
      <c r="T432" s="14"/>
      <c r="U432" s="14"/>
      <c r="V432" s="14"/>
      <c r="W432" s="14"/>
      <c r="X432" s="14"/>
      <c r="Y432" s="14"/>
      <c r="Z432" s="14"/>
      <c r="AA432" s="14"/>
      <c r="AB432" s="14"/>
      <c r="AC432" s="14"/>
      <c r="AD432" s="14"/>
      <c r="AE432" s="14"/>
      <c r="AF432" s="14"/>
      <c r="AG432" s="14"/>
      <c r="AH432" s="14"/>
      <c r="AI432" s="14"/>
      <c r="AJ432" s="14"/>
      <c r="AK432" s="14"/>
      <c r="AL432" s="14"/>
      <c r="AM432" s="14"/>
      <c r="AN432" s="14"/>
      <c r="AO432" s="14"/>
      <c r="AP432" s="14"/>
      <c r="AQ432" s="14"/>
      <c r="AR432" s="14"/>
      <c r="AS432" s="14"/>
      <c r="AT432" s="14"/>
      <c r="AU432" s="14"/>
      <c r="AV432" s="14"/>
      <c r="AW432" s="14"/>
      <c r="AX432" s="14"/>
      <c r="AY432" s="14"/>
      <c r="AZ432" s="14"/>
      <c r="BA432" s="14"/>
      <c r="BB432" s="14"/>
      <c r="BC432" s="14"/>
      <c r="BD432" s="14"/>
      <c r="BE432" s="14"/>
      <c r="BF432" s="14"/>
      <c r="BG432" s="14"/>
      <c r="BH432" s="14"/>
      <c r="BI432" s="14"/>
      <c r="BJ432" s="14"/>
      <c r="BK432" s="14"/>
      <c r="BL432" s="14"/>
      <c r="BM432" s="14"/>
      <c r="BN432" s="14"/>
      <c r="BO432" s="14"/>
      <c r="BP432" s="14"/>
      <c r="BQ432" s="14"/>
      <c r="BR432" s="14"/>
      <c r="BS432" s="14"/>
      <c r="BT432" s="14"/>
      <c r="BU432" s="14"/>
      <c r="BV432" s="14"/>
      <c r="BW432" s="14"/>
      <c r="BX432" s="14"/>
      <c r="BY432" s="14"/>
      <c r="BZ432" s="14"/>
      <c r="CA432" s="14"/>
      <c r="CB432" s="14"/>
      <c r="CC432" s="14"/>
      <c r="CD432" s="14"/>
    </row>
    <row r="433" spans="1:82" ht="15.75" customHeight="1">
      <c r="A433" s="10"/>
      <c r="B433" s="11"/>
      <c r="C433" s="11"/>
      <c r="D433" s="11"/>
      <c r="E433" s="12"/>
      <c r="F433" s="12"/>
      <c r="G433" s="12"/>
      <c r="H433" s="12"/>
      <c r="I433" s="12"/>
      <c r="J433" s="13"/>
      <c r="L433" s="14"/>
      <c r="M433" s="14"/>
      <c r="N433" s="14"/>
      <c r="O433" s="14"/>
      <c r="P433" s="14"/>
      <c r="Q433" s="14"/>
      <c r="R433" s="14"/>
      <c r="S433" s="14"/>
      <c r="T433" s="14"/>
      <c r="U433" s="14"/>
      <c r="V433" s="14"/>
      <c r="W433" s="14"/>
      <c r="X433" s="14"/>
      <c r="Y433" s="14"/>
      <c r="Z433" s="14"/>
      <c r="AA433" s="14"/>
      <c r="AB433" s="14"/>
      <c r="AC433" s="14"/>
      <c r="AD433" s="14"/>
      <c r="AE433" s="14"/>
      <c r="AF433" s="14"/>
      <c r="AG433" s="14"/>
      <c r="AH433" s="14"/>
      <c r="AI433" s="14"/>
      <c r="AJ433" s="14"/>
      <c r="AK433" s="14"/>
      <c r="AL433" s="14"/>
      <c r="AM433" s="14"/>
      <c r="AN433" s="14"/>
      <c r="AO433" s="14"/>
      <c r="AP433" s="14"/>
      <c r="AQ433" s="14"/>
      <c r="AR433" s="14"/>
      <c r="AS433" s="14"/>
      <c r="AT433" s="14"/>
      <c r="AU433" s="14"/>
      <c r="AV433" s="14"/>
      <c r="AW433" s="14"/>
      <c r="AX433" s="14"/>
      <c r="AY433" s="14"/>
      <c r="AZ433" s="14"/>
      <c r="BA433" s="14"/>
      <c r="BB433" s="14"/>
      <c r="BC433" s="14"/>
      <c r="BD433" s="14"/>
      <c r="BE433" s="14"/>
      <c r="BF433" s="14"/>
      <c r="BG433" s="14"/>
      <c r="BH433" s="14"/>
      <c r="BI433" s="14"/>
      <c r="BJ433" s="14"/>
      <c r="BK433" s="14"/>
      <c r="BL433" s="14"/>
      <c r="BM433" s="14"/>
      <c r="BN433" s="14"/>
      <c r="BO433" s="14"/>
      <c r="BP433" s="14"/>
      <c r="BQ433" s="14"/>
      <c r="BR433" s="14"/>
      <c r="BS433" s="14"/>
      <c r="BT433" s="14"/>
      <c r="BU433" s="14"/>
      <c r="BV433" s="14"/>
      <c r="BW433" s="14"/>
      <c r="BX433" s="14"/>
      <c r="BY433" s="14"/>
      <c r="BZ433" s="14"/>
      <c r="CA433" s="14"/>
      <c r="CB433" s="14"/>
      <c r="CC433" s="14"/>
      <c r="CD433" s="14"/>
    </row>
    <row r="434" spans="1:82" ht="15.75" customHeight="1">
      <c r="A434" s="10"/>
      <c r="B434" s="11"/>
      <c r="C434" s="11"/>
      <c r="D434" s="11"/>
      <c r="E434" s="12"/>
      <c r="F434" s="12"/>
      <c r="G434" s="12"/>
      <c r="H434" s="12"/>
      <c r="I434" s="12"/>
      <c r="J434" s="13"/>
      <c r="L434" s="14"/>
      <c r="M434" s="14"/>
      <c r="N434" s="14"/>
      <c r="O434" s="14"/>
      <c r="P434" s="14"/>
      <c r="Q434" s="14"/>
      <c r="R434" s="14"/>
      <c r="S434" s="14"/>
      <c r="T434" s="14"/>
      <c r="U434" s="14"/>
      <c r="V434" s="14"/>
      <c r="W434" s="14"/>
      <c r="X434" s="14"/>
      <c r="Y434" s="14"/>
      <c r="Z434" s="14"/>
      <c r="AA434" s="14"/>
      <c r="AB434" s="14"/>
      <c r="AC434" s="14"/>
      <c r="AD434" s="14"/>
      <c r="AE434" s="14"/>
      <c r="AF434" s="14"/>
      <c r="AG434" s="14"/>
      <c r="AH434" s="14"/>
      <c r="AI434" s="14"/>
      <c r="AJ434" s="14"/>
      <c r="AK434" s="14"/>
      <c r="AL434" s="14"/>
      <c r="AM434" s="14"/>
      <c r="AN434" s="14"/>
      <c r="AO434" s="14"/>
      <c r="AP434" s="14"/>
      <c r="AQ434" s="14"/>
      <c r="AR434" s="14"/>
      <c r="AS434" s="14"/>
      <c r="AT434" s="14"/>
      <c r="AU434" s="14"/>
      <c r="AV434" s="14"/>
      <c r="AW434" s="14"/>
      <c r="AX434" s="14"/>
      <c r="AY434" s="14"/>
      <c r="AZ434" s="14"/>
      <c r="BA434" s="14"/>
      <c r="BB434" s="14"/>
      <c r="BC434" s="14"/>
      <c r="BD434" s="14"/>
      <c r="BE434" s="14"/>
      <c r="BF434" s="14"/>
      <c r="BG434" s="14"/>
      <c r="BH434" s="14"/>
      <c r="BI434" s="14"/>
      <c r="BJ434" s="14"/>
      <c r="BK434" s="14"/>
      <c r="BL434" s="14"/>
      <c r="BM434" s="14"/>
      <c r="BN434" s="14"/>
      <c r="BO434" s="14"/>
      <c r="BP434" s="14"/>
      <c r="BQ434" s="14"/>
      <c r="BR434" s="14"/>
      <c r="BS434" s="14"/>
      <c r="BT434" s="14"/>
      <c r="BU434" s="14"/>
      <c r="BV434" s="14"/>
      <c r="BW434" s="14"/>
      <c r="BX434" s="14"/>
      <c r="BY434" s="14"/>
      <c r="BZ434" s="14"/>
      <c r="CA434" s="14"/>
      <c r="CB434" s="14"/>
      <c r="CC434" s="14"/>
      <c r="CD434" s="14"/>
    </row>
    <row r="435" spans="1:82" ht="15.75" customHeight="1" thickBot="1">
      <c r="A435" s="10"/>
      <c r="B435" s="11"/>
      <c r="C435" s="11"/>
      <c r="D435" s="11"/>
      <c r="E435" s="12"/>
      <c r="F435" s="12"/>
      <c r="G435" s="12"/>
      <c r="H435" s="12"/>
      <c r="I435" s="12"/>
      <c r="J435" s="13"/>
      <c r="L435" s="14"/>
      <c r="M435" s="14"/>
      <c r="N435" s="14"/>
      <c r="O435" s="14"/>
      <c r="P435" s="14"/>
      <c r="Q435" s="14"/>
      <c r="R435" s="14"/>
      <c r="S435" s="14"/>
      <c r="T435" s="14"/>
      <c r="U435" s="14"/>
      <c r="V435" s="14"/>
      <c r="W435" s="14"/>
      <c r="X435" s="14"/>
      <c r="Y435" s="14"/>
      <c r="Z435" s="14"/>
      <c r="AA435" s="14"/>
      <c r="AB435" s="14"/>
      <c r="AC435" s="14"/>
      <c r="AD435" s="14"/>
      <c r="AE435" s="14"/>
      <c r="AF435" s="14"/>
      <c r="AG435" s="14"/>
      <c r="AH435" s="14"/>
      <c r="AI435" s="14"/>
      <c r="AJ435" s="14"/>
      <c r="AK435" s="14"/>
      <c r="AL435" s="14"/>
      <c r="AM435" s="14"/>
      <c r="AN435" s="14"/>
      <c r="AO435" s="14"/>
      <c r="AP435" s="14"/>
      <c r="AQ435" s="14"/>
      <c r="AR435" s="14"/>
      <c r="AS435" s="14"/>
      <c r="AT435" s="14"/>
      <c r="AU435" s="14"/>
      <c r="AV435" s="14"/>
      <c r="AW435" s="14"/>
      <c r="AX435" s="14"/>
      <c r="AY435" s="14"/>
      <c r="AZ435" s="14"/>
      <c r="BA435" s="14"/>
      <c r="BB435" s="14"/>
      <c r="BC435" s="14"/>
      <c r="BD435" s="14"/>
      <c r="BE435" s="14"/>
      <c r="BF435" s="14"/>
      <c r="BG435" s="14"/>
      <c r="BH435" s="14"/>
      <c r="BI435" s="14"/>
      <c r="BJ435" s="14"/>
      <c r="BK435" s="14"/>
      <c r="BL435" s="14"/>
      <c r="BM435" s="14"/>
      <c r="BN435" s="14"/>
      <c r="BO435" s="14"/>
      <c r="BP435" s="14"/>
      <c r="BQ435" s="14"/>
      <c r="BR435" s="14"/>
      <c r="BS435" s="14"/>
      <c r="BT435" s="14"/>
      <c r="BU435" s="14"/>
      <c r="BV435" s="14"/>
      <c r="BW435" s="14"/>
      <c r="BX435" s="14"/>
      <c r="BY435" s="14"/>
      <c r="BZ435" s="14"/>
      <c r="CA435" s="14"/>
      <c r="CB435" s="14"/>
      <c r="CC435" s="14"/>
      <c r="CD435" s="14"/>
    </row>
    <row r="436" spans="1:82" ht="15.75" customHeight="1" thickBot="1">
      <c r="A436" s="10"/>
      <c r="B436" s="11" t="s">
        <v>12</v>
      </c>
      <c r="C436" s="11"/>
      <c r="D436" s="11"/>
      <c r="E436" s="12"/>
      <c r="F436" s="12"/>
      <c r="G436" s="12"/>
      <c r="H436" s="12"/>
      <c r="I436" s="12"/>
      <c r="J436" s="13"/>
      <c r="K436" s="18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  <c r="AS436" s="26"/>
      <c r="AT436" s="26"/>
      <c r="AU436" s="26"/>
      <c r="AV436" s="26"/>
      <c r="AW436" s="26"/>
      <c r="AX436" s="26"/>
      <c r="AY436" s="26"/>
      <c r="AZ436" s="26"/>
      <c r="BA436" s="26"/>
      <c r="BB436" s="26"/>
      <c r="BC436" s="26"/>
      <c r="BD436" s="26"/>
      <c r="BE436" s="26"/>
      <c r="BF436" s="26"/>
      <c r="BG436" s="26"/>
      <c r="BH436" s="26"/>
      <c r="BI436" s="26"/>
      <c r="BJ436" s="26"/>
      <c r="BK436" s="26"/>
      <c r="BL436" s="26"/>
      <c r="BM436" s="26"/>
      <c r="BN436" s="26"/>
      <c r="BO436" s="26"/>
      <c r="BP436" s="26"/>
      <c r="BQ436" s="26"/>
      <c r="BR436" s="26"/>
      <c r="BS436" s="26"/>
      <c r="BT436" s="26"/>
      <c r="BU436" s="26"/>
      <c r="BV436" s="26"/>
      <c r="BW436" s="26"/>
      <c r="BX436" s="26"/>
      <c r="BY436" s="26"/>
      <c r="BZ436" s="26"/>
      <c r="CA436" s="26"/>
      <c r="CB436" s="26"/>
      <c r="CC436" s="26"/>
      <c r="CD436" s="26"/>
    </row>
    <row r="437" spans="1:82" ht="15.75" customHeight="1">
      <c r="A437" s="10"/>
      <c r="B437" s="11" t="s">
        <v>15</v>
      </c>
      <c r="C437" s="11"/>
      <c r="D437" s="20"/>
      <c r="E437" s="12"/>
      <c r="F437" s="12"/>
      <c r="G437" s="12"/>
      <c r="H437" s="12"/>
      <c r="I437" s="12"/>
      <c r="J437" s="13"/>
      <c r="L437" s="14"/>
      <c r="M437" s="14"/>
      <c r="N437" s="14"/>
      <c r="O437" s="14"/>
      <c r="P437" s="14"/>
      <c r="Q437" s="14"/>
      <c r="R437" s="14"/>
      <c r="S437" s="14"/>
      <c r="T437" s="14"/>
      <c r="U437" s="14"/>
      <c r="V437" s="14"/>
      <c r="W437" s="14"/>
      <c r="X437" s="14"/>
      <c r="Y437" s="14"/>
      <c r="Z437" s="14"/>
      <c r="AA437" s="14"/>
      <c r="AB437" s="14"/>
      <c r="AC437" s="14"/>
      <c r="AD437" s="14"/>
      <c r="AE437" s="14"/>
      <c r="AF437" s="14"/>
      <c r="AG437" s="14"/>
      <c r="AH437" s="14"/>
      <c r="AI437" s="14"/>
      <c r="AJ437" s="14"/>
      <c r="AK437" s="14"/>
      <c r="AL437" s="14"/>
      <c r="AM437" s="14"/>
      <c r="AN437" s="14"/>
      <c r="AO437" s="14"/>
      <c r="AP437" s="14"/>
      <c r="AQ437" s="14"/>
      <c r="AR437" s="14"/>
      <c r="AS437" s="14"/>
      <c r="AT437" s="14"/>
      <c r="AU437" s="14"/>
      <c r="AV437" s="14"/>
      <c r="AW437" s="14"/>
      <c r="AX437" s="14"/>
      <c r="AY437" s="14"/>
      <c r="AZ437" s="14"/>
      <c r="BA437" s="14"/>
      <c r="BB437" s="14"/>
      <c r="BC437" s="14"/>
      <c r="BD437" s="14"/>
      <c r="BE437" s="14"/>
      <c r="BF437" s="14"/>
      <c r="BG437" s="14"/>
      <c r="BH437" s="14"/>
      <c r="BI437" s="14"/>
      <c r="BJ437" s="14"/>
      <c r="BK437" s="14"/>
      <c r="BL437" s="14"/>
      <c r="BM437" s="14"/>
      <c r="BN437" s="14"/>
      <c r="BO437" s="14"/>
      <c r="BP437" s="14"/>
      <c r="BQ437" s="14"/>
      <c r="BR437" s="14"/>
      <c r="BS437" s="14"/>
      <c r="BT437" s="14"/>
      <c r="BU437" s="14"/>
      <c r="BV437" s="14"/>
      <c r="BW437" s="14"/>
      <c r="BX437" s="14"/>
      <c r="BY437" s="14"/>
      <c r="BZ437" s="14"/>
      <c r="CA437" s="14"/>
      <c r="CB437" s="14"/>
      <c r="CC437" s="14"/>
      <c r="CD437" s="14"/>
    </row>
    <row r="438" spans="1:82" ht="15.75" customHeight="1">
      <c r="A438" s="10"/>
      <c r="B438" s="11"/>
      <c r="C438" s="11"/>
      <c r="D438" s="20"/>
      <c r="E438" s="12"/>
      <c r="F438" s="12"/>
      <c r="G438" s="12"/>
      <c r="H438" s="12"/>
      <c r="I438" s="12"/>
      <c r="J438" s="16"/>
      <c r="L438" s="14"/>
      <c r="M438" s="14"/>
      <c r="N438" s="14"/>
      <c r="O438" s="14"/>
      <c r="P438" s="14"/>
      <c r="Q438" s="14"/>
      <c r="R438" s="14"/>
      <c r="S438" s="14"/>
      <c r="T438" s="14"/>
      <c r="U438" s="14"/>
      <c r="V438" s="14"/>
      <c r="W438" s="14"/>
      <c r="X438" s="14"/>
      <c r="Y438" s="14"/>
      <c r="Z438" s="14"/>
      <c r="AA438" s="14"/>
      <c r="AB438" s="14"/>
      <c r="AC438" s="14"/>
      <c r="AD438" s="14"/>
      <c r="AE438" s="14"/>
      <c r="AF438" s="14"/>
      <c r="AG438" s="14"/>
      <c r="AH438" s="14"/>
      <c r="AI438" s="14"/>
      <c r="AJ438" s="14"/>
      <c r="AK438" s="14"/>
      <c r="AL438" s="14"/>
      <c r="AM438" s="14"/>
      <c r="AN438" s="14"/>
      <c r="AO438" s="14"/>
      <c r="AP438" s="14"/>
      <c r="AQ438" s="14"/>
      <c r="AR438" s="14"/>
      <c r="AS438" s="14"/>
      <c r="AT438" s="14"/>
      <c r="AU438" s="14"/>
      <c r="AV438" s="14"/>
      <c r="AW438" s="14"/>
      <c r="AX438" s="14"/>
      <c r="AY438" s="14"/>
      <c r="AZ438" s="14"/>
      <c r="BA438" s="14"/>
      <c r="BB438" s="14"/>
      <c r="BC438" s="14"/>
      <c r="BD438" s="14"/>
      <c r="BE438" s="14"/>
      <c r="BF438" s="14"/>
      <c r="BG438" s="14"/>
      <c r="BH438" s="14"/>
      <c r="BI438" s="14"/>
      <c r="BJ438" s="14"/>
      <c r="BK438" s="14"/>
      <c r="BL438" s="14"/>
      <c r="BM438" s="14"/>
      <c r="BN438" s="14"/>
      <c r="BO438" s="14"/>
      <c r="BP438" s="14"/>
      <c r="BQ438" s="14"/>
      <c r="BR438" s="14"/>
      <c r="BS438" s="14"/>
      <c r="BT438" s="14"/>
      <c r="BU438" s="14"/>
      <c r="BV438" s="14"/>
      <c r="BW438" s="14"/>
      <c r="BX438" s="14"/>
      <c r="BY438" s="14"/>
      <c r="BZ438" s="14"/>
      <c r="CA438" s="14"/>
      <c r="CB438" s="14"/>
      <c r="CC438" s="14"/>
      <c r="CD438" s="14"/>
    </row>
    <row r="439" spans="1:82" ht="15.75" customHeight="1">
      <c r="A439" s="10"/>
      <c r="B439" s="11"/>
      <c r="C439" s="11"/>
      <c r="D439" s="20"/>
      <c r="E439" s="12"/>
      <c r="F439" s="12"/>
      <c r="G439" s="12"/>
      <c r="H439" s="12"/>
      <c r="I439" s="12"/>
      <c r="J439" s="13"/>
      <c r="L439" s="14"/>
      <c r="M439" s="14"/>
      <c r="N439" s="14"/>
      <c r="O439" s="14"/>
      <c r="P439" s="14"/>
      <c r="Q439" s="14"/>
      <c r="R439" s="14"/>
      <c r="S439" s="14"/>
      <c r="T439" s="14"/>
      <c r="U439" s="14"/>
      <c r="V439" s="14"/>
      <c r="W439" s="14"/>
      <c r="X439" s="14"/>
      <c r="Y439" s="14"/>
      <c r="Z439" s="14"/>
      <c r="AA439" s="14"/>
      <c r="AB439" s="14"/>
      <c r="AC439" s="14"/>
      <c r="AD439" s="14"/>
      <c r="AE439" s="14"/>
      <c r="AF439" s="14"/>
      <c r="AG439" s="14"/>
      <c r="AH439" s="14"/>
      <c r="AI439" s="14"/>
      <c r="AJ439" s="14"/>
      <c r="AK439" s="14"/>
      <c r="AL439" s="14"/>
      <c r="AM439" s="14"/>
      <c r="AN439" s="14"/>
      <c r="AO439" s="14"/>
      <c r="AP439" s="14"/>
      <c r="AQ439" s="14"/>
      <c r="AR439" s="14"/>
      <c r="AS439" s="14"/>
      <c r="AT439" s="14"/>
      <c r="AU439" s="14"/>
      <c r="AV439" s="14"/>
      <c r="AW439" s="14"/>
      <c r="AX439" s="14"/>
      <c r="AY439" s="14"/>
      <c r="AZ439" s="14"/>
      <c r="BA439" s="14"/>
      <c r="BB439" s="14"/>
      <c r="BC439" s="14"/>
      <c r="BD439" s="14"/>
      <c r="BE439" s="14"/>
      <c r="BF439" s="14"/>
      <c r="BG439" s="14"/>
      <c r="BH439" s="14"/>
      <c r="BI439" s="14"/>
      <c r="BJ439" s="14"/>
      <c r="BK439" s="14"/>
      <c r="BL439" s="14"/>
      <c r="BM439" s="14"/>
      <c r="BN439" s="14"/>
      <c r="BO439" s="14"/>
      <c r="BP439" s="14"/>
      <c r="BQ439" s="14"/>
      <c r="BR439" s="14"/>
      <c r="BS439" s="14"/>
      <c r="BT439" s="14"/>
      <c r="BU439" s="14"/>
      <c r="BV439" s="14"/>
      <c r="BW439" s="14"/>
      <c r="BX439" s="14"/>
      <c r="BY439" s="14"/>
      <c r="BZ439" s="14"/>
      <c r="CA439" s="14"/>
      <c r="CB439" s="14"/>
      <c r="CC439" s="14"/>
      <c r="CD439" s="14"/>
    </row>
    <row r="440" spans="1:82" ht="15.75" customHeight="1">
      <c r="A440" s="10"/>
      <c r="B440" s="11"/>
      <c r="C440" s="11"/>
      <c r="D440" s="20"/>
      <c r="E440" s="12"/>
      <c r="F440" s="12"/>
      <c r="G440" s="12"/>
      <c r="H440" s="12"/>
      <c r="I440" s="12"/>
      <c r="J440" s="13"/>
      <c r="L440" s="14"/>
      <c r="M440" s="14"/>
      <c r="N440" s="14"/>
      <c r="O440" s="14"/>
      <c r="P440" s="14"/>
      <c r="Q440" s="14"/>
      <c r="R440" s="14"/>
      <c r="S440" s="14"/>
      <c r="T440" s="14"/>
      <c r="U440" s="14"/>
      <c r="V440" s="14"/>
      <c r="W440" s="14"/>
      <c r="X440" s="14"/>
      <c r="Y440" s="14"/>
      <c r="Z440" s="14"/>
      <c r="AA440" s="14"/>
      <c r="AB440" s="14"/>
      <c r="AC440" s="14"/>
      <c r="AD440" s="14"/>
      <c r="AE440" s="14"/>
      <c r="AF440" s="14"/>
      <c r="AG440" s="14"/>
      <c r="AH440" s="14"/>
      <c r="AI440" s="14"/>
      <c r="AJ440" s="14"/>
      <c r="AK440" s="14"/>
      <c r="AL440" s="14"/>
      <c r="AM440" s="14"/>
      <c r="AN440" s="14"/>
      <c r="AO440" s="14"/>
      <c r="AP440" s="14"/>
      <c r="AQ440" s="14"/>
      <c r="AR440" s="14"/>
      <c r="AS440" s="14"/>
      <c r="AT440" s="14"/>
      <c r="AU440" s="14"/>
      <c r="AV440" s="14"/>
      <c r="AW440" s="14"/>
      <c r="AX440" s="14"/>
      <c r="AY440" s="14"/>
      <c r="AZ440" s="14"/>
      <c r="BA440" s="14"/>
      <c r="BB440" s="14"/>
      <c r="BC440" s="14"/>
      <c r="BD440" s="14"/>
      <c r="BE440" s="14"/>
      <c r="BF440" s="14"/>
      <c r="BG440" s="14"/>
      <c r="BH440" s="14"/>
      <c r="BI440" s="14"/>
      <c r="BJ440" s="14"/>
      <c r="BK440" s="14"/>
      <c r="BL440" s="14"/>
      <c r="BM440" s="14"/>
      <c r="BN440" s="14"/>
      <c r="BO440" s="14"/>
      <c r="BP440" s="14"/>
      <c r="BQ440" s="14"/>
      <c r="BR440" s="14"/>
      <c r="BS440" s="14"/>
      <c r="BT440" s="14"/>
      <c r="BU440" s="14"/>
      <c r="BV440" s="14"/>
      <c r="BW440" s="14"/>
      <c r="BX440" s="14"/>
      <c r="BY440" s="14"/>
      <c r="BZ440" s="14"/>
      <c r="CA440" s="14"/>
      <c r="CB440" s="14"/>
      <c r="CC440" s="14"/>
      <c r="CD440" s="14"/>
    </row>
    <row r="441" spans="1:82" ht="15.75" customHeight="1">
      <c r="A441" s="10"/>
      <c r="B441" s="11"/>
      <c r="C441" s="11"/>
      <c r="D441" s="20"/>
      <c r="E441" s="12"/>
      <c r="F441" s="12"/>
      <c r="G441" s="12"/>
      <c r="H441" s="12"/>
      <c r="I441" s="12"/>
      <c r="J441" s="13"/>
      <c r="L441" s="14"/>
      <c r="M441" s="14"/>
      <c r="N441" s="14"/>
      <c r="O441" s="14"/>
      <c r="P441" s="14"/>
      <c r="Q441" s="14"/>
      <c r="R441" s="14"/>
      <c r="S441" s="14"/>
      <c r="T441" s="14"/>
      <c r="U441" s="14"/>
      <c r="V441" s="14"/>
      <c r="W441" s="14"/>
      <c r="X441" s="14"/>
      <c r="Y441" s="14"/>
      <c r="Z441" s="14"/>
      <c r="AA441" s="14"/>
      <c r="AB441" s="14"/>
      <c r="AC441" s="14"/>
      <c r="AD441" s="14"/>
      <c r="AE441" s="14"/>
      <c r="AF441" s="14"/>
      <c r="AG441" s="14"/>
      <c r="AH441" s="14"/>
      <c r="AI441" s="14"/>
      <c r="AJ441" s="14"/>
      <c r="AK441" s="14"/>
      <c r="AL441" s="14"/>
      <c r="AM441" s="14"/>
      <c r="AN441" s="14"/>
      <c r="AO441" s="14"/>
      <c r="AP441" s="14"/>
      <c r="AQ441" s="14"/>
      <c r="AR441" s="14"/>
      <c r="AS441" s="14"/>
      <c r="AT441" s="14"/>
      <c r="AU441" s="14"/>
      <c r="AV441" s="14"/>
      <c r="AW441" s="14"/>
      <c r="AX441" s="14"/>
      <c r="AY441" s="14"/>
      <c r="AZ441" s="14"/>
      <c r="BA441" s="14"/>
      <c r="BB441" s="14"/>
      <c r="BC441" s="14"/>
      <c r="BD441" s="14"/>
      <c r="BE441" s="14"/>
      <c r="BF441" s="14"/>
      <c r="BG441" s="14"/>
      <c r="BH441" s="14"/>
      <c r="BI441" s="14"/>
      <c r="BJ441" s="14"/>
      <c r="BK441" s="14"/>
      <c r="BL441" s="14"/>
      <c r="BM441" s="14"/>
      <c r="BN441" s="14"/>
      <c r="BO441" s="14"/>
      <c r="BP441" s="14"/>
      <c r="BQ441" s="14"/>
      <c r="BR441" s="14"/>
      <c r="BS441" s="14"/>
      <c r="BT441" s="14"/>
      <c r="BU441" s="14"/>
      <c r="BV441" s="14"/>
      <c r="BW441" s="14"/>
      <c r="BX441" s="14"/>
      <c r="BY441" s="14"/>
      <c r="BZ441" s="14"/>
      <c r="CA441" s="14"/>
      <c r="CB441" s="14"/>
      <c r="CC441" s="14"/>
      <c r="CD441" s="14"/>
    </row>
    <row r="442" spans="1:82" ht="15.75" customHeight="1">
      <c r="A442" s="10"/>
      <c r="B442" s="11"/>
      <c r="C442" s="11"/>
      <c r="D442" s="20"/>
      <c r="E442" s="12"/>
      <c r="F442" s="12"/>
      <c r="G442" s="12"/>
      <c r="H442" s="12"/>
      <c r="I442" s="12"/>
      <c r="J442" s="13"/>
      <c r="L442" s="14"/>
      <c r="M442" s="14"/>
      <c r="N442" s="14"/>
      <c r="O442" s="14"/>
      <c r="P442" s="14"/>
      <c r="Q442" s="14"/>
      <c r="R442" s="14"/>
      <c r="S442" s="14"/>
      <c r="T442" s="14"/>
      <c r="U442" s="14"/>
      <c r="V442" s="14"/>
      <c r="W442" s="14"/>
      <c r="X442" s="14"/>
      <c r="Y442" s="14"/>
      <c r="Z442" s="14"/>
      <c r="AA442" s="14"/>
      <c r="AB442" s="14"/>
      <c r="AC442" s="14"/>
      <c r="AD442" s="14"/>
      <c r="AE442" s="14"/>
      <c r="AF442" s="14"/>
      <c r="AG442" s="14"/>
      <c r="AH442" s="14"/>
      <c r="AI442" s="14"/>
      <c r="AJ442" s="14"/>
      <c r="AK442" s="14"/>
      <c r="AL442" s="14"/>
      <c r="AM442" s="14"/>
      <c r="AN442" s="14"/>
      <c r="AO442" s="14"/>
      <c r="AP442" s="14"/>
      <c r="AQ442" s="14"/>
      <c r="AR442" s="14"/>
      <c r="AS442" s="14"/>
      <c r="AT442" s="14"/>
      <c r="AU442" s="14"/>
      <c r="AV442" s="14"/>
      <c r="AW442" s="14"/>
      <c r="AX442" s="14"/>
      <c r="AY442" s="14"/>
      <c r="AZ442" s="14"/>
      <c r="BA442" s="14"/>
      <c r="BB442" s="14"/>
      <c r="BC442" s="14"/>
      <c r="BD442" s="14"/>
      <c r="BE442" s="14"/>
      <c r="BF442" s="14"/>
      <c r="BG442" s="14"/>
      <c r="BH442" s="14"/>
      <c r="BI442" s="14"/>
      <c r="BJ442" s="14"/>
      <c r="BK442" s="14"/>
      <c r="BL442" s="14"/>
      <c r="BM442" s="14"/>
      <c r="BN442" s="14"/>
      <c r="BO442" s="14"/>
      <c r="BP442" s="14"/>
      <c r="BQ442" s="14"/>
      <c r="BR442" s="14"/>
      <c r="BS442" s="14"/>
      <c r="BT442" s="14"/>
      <c r="BU442" s="14"/>
      <c r="BV442" s="14"/>
      <c r="BW442" s="14"/>
      <c r="BX442" s="14"/>
      <c r="BY442" s="14"/>
      <c r="BZ442" s="14"/>
      <c r="CA442" s="14"/>
      <c r="CB442" s="14"/>
      <c r="CC442" s="14"/>
      <c r="CD442" s="14"/>
    </row>
    <row r="443" spans="1:82" ht="15.75" customHeight="1">
      <c r="A443" s="10"/>
      <c r="B443" s="11"/>
      <c r="C443" s="11"/>
      <c r="D443" s="20"/>
      <c r="E443" s="12"/>
      <c r="F443" s="12"/>
      <c r="G443" s="12"/>
      <c r="H443" s="12"/>
      <c r="I443" s="12"/>
      <c r="J443" s="13"/>
      <c r="L443" s="14"/>
      <c r="M443" s="14"/>
      <c r="N443" s="14"/>
      <c r="O443" s="14"/>
      <c r="P443" s="14"/>
      <c r="Q443" s="14"/>
      <c r="R443" s="14"/>
      <c r="S443" s="14"/>
      <c r="T443" s="14"/>
      <c r="U443" s="14"/>
      <c r="V443" s="14"/>
      <c r="W443" s="14"/>
      <c r="X443" s="14"/>
      <c r="Y443" s="14"/>
      <c r="Z443" s="14"/>
      <c r="AA443" s="14"/>
      <c r="AB443" s="14"/>
      <c r="AC443" s="14"/>
      <c r="AD443" s="14"/>
      <c r="AE443" s="14"/>
      <c r="AF443" s="14"/>
      <c r="AG443" s="14"/>
      <c r="AH443" s="14"/>
      <c r="AI443" s="14"/>
      <c r="AJ443" s="14"/>
      <c r="AK443" s="14"/>
      <c r="AL443" s="14"/>
      <c r="AM443" s="14"/>
      <c r="AN443" s="14"/>
      <c r="AO443" s="14"/>
      <c r="AP443" s="14"/>
      <c r="AQ443" s="14"/>
      <c r="AR443" s="14"/>
      <c r="AS443" s="14"/>
      <c r="AT443" s="14"/>
      <c r="AU443" s="14"/>
      <c r="AV443" s="14"/>
      <c r="AW443" s="14"/>
      <c r="AX443" s="14"/>
      <c r="AY443" s="14"/>
      <c r="AZ443" s="14"/>
      <c r="BA443" s="14"/>
      <c r="BB443" s="14"/>
      <c r="BC443" s="14"/>
      <c r="BD443" s="14"/>
      <c r="BE443" s="14"/>
      <c r="BF443" s="14"/>
      <c r="BG443" s="14"/>
      <c r="BH443" s="14"/>
      <c r="BI443" s="14"/>
      <c r="BJ443" s="14"/>
      <c r="BK443" s="14"/>
      <c r="BL443" s="14"/>
      <c r="BM443" s="14"/>
      <c r="BN443" s="14"/>
      <c r="BO443" s="14"/>
      <c r="BP443" s="14"/>
      <c r="BQ443" s="14"/>
      <c r="BR443" s="14"/>
      <c r="BS443" s="14"/>
      <c r="BT443" s="14"/>
      <c r="BU443" s="14"/>
      <c r="BV443" s="14"/>
      <c r="BW443" s="14"/>
      <c r="BX443" s="14"/>
      <c r="BY443" s="14"/>
      <c r="BZ443" s="14"/>
      <c r="CA443" s="14"/>
      <c r="CB443" s="14"/>
      <c r="CC443" s="14"/>
      <c r="CD443" s="14"/>
    </row>
    <row r="444" spans="1:82" ht="15.75" customHeight="1">
      <c r="A444" s="10"/>
      <c r="B444" s="11"/>
      <c r="C444" s="11"/>
      <c r="D444" s="20"/>
      <c r="E444" s="12"/>
      <c r="F444" s="12"/>
      <c r="G444" s="12"/>
      <c r="H444" s="12"/>
      <c r="I444" s="12"/>
      <c r="J444" s="13"/>
      <c r="L444" s="14"/>
      <c r="M444" s="14"/>
      <c r="N444" s="14"/>
      <c r="O444" s="14"/>
      <c r="P444" s="14"/>
      <c r="Q444" s="14"/>
      <c r="R444" s="14"/>
      <c r="S444" s="14"/>
      <c r="T444" s="14"/>
      <c r="U444" s="14"/>
      <c r="V444" s="14"/>
      <c r="W444" s="14"/>
      <c r="X444" s="14"/>
      <c r="Y444" s="14"/>
      <c r="Z444" s="14"/>
      <c r="AA444" s="14"/>
      <c r="AB444" s="14"/>
      <c r="AC444" s="14"/>
      <c r="AD444" s="14"/>
      <c r="AE444" s="14"/>
      <c r="AF444" s="14"/>
      <c r="AG444" s="14"/>
      <c r="AH444" s="14"/>
      <c r="AI444" s="14"/>
      <c r="AJ444" s="14"/>
      <c r="AK444" s="14"/>
      <c r="AL444" s="14"/>
      <c r="AM444" s="14"/>
      <c r="AN444" s="14"/>
      <c r="AO444" s="14"/>
      <c r="AP444" s="14"/>
      <c r="AQ444" s="14"/>
      <c r="AR444" s="14"/>
      <c r="AS444" s="14"/>
      <c r="AT444" s="14"/>
      <c r="AU444" s="14"/>
      <c r="AV444" s="14"/>
      <c r="AW444" s="14"/>
      <c r="AX444" s="14"/>
      <c r="AY444" s="14"/>
      <c r="AZ444" s="14"/>
      <c r="BA444" s="14"/>
      <c r="BB444" s="14"/>
      <c r="BC444" s="14"/>
      <c r="BD444" s="14"/>
      <c r="BE444" s="14"/>
      <c r="BF444" s="14"/>
      <c r="BG444" s="14"/>
      <c r="BH444" s="14"/>
      <c r="BI444" s="14"/>
      <c r="BJ444" s="14"/>
      <c r="BK444" s="14"/>
      <c r="BL444" s="14"/>
      <c r="BM444" s="14"/>
      <c r="BN444" s="14"/>
      <c r="BO444" s="14"/>
      <c r="BP444" s="14"/>
      <c r="BQ444" s="14"/>
      <c r="BR444" s="14"/>
      <c r="BS444" s="14"/>
      <c r="BT444" s="14"/>
      <c r="BU444" s="14"/>
      <c r="BV444" s="14"/>
      <c r="BW444" s="14"/>
      <c r="BX444" s="14"/>
      <c r="BY444" s="14"/>
      <c r="BZ444" s="14"/>
      <c r="CA444" s="14"/>
      <c r="CB444" s="14"/>
      <c r="CC444" s="14"/>
      <c r="CD444" s="14"/>
    </row>
    <row r="445" spans="1:82" ht="15.75" customHeight="1">
      <c r="A445" s="10"/>
      <c r="B445" s="11"/>
      <c r="C445" s="11"/>
      <c r="D445" s="20"/>
      <c r="E445" s="12"/>
      <c r="F445" s="12"/>
      <c r="G445" s="12"/>
      <c r="H445" s="12"/>
      <c r="I445" s="12"/>
      <c r="J445" s="13"/>
      <c r="L445" s="14"/>
      <c r="M445" s="14"/>
      <c r="N445" s="14"/>
      <c r="O445" s="14"/>
      <c r="P445" s="14"/>
      <c r="Q445" s="14"/>
      <c r="R445" s="14"/>
      <c r="S445" s="14"/>
      <c r="T445" s="14"/>
      <c r="U445" s="14"/>
      <c r="V445" s="14"/>
      <c r="W445" s="14"/>
      <c r="X445" s="14"/>
      <c r="Y445" s="14"/>
      <c r="Z445" s="14"/>
      <c r="AA445" s="14"/>
      <c r="AB445" s="14"/>
      <c r="AC445" s="14"/>
      <c r="AD445" s="14"/>
      <c r="AE445" s="14"/>
      <c r="AF445" s="14"/>
      <c r="AG445" s="14"/>
      <c r="AH445" s="14"/>
      <c r="AI445" s="14"/>
      <c r="AJ445" s="14"/>
      <c r="AK445" s="14"/>
      <c r="AL445" s="14"/>
      <c r="AM445" s="14"/>
      <c r="AN445" s="14"/>
      <c r="AO445" s="14"/>
      <c r="AP445" s="14"/>
      <c r="AQ445" s="14"/>
      <c r="AR445" s="14"/>
      <c r="AS445" s="14"/>
      <c r="AT445" s="14"/>
      <c r="AU445" s="14"/>
      <c r="AV445" s="14"/>
      <c r="AW445" s="14"/>
      <c r="AX445" s="14"/>
      <c r="AY445" s="14"/>
      <c r="AZ445" s="14"/>
      <c r="BA445" s="14"/>
      <c r="BB445" s="14"/>
      <c r="BC445" s="14"/>
      <c r="BD445" s="14"/>
      <c r="BE445" s="14"/>
      <c r="BF445" s="14"/>
      <c r="BG445" s="14"/>
      <c r="BH445" s="14"/>
      <c r="BI445" s="14"/>
      <c r="BJ445" s="14"/>
      <c r="BK445" s="14"/>
      <c r="BL445" s="14"/>
      <c r="BM445" s="14"/>
      <c r="BN445" s="14"/>
      <c r="BO445" s="14"/>
      <c r="BP445" s="14"/>
      <c r="BQ445" s="14"/>
      <c r="BR445" s="14"/>
      <c r="BS445" s="14"/>
      <c r="BT445" s="14"/>
      <c r="BU445" s="14"/>
      <c r="BV445" s="14"/>
      <c r="BW445" s="14"/>
      <c r="BX445" s="14"/>
      <c r="BY445" s="14"/>
      <c r="BZ445" s="14"/>
      <c r="CA445" s="14"/>
      <c r="CB445" s="14"/>
      <c r="CC445" s="14"/>
      <c r="CD445" s="14"/>
    </row>
    <row r="446" spans="1:82" ht="15.75" customHeight="1">
      <c r="A446" s="10"/>
      <c r="B446" s="11"/>
      <c r="C446" s="11"/>
      <c r="D446" s="20"/>
      <c r="E446" s="12"/>
      <c r="F446" s="12"/>
      <c r="G446" s="12"/>
      <c r="H446" s="12"/>
      <c r="I446" s="12"/>
      <c r="J446" s="13"/>
      <c r="L446" s="14"/>
      <c r="M446" s="14"/>
      <c r="N446" s="14"/>
      <c r="O446" s="14"/>
      <c r="P446" s="14"/>
      <c r="Q446" s="14"/>
      <c r="R446" s="14"/>
      <c r="S446" s="14"/>
      <c r="T446" s="14"/>
      <c r="U446" s="14"/>
      <c r="V446" s="14"/>
      <c r="W446" s="14"/>
      <c r="X446" s="14"/>
      <c r="Y446" s="14"/>
      <c r="Z446" s="14"/>
      <c r="AA446" s="14"/>
      <c r="AB446" s="14"/>
      <c r="AC446" s="14"/>
      <c r="AD446" s="14"/>
      <c r="AE446" s="14"/>
      <c r="AF446" s="14"/>
      <c r="AG446" s="14"/>
      <c r="AH446" s="14"/>
      <c r="AI446" s="14"/>
      <c r="AJ446" s="14"/>
      <c r="AK446" s="14"/>
      <c r="AL446" s="14"/>
      <c r="AM446" s="14"/>
      <c r="AN446" s="14"/>
      <c r="AO446" s="14"/>
      <c r="AP446" s="14"/>
      <c r="AQ446" s="14"/>
      <c r="AR446" s="14"/>
      <c r="AS446" s="14"/>
      <c r="AT446" s="14"/>
      <c r="AU446" s="14"/>
      <c r="AV446" s="14"/>
      <c r="AW446" s="14"/>
      <c r="AX446" s="14"/>
      <c r="AY446" s="14"/>
      <c r="AZ446" s="14"/>
      <c r="BA446" s="14"/>
      <c r="BB446" s="14"/>
      <c r="BC446" s="14"/>
      <c r="BD446" s="14"/>
      <c r="BE446" s="14"/>
      <c r="BF446" s="14"/>
      <c r="BG446" s="14"/>
      <c r="BH446" s="14"/>
      <c r="BI446" s="14"/>
      <c r="BJ446" s="14"/>
      <c r="BK446" s="14"/>
      <c r="BL446" s="14"/>
      <c r="BM446" s="14"/>
      <c r="BN446" s="14"/>
      <c r="BO446" s="14"/>
      <c r="BP446" s="14"/>
      <c r="BQ446" s="14"/>
      <c r="BR446" s="14"/>
      <c r="BS446" s="14"/>
      <c r="BT446" s="14"/>
      <c r="BU446" s="14"/>
      <c r="BV446" s="14"/>
      <c r="BW446" s="14"/>
      <c r="BX446" s="14"/>
      <c r="BY446" s="14"/>
      <c r="BZ446" s="14"/>
      <c r="CA446" s="14"/>
      <c r="CB446" s="14"/>
      <c r="CC446" s="14"/>
      <c r="CD446" s="14"/>
    </row>
    <row r="447" spans="1:82" ht="15.75" customHeight="1">
      <c r="A447" s="10"/>
      <c r="B447" s="11"/>
      <c r="C447" s="11"/>
      <c r="D447" s="20"/>
      <c r="E447" s="12"/>
      <c r="F447" s="12"/>
      <c r="G447" s="12"/>
      <c r="H447" s="12"/>
      <c r="I447" s="12"/>
      <c r="J447" s="13"/>
      <c r="L447" s="14"/>
      <c r="M447" s="14"/>
      <c r="N447" s="14"/>
      <c r="O447" s="14"/>
      <c r="P447" s="14"/>
      <c r="Q447" s="14"/>
      <c r="R447" s="14"/>
      <c r="S447" s="14"/>
      <c r="T447" s="14"/>
      <c r="U447" s="14"/>
      <c r="V447" s="14"/>
      <c r="W447" s="14"/>
      <c r="X447" s="14"/>
      <c r="Y447" s="14"/>
      <c r="Z447" s="14"/>
      <c r="AA447" s="14"/>
      <c r="AB447" s="14"/>
      <c r="AC447" s="14"/>
      <c r="AD447" s="14"/>
      <c r="AE447" s="14"/>
      <c r="AF447" s="14"/>
      <c r="AG447" s="14"/>
      <c r="AH447" s="14"/>
      <c r="AI447" s="14"/>
      <c r="AJ447" s="14"/>
      <c r="AK447" s="14"/>
      <c r="AL447" s="14"/>
      <c r="AM447" s="14"/>
      <c r="AN447" s="14"/>
      <c r="AO447" s="14"/>
      <c r="AP447" s="14"/>
      <c r="AQ447" s="14"/>
      <c r="AR447" s="14"/>
      <c r="AS447" s="14"/>
      <c r="AT447" s="14"/>
      <c r="AU447" s="14"/>
      <c r="AV447" s="14"/>
      <c r="AW447" s="14"/>
      <c r="AX447" s="14"/>
      <c r="AY447" s="14"/>
      <c r="AZ447" s="14"/>
      <c r="BA447" s="14"/>
      <c r="BB447" s="14"/>
      <c r="BC447" s="14"/>
      <c r="BD447" s="14"/>
      <c r="BE447" s="14"/>
      <c r="BF447" s="14"/>
      <c r="BG447" s="14"/>
      <c r="BH447" s="14"/>
      <c r="BI447" s="14"/>
      <c r="BJ447" s="14"/>
      <c r="BK447" s="14"/>
      <c r="BL447" s="14"/>
      <c r="BM447" s="14"/>
      <c r="BN447" s="14"/>
      <c r="BO447" s="14"/>
      <c r="BP447" s="14"/>
      <c r="BQ447" s="14"/>
      <c r="BR447" s="14"/>
      <c r="BS447" s="14"/>
      <c r="BT447" s="14"/>
      <c r="BU447" s="14"/>
      <c r="BV447" s="14"/>
      <c r="BW447" s="14"/>
      <c r="BX447" s="14"/>
      <c r="BY447" s="14"/>
      <c r="BZ447" s="14"/>
      <c r="CA447" s="14"/>
      <c r="CB447" s="14"/>
      <c r="CC447" s="14"/>
      <c r="CD447" s="14"/>
    </row>
    <row r="448" spans="1:82" ht="15.75" customHeight="1">
      <c r="A448" s="10"/>
      <c r="B448" s="11"/>
      <c r="C448" s="11"/>
      <c r="D448" s="20"/>
      <c r="E448" s="12"/>
      <c r="F448" s="12"/>
      <c r="G448" s="12"/>
      <c r="H448" s="12"/>
      <c r="I448" s="12"/>
      <c r="J448" s="13"/>
      <c r="L448" s="14"/>
      <c r="M448" s="14"/>
      <c r="N448" s="14"/>
      <c r="O448" s="14"/>
      <c r="P448" s="14"/>
      <c r="Q448" s="14"/>
      <c r="R448" s="14"/>
      <c r="S448" s="14"/>
      <c r="T448" s="14"/>
      <c r="U448" s="14"/>
      <c r="V448" s="14"/>
      <c r="W448" s="14"/>
      <c r="X448" s="14"/>
      <c r="Y448" s="14"/>
      <c r="Z448" s="14"/>
      <c r="AA448" s="14"/>
      <c r="AB448" s="14"/>
      <c r="AC448" s="14"/>
      <c r="AD448" s="14"/>
      <c r="AE448" s="14"/>
      <c r="AF448" s="14"/>
      <c r="AG448" s="14"/>
      <c r="AH448" s="14"/>
      <c r="AI448" s="14"/>
      <c r="AJ448" s="14"/>
      <c r="AK448" s="14"/>
      <c r="AL448" s="14"/>
      <c r="AM448" s="14"/>
      <c r="AN448" s="14"/>
      <c r="AO448" s="14"/>
      <c r="AP448" s="14"/>
      <c r="AQ448" s="14"/>
      <c r="AR448" s="14"/>
      <c r="AS448" s="14"/>
      <c r="AT448" s="14"/>
      <c r="AU448" s="14"/>
      <c r="AV448" s="14"/>
      <c r="AW448" s="14"/>
      <c r="AX448" s="14"/>
      <c r="AY448" s="14"/>
      <c r="AZ448" s="14"/>
      <c r="BA448" s="14"/>
      <c r="BB448" s="14"/>
      <c r="BC448" s="14"/>
      <c r="BD448" s="14"/>
      <c r="BE448" s="14"/>
      <c r="BF448" s="14"/>
      <c r="BG448" s="14"/>
      <c r="BH448" s="14"/>
      <c r="BI448" s="14"/>
      <c r="BJ448" s="14"/>
      <c r="BK448" s="14"/>
      <c r="BL448" s="14"/>
      <c r="BM448" s="14"/>
      <c r="BN448" s="14"/>
      <c r="BO448" s="14"/>
      <c r="BP448" s="14"/>
      <c r="BQ448" s="14"/>
      <c r="BR448" s="14"/>
      <c r="BS448" s="14"/>
      <c r="BT448" s="14"/>
      <c r="BU448" s="14"/>
      <c r="BV448" s="14"/>
      <c r="BW448" s="14"/>
      <c r="BX448" s="14"/>
      <c r="BY448" s="14"/>
      <c r="BZ448" s="14"/>
      <c r="CA448" s="14"/>
      <c r="CB448" s="14"/>
      <c r="CC448" s="14"/>
      <c r="CD448" s="14"/>
    </row>
    <row r="449" spans="1:82" ht="15.75" customHeight="1">
      <c r="A449" s="10"/>
      <c r="B449" s="11"/>
      <c r="C449" s="11"/>
      <c r="D449" s="20"/>
      <c r="E449" s="12"/>
      <c r="F449" s="12"/>
      <c r="G449" s="12"/>
      <c r="H449" s="12"/>
      <c r="I449" s="12"/>
      <c r="J449" s="13"/>
      <c r="L449" s="14"/>
      <c r="M449" s="14"/>
      <c r="N449" s="14"/>
      <c r="O449" s="14"/>
      <c r="P449" s="14"/>
      <c r="Q449" s="14"/>
      <c r="R449" s="14"/>
      <c r="S449" s="14"/>
      <c r="T449" s="14"/>
      <c r="U449" s="14"/>
      <c r="V449" s="14"/>
      <c r="W449" s="14"/>
      <c r="X449" s="14"/>
      <c r="Y449" s="14"/>
      <c r="Z449" s="14"/>
      <c r="AA449" s="14"/>
      <c r="AB449" s="14"/>
      <c r="AC449" s="14"/>
      <c r="AD449" s="14"/>
      <c r="AE449" s="14"/>
      <c r="AF449" s="14"/>
      <c r="AG449" s="14"/>
      <c r="AH449" s="14"/>
      <c r="AI449" s="14"/>
      <c r="AJ449" s="14"/>
      <c r="AK449" s="14"/>
      <c r="AL449" s="14"/>
      <c r="AM449" s="14"/>
      <c r="AN449" s="14"/>
      <c r="AO449" s="14"/>
      <c r="AP449" s="14"/>
      <c r="AQ449" s="14"/>
      <c r="AR449" s="14"/>
      <c r="AS449" s="14"/>
      <c r="AT449" s="14"/>
      <c r="AU449" s="14"/>
      <c r="AV449" s="14"/>
      <c r="AW449" s="14"/>
      <c r="AX449" s="14"/>
      <c r="AY449" s="14"/>
      <c r="AZ449" s="14"/>
      <c r="BA449" s="14"/>
      <c r="BB449" s="14"/>
      <c r="BC449" s="14"/>
      <c r="BD449" s="14"/>
      <c r="BE449" s="14"/>
      <c r="BF449" s="14"/>
      <c r="BG449" s="14"/>
      <c r="BH449" s="14"/>
      <c r="BI449" s="14"/>
      <c r="BJ449" s="14"/>
      <c r="BK449" s="14"/>
      <c r="BL449" s="14"/>
      <c r="BM449" s="14"/>
      <c r="BN449" s="14"/>
      <c r="BO449" s="14"/>
      <c r="BP449" s="14"/>
      <c r="BQ449" s="14"/>
      <c r="BR449" s="14"/>
      <c r="BS449" s="14"/>
      <c r="BT449" s="14"/>
      <c r="BU449" s="14"/>
      <c r="BV449" s="14"/>
      <c r="BW449" s="14"/>
      <c r="BX449" s="14"/>
      <c r="BY449" s="14"/>
      <c r="BZ449" s="14"/>
      <c r="CA449" s="14"/>
      <c r="CB449" s="14"/>
      <c r="CC449" s="14"/>
      <c r="CD449" s="14"/>
    </row>
    <row r="450" spans="1:82" ht="15.75" customHeight="1">
      <c r="A450" s="10"/>
      <c r="B450" s="11"/>
      <c r="C450" s="11"/>
      <c r="D450" s="20"/>
      <c r="E450" s="12"/>
      <c r="F450" s="12"/>
      <c r="G450" s="12"/>
      <c r="H450" s="12"/>
      <c r="I450" s="12"/>
      <c r="J450" s="13"/>
      <c r="L450" s="14"/>
      <c r="M450" s="14"/>
      <c r="N450" s="14"/>
      <c r="O450" s="14"/>
      <c r="P450" s="14"/>
      <c r="Q450" s="14"/>
      <c r="R450" s="14"/>
      <c r="S450" s="14"/>
      <c r="T450" s="14"/>
      <c r="U450" s="14"/>
      <c r="V450" s="14"/>
      <c r="W450" s="14"/>
      <c r="X450" s="14"/>
      <c r="Y450" s="14"/>
      <c r="Z450" s="14"/>
      <c r="AA450" s="14"/>
      <c r="AB450" s="14"/>
      <c r="AC450" s="14"/>
      <c r="AD450" s="14"/>
      <c r="AE450" s="14"/>
      <c r="AF450" s="14"/>
      <c r="AG450" s="14"/>
      <c r="AH450" s="14"/>
      <c r="AI450" s="14"/>
      <c r="AJ450" s="14"/>
      <c r="AK450" s="14"/>
      <c r="AL450" s="14"/>
      <c r="AM450" s="14"/>
      <c r="AN450" s="14"/>
      <c r="AO450" s="14"/>
      <c r="AP450" s="14"/>
      <c r="AQ450" s="14"/>
      <c r="AR450" s="14"/>
      <c r="AS450" s="14"/>
      <c r="AT450" s="14"/>
      <c r="AU450" s="14"/>
      <c r="AV450" s="14"/>
      <c r="AW450" s="14"/>
      <c r="AX450" s="14"/>
      <c r="AY450" s="14"/>
      <c r="AZ450" s="14"/>
      <c r="BA450" s="14"/>
      <c r="BB450" s="14"/>
      <c r="BC450" s="14"/>
      <c r="BD450" s="14"/>
      <c r="BE450" s="14"/>
      <c r="BF450" s="14"/>
      <c r="BG450" s="14"/>
      <c r="BH450" s="14"/>
      <c r="BI450" s="14"/>
      <c r="BJ450" s="14"/>
      <c r="BK450" s="14"/>
      <c r="BL450" s="14"/>
      <c r="BM450" s="14"/>
      <c r="BN450" s="14"/>
      <c r="BO450" s="14"/>
      <c r="BP450" s="14"/>
      <c r="BQ450" s="14"/>
      <c r="BR450" s="14"/>
      <c r="BS450" s="14"/>
      <c r="BT450" s="14"/>
      <c r="BU450" s="14"/>
      <c r="BV450" s="14"/>
      <c r="BW450" s="14"/>
      <c r="BX450" s="14"/>
      <c r="BY450" s="14"/>
      <c r="BZ450" s="14"/>
      <c r="CA450" s="14"/>
      <c r="CB450" s="14"/>
      <c r="CC450" s="14"/>
      <c r="CD450" s="14"/>
    </row>
    <row r="451" spans="1:82" ht="15.75" customHeight="1">
      <c r="A451" s="10"/>
      <c r="B451" s="11"/>
      <c r="C451" s="11"/>
      <c r="D451" s="20"/>
      <c r="E451" s="12"/>
      <c r="F451" s="12"/>
      <c r="G451" s="12"/>
      <c r="H451" s="12"/>
      <c r="I451" s="12"/>
      <c r="J451" s="13"/>
      <c r="L451" s="14"/>
      <c r="M451" s="14"/>
      <c r="N451" s="14"/>
      <c r="O451" s="14"/>
      <c r="P451" s="14"/>
      <c r="Q451" s="14"/>
      <c r="R451" s="14"/>
      <c r="S451" s="14"/>
      <c r="T451" s="14"/>
      <c r="U451" s="14"/>
      <c r="V451" s="14"/>
      <c r="W451" s="14"/>
      <c r="X451" s="14"/>
      <c r="Y451" s="14"/>
      <c r="Z451" s="14"/>
      <c r="AA451" s="14"/>
      <c r="AB451" s="14"/>
      <c r="AC451" s="14"/>
      <c r="AD451" s="14"/>
      <c r="AE451" s="14"/>
      <c r="AF451" s="14"/>
      <c r="AG451" s="14"/>
      <c r="AH451" s="14"/>
      <c r="AI451" s="14"/>
      <c r="AJ451" s="14"/>
      <c r="AK451" s="14"/>
      <c r="AL451" s="14"/>
      <c r="AM451" s="14"/>
      <c r="AN451" s="14"/>
      <c r="AO451" s="14"/>
      <c r="AP451" s="14"/>
      <c r="AQ451" s="14"/>
      <c r="AR451" s="14"/>
      <c r="AS451" s="14"/>
      <c r="AT451" s="14"/>
      <c r="AU451" s="14"/>
      <c r="AV451" s="14"/>
      <c r="AW451" s="14"/>
      <c r="AX451" s="14"/>
      <c r="AY451" s="14"/>
      <c r="AZ451" s="14"/>
      <c r="BA451" s="14"/>
      <c r="BB451" s="14"/>
      <c r="BC451" s="14"/>
      <c r="BD451" s="14"/>
      <c r="BE451" s="14"/>
      <c r="BF451" s="14"/>
      <c r="BG451" s="14"/>
      <c r="BH451" s="14"/>
      <c r="BI451" s="14"/>
      <c r="BJ451" s="14"/>
      <c r="BK451" s="14"/>
      <c r="BL451" s="14"/>
      <c r="BM451" s="14"/>
      <c r="BN451" s="14"/>
      <c r="BO451" s="14"/>
      <c r="BP451" s="14"/>
      <c r="BQ451" s="14"/>
      <c r="BR451" s="14"/>
      <c r="BS451" s="14"/>
      <c r="BT451" s="14"/>
      <c r="BU451" s="14"/>
      <c r="BV451" s="14"/>
      <c r="BW451" s="14"/>
      <c r="BX451" s="14"/>
      <c r="BY451" s="14"/>
      <c r="BZ451" s="14"/>
      <c r="CA451" s="14"/>
      <c r="CB451" s="14"/>
      <c r="CC451" s="14"/>
      <c r="CD451" s="14"/>
    </row>
    <row r="452" spans="1:82" ht="15.75" customHeight="1">
      <c r="A452" s="10"/>
      <c r="B452" s="11"/>
      <c r="C452" s="11"/>
      <c r="D452" s="20"/>
      <c r="E452" s="12"/>
      <c r="F452" s="12"/>
      <c r="G452" s="12"/>
      <c r="H452" s="12"/>
      <c r="I452" s="12"/>
      <c r="J452" s="13"/>
      <c r="L452" s="14"/>
      <c r="M452" s="14"/>
      <c r="N452" s="14"/>
      <c r="O452" s="14"/>
      <c r="P452" s="14"/>
      <c r="Q452" s="14"/>
      <c r="R452" s="14"/>
      <c r="S452" s="14"/>
      <c r="T452" s="14"/>
      <c r="U452" s="14"/>
      <c r="V452" s="14"/>
      <c r="W452" s="14"/>
      <c r="X452" s="14"/>
      <c r="Y452" s="14"/>
      <c r="Z452" s="14"/>
      <c r="AA452" s="14"/>
      <c r="AB452" s="14"/>
      <c r="AC452" s="14"/>
      <c r="AD452" s="14"/>
      <c r="AE452" s="14"/>
      <c r="AF452" s="14"/>
      <c r="AG452" s="14"/>
      <c r="AH452" s="14"/>
      <c r="AI452" s="14"/>
      <c r="AJ452" s="14"/>
      <c r="AK452" s="14"/>
      <c r="AL452" s="14"/>
      <c r="AM452" s="14"/>
      <c r="AN452" s="14"/>
      <c r="AO452" s="14"/>
      <c r="AP452" s="14"/>
      <c r="AQ452" s="14"/>
      <c r="AR452" s="14"/>
      <c r="AS452" s="14"/>
      <c r="AT452" s="14"/>
      <c r="AU452" s="14"/>
      <c r="AV452" s="14"/>
      <c r="AW452" s="14"/>
      <c r="AX452" s="14"/>
      <c r="AY452" s="14"/>
      <c r="AZ452" s="14"/>
      <c r="BA452" s="14"/>
      <c r="BB452" s="14"/>
      <c r="BC452" s="14"/>
      <c r="BD452" s="14"/>
      <c r="BE452" s="14"/>
      <c r="BF452" s="14"/>
      <c r="BG452" s="14"/>
      <c r="BH452" s="14"/>
      <c r="BI452" s="14"/>
      <c r="BJ452" s="14"/>
      <c r="BK452" s="14"/>
      <c r="BL452" s="14"/>
      <c r="BM452" s="14"/>
      <c r="BN452" s="14"/>
      <c r="BO452" s="14"/>
      <c r="BP452" s="14"/>
      <c r="BQ452" s="14"/>
      <c r="BR452" s="14"/>
      <c r="BS452" s="14"/>
      <c r="BT452" s="14"/>
      <c r="BU452" s="14"/>
      <c r="BV452" s="14"/>
      <c r="BW452" s="14"/>
      <c r="BX452" s="14"/>
      <c r="BY452" s="14"/>
      <c r="BZ452" s="14"/>
      <c r="CA452" s="14"/>
      <c r="CB452" s="14"/>
      <c r="CC452" s="14"/>
      <c r="CD452" s="14"/>
    </row>
    <row r="453" spans="1:82" ht="15.75" customHeight="1">
      <c r="A453" s="10"/>
      <c r="B453" s="11"/>
      <c r="C453" s="11"/>
      <c r="D453" s="20"/>
      <c r="E453" s="12"/>
      <c r="F453" s="12"/>
      <c r="G453" s="12"/>
      <c r="H453" s="12"/>
      <c r="I453" s="12"/>
      <c r="J453" s="13"/>
      <c r="L453" s="14"/>
      <c r="M453" s="14"/>
      <c r="N453" s="14"/>
      <c r="O453" s="14"/>
      <c r="P453" s="14"/>
      <c r="Q453" s="14"/>
      <c r="R453" s="14"/>
      <c r="S453" s="14"/>
      <c r="T453" s="14"/>
      <c r="U453" s="14"/>
      <c r="V453" s="14"/>
      <c r="W453" s="14"/>
      <c r="X453" s="14"/>
      <c r="Y453" s="14"/>
      <c r="Z453" s="14"/>
      <c r="AA453" s="14"/>
      <c r="AB453" s="14"/>
      <c r="AC453" s="14"/>
      <c r="AD453" s="14"/>
      <c r="AE453" s="14"/>
      <c r="AF453" s="14"/>
      <c r="AG453" s="14"/>
      <c r="AH453" s="14"/>
      <c r="AI453" s="14"/>
      <c r="AJ453" s="14"/>
      <c r="AK453" s="14"/>
      <c r="AL453" s="14"/>
      <c r="AM453" s="14"/>
      <c r="AN453" s="14"/>
      <c r="AO453" s="14"/>
      <c r="AP453" s="14"/>
      <c r="AQ453" s="14"/>
      <c r="AR453" s="14"/>
      <c r="AS453" s="14"/>
      <c r="AT453" s="14"/>
      <c r="AU453" s="14"/>
      <c r="AV453" s="14"/>
      <c r="AW453" s="14"/>
      <c r="AX453" s="14"/>
      <c r="AY453" s="14"/>
      <c r="AZ453" s="14"/>
      <c r="BA453" s="14"/>
      <c r="BB453" s="14"/>
      <c r="BC453" s="14"/>
      <c r="BD453" s="14"/>
      <c r="BE453" s="14"/>
      <c r="BF453" s="14"/>
      <c r="BG453" s="14"/>
      <c r="BH453" s="14"/>
      <c r="BI453" s="14"/>
      <c r="BJ453" s="14"/>
      <c r="BK453" s="14"/>
      <c r="BL453" s="14"/>
      <c r="BM453" s="14"/>
      <c r="BN453" s="14"/>
      <c r="BO453" s="14"/>
      <c r="BP453" s="14"/>
      <c r="BQ453" s="14"/>
      <c r="BR453" s="14"/>
      <c r="BS453" s="14"/>
      <c r="BT453" s="14"/>
      <c r="BU453" s="14"/>
      <c r="BV453" s="14"/>
      <c r="BW453" s="14"/>
      <c r="BX453" s="14"/>
      <c r="BY453" s="14"/>
      <c r="BZ453" s="14"/>
      <c r="CA453" s="14"/>
      <c r="CB453" s="14"/>
      <c r="CC453" s="14"/>
      <c r="CD453" s="14"/>
    </row>
    <row r="454" spans="1:82" ht="15.75" customHeight="1">
      <c r="A454" s="10"/>
      <c r="B454" s="11"/>
      <c r="C454" s="11"/>
      <c r="D454" s="20"/>
      <c r="E454" s="12"/>
      <c r="F454" s="12"/>
      <c r="G454" s="12"/>
      <c r="H454" s="12"/>
      <c r="I454" s="12"/>
      <c r="J454" s="13"/>
      <c r="L454" s="14"/>
      <c r="M454" s="14"/>
      <c r="N454" s="14"/>
      <c r="O454" s="14"/>
      <c r="P454" s="14"/>
      <c r="Q454" s="14"/>
      <c r="R454" s="14"/>
      <c r="S454" s="14"/>
      <c r="T454" s="14"/>
      <c r="U454" s="14"/>
      <c r="V454" s="14"/>
      <c r="W454" s="14"/>
      <c r="X454" s="14"/>
      <c r="Y454" s="14"/>
      <c r="Z454" s="14"/>
      <c r="AA454" s="14"/>
      <c r="AB454" s="14"/>
      <c r="AC454" s="14"/>
      <c r="AD454" s="14"/>
      <c r="AE454" s="14"/>
      <c r="AF454" s="14"/>
      <c r="AG454" s="14"/>
      <c r="AH454" s="14"/>
      <c r="AI454" s="14"/>
      <c r="AJ454" s="14"/>
      <c r="AK454" s="14"/>
      <c r="AL454" s="14"/>
      <c r="AM454" s="14"/>
      <c r="AN454" s="14"/>
      <c r="AO454" s="14"/>
      <c r="AP454" s="14"/>
      <c r="AQ454" s="14"/>
      <c r="AR454" s="14"/>
      <c r="AS454" s="14"/>
      <c r="AT454" s="14"/>
      <c r="AU454" s="14"/>
      <c r="AV454" s="14"/>
      <c r="AW454" s="14"/>
      <c r="AX454" s="14"/>
      <c r="AY454" s="14"/>
      <c r="AZ454" s="14"/>
      <c r="BA454" s="14"/>
      <c r="BB454" s="14"/>
      <c r="BC454" s="14"/>
      <c r="BD454" s="14"/>
      <c r="BE454" s="14"/>
      <c r="BF454" s="14"/>
      <c r="BG454" s="14"/>
      <c r="BH454" s="14"/>
      <c r="BI454" s="14"/>
      <c r="BJ454" s="14"/>
      <c r="BK454" s="14"/>
      <c r="BL454" s="14"/>
      <c r="BM454" s="14"/>
      <c r="BN454" s="14"/>
      <c r="BO454" s="14"/>
      <c r="BP454" s="14"/>
      <c r="BQ454" s="14"/>
      <c r="BR454" s="14"/>
      <c r="BS454" s="14"/>
      <c r="BT454" s="14"/>
      <c r="BU454" s="14"/>
      <c r="BV454" s="14"/>
      <c r="BW454" s="14"/>
      <c r="BX454" s="14"/>
      <c r="BY454" s="14"/>
      <c r="BZ454" s="14"/>
      <c r="CA454" s="14"/>
      <c r="CB454" s="14"/>
      <c r="CC454" s="14"/>
      <c r="CD454" s="14"/>
    </row>
    <row r="455" spans="1:82" ht="15.75" customHeight="1">
      <c r="A455" s="10"/>
      <c r="B455" s="11"/>
      <c r="C455" s="11"/>
      <c r="D455" s="20"/>
      <c r="E455" s="12"/>
      <c r="F455" s="12"/>
      <c r="G455" s="12"/>
      <c r="H455" s="12"/>
      <c r="I455" s="12"/>
      <c r="J455" s="13"/>
      <c r="L455" s="14"/>
      <c r="M455" s="14"/>
      <c r="N455" s="14"/>
      <c r="O455" s="14"/>
      <c r="P455" s="14"/>
      <c r="Q455" s="14"/>
      <c r="R455" s="14"/>
      <c r="S455" s="14"/>
      <c r="T455" s="14"/>
      <c r="U455" s="14"/>
      <c r="V455" s="14"/>
      <c r="W455" s="14"/>
      <c r="X455" s="14"/>
      <c r="Y455" s="14"/>
      <c r="Z455" s="14"/>
      <c r="AA455" s="14"/>
      <c r="AB455" s="14"/>
      <c r="AC455" s="14"/>
      <c r="AD455" s="14"/>
      <c r="AE455" s="14"/>
      <c r="AF455" s="14"/>
      <c r="AG455" s="14"/>
      <c r="AH455" s="14"/>
      <c r="AI455" s="14"/>
      <c r="AJ455" s="14"/>
      <c r="AK455" s="14"/>
      <c r="AL455" s="14"/>
      <c r="AM455" s="14"/>
      <c r="AN455" s="14"/>
      <c r="AO455" s="14"/>
      <c r="AP455" s="14"/>
      <c r="AQ455" s="14"/>
      <c r="AR455" s="14"/>
      <c r="AS455" s="14"/>
      <c r="AT455" s="14"/>
      <c r="AU455" s="14"/>
      <c r="AV455" s="14"/>
      <c r="AW455" s="14"/>
      <c r="AX455" s="14"/>
      <c r="AY455" s="14"/>
      <c r="AZ455" s="14"/>
      <c r="BA455" s="14"/>
      <c r="BB455" s="14"/>
      <c r="BC455" s="14"/>
      <c r="BD455" s="14"/>
      <c r="BE455" s="14"/>
      <c r="BF455" s="14"/>
      <c r="BG455" s="14"/>
      <c r="BH455" s="14"/>
      <c r="BI455" s="14"/>
      <c r="BJ455" s="14"/>
      <c r="BK455" s="14"/>
      <c r="BL455" s="14"/>
      <c r="BM455" s="14"/>
      <c r="BN455" s="14"/>
      <c r="BO455" s="14"/>
      <c r="BP455" s="14"/>
      <c r="BQ455" s="14"/>
      <c r="BR455" s="14"/>
      <c r="BS455" s="14"/>
      <c r="BT455" s="14"/>
      <c r="BU455" s="14"/>
      <c r="BV455" s="14"/>
      <c r="BW455" s="14"/>
      <c r="BX455" s="14"/>
      <c r="BY455" s="14"/>
      <c r="BZ455" s="14"/>
      <c r="CA455" s="14"/>
      <c r="CB455" s="14"/>
      <c r="CC455" s="14"/>
      <c r="CD455" s="14"/>
    </row>
    <row r="456" spans="1:82" ht="15.75" customHeight="1">
      <c r="A456" s="10"/>
      <c r="B456" s="11"/>
      <c r="C456" s="11"/>
      <c r="D456" s="20"/>
      <c r="E456" s="12"/>
      <c r="F456" s="12"/>
      <c r="G456" s="12"/>
      <c r="H456" s="12"/>
      <c r="I456" s="12"/>
      <c r="J456" s="13"/>
      <c r="L456" s="14"/>
      <c r="M456" s="14"/>
      <c r="N456" s="14"/>
      <c r="O456" s="14"/>
      <c r="P456" s="14"/>
      <c r="Q456" s="14"/>
      <c r="R456" s="14"/>
      <c r="S456" s="14"/>
      <c r="T456" s="14"/>
      <c r="U456" s="14"/>
      <c r="V456" s="14"/>
      <c r="W456" s="14"/>
      <c r="X456" s="14"/>
      <c r="Y456" s="14"/>
      <c r="Z456" s="14"/>
      <c r="AA456" s="14"/>
      <c r="AB456" s="14"/>
      <c r="AC456" s="14"/>
      <c r="AD456" s="14"/>
      <c r="AE456" s="14"/>
      <c r="AF456" s="14"/>
      <c r="AG456" s="14"/>
      <c r="AH456" s="14"/>
      <c r="AI456" s="14"/>
      <c r="AJ456" s="14"/>
      <c r="AK456" s="14"/>
      <c r="AL456" s="14"/>
      <c r="AM456" s="14"/>
      <c r="AN456" s="14"/>
      <c r="AO456" s="14"/>
      <c r="AP456" s="14"/>
      <c r="AQ456" s="14"/>
      <c r="AR456" s="14"/>
      <c r="AS456" s="14"/>
      <c r="AT456" s="14"/>
      <c r="AU456" s="14"/>
      <c r="AV456" s="14"/>
      <c r="AW456" s="14"/>
      <c r="AX456" s="14"/>
      <c r="AY456" s="14"/>
      <c r="AZ456" s="14"/>
      <c r="BA456" s="14"/>
      <c r="BB456" s="14"/>
      <c r="BC456" s="14"/>
      <c r="BD456" s="14"/>
      <c r="BE456" s="14"/>
      <c r="BF456" s="14"/>
      <c r="BG456" s="14"/>
      <c r="BH456" s="14"/>
      <c r="BI456" s="14"/>
      <c r="BJ456" s="14"/>
      <c r="BK456" s="14"/>
      <c r="BL456" s="14"/>
      <c r="BM456" s="14"/>
      <c r="BN456" s="14"/>
      <c r="BO456" s="14"/>
      <c r="BP456" s="14"/>
      <c r="BQ456" s="14"/>
      <c r="BR456" s="14"/>
      <c r="BS456" s="14"/>
      <c r="BT456" s="14"/>
      <c r="BU456" s="14"/>
      <c r="BV456" s="14"/>
      <c r="BW456" s="14"/>
      <c r="BX456" s="14"/>
      <c r="BY456" s="14"/>
      <c r="BZ456" s="14"/>
      <c r="CA456" s="14"/>
      <c r="CB456" s="14"/>
      <c r="CC456" s="14"/>
      <c r="CD456" s="14"/>
    </row>
    <row r="457" spans="1:82" ht="15.75" customHeight="1">
      <c r="A457" s="10"/>
      <c r="B457" s="11"/>
      <c r="C457" s="11"/>
      <c r="D457" s="20"/>
      <c r="E457" s="12"/>
      <c r="F457" s="12"/>
      <c r="G457" s="12"/>
      <c r="H457" s="12"/>
      <c r="I457" s="12"/>
      <c r="J457" s="13"/>
      <c r="L457" s="14"/>
      <c r="M457" s="14"/>
      <c r="N457" s="14"/>
      <c r="O457" s="14"/>
      <c r="P457" s="14"/>
      <c r="Q457" s="14"/>
      <c r="R457" s="14"/>
      <c r="S457" s="14"/>
      <c r="T457" s="14"/>
      <c r="U457" s="14"/>
      <c r="V457" s="14"/>
      <c r="W457" s="14"/>
      <c r="X457" s="14"/>
      <c r="Y457" s="14"/>
      <c r="Z457" s="14"/>
      <c r="AA457" s="14"/>
      <c r="AB457" s="14"/>
      <c r="AC457" s="14"/>
      <c r="AD457" s="14"/>
      <c r="AE457" s="14"/>
      <c r="AF457" s="14"/>
      <c r="AG457" s="14"/>
      <c r="AH457" s="14"/>
      <c r="AI457" s="14"/>
      <c r="AJ457" s="14"/>
      <c r="AK457" s="14"/>
      <c r="AL457" s="14"/>
      <c r="AM457" s="14"/>
      <c r="AN457" s="14"/>
      <c r="AO457" s="14"/>
      <c r="AP457" s="14"/>
      <c r="AQ457" s="14"/>
      <c r="AR457" s="14"/>
      <c r="AS457" s="14"/>
      <c r="AT457" s="14"/>
      <c r="AU457" s="14"/>
      <c r="AV457" s="14"/>
      <c r="AW457" s="14"/>
      <c r="AX457" s="14"/>
      <c r="AY457" s="14"/>
      <c r="AZ457" s="14"/>
      <c r="BA457" s="14"/>
      <c r="BB457" s="14"/>
      <c r="BC457" s="14"/>
      <c r="BD457" s="14"/>
      <c r="BE457" s="14"/>
      <c r="BF457" s="14"/>
      <c r="BG457" s="14"/>
      <c r="BH457" s="14"/>
      <c r="BI457" s="14"/>
      <c r="BJ457" s="14"/>
      <c r="BK457" s="14"/>
      <c r="BL457" s="14"/>
      <c r="BM457" s="14"/>
      <c r="BN457" s="14"/>
      <c r="BO457" s="14"/>
      <c r="BP457" s="14"/>
      <c r="BQ457" s="14"/>
      <c r="BR457" s="14"/>
      <c r="BS457" s="14"/>
      <c r="BT457" s="14"/>
      <c r="BU457" s="14"/>
      <c r="BV457" s="14"/>
      <c r="BW457" s="14"/>
      <c r="BX457" s="14"/>
      <c r="BY457" s="14"/>
      <c r="BZ457" s="14"/>
      <c r="CA457" s="14"/>
      <c r="CB457" s="14"/>
      <c r="CC457" s="14"/>
      <c r="CD457" s="14"/>
    </row>
    <row r="458" spans="1:82" ht="15.75" customHeight="1">
      <c r="A458" s="10"/>
      <c r="B458" s="11"/>
      <c r="C458" s="11"/>
      <c r="D458" s="20"/>
      <c r="E458" s="12"/>
      <c r="F458" s="12"/>
      <c r="G458" s="12"/>
      <c r="H458" s="12"/>
      <c r="I458" s="12"/>
      <c r="J458" s="13"/>
      <c r="L458" s="14"/>
      <c r="M458" s="14"/>
      <c r="N458" s="14"/>
      <c r="O458" s="14"/>
      <c r="P458" s="14"/>
      <c r="Q458" s="14"/>
      <c r="R458" s="14"/>
      <c r="S458" s="14"/>
      <c r="T458" s="14"/>
      <c r="U458" s="14"/>
      <c r="V458" s="14"/>
      <c r="W458" s="14"/>
      <c r="X458" s="14"/>
      <c r="Y458" s="14"/>
      <c r="Z458" s="14"/>
      <c r="AA458" s="14"/>
      <c r="AB458" s="14"/>
      <c r="AC458" s="14"/>
      <c r="AD458" s="14"/>
      <c r="AE458" s="14"/>
      <c r="AF458" s="14"/>
      <c r="AG458" s="14"/>
      <c r="AH458" s="14"/>
      <c r="AI458" s="14"/>
      <c r="AJ458" s="14"/>
      <c r="AK458" s="14"/>
      <c r="AL458" s="14"/>
      <c r="AM458" s="14"/>
      <c r="AN458" s="14"/>
      <c r="AO458" s="14"/>
      <c r="AP458" s="14"/>
      <c r="AQ458" s="14"/>
      <c r="AR458" s="14"/>
      <c r="AS458" s="14"/>
      <c r="AT458" s="14"/>
      <c r="AU458" s="14"/>
      <c r="AV458" s="14"/>
      <c r="AW458" s="14"/>
      <c r="AX458" s="14"/>
      <c r="AY458" s="14"/>
      <c r="AZ458" s="14"/>
      <c r="BA458" s="14"/>
      <c r="BB458" s="14"/>
      <c r="BC458" s="14"/>
      <c r="BD458" s="14"/>
      <c r="BE458" s="14"/>
      <c r="BF458" s="14"/>
      <c r="BG458" s="14"/>
      <c r="BH458" s="14"/>
      <c r="BI458" s="14"/>
      <c r="BJ458" s="14"/>
      <c r="BK458" s="14"/>
      <c r="BL458" s="14"/>
      <c r="BM458" s="14"/>
      <c r="BN458" s="14"/>
      <c r="BO458" s="14"/>
      <c r="BP458" s="14"/>
      <c r="BQ458" s="14"/>
      <c r="BR458" s="14"/>
      <c r="BS458" s="14"/>
      <c r="BT458" s="14"/>
      <c r="BU458" s="14"/>
      <c r="BV458" s="14"/>
      <c r="BW458" s="14"/>
      <c r="BX458" s="14"/>
      <c r="BY458" s="14"/>
      <c r="BZ458" s="14"/>
      <c r="CA458" s="14"/>
      <c r="CB458" s="14"/>
      <c r="CC458" s="14"/>
      <c r="CD458" s="14"/>
    </row>
    <row r="459" spans="1:82" ht="15.75" customHeight="1">
      <c r="A459" s="10"/>
      <c r="B459" s="11"/>
      <c r="C459" s="11"/>
      <c r="D459" s="20"/>
      <c r="E459" s="12"/>
      <c r="F459" s="12"/>
      <c r="G459" s="12"/>
      <c r="H459" s="12"/>
      <c r="I459" s="12"/>
      <c r="J459" s="13"/>
      <c r="L459" s="14"/>
      <c r="M459" s="14"/>
      <c r="N459" s="14"/>
      <c r="O459" s="14"/>
      <c r="P459" s="14"/>
      <c r="Q459" s="14"/>
      <c r="R459" s="14"/>
      <c r="S459" s="14"/>
      <c r="T459" s="14"/>
      <c r="U459" s="14"/>
      <c r="V459" s="14"/>
      <c r="W459" s="14"/>
      <c r="X459" s="14"/>
      <c r="Y459" s="14"/>
      <c r="Z459" s="14"/>
      <c r="AA459" s="14"/>
      <c r="AB459" s="14"/>
      <c r="AC459" s="14"/>
      <c r="AD459" s="14"/>
      <c r="AE459" s="14"/>
      <c r="AF459" s="14"/>
      <c r="AG459" s="14"/>
      <c r="AH459" s="14"/>
      <c r="AI459" s="14"/>
      <c r="AJ459" s="14"/>
      <c r="AK459" s="14"/>
      <c r="AL459" s="14"/>
      <c r="AM459" s="14"/>
      <c r="AN459" s="14"/>
      <c r="AO459" s="14"/>
      <c r="AP459" s="14"/>
      <c r="AQ459" s="14"/>
      <c r="AR459" s="14"/>
      <c r="AS459" s="14"/>
      <c r="AT459" s="14"/>
      <c r="AU459" s="14"/>
      <c r="AV459" s="14"/>
      <c r="AW459" s="14"/>
      <c r="AX459" s="14"/>
      <c r="AY459" s="14"/>
      <c r="AZ459" s="14"/>
      <c r="BA459" s="14"/>
      <c r="BB459" s="14"/>
      <c r="BC459" s="14"/>
      <c r="BD459" s="14"/>
      <c r="BE459" s="14"/>
      <c r="BF459" s="14"/>
      <c r="BG459" s="14"/>
      <c r="BH459" s="14"/>
      <c r="BI459" s="14"/>
      <c r="BJ459" s="14"/>
      <c r="BK459" s="14"/>
      <c r="BL459" s="14"/>
      <c r="BM459" s="14"/>
      <c r="BN459" s="14"/>
      <c r="BO459" s="14"/>
      <c r="BP459" s="14"/>
      <c r="BQ459" s="14"/>
      <c r="BR459" s="14"/>
      <c r="BS459" s="14"/>
      <c r="BT459" s="14"/>
      <c r="BU459" s="14"/>
      <c r="BV459" s="14"/>
      <c r="BW459" s="14"/>
      <c r="BX459" s="14"/>
      <c r="BY459" s="14"/>
      <c r="BZ459" s="14"/>
      <c r="CA459" s="14"/>
      <c r="CB459" s="14"/>
      <c r="CC459" s="14"/>
      <c r="CD459" s="14"/>
    </row>
    <row r="460" spans="1:82" ht="15.75" customHeight="1">
      <c r="A460" s="10"/>
      <c r="B460" s="11"/>
      <c r="C460" s="11"/>
      <c r="D460" s="20"/>
      <c r="E460" s="12"/>
      <c r="F460" s="12"/>
      <c r="G460" s="12"/>
      <c r="H460" s="12"/>
      <c r="I460" s="12"/>
      <c r="J460" s="13"/>
      <c r="L460" s="14"/>
      <c r="M460" s="14"/>
      <c r="N460" s="14"/>
      <c r="O460" s="14"/>
      <c r="P460" s="14"/>
      <c r="Q460" s="14"/>
      <c r="R460" s="14"/>
      <c r="S460" s="14"/>
      <c r="T460" s="14"/>
      <c r="U460" s="14"/>
      <c r="V460" s="14"/>
      <c r="W460" s="14"/>
      <c r="X460" s="14"/>
      <c r="Y460" s="14"/>
      <c r="Z460" s="14"/>
      <c r="AA460" s="14"/>
      <c r="AB460" s="14"/>
      <c r="AC460" s="14"/>
      <c r="AD460" s="14"/>
      <c r="AE460" s="14"/>
      <c r="AF460" s="14"/>
      <c r="AG460" s="14"/>
      <c r="AH460" s="14"/>
      <c r="AI460" s="14"/>
      <c r="AJ460" s="14"/>
      <c r="AK460" s="14"/>
      <c r="AL460" s="14"/>
      <c r="AM460" s="14"/>
      <c r="AN460" s="14"/>
      <c r="AO460" s="14"/>
      <c r="AP460" s="14"/>
      <c r="AQ460" s="14"/>
      <c r="AR460" s="14"/>
      <c r="AS460" s="14"/>
      <c r="AT460" s="14"/>
      <c r="AU460" s="14"/>
      <c r="AV460" s="14"/>
      <c r="AW460" s="14"/>
      <c r="AX460" s="14"/>
      <c r="AY460" s="14"/>
      <c r="AZ460" s="14"/>
      <c r="BA460" s="14"/>
      <c r="BB460" s="14"/>
      <c r="BC460" s="14"/>
      <c r="BD460" s="14"/>
      <c r="BE460" s="14"/>
      <c r="BF460" s="14"/>
      <c r="BG460" s="14"/>
      <c r="BH460" s="14"/>
      <c r="BI460" s="14"/>
      <c r="BJ460" s="14"/>
      <c r="BK460" s="14"/>
      <c r="BL460" s="14"/>
      <c r="BM460" s="14"/>
      <c r="BN460" s="14"/>
      <c r="BO460" s="14"/>
      <c r="BP460" s="14"/>
      <c r="BQ460" s="14"/>
      <c r="BR460" s="14"/>
      <c r="BS460" s="14"/>
      <c r="BT460" s="14"/>
      <c r="BU460" s="14"/>
      <c r="BV460" s="14"/>
      <c r="BW460" s="14"/>
      <c r="BX460" s="14"/>
      <c r="BY460" s="14"/>
      <c r="BZ460" s="14"/>
      <c r="CA460" s="14"/>
      <c r="CB460" s="14"/>
      <c r="CC460" s="14"/>
      <c r="CD460" s="14"/>
    </row>
    <row r="461" spans="1:82" ht="15.75" customHeight="1">
      <c r="A461" s="10"/>
      <c r="B461" s="11"/>
      <c r="C461" s="11"/>
      <c r="D461" s="20"/>
      <c r="E461" s="12"/>
      <c r="F461" s="12"/>
      <c r="G461" s="12"/>
      <c r="H461" s="12"/>
      <c r="I461" s="12"/>
      <c r="J461" s="13"/>
      <c r="L461" s="14"/>
      <c r="M461" s="14"/>
      <c r="N461" s="14"/>
      <c r="O461" s="14"/>
      <c r="P461" s="14"/>
      <c r="Q461" s="14"/>
      <c r="R461" s="14"/>
      <c r="S461" s="14"/>
      <c r="T461" s="14"/>
      <c r="U461" s="14"/>
      <c r="V461" s="14"/>
      <c r="W461" s="14"/>
      <c r="X461" s="14"/>
      <c r="Y461" s="14"/>
      <c r="Z461" s="14"/>
      <c r="AA461" s="14"/>
      <c r="AB461" s="14"/>
      <c r="AC461" s="14"/>
      <c r="AD461" s="14"/>
      <c r="AE461" s="14"/>
      <c r="AF461" s="14"/>
      <c r="AG461" s="14"/>
      <c r="AH461" s="14"/>
      <c r="AI461" s="14"/>
      <c r="AJ461" s="14"/>
      <c r="AK461" s="14"/>
      <c r="AL461" s="14"/>
      <c r="AM461" s="14"/>
      <c r="AN461" s="14"/>
      <c r="AO461" s="14"/>
      <c r="AP461" s="14"/>
      <c r="AQ461" s="14"/>
      <c r="AR461" s="14"/>
      <c r="AS461" s="14"/>
      <c r="AT461" s="14"/>
      <c r="AU461" s="14"/>
      <c r="AV461" s="14"/>
      <c r="AW461" s="14"/>
      <c r="AX461" s="14"/>
      <c r="AY461" s="14"/>
      <c r="AZ461" s="14"/>
      <c r="BA461" s="14"/>
      <c r="BB461" s="14"/>
      <c r="BC461" s="14"/>
      <c r="BD461" s="14"/>
      <c r="BE461" s="14"/>
      <c r="BF461" s="14"/>
      <c r="BG461" s="14"/>
      <c r="BH461" s="14"/>
      <c r="BI461" s="14"/>
      <c r="BJ461" s="14"/>
      <c r="BK461" s="14"/>
      <c r="BL461" s="14"/>
      <c r="BM461" s="14"/>
      <c r="BN461" s="14"/>
      <c r="BO461" s="14"/>
      <c r="BP461" s="14"/>
      <c r="BQ461" s="14"/>
      <c r="BR461" s="14"/>
      <c r="BS461" s="14"/>
      <c r="BT461" s="14"/>
      <c r="BU461" s="14"/>
      <c r="BV461" s="14"/>
      <c r="BW461" s="14"/>
      <c r="BX461" s="14"/>
      <c r="BY461" s="14"/>
      <c r="BZ461" s="14"/>
      <c r="CA461" s="14"/>
      <c r="CB461" s="14"/>
      <c r="CC461" s="14"/>
      <c r="CD461" s="14"/>
    </row>
    <row r="462" spans="1:82" ht="15.75" customHeight="1">
      <c r="A462" s="10"/>
      <c r="B462" s="11"/>
      <c r="C462" s="11"/>
      <c r="D462" s="20"/>
      <c r="E462" s="12"/>
      <c r="F462" s="12"/>
      <c r="G462" s="12"/>
      <c r="H462" s="12"/>
      <c r="I462" s="12"/>
      <c r="J462" s="13"/>
      <c r="L462" s="14"/>
      <c r="M462" s="14"/>
      <c r="N462" s="14"/>
      <c r="O462" s="14"/>
      <c r="P462" s="14"/>
      <c r="Q462" s="14"/>
      <c r="R462" s="14"/>
      <c r="S462" s="14"/>
      <c r="T462" s="14"/>
      <c r="U462" s="14"/>
      <c r="V462" s="14"/>
      <c r="W462" s="14"/>
      <c r="X462" s="14"/>
      <c r="Y462" s="14"/>
      <c r="Z462" s="14"/>
      <c r="AA462" s="14"/>
      <c r="AB462" s="14"/>
      <c r="AC462" s="14"/>
      <c r="AD462" s="14"/>
      <c r="AE462" s="14"/>
      <c r="AF462" s="14"/>
      <c r="AG462" s="14"/>
      <c r="AH462" s="14"/>
      <c r="AI462" s="14"/>
      <c r="AJ462" s="14"/>
      <c r="AK462" s="14"/>
      <c r="AL462" s="14"/>
      <c r="AM462" s="14"/>
      <c r="AN462" s="14"/>
      <c r="AO462" s="14"/>
      <c r="AP462" s="14"/>
      <c r="AQ462" s="14"/>
      <c r="AR462" s="14"/>
      <c r="AS462" s="14"/>
      <c r="AT462" s="14"/>
      <c r="AU462" s="14"/>
      <c r="AV462" s="14"/>
      <c r="AW462" s="14"/>
      <c r="AX462" s="14"/>
      <c r="AY462" s="14"/>
      <c r="AZ462" s="14"/>
      <c r="BA462" s="14"/>
      <c r="BB462" s="14"/>
      <c r="BC462" s="14"/>
      <c r="BD462" s="14"/>
      <c r="BE462" s="14"/>
      <c r="BF462" s="14"/>
      <c r="BG462" s="14"/>
      <c r="BH462" s="14"/>
      <c r="BI462" s="14"/>
      <c r="BJ462" s="14"/>
      <c r="BK462" s="14"/>
      <c r="BL462" s="14"/>
      <c r="BM462" s="14"/>
      <c r="BN462" s="14"/>
      <c r="BO462" s="14"/>
      <c r="BP462" s="14"/>
      <c r="BQ462" s="14"/>
      <c r="BR462" s="14"/>
      <c r="BS462" s="14"/>
      <c r="BT462" s="14"/>
      <c r="BU462" s="14"/>
      <c r="BV462" s="14"/>
      <c r="BW462" s="14"/>
      <c r="BX462" s="14"/>
      <c r="BY462" s="14"/>
      <c r="BZ462" s="14"/>
      <c r="CA462" s="14"/>
      <c r="CB462" s="14"/>
      <c r="CC462" s="14"/>
      <c r="CD462" s="14"/>
    </row>
    <row r="463" spans="1:82" ht="15.75" customHeight="1">
      <c r="A463" s="10"/>
      <c r="B463" s="11"/>
      <c r="C463" s="11"/>
      <c r="D463" s="20"/>
      <c r="E463" s="12"/>
      <c r="F463" s="12"/>
      <c r="G463" s="12"/>
      <c r="H463" s="12"/>
      <c r="I463" s="12"/>
      <c r="J463" s="13"/>
      <c r="L463" s="14"/>
      <c r="M463" s="14"/>
      <c r="N463" s="14"/>
      <c r="O463" s="14"/>
      <c r="P463" s="14"/>
      <c r="Q463" s="14"/>
      <c r="R463" s="14"/>
      <c r="S463" s="14"/>
      <c r="T463" s="14"/>
      <c r="U463" s="14"/>
      <c r="V463" s="14"/>
      <c r="W463" s="14"/>
      <c r="X463" s="14"/>
      <c r="Y463" s="14"/>
      <c r="Z463" s="14"/>
      <c r="AA463" s="14"/>
      <c r="AB463" s="14"/>
      <c r="AC463" s="14"/>
      <c r="AD463" s="14"/>
      <c r="AE463" s="14"/>
      <c r="AF463" s="14"/>
      <c r="AG463" s="14"/>
      <c r="AH463" s="14"/>
      <c r="AI463" s="14"/>
      <c r="AJ463" s="14"/>
      <c r="AK463" s="14"/>
      <c r="AL463" s="14"/>
      <c r="AM463" s="14"/>
      <c r="AN463" s="14"/>
      <c r="AO463" s="14"/>
      <c r="AP463" s="14"/>
      <c r="AQ463" s="14"/>
      <c r="AR463" s="14"/>
      <c r="AS463" s="14"/>
      <c r="AT463" s="14"/>
      <c r="AU463" s="14"/>
      <c r="AV463" s="14"/>
      <c r="AW463" s="14"/>
      <c r="AX463" s="14"/>
      <c r="AY463" s="14"/>
      <c r="AZ463" s="14"/>
      <c r="BA463" s="14"/>
      <c r="BB463" s="14"/>
      <c r="BC463" s="14"/>
      <c r="BD463" s="14"/>
      <c r="BE463" s="14"/>
      <c r="BF463" s="14"/>
      <c r="BG463" s="14"/>
      <c r="BH463" s="14"/>
      <c r="BI463" s="14"/>
      <c r="BJ463" s="14"/>
      <c r="BK463" s="14"/>
      <c r="BL463" s="14"/>
      <c r="BM463" s="14"/>
      <c r="BN463" s="14"/>
      <c r="BO463" s="14"/>
      <c r="BP463" s="14"/>
      <c r="BQ463" s="14"/>
      <c r="BR463" s="14"/>
      <c r="BS463" s="14"/>
      <c r="BT463" s="14"/>
      <c r="BU463" s="14"/>
      <c r="BV463" s="14"/>
      <c r="BW463" s="14"/>
      <c r="BX463" s="14"/>
      <c r="BY463" s="14"/>
      <c r="BZ463" s="14"/>
      <c r="CA463" s="14"/>
      <c r="CB463" s="14"/>
      <c r="CC463" s="14"/>
      <c r="CD463" s="14"/>
    </row>
    <row r="464" spans="1:82" ht="15.75" customHeight="1">
      <c r="A464" s="10"/>
      <c r="B464" s="11"/>
      <c r="C464" s="11"/>
      <c r="D464" s="20"/>
      <c r="E464" s="12"/>
      <c r="F464" s="12"/>
      <c r="G464" s="12"/>
      <c r="H464" s="12"/>
      <c r="I464" s="12"/>
      <c r="J464" s="13"/>
      <c r="L464" s="14"/>
      <c r="M464" s="14"/>
      <c r="N464" s="14"/>
      <c r="O464" s="14"/>
      <c r="P464" s="14"/>
      <c r="Q464" s="14"/>
      <c r="R464" s="14"/>
      <c r="S464" s="14"/>
      <c r="T464" s="14"/>
      <c r="U464" s="14"/>
      <c r="V464" s="14"/>
      <c r="W464" s="14"/>
      <c r="X464" s="14"/>
      <c r="Y464" s="14"/>
      <c r="Z464" s="14"/>
      <c r="AA464" s="14"/>
      <c r="AB464" s="14"/>
      <c r="AC464" s="14"/>
      <c r="AD464" s="14"/>
      <c r="AE464" s="14"/>
      <c r="AF464" s="14"/>
      <c r="AG464" s="14"/>
      <c r="AH464" s="14"/>
      <c r="AI464" s="14"/>
      <c r="AJ464" s="14"/>
      <c r="AK464" s="14"/>
      <c r="AL464" s="14"/>
      <c r="AM464" s="14"/>
      <c r="AN464" s="14"/>
      <c r="AO464" s="14"/>
      <c r="AP464" s="14"/>
      <c r="AQ464" s="14"/>
      <c r="AR464" s="14"/>
      <c r="AS464" s="14"/>
      <c r="AT464" s="14"/>
      <c r="AU464" s="14"/>
      <c r="AV464" s="14"/>
      <c r="AW464" s="14"/>
      <c r="AX464" s="14"/>
      <c r="AY464" s="14"/>
      <c r="AZ464" s="14"/>
      <c r="BA464" s="14"/>
      <c r="BB464" s="14"/>
      <c r="BC464" s="14"/>
      <c r="BD464" s="14"/>
      <c r="BE464" s="14"/>
      <c r="BF464" s="14"/>
      <c r="BG464" s="14"/>
      <c r="BH464" s="14"/>
      <c r="BI464" s="14"/>
      <c r="BJ464" s="14"/>
      <c r="BK464" s="14"/>
      <c r="BL464" s="14"/>
      <c r="BM464" s="14"/>
      <c r="BN464" s="14"/>
      <c r="BO464" s="14"/>
      <c r="BP464" s="14"/>
      <c r="BQ464" s="14"/>
      <c r="BR464" s="14"/>
      <c r="BS464" s="14"/>
      <c r="BT464" s="14"/>
      <c r="BU464" s="14"/>
      <c r="BV464" s="14"/>
      <c r="BW464" s="14"/>
      <c r="BX464" s="14"/>
      <c r="BY464" s="14"/>
      <c r="BZ464" s="14"/>
      <c r="CA464" s="14"/>
      <c r="CB464" s="14"/>
      <c r="CC464" s="14"/>
      <c r="CD464" s="14"/>
    </row>
    <row r="465" spans="1:82" ht="15.75" customHeight="1" thickBot="1">
      <c r="A465" s="10"/>
      <c r="B465" s="11"/>
      <c r="C465" s="11"/>
      <c r="D465" s="20"/>
      <c r="E465" s="12"/>
      <c r="F465" s="12"/>
      <c r="G465" s="12"/>
      <c r="H465" s="12"/>
      <c r="I465" s="12"/>
      <c r="J465" s="13"/>
      <c r="L465" s="14"/>
      <c r="M465" s="14"/>
      <c r="N465" s="14"/>
      <c r="O465" s="14"/>
      <c r="P465" s="14"/>
      <c r="Q465" s="14"/>
      <c r="R465" s="14"/>
      <c r="S465" s="14"/>
      <c r="T465" s="14"/>
      <c r="U465" s="14"/>
      <c r="V465" s="14"/>
      <c r="W465" s="14"/>
      <c r="X465" s="14"/>
      <c r="Y465" s="14"/>
      <c r="Z465" s="14"/>
      <c r="AA465" s="14"/>
      <c r="AB465" s="14"/>
      <c r="AC465" s="14"/>
      <c r="AD465" s="14"/>
      <c r="AE465" s="14"/>
      <c r="AF465" s="14"/>
      <c r="AG465" s="14"/>
      <c r="AH465" s="14"/>
      <c r="AI465" s="14"/>
      <c r="AJ465" s="14"/>
      <c r="AK465" s="14"/>
      <c r="AL465" s="14"/>
      <c r="AM465" s="14"/>
      <c r="AN465" s="14"/>
      <c r="AO465" s="14"/>
      <c r="AP465" s="14"/>
      <c r="AQ465" s="14"/>
      <c r="AR465" s="14"/>
      <c r="AS465" s="14"/>
      <c r="AT465" s="14"/>
      <c r="AU465" s="14"/>
      <c r="AV465" s="14"/>
      <c r="AW465" s="14"/>
      <c r="AX465" s="14"/>
      <c r="AY465" s="14"/>
      <c r="AZ465" s="14"/>
      <c r="BA465" s="14"/>
      <c r="BB465" s="14"/>
      <c r="BC465" s="14"/>
      <c r="BD465" s="14"/>
      <c r="BE465" s="14"/>
      <c r="BF465" s="14"/>
      <c r="BG465" s="14"/>
      <c r="BH465" s="14"/>
      <c r="BI465" s="14"/>
      <c r="BJ465" s="14"/>
      <c r="BK465" s="14"/>
      <c r="BL465" s="14"/>
      <c r="BM465" s="14"/>
      <c r="BN465" s="14"/>
      <c r="BO465" s="14"/>
      <c r="BP465" s="14"/>
      <c r="BQ465" s="14"/>
      <c r="BR465" s="14"/>
      <c r="BS465" s="14"/>
      <c r="BT465" s="14"/>
      <c r="BU465" s="14"/>
      <c r="BV465" s="14"/>
      <c r="BW465" s="14"/>
      <c r="BX465" s="14"/>
      <c r="BY465" s="14"/>
      <c r="BZ465" s="14"/>
      <c r="CA465" s="14"/>
      <c r="CB465" s="14"/>
      <c r="CC465" s="14"/>
      <c r="CD465" s="14"/>
    </row>
    <row r="466" spans="1:82" ht="15.75" customHeight="1" thickBot="1">
      <c r="A466" s="10"/>
      <c r="B466" s="11" t="s">
        <v>12</v>
      </c>
      <c r="C466" s="11"/>
      <c r="D466" s="11"/>
      <c r="E466" s="23"/>
      <c r="F466" s="24"/>
      <c r="G466" s="25"/>
      <c r="H466" s="25"/>
      <c r="I466" s="25"/>
      <c r="J466" s="13"/>
      <c r="K466" s="18"/>
      <c r="L466" s="19"/>
      <c r="M466" s="19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19"/>
      <c r="AF466" s="19"/>
      <c r="AG466" s="19"/>
      <c r="AH466" s="19"/>
      <c r="AI466" s="19"/>
      <c r="AJ466" s="19"/>
      <c r="AK466" s="19"/>
      <c r="AL466" s="19"/>
      <c r="AM466" s="19"/>
      <c r="AN466" s="19"/>
      <c r="AO466" s="19"/>
      <c r="AP466" s="19"/>
      <c r="AQ466" s="19"/>
      <c r="AR466" s="19"/>
      <c r="AS466" s="19"/>
      <c r="AT466" s="19"/>
      <c r="AU466" s="19"/>
      <c r="AV466" s="19"/>
      <c r="AW466" s="19"/>
      <c r="AX466" s="19"/>
      <c r="AY466" s="19"/>
      <c r="AZ466" s="19"/>
      <c r="BA466" s="19"/>
      <c r="BB466" s="19"/>
      <c r="BC466" s="19"/>
      <c r="BD466" s="19"/>
      <c r="BE466" s="19"/>
      <c r="BF466" s="19"/>
      <c r="BG466" s="19"/>
      <c r="BH466" s="19"/>
      <c r="BI466" s="19"/>
      <c r="BJ466" s="19"/>
      <c r="BK466" s="19"/>
      <c r="BL466" s="19"/>
      <c r="BM466" s="19"/>
      <c r="BN466" s="19"/>
      <c r="BO466" s="19"/>
      <c r="BP466" s="19"/>
      <c r="BQ466" s="19"/>
      <c r="BR466" s="19"/>
      <c r="BS466" s="19"/>
      <c r="BT466" s="19"/>
      <c r="BU466" s="19"/>
      <c r="BV466" s="19"/>
      <c r="BW466" s="19"/>
      <c r="BX466" s="19"/>
      <c r="BY466" s="19"/>
      <c r="BZ466" s="19"/>
      <c r="CA466" s="19"/>
      <c r="CB466" s="19"/>
      <c r="CC466" s="19"/>
      <c r="CD466" s="19"/>
    </row>
    <row r="467" spans="1:82" ht="15.75" customHeight="1" thickBot="1">
      <c r="A467" s="27"/>
      <c r="B467" s="28" t="s">
        <v>12</v>
      </c>
      <c r="C467" s="28"/>
      <c r="D467" s="29"/>
      <c r="E467" s="30"/>
      <c r="F467" s="31"/>
      <c r="G467" s="32"/>
      <c r="H467" s="32"/>
      <c r="I467" s="32"/>
      <c r="J467" s="33"/>
      <c r="K467" s="34"/>
      <c r="L467" s="42"/>
      <c r="M467" s="42"/>
      <c r="N467" s="42"/>
      <c r="O467" s="42"/>
      <c r="P467" s="42"/>
      <c r="Q467" s="42"/>
      <c r="R467" s="42"/>
      <c r="S467" s="42"/>
      <c r="T467" s="42"/>
      <c r="U467" s="42"/>
      <c r="V467" s="42"/>
      <c r="W467" s="42"/>
      <c r="X467" s="42"/>
      <c r="Y467" s="42"/>
      <c r="Z467" s="42"/>
      <c r="AA467" s="42"/>
      <c r="AB467" s="42"/>
      <c r="AC467" s="42"/>
      <c r="AD467" s="42"/>
      <c r="AE467" s="42"/>
      <c r="AF467" s="42"/>
      <c r="AG467" s="42"/>
      <c r="AH467" s="42"/>
      <c r="AI467" s="42"/>
      <c r="AJ467" s="42"/>
      <c r="AK467" s="42"/>
      <c r="AL467" s="42"/>
      <c r="AM467" s="42"/>
      <c r="AN467" s="42"/>
      <c r="AO467" s="42"/>
      <c r="AP467" s="42"/>
      <c r="AQ467" s="42"/>
      <c r="AR467" s="42"/>
      <c r="AS467" s="42"/>
      <c r="AT467" s="42"/>
      <c r="AU467" s="42"/>
      <c r="AV467" s="42"/>
      <c r="AW467" s="42"/>
      <c r="AX467" s="42"/>
      <c r="AY467" s="42"/>
      <c r="AZ467" s="42"/>
      <c r="BA467" s="42"/>
      <c r="BB467" s="42"/>
      <c r="BC467" s="42"/>
      <c r="BD467" s="42"/>
      <c r="BE467" s="42"/>
      <c r="BF467" s="42"/>
      <c r="BG467" s="42"/>
      <c r="BH467" s="42"/>
      <c r="BI467" s="42"/>
      <c r="BJ467" s="42"/>
      <c r="BK467" s="42"/>
      <c r="BL467" s="42"/>
      <c r="BM467" s="42"/>
      <c r="BN467" s="42"/>
      <c r="BO467" s="42"/>
      <c r="BP467" s="42"/>
      <c r="BQ467" s="42"/>
      <c r="BR467" s="42"/>
      <c r="BS467" s="42"/>
      <c r="BT467" s="42"/>
      <c r="BU467" s="42"/>
      <c r="BV467" s="42"/>
      <c r="BW467" s="42"/>
      <c r="BX467" s="42"/>
      <c r="BY467" s="42"/>
      <c r="BZ467" s="42"/>
      <c r="CA467" s="42"/>
      <c r="CB467" s="42"/>
      <c r="CC467" s="42"/>
      <c r="CD467" s="42"/>
    </row>
    <row r="468" spans="1:82" ht="15.75" customHeight="1">
      <c r="A468" s="36" t="s">
        <v>16</v>
      </c>
      <c r="D468" s="36"/>
    </row>
    <row r="469" spans="1:82" ht="15.75" customHeight="1">
      <c r="A469" s="36"/>
      <c r="D469" s="36"/>
      <c r="L469" s="8" t="str">
        <f t="shared" ref="L469:BW469" si="0">IF(L468&lt;0,L1,"")</f>
        <v/>
      </c>
      <c r="M469" s="8" t="str">
        <f t="shared" si="0"/>
        <v/>
      </c>
      <c r="N469" s="8" t="str">
        <f t="shared" si="0"/>
        <v/>
      </c>
      <c r="O469" s="8" t="str">
        <f t="shared" si="0"/>
        <v/>
      </c>
      <c r="P469" s="8" t="str">
        <f t="shared" si="0"/>
        <v/>
      </c>
      <c r="Q469" s="8" t="str">
        <f t="shared" si="0"/>
        <v/>
      </c>
      <c r="R469" s="8" t="str">
        <f t="shared" si="0"/>
        <v/>
      </c>
      <c r="S469" s="8" t="str">
        <f t="shared" si="0"/>
        <v/>
      </c>
      <c r="T469" s="8" t="str">
        <f t="shared" si="0"/>
        <v/>
      </c>
      <c r="U469" s="8" t="str">
        <f t="shared" si="0"/>
        <v/>
      </c>
      <c r="V469" s="8" t="str">
        <f t="shared" si="0"/>
        <v/>
      </c>
      <c r="W469" s="8" t="str">
        <f t="shared" si="0"/>
        <v/>
      </c>
      <c r="X469" s="8" t="str">
        <f t="shared" si="0"/>
        <v/>
      </c>
      <c r="Y469" s="8" t="str">
        <f t="shared" si="0"/>
        <v/>
      </c>
      <c r="Z469" s="8" t="str">
        <f t="shared" si="0"/>
        <v/>
      </c>
      <c r="AA469" s="8" t="str">
        <f t="shared" si="0"/>
        <v/>
      </c>
      <c r="AB469" s="8" t="str">
        <f t="shared" si="0"/>
        <v/>
      </c>
      <c r="AC469" s="8" t="str">
        <f t="shared" si="0"/>
        <v/>
      </c>
      <c r="AD469" s="8" t="str">
        <f t="shared" si="0"/>
        <v/>
      </c>
      <c r="AE469" s="8" t="str">
        <f t="shared" si="0"/>
        <v/>
      </c>
      <c r="AF469" s="8" t="str">
        <f t="shared" si="0"/>
        <v/>
      </c>
      <c r="AG469" s="8" t="str">
        <f t="shared" si="0"/>
        <v/>
      </c>
      <c r="AH469" s="8" t="str">
        <f t="shared" si="0"/>
        <v/>
      </c>
      <c r="AI469" s="8" t="str">
        <f t="shared" si="0"/>
        <v/>
      </c>
      <c r="AJ469" s="8" t="str">
        <f t="shared" si="0"/>
        <v/>
      </c>
      <c r="AK469" s="8" t="str">
        <f t="shared" si="0"/>
        <v/>
      </c>
      <c r="AL469" s="8" t="str">
        <f t="shared" si="0"/>
        <v/>
      </c>
      <c r="AM469" s="8" t="str">
        <f t="shared" si="0"/>
        <v/>
      </c>
      <c r="AN469" s="8" t="str">
        <f t="shared" si="0"/>
        <v/>
      </c>
      <c r="AO469" s="8" t="str">
        <f t="shared" si="0"/>
        <v/>
      </c>
      <c r="AP469" s="8" t="str">
        <f t="shared" si="0"/>
        <v/>
      </c>
      <c r="AQ469" s="8" t="str">
        <f t="shared" si="0"/>
        <v/>
      </c>
      <c r="AR469" s="8" t="str">
        <f t="shared" si="0"/>
        <v/>
      </c>
      <c r="AS469" s="8" t="str">
        <f t="shared" si="0"/>
        <v/>
      </c>
      <c r="AT469" s="8" t="str">
        <f t="shared" si="0"/>
        <v/>
      </c>
      <c r="AU469" s="8" t="str">
        <f t="shared" si="0"/>
        <v/>
      </c>
      <c r="AV469" s="8" t="str">
        <f t="shared" si="0"/>
        <v/>
      </c>
      <c r="AW469" s="8" t="str">
        <f t="shared" si="0"/>
        <v/>
      </c>
      <c r="AX469" s="8" t="str">
        <f t="shared" si="0"/>
        <v/>
      </c>
      <c r="AY469" s="8" t="str">
        <f t="shared" si="0"/>
        <v/>
      </c>
      <c r="AZ469" s="8" t="str">
        <f t="shared" si="0"/>
        <v/>
      </c>
      <c r="BA469" s="8" t="str">
        <f t="shared" si="0"/>
        <v/>
      </c>
      <c r="BB469" s="8" t="str">
        <f t="shared" si="0"/>
        <v/>
      </c>
      <c r="BC469" s="8" t="str">
        <f t="shared" si="0"/>
        <v/>
      </c>
      <c r="BD469" s="8" t="str">
        <f t="shared" si="0"/>
        <v/>
      </c>
      <c r="BE469" s="8" t="str">
        <f t="shared" si="0"/>
        <v/>
      </c>
      <c r="BF469" s="8" t="str">
        <f t="shared" si="0"/>
        <v/>
      </c>
      <c r="BG469" s="8" t="str">
        <f t="shared" si="0"/>
        <v/>
      </c>
      <c r="BH469" s="8" t="str">
        <f t="shared" si="0"/>
        <v/>
      </c>
      <c r="BI469" s="8" t="str">
        <f t="shared" si="0"/>
        <v/>
      </c>
      <c r="BJ469" s="8" t="str">
        <f t="shared" si="0"/>
        <v/>
      </c>
      <c r="BK469" s="8" t="str">
        <f t="shared" si="0"/>
        <v/>
      </c>
      <c r="BL469" s="8" t="str">
        <f t="shared" si="0"/>
        <v/>
      </c>
      <c r="BM469" s="8" t="str">
        <f t="shared" si="0"/>
        <v/>
      </c>
      <c r="BN469" s="8" t="str">
        <f t="shared" si="0"/>
        <v/>
      </c>
      <c r="BO469" s="8" t="str">
        <f t="shared" si="0"/>
        <v/>
      </c>
      <c r="BP469" s="8" t="str">
        <f t="shared" si="0"/>
        <v/>
      </c>
      <c r="BQ469" s="8" t="str">
        <f t="shared" si="0"/>
        <v/>
      </c>
      <c r="BR469" s="8" t="str">
        <f t="shared" si="0"/>
        <v/>
      </c>
      <c r="BS469" s="8" t="str">
        <f t="shared" si="0"/>
        <v/>
      </c>
      <c r="BT469" s="8" t="str">
        <f t="shared" si="0"/>
        <v/>
      </c>
      <c r="BU469" s="8" t="str">
        <f t="shared" si="0"/>
        <v/>
      </c>
      <c r="BV469" s="8" t="str">
        <f t="shared" si="0"/>
        <v/>
      </c>
      <c r="BW469" s="8" t="str">
        <f t="shared" si="0"/>
        <v/>
      </c>
      <c r="BX469" s="8" t="str">
        <f t="shared" ref="BX469:CD469" si="1">IF(BX468&lt;0,BX1,"")</f>
        <v/>
      </c>
      <c r="BY469" s="8" t="str">
        <f t="shared" si="1"/>
        <v/>
      </c>
      <c r="BZ469" s="8" t="str">
        <f t="shared" si="1"/>
        <v/>
      </c>
      <c r="CA469" s="8" t="str">
        <f t="shared" si="1"/>
        <v/>
      </c>
      <c r="CB469" s="8" t="str">
        <f t="shared" si="1"/>
        <v/>
      </c>
      <c r="CC469" s="8" t="str">
        <f t="shared" si="1"/>
        <v/>
      </c>
      <c r="CD469" s="8" t="str">
        <f t="shared" si="1"/>
        <v/>
      </c>
    </row>
    <row r="470" spans="1:82" ht="15.75" customHeight="1"/>
    <row r="471" spans="1:82" ht="15.75" customHeight="1"/>
    <row r="472" spans="1:82" ht="15.75" customHeight="1">
      <c r="C472" s="20"/>
      <c r="D472" s="20"/>
    </row>
    <row r="473" spans="1:82" ht="15.75" customHeight="1">
      <c r="C473" s="43"/>
      <c r="D473" s="20"/>
    </row>
    <row r="474" spans="1:82" ht="15.75" customHeight="1">
      <c r="C474" s="43"/>
      <c r="D474" s="20"/>
    </row>
    <row r="475" spans="1:82" ht="15.75" customHeight="1">
      <c r="C475" s="44"/>
      <c r="D475" s="20"/>
    </row>
    <row r="476" spans="1:82" ht="15.75" customHeight="1">
      <c r="C476" s="11"/>
      <c r="D476" s="20"/>
    </row>
    <row r="477" spans="1:82" ht="15.75" customHeight="1">
      <c r="C477" s="11"/>
      <c r="D477" s="20"/>
    </row>
    <row r="478" spans="1:82" ht="15.75" customHeight="1">
      <c r="C478" s="43"/>
      <c r="D478" s="20"/>
    </row>
    <row r="479" spans="1:82" ht="15.75" customHeight="1">
      <c r="C479" s="11"/>
      <c r="D479" s="20"/>
    </row>
    <row r="480" spans="1:82" ht="15.75" customHeight="1">
      <c r="C480" s="44"/>
      <c r="D480" s="20"/>
    </row>
    <row r="481" spans="3:6">
      <c r="C481" s="44"/>
      <c r="D481" s="20"/>
    </row>
    <row r="482" spans="3:6">
      <c r="C482" s="43"/>
      <c r="D482" s="20"/>
    </row>
    <row r="483" spans="3:6">
      <c r="C483" s="11"/>
      <c r="D483" s="20"/>
      <c r="F483" s="8"/>
    </row>
    <row r="484" spans="3:6">
      <c r="C484" s="11"/>
      <c r="D484" s="20"/>
      <c r="F484" s="8"/>
    </row>
    <row r="485" spans="3:6">
      <c r="C485" s="45"/>
      <c r="D485" s="20"/>
      <c r="F485" s="8"/>
    </row>
    <row r="486" spans="3:6">
      <c r="C486" s="11"/>
      <c r="D486" s="20"/>
      <c r="F486" s="8"/>
    </row>
    <row r="487" spans="3:6">
      <c r="C487" s="44"/>
      <c r="D487" s="20"/>
      <c r="F487" s="8"/>
    </row>
    <row r="488" spans="3:6">
      <c r="C488" s="45"/>
      <c r="D488" s="20"/>
      <c r="F488" s="8"/>
    </row>
    <row r="489" spans="3:6">
      <c r="C489" s="43"/>
      <c r="D489" s="20"/>
      <c r="F489" s="8"/>
    </row>
    <row r="490" spans="3:6">
      <c r="C490" s="11"/>
      <c r="D490" s="20"/>
      <c r="F490" s="8"/>
    </row>
    <row r="491" spans="3:6">
      <c r="C491" s="11"/>
      <c r="D491" s="20"/>
      <c r="F491" s="8"/>
    </row>
    <row r="492" spans="3:6">
      <c r="C492" s="11"/>
      <c r="D492" s="20"/>
      <c r="F492" s="8"/>
    </row>
    <row r="493" spans="3:6">
      <c r="C493" s="11"/>
      <c r="D493" s="20"/>
      <c r="F493" s="8"/>
    </row>
    <row r="494" spans="3:6">
      <c r="C494" s="43"/>
      <c r="D494" s="20"/>
      <c r="F494" s="8"/>
    </row>
    <row r="495" spans="3:6">
      <c r="C495" s="45"/>
      <c r="D495" s="20"/>
      <c r="F495" s="8"/>
    </row>
    <row r="496" spans="3:6">
      <c r="C496" s="45"/>
      <c r="D496" s="20"/>
      <c r="F496" s="8"/>
    </row>
    <row r="497" spans="3:6">
      <c r="C497" s="11"/>
      <c r="D497" s="20"/>
      <c r="F497" s="8"/>
    </row>
    <row r="498" spans="3:6">
      <c r="C498" s="11"/>
      <c r="D498" s="20"/>
      <c r="F498" s="8"/>
    </row>
    <row r="499" spans="3:6">
      <c r="C499" s="43"/>
      <c r="D499" s="20"/>
      <c r="F499" s="8"/>
    </row>
    <row r="500" spans="3:6">
      <c r="C500" s="45"/>
      <c r="D500" s="20"/>
      <c r="F500" s="8"/>
    </row>
    <row r="501" spans="3:6">
      <c r="C501" s="43"/>
      <c r="D501" s="20"/>
      <c r="F501" s="8"/>
    </row>
    <row r="502" spans="3:6">
      <c r="C502" s="43"/>
      <c r="D502" s="20"/>
      <c r="F502" s="8"/>
    </row>
    <row r="503" spans="3:6">
      <c r="C503" s="43"/>
      <c r="D503" s="20"/>
      <c r="F503" s="8"/>
    </row>
    <row r="504" spans="3:6">
      <c r="C504" s="43"/>
      <c r="D504" s="20"/>
      <c r="F504" s="8"/>
    </row>
    <row r="505" spans="3:6">
      <c r="C505" s="43"/>
      <c r="D505" s="20"/>
      <c r="F505" s="8"/>
    </row>
    <row r="506" spans="3:6">
      <c r="C506" s="43"/>
      <c r="D506" s="20"/>
      <c r="F506" s="8"/>
    </row>
    <row r="507" spans="3:6">
      <c r="C507" s="43"/>
      <c r="D507" s="20"/>
      <c r="F507" s="8"/>
    </row>
    <row r="508" spans="3:6">
      <c r="C508" s="11"/>
      <c r="D508" s="20"/>
      <c r="F508" s="8"/>
    </row>
    <row r="509" spans="3:6">
      <c r="C509" s="43"/>
      <c r="D509" s="20"/>
      <c r="F509" s="8"/>
    </row>
    <row r="510" spans="3:6">
      <c r="C510" s="44"/>
      <c r="D510" s="20"/>
      <c r="F510" s="8"/>
    </row>
    <row r="511" spans="3:6">
      <c r="C511" s="45"/>
      <c r="D511" s="20"/>
      <c r="F511" s="8"/>
    </row>
    <row r="512" spans="3:6">
      <c r="C512" s="43"/>
      <c r="D512" s="20"/>
      <c r="F512" s="8"/>
    </row>
    <row r="513" spans="3:6">
      <c r="C513" s="44"/>
      <c r="D513" s="20"/>
      <c r="F513" s="8"/>
    </row>
    <row r="514" spans="3:6">
      <c r="C514" s="43"/>
      <c r="D514" s="20"/>
      <c r="F514" s="8"/>
    </row>
    <row r="515" spans="3:6">
      <c r="C515" s="43"/>
      <c r="D515" s="20"/>
      <c r="F515" s="8"/>
    </row>
    <row r="516" spans="3:6">
      <c r="C516" s="43"/>
      <c r="D516" s="20"/>
      <c r="F516" s="8"/>
    </row>
    <row r="517" spans="3:6">
      <c r="C517" s="43"/>
      <c r="D517" s="20"/>
      <c r="F517" s="8"/>
    </row>
    <row r="518" spans="3:6">
      <c r="C518" s="43"/>
      <c r="D518" s="20"/>
      <c r="F518" s="8"/>
    </row>
    <row r="519" spans="3:6">
      <c r="C519" s="44"/>
      <c r="D519" s="20"/>
      <c r="F519" s="8"/>
    </row>
    <row r="520" spans="3:6">
      <c r="C520" s="44"/>
      <c r="D520" s="20"/>
      <c r="F520" s="8"/>
    </row>
    <row r="521" spans="3:6">
      <c r="C521" s="44"/>
      <c r="D521" s="20"/>
      <c r="F521" s="8"/>
    </row>
    <row r="522" spans="3:6">
      <c r="C522" s="43"/>
      <c r="D522" s="20"/>
      <c r="F522" s="8"/>
    </row>
    <row r="523" spans="3:6">
      <c r="C523" s="43"/>
      <c r="D523" s="20"/>
      <c r="F523" s="8"/>
    </row>
    <row r="524" spans="3:6">
      <c r="C524" s="44"/>
      <c r="D524" s="20"/>
      <c r="F524" s="8"/>
    </row>
    <row r="525" spans="3:6">
      <c r="C525" s="43"/>
      <c r="D525" s="20"/>
      <c r="F525" s="8"/>
    </row>
    <row r="526" spans="3:6">
      <c r="C526" s="43"/>
      <c r="D526" s="20"/>
      <c r="F526" s="8"/>
    </row>
    <row r="527" spans="3:6">
      <c r="C527" s="43"/>
      <c r="D527" s="20"/>
      <c r="F527" s="8"/>
    </row>
    <row r="528" spans="3:6">
      <c r="C528" s="44"/>
      <c r="D528" s="20"/>
      <c r="F528" s="8"/>
    </row>
    <row r="529" spans="3:6">
      <c r="C529" s="43"/>
      <c r="D529" s="20"/>
      <c r="F529" s="8"/>
    </row>
    <row r="530" spans="3:6">
      <c r="C530" s="43"/>
      <c r="D530" s="20"/>
      <c r="F530" s="8"/>
    </row>
    <row r="531" spans="3:6">
      <c r="C531" s="43"/>
      <c r="D531" s="20"/>
      <c r="F531" s="8"/>
    </row>
    <row r="532" spans="3:6">
      <c r="C532" s="43"/>
      <c r="D532" s="20"/>
      <c r="F532" s="8"/>
    </row>
    <row r="533" spans="3:6">
      <c r="C533" s="43"/>
      <c r="D533" s="20"/>
      <c r="F533" s="8"/>
    </row>
    <row r="534" spans="3:6">
      <c r="C534" s="43"/>
      <c r="D534" s="20"/>
      <c r="F534" s="8"/>
    </row>
    <row r="535" spans="3:6">
      <c r="C535" s="44"/>
      <c r="D535" s="20"/>
      <c r="F535" s="8"/>
    </row>
    <row r="536" spans="3:6">
      <c r="C536" s="44"/>
      <c r="D536" s="20"/>
      <c r="F536" s="8"/>
    </row>
    <row r="537" spans="3:6">
      <c r="C537" s="43"/>
      <c r="D537" s="20"/>
      <c r="F537" s="8"/>
    </row>
    <row r="538" spans="3:6">
      <c r="C538" s="44"/>
      <c r="D538" s="20"/>
      <c r="F538" s="8"/>
    </row>
    <row r="539" spans="3:6">
      <c r="C539" s="43"/>
      <c r="D539" s="20"/>
      <c r="F539" s="8"/>
    </row>
    <row r="540" spans="3:6">
      <c r="C540" s="43"/>
      <c r="D540" s="20"/>
      <c r="F540" s="8"/>
    </row>
    <row r="541" spans="3:6">
      <c r="C541" s="44"/>
      <c r="D541" s="20"/>
      <c r="F541" s="8"/>
    </row>
    <row r="542" spans="3:6">
      <c r="C542" s="43"/>
      <c r="D542" s="20"/>
      <c r="F542" s="8"/>
    </row>
    <row r="543" spans="3:6">
      <c r="C543" s="44"/>
      <c r="D543" s="20"/>
      <c r="F543" s="8"/>
    </row>
    <row r="544" spans="3:6">
      <c r="C544" s="44"/>
      <c r="D544" s="20"/>
      <c r="F544" s="8"/>
    </row>
    <row r="545" spans="3:6">
      <c r="C545" s="44"/>
      <c r="D545" s="20"/>
      <c r="F545" s="8"/>
    </row>
    <row r="546" spans="3:6">
      <c r="C546" s="44"/>
      <c r="D546" s="20"/>
      <c r="F546" s="8"/>
    </row>
    <row r="547" spans="3:6">
      <c r="C547" s="44"/>
      <c r="D547" s="20"/>
      <c r="F547" s="8"/>
    </row>
    <row r="548" spans="3:6">
      <c r="C548" s="44"/>
      <c r="D548" s="20"/>
      <c r="F548" s="8"/>
    </row>
    <row r="549" spans="3:6">
      <c r="C549" s="44"/>
      <c r="D549" s="20"/>
      <c r="F549" s="8"/>
    </row>
    <row r="550" spans="3:6">
      <c r="C550" s="44"/>
      <c r="D550" s="20"/>
      <c r="F550" s="8"/>
    </row>
    <row r="551" spans="3:6">
      <c r="C551" s="44"/>
      <c r="D551" s="20"/>
      <c r="F551" s="8"/>
    </row>
    <row r="552" spans="3:6">
      <c r="C552" s="44"/>
      <c r="D552" s="20"/>
      <c r="F552" s="8"/>
    </row>
    <row r="553" spans="3:6">
      <c r="C553" s="44"/>
      <c r="D553" s="20"/>
      <c r="F553" s="8"/>
    </row>
    <row r="554" spans="3:6">
      <c r="C554" s="44"/>
      <c r="D554" s="20"/>
      <c r="F554" s="8"/>
    </row>
    <row r="555" spans="3:6">
      <c r="C555" s="44"/>
      <c r="D555" s="20"/>
      <c r="F555" s="8"/>
    </row>
    <row r="556" spans="3:6">
      <c r="C556" s="44"/>
      <c r="D556" s="20"/>
      <c r="F556" s="8"/>
    </row>
    <row r="557" spans="3:6">
      <c r="C557" s="44"/>
      <c r="D557" s="20"/>
      <c r="F557" s="8"/>
    </row>
    <row r="558" spans="3:6">
      <c r="C558" s="44"/>
      <c r="D558" s="20"/>
      <c r="F558" s="8"/>
    </row>
    <row r="559" spans="3:6">
      <c r="C559" s="44"/>
      <c r="D559" s="20"/>
      <c r="F559" s="8"/>
    </row>
    <row r="560" spans="3:6">
      <c r="C560" s="44"/>
      <c r="D560" s="20"/>
      <c r="F560" s="8"/>
    </row>
    <row r="561" spans="3:6">
      <c r="C561" s="44"/>
      <c r="D561" s="20"/>
      <c r="F561" s="8"/>
    </row>
    <row r="562" spans="3:6">
      <c r="C562" s="44"/>
      <c r="D562" s="20"/>
      <c r="F562" s="8"/>
    </row>
    <row r="563" spans="3:6">
      <c r="C563" s="44"/>
      <c r="D563" s="20"/>
      <c r="F563" s="8"/>
    </row>
    <row r="564" spans="3:6">
      <c r="C564" s="44"/>
      <c r="D564" s="20"/>
      <c r="F564" s="8"/>
    </row>
    <row r="565" spans="3:6">
      <c r="C565" s="44"/>
      <c r="D565" s="20"/>
      <c r="F565" s="8"/>
    </row>
    <row r="566" spans="3:6">
      <c r="C566" s="44"/>
      <c r="D566" s="20"/>
      <c r="F566" s="8"/>
    </row>
    <row r="567" spans="3:6">
      <c r="C567" s="44"/>
      <c r="D567" s="20"/>
      <c r="F567" s="8"/>
    </row>
    <row r="568" spans="3:6">
      <c r="C568" s="44"/>
      <c r="D568" s="20"/>
      <c r="F568" s="8"/>
    </row>
    <row r="569" spans="3:6">
      <c r="C569" s="44"/>
      <c r="D569" s="20"/>
      <c r="F569" s="8"/>
    </row>
    <row r="570" spans="3:6">
      <c r="C570" s="44"/>
      <c r="D570" s="20"/>
      <c r="F570" s="8"/>
    </row>
    <row r="571" spans="3:6">
      <c r="C571" s="44"/>
      <c r="D571" s="20"/>
      <c r="F571" s="8"/>
    </row>
    <row r="572" spans="3:6">
      <c r="C572" s="43"/>
      <c r="D572" s="20"/>
      <c r="F572" s="8"/>
    </row>
    <row r="573" spans="3:6">
      <c r="C573" s="44"/>
      <c r="D573" s="20"/>
      <c r="F573" s="8"/>
    </row>
    <row r="574" spans="3:6">
      <c r="C574" s="44"/>
      <c r="D574" s="20"/>
      <c r="F574" s="8"/>
    </row>
    <row r="575" spans="3:6">
      <c r="C575" s="44"/>
      <c r="D575" s="20"/>
      <c r="F575" s="8"/>
    </row>
    <row r="576" spans="3:6">
      <c r="C576" s="44"/>
      <c r="D576" s="20"/>
      <c r="F576" s="8"/>
    </row>
    <row r="577" spans="3:6">
      <c r="C577" s="44"/>
      <c r="D577" s="20"/>
      <c r="F577" s="8"/>
    </row>
    <row r="578" spans="3:6">
      <c r="C578" s="44"/>
      <c r="D578" s="20"/>
      <c r="F578" s="8"/>
    </row>
    <row r="579" spans="3:6">
      <c r="C579" s="44"/>
      <c r="D579" s="20"/>
      <c r="F579" s="8"/>
    </row>
    <row r="580" spans="3:6">
      <c r="C580" s="44"/>
      <c r="D580" s="20"/>
      <c r="F580" s="8"/>
    </row>
    <row r="581" spans="3:6">
      <c r="C581" s="44"/>
      <c r="D581" s="20"/>
      <c r="F581" s="8"/>
    </row>
    <row r="582" spans="3:6">
      <c r="C582" s="11"/>
      <c r="D582" s="20"/>
      <c r="F582" s="8"/>
    </row>
    <row r="583" spans="3:6">
      <c r="C583" s="44"/>
      <c r="D583" s="20"/>
      <c r="F583" s="8"/>
    </row>
    <row r="584" spans="3:6">
      <c r="C584" s="44"/>
      <c r="D584" s="20"/>
      <c r="F584" s="8"/>
    </row>
    <row r="585" spans="3:6">
      <c r="C585" s="44"/>
      <c r="D585" s="20"/>
      <c r="F585" s="8"/>
    </row>
    <row r="586" spans="3:6">
      <c r="C586" s="44"/>
      <c r="D586" s="20"/>
      <c r="F586" s="8"/>
    </row>
    <row r="587" spans="3:6">
      <c r="C587" s="44"/>
      <c r="D587" s="20"/>
      <c r="F587" s="8"/>
    </row>
    <row r="588" spans="3:6">
      <c r="C588" s="44"/>
      <c r="D588" s="20"/>
      <c r="F588" s="8"/>
    </row>
    <row r="589" spans="3:6">
      <c r="C589" s="44"/>
      <c r="D589" s="20"/>
      <c r="F589" s="8"/>
    </row>
    <row r="590" spans="3:6">
      <c r="C590" s="44"/>
      <c r="D590" s="20"/>
      <c r="F590" s="8"/>
    </row>
    <row r="591" spans="3:6">
      <c r="C591" s="44"/>
      <c r="D591" s="20"/>
      <c r="F591" s="8"/>
    </row>
    <row r="592" spans="3:6">
      <c r="C592" s="44"/>
      <c r="D592" s="20"/>
      <c r="F592" s="8"/>
    </row>
    <row r="593" spans="3:6">
      <c r="C593" s="44"/>
      <c r="D593" s="20"/>
      <c r="F593" s="8"/>
    </row>
    <row r="594" spans="3:6">
      <c r="C594" s="44"/>
      <c r="D594" s="20"/>
      <c r="F594" s="8"/>
    </row>
    <row r="595" spans="3:6">
      <c r="C595" s="44"/>
      <c r="D595" s="20"/>
      <c r="F595" s="8"/>
    </row>
    <row r="596" spans="3:6">
      <c r="C596" s="44"/>
      <c r="D596" s="20"/>
      <c r="F596" s="8"/>
    </row>
    <row r="597" spans="3:6">
      <c r="C597" s="44"/>
      <c r="D597" s="20"/>
      <c r="F597" s="8"/>
    </row>
    <row r="598" spans="3:6">
      <c r="C598" s="44"/>
      <c r="D598" s="20"/>
      <c r="F598" s="8"/>
    </row>
    <row r="599" spans="3:6">
      <c r="C599" s="44"/>
      <c r="D599" s="20"/>
      <c r="F599" s="8"/>
    </row>
    <row r="600" spans="3:6">
      <c r="C600" s="44"/>
      <c r="D600" s="20"/>
      <c r="F600" s="8"/>
    </row>
    <row r="601" spans="3:6">
      <c r="C601" s="44"/>
      <c r="D601" s="20"/>
      <c r="F601" s="8"/>
    </row>
    <row r="602" spans="3:6">
      <c r="C602" s="44"/>
      <c r="D602" s="20"/>
      <c r="F602" s="8"/>
    </row>
    <row r="603" spans="3:6">
      <c r="C603" s="44"/>
      <c r="D603" s="20"/>
      <c r="F603" s="8"/>
    </row>
    <row r="604" spans="3:6">
      <c r="C604" s="44"/>
      <c r="D604" s="20"/>
      <c r="F604" s="8"/>
    </row>
    <row r="605" spans="3:6">
      <c r="C605" s="44"/>
      <c r="D605" s="20"/>
      <c r="F605" s="8"/>
    </row>
    <row r="606" spans="3:6">
      <c r="C606" s="44"/>
      <c r="D606" s="20"/>
      <c r="F606" s="8"/>
    </row>
    <row r="607" spans="3:6">
      <c r="C607" s="44"/>
      <c r="D607" s="20"/>
      <c r="F607" s="8"/>
    </row>
    <row r="608" spans="3:6">
      <c r="C608" s="44"/>
      <c r="D608" s="20"/>
      <c r="F608" s="8"/>
    </row>
    <row r="609" spans="3:6">
      <c r="C609" s="44"/>
      <c r="D609" s="20"/>
      <c r="F609" s="8"/>
    </row>
    <row r="610" spans="3:6">
      <c r="C610" s="44"/>
      <c r="D610" s="20"/>
      <c r="F610" s="8"/>
    </row>
    <row r="611" spans="3:6">
      <c r="C611" s="44"/>
      <c r="D611" s="20"/>
      <c r="F611" s="8"/>
    </row>
    <row r="612" spans="3:6">
      <c r="C612" s="44"/>
      <c r="D612" s="20"/>
      <c r="F612" s="8"/>
    </row>
    <row r="613" spans="3:6">
      <c r="C613" s="44"/>
      <c r="D613" s="20"/>
      <c r="F613" s="8"/>
    </row>
    <row r="614" spans="3:6">
      <c r="C614" s="44"/>
      <c r="D614" s="20"/>
      <c r="F614" s="8"/>
    </row>
    <row r="615" spans="3:6">
      <c r="C615" s="44"/>
      <c r="D615" s="20"/>
      <c r="F615" s="8"/>
    </row>
    <row r="616" spans="3:6">
      <c r="C616" s="44"/>
      <c r="D616" s="20"/>
      <c r="F616" s="8"/>
    </row>
    <row r="617" spans="3:6">
      <c r="C617" s="44"/>
      <c r="D617" s="20"/>
      <c r="F617" s="8"/>
    </row>
    <row r="618" spans="3:6">
      <c r="C618" s="44"/>
      <c r="D618" s="20"/>
      <c r="F618" s="8"/>
    </row>
    <row r="619" spans="3:6">
      <c r="C619" s="44"/>
      <c r="D619" s="20"/>
      <c r="F619" s="8"/>
    </row>
    <row r="620" spans="3:6">
      <c r="C620" s="44"/>
      <c r="D620" s="20"/>
      <c r="F620" s="8"/>
    </row>
    <row r="621" spans="3:6">
      <c r="C621" s="44"/>
      <c r="D621" s="20"/>
      <c r="F621" s="8"/>
    </row>
    <row r="622" spans="3:6">
      <c r="C622" s="44"/>
      <c r="D622" s="20"/>
      <c r="F622" s="8"/>
    </row>
    <row r="623" spans="3:6">
      <c r="C623" s="44"/>
      <c r="D623" s="20"/>
      <c r="F623" s="8"/>
    </row>
    <row r="624" spans="3:6">
      <c r="C624" s="44"/>
      <c r="D624" s="20"/>
      <c r="F624" s="8"/>
    </row>
    <row r="625" spans="3:6">
      <c r="C625" s="44"/>
      <c r="D625" s="20"/>
      <c r="F625" s="8"/>
    </row>
    <row r="626" spans="3:6">
      <c r="C626" s="44"/>
      <c r="D626" s="20"/>
      <c r="F626" s="8"/>
    </row>
    <row r="627" spans="3:6">
      <c r="C627" s="44"/>
      <c r="D627" s="20"/>
      <c r="F627" s="8"/>
    </row>
    <row r="628" spans="3:6">
      <c r="C628" s="44"/>
      <c r="D628" s="20"/>
      <c r="F628" s="8"/>
    </row>
    <row r="629" spans="3:6">
      <c r="C629" s="44"/>
      <c r="D629" s="20"/>
      <c r="F629" s="8"/>
    </row>
    <row r="630" spans="3:6">
      <c r="C630" s="44"/>
      <c r="D630" s="20"/>
      <c r="F630" s="8"/>
    </row>
    <row r="631" spans="3:6">
      <c r="C631" s="44"/>
      <c r="D631" s="20"/>
      <c r="F631" s="8"/>
    </row>
    <row r="632" spans="3:6">
      <c r="C632" s="44"/>
      <c r="D632" s="20"/>
      <c r="F632" s="8"/>
    </row>
    <row r="633" spans="3:6">
      <c r="C633" s="44"/>
      <c r="D633" s="20"/>
      <c r="F633" s="8"/>
    </row>
    <row r="634" spans="3:6">
      <c r="C634" s="44"/>
      <c r="D634" s="20"/>
      <c r="F634" s="8"/>
    </row>
    <row r="635" spans="3:6">
      <c r="C635" s="44"/>
      <c r="D635" s="20"/>
      <c r="F635" s="8"/>
    </row>
    <row r="636" spans="3:6">
      <c r="C636" s="44"/>
      <c r="D636" s="20"/>
      <c r="F636" s="8"/>
    </row>
    <row r="637" spans="3:6">
      <c r="C637" s="44"/>
      <c r="D637" s="20"/>
      <c r="F637" s="8"/>
    </row>
    <row r="638" spans="3:6">
      <c r="C638" s="44"/>
      <c r="D638" s="20"/>
      <c r="F638" s="8"/>
    </row>
    <row r="639" spans="3:6">
      <c r="C639" s="44"/>
      <c r="D639" s="20"/>
      <c r="F639" s="8"/>
    </row>
    <row r="640" spans="3:6">
      <c r="C640" s="44"/>
      <c r="D640" s="20"/>
      <c r="F640" s="8"/>
    </row>
    <row r="641" spans="3:6">
      <c r="C641" s="44"/>
      <c r="D641" s="20"/>
      <c r="F641" s="8"/>
    </row>
    <row r="642" spans="3:6">
      <c r="C642" s="44"/>
      <c r="D642" s="20"/>
      <c r="F642" s="8"/>
    </row>
    <row r="643" spans="3:6">
      <c r="C643" s="44"/>
      <c r="D643" s="20"/>
      <c r="F643" s="8"/>
    </row>
    <row r="644" spans="3:6">
      <c r="C644" s="44"/>
      <c r="D644" s="20"/>
      <c r="F644" s="8"/>
    </row>
    <row r="645" spans="3:6">
      <c r="C645" s="44"/>
      <c r="D645" s="20"/>
      <c r="F645" s="8"/>
    </row>
    <row r="646" spans="3:6">
      <c r="C646" s="44"/>
      <c r="D646" s="20"/>
      <c r="F646" s="8"/>
    </row>
    <row r="647" spans="3:6">
      <c r="C647" s="44"/>
      <c r="D647" s="20"/>
      <c r="F647" s="8"/>
    </row>
    <row r="648" spans="3:6">
      <c r="C648" s="44"/>
      <c r="D648" s="20"/>
      <c r="F648" s="8"/>
    </row>
    <row r="649" spans="3:6">
      <c r="C649" s="44"/>
      <c r="D649" s="20"/>
      <c r="F649" s="8"/>
    </row>
    <row r="650" spans="3:6">
      <c r="C650" s="44"/>
      <c r="D650" s="20"/>
      <c r="F650" s="8"/>
    </row>
    <row r="651" spans="3:6">
      <c r="C651" s="44"/>
      <c r="D651" s="20"/>
      <c r="F651" s="8"/>
    </row>
    <row r="652" spans="3:6">
      <c r="C652" s="44"/>
      <c r="D652" s="20"/>
      <c r="F652" s="8"/>
    </row>
    <row r="653" spans="3:6">
      <c r="C653" s="44"/>
      <c r="D653" s="20"/>
      <c r="F653" s="8"/>
    </row>
    <row r="654" spans="3:6">
      <c r="C654" s="44"/>
      <c r="D654" s="20"/>
      <c r="F654" s="8"/>
    </row>
    <row r="655" spans="3:6">
      <c r="C655" s="44"/>
      <c r="D655" s="20"/>
      <c r="F655" s="8"/>
    </row>
    <row r="656" spans="3:6">
      <c r="C656" s="44"/>
      <c r="D656" s="20"/>
      <c r="F656" s="8"/>
    </row>
    <row r="657" spans="3:6">
      <c r="C657" s="44"/>
      <c r="D657" s="20"/>
      <c r="F657" s="8"/>
    </row>
    <row r="658" spans="3:6">
      <c r="C658" s="44"/>
      <c r="D658" s="20"/>
      <c r="F658" s="8"/>
    </row>
    <row r="659" spans="3:6">
      <c r="C659" s="44"/>
      <c r="D659" s="20"/>
      <c r="F659" s="8"/>
    </row>
    <row r="660" spans="3:6">
      <c r="C660" s="44"/>
      <c r="D660" s="20"/>
      <c r="F660" s="8"/>
    </row>
    <row r="661" spans="3:6">
      <c r="C661" s="44"/>
      <c r="D661" s="20"/>
      <c r="F661" s="8"/>
    </row>
    <row r="662" spans="3:6">
      <c r="C662" s="44"/>
      <c r="D662" s="20"/>
      <c r="F662" s="8"/>
    </row>
    <row r="663" spans="3:6">
      <c r="C663" s="44"/>
      <c r="D663" s="20"/>
      <c r="F663" s="8"/>
    </row>
    <row r="664" spans="3:6">
      <c r="C664" s="44"/>
      <c r="D664" s="20"/>
      <c r="F664" s="8"/>
    </row>
    <row r="665" spans="3:6">
      <c r="C665" s="44"/>
      <c r="D665" s="20"/>
      <c r="F665" s="8"/>
    </row>
    <row r="666" spans="3:6">
      <c r="C666" s="44"/>
      <c r="D666" s="20"/>
      <c r="F666" s="8"/>
    </row>
    <row r="667" spans="3:6">
      <c r="C667" s="44"/>
      <c r="D667" s="20"/>
      <c r="F667" s="8"/>
    </row>
    <row r="668" spans="3:6">
      <c r="C668" s="44"/>
      <c r="D668" s="20"/>
      <c r="F668" s="8"/>
    </row>
    <row r="669" spans="3:6">
      <c r="C669" s="44"/>
      <c r="D669" s="20"/>
      <c r="F669" s="8"/>
    </row>
    <row r="670" spans="3:6">
      <c r="C670" s="44"/>
      <c r="D670" s="20"/>
      <c r="F670" s="8"/>
    </row>
    <row r="671" spans="3:6">
      <c r="C671" s="44"/>
      <c r="D671" s="20"/>
      <c r="F671" s="8"/>
    </row>
    <row r="672" spans="3:6">
      <c r="C672" s="44"/>
      <c r="D672" s="20"/>
      <c r="F672" s="8"/>
    </row>
    <row r="673" spans="3:6">
      <c r="C673" s="44"/>
      <c r="D673" s="20"/>
      <c r="F673" s="8"/>
    </row>
    <row r="674" spans="3:6">
      <c r="C674" s="44"/>
      <c r="D674" s="20"/>
      <c r="F674" s="8"/>
    </row>
    <row r="675" spans="3:6">
      <c r="C675" s="44"/>
      <c r="D675" s="20"/>
      <c r="F675" s="8"/>
    </row>
    <row r="676" spans="3:6">
      <c r="C676" s="44"/>
      <c r="D676" s="20"/>
      <c r="F676" s="8"/>
    </row>
    <row r="677" spans="3:6">
      <c r="C677" s="44"/>
      <c r="D677" s="20"/>
      <c r="F677" s="8"/>
    </row>
    <row r="678" spans="3:6">
      <c r="C678" s="44"/>
      <c r="D678" s="20"/>
      <c r="F678" s="8"/>
    </row>
    <row r="679" spans="3:6">
      <c r="C679" s="44"/>
      <c r="D679" s="20"/>
      <c r="F679" s="8"/>
    </row>
    <row r="680" spans="3:6">
      <c r="C680" s="44"/>
      <c r="D680" s="20"/>
      <c r="F680" s="8"/>
    </row>
    <row r="681" spans="3:6">
      <c r="C681" s="44"/>
      <c r="D681" s="20"/>
      <c r="F681" s="8"/>
    </row>
    <row r="682" spans="3:6">
      <c r="C682" s="45"/>
      <c r="D682" s="20"/>
      <c r="F682" s="8"/>
    </row>
    <row r="683" spans="3:6">
      <c r="C683" s="44"/>
      <c r="D683" s="20"/>
      <c r="F683" s="8"/>
    </row>
    <row r="684" spans="3:6">
      <c r="C684" s="44"/>
      <c r="D684" s="20"/>
      <c r="F684" s="8"/>
    </row>
    <row r="685" spans="3:6">
      <c r="C685" s="44"/>
      <c r="D685" s="20"/>
      <c r="F685" s="8"/>
    </row>
    <row r="686" spans="3:6">
      <c r="C686" s="44"/>
      <c r="D686" s="20"/>
      <c r="F686" s="8"/>
    </row>
    <row r="687" spans="3:6">
      <c r="C687" s="44"/>
      <c r="D687" s="20"/>
      <c r="F687" s="8"/>
    </row>
    <row r="688" spans="3:6">
      <c r="C688" s="44"/>
      <c r="D688" s="20"/>
      <c r="F688" s="8"/>
    </row>
    <row r="689" spans="3:6">
      <c r="C689" s="44"/>
      <c r="D689" s="20"/>
      <c r="F689" s="8"/>
    </row>
    <row r="690" spans="3:6">
      <c r="C690" s="44"/>
      <c r="D690" s="20"/>
      <c r="F690" s="8"/>
    </row>
    <row r="691" spans="3:6">
      <c r="C691" s="44"/>
      <c r="D691" s="20"/>
      <c r="F691" s="8"/>
    </row>
    <row r="692" spans="3:6">
      <c r="C692" s="44"/>
      <c r="D692" s="20"/>
      <c r="F692" s="8"/>
    </row>
    <row r="693" spans="3:6">
      <c r="C693" s="44"/>
      <c r="D693" s="20"/>
      <c r="F693" s="8"/>
    </row>
    <row r="694" spans="3:6">
      <c r="C694" s="44"/>
      <c r="D694" s="20"/>
      <c r="F694" s="8"/>
    </row>
    <row r="695" spans="3:6">
      <c r="C695" s="44"/>
      <c r="D695" s="20"/>
      <c r="F695" s="8"/>
    </row>
    <row r="696" spans="3:6">
      <c r="C696" s="44"/>
      <c r="D696" s="20"/>
      <c r="F696" s="8"/>
    </row>
    <row r="697" spans="3:6">
      <c r="C697" s="44"/>
      <c r="D697" s="20"/>
      <c r="F697" s="8"/>
    </row>
    <row r="698" spans="3:6">
      <c r="C698" s="44"/>
      <c r="D698" s="20"/>
      <c r="F698" s="8"/>
    </row>
    <row r="699" spans="3:6">
      <c r="C699" s="44"/>
      <c r="D699" s="20"/>
      <c r="F699" s="8"/>
    </row>
    <row r="700" spans="3:6">
      <c r="C700" s="44"/>
      <c r="D700" s="20"/>
      <c r="F700" s="8"/>
    </row>
    <row r="701" spans="3:6">
      <c r="C701" s="44"/>
      <c r="D701" s="20"/>
      <c r="F701" s="8"/>
    </row>
    <row r="702" spans="3:6">
      <c r="C702" s="44"/>
      <c r="D702" s="20"/>
      <c r="F702" s="8"/>
    </row>
    <row r="703" spans="3:6">
      <c r="C703" s="44"/>
      <c r="D703" s="20"/>
      <c r="F703" s="8"/>
    </row>
    <row r="704" spans="3:6">
      <c r="C704" s="44"/>
      <c r="D704" s="20"/>
      <c r="F704" s="8"/>
    </row>
    <row r="705" spans="3:6">
      <c r="C705" s="44"/>
      <c r="D705" s="20"/>
      <c r="F705" s="8"/>
    </row>
    <row r="706" spans="3:6">
      <c r="C706" s="44"/>
      <c r="D706" s="20"/>
      <c r="F706" s="8"/>
    </row>
    <row r="707" spans="3:6">
      <c r="C707" s="44"/>
      <c r="D707" s="20"/>
      <c r="F707" s="8"/>
    </row>
    <row r="708" spans="3:6">
      <c r="C708" s="44"/>
      <c r="D708" s="20"/>
      <c r="F708" s="8"/>
    </row>
    <row r="709" spans="3:6">
      <c r="C709" s="44"/>
      <c r="D709" s="20"/>
      <c r="F709" s="8"/>
    </row>
    <row r="710" spans="3:6">
      <c r="C710" s="44"/>
      <c r="D710" s="20"/>
      <c r="F710" s="8"/>
    </row>
    <row r="711" spans="3:6">
      <c r="C711" s="44"/>
      <c r="D711" s="20"/>
      <c r="F711" s="8"/>
    </row>
    <row r="712" spans="3:6">
      <c r="C712" s="44"/>
      <c r="D712" s="20"/>
      <c r="F712" s="8"/>
    </row>
    <row r="713" spans="3:6">
      <c r="C713" s="44"/>
      <c r="D713" s="20"/>
      <c r="F713" s="8"/>
    </row>
    <row r="714" spans="3:6">
      <c r="C714" s="44"/>
      <c r="D714" s="20"/>
      <c r="F714" s="8"/>
    </row>
    <row r="715" spans="3:6">
      <c r="C715" s="44"/>
      <c r="D715" s="20"/>
      <c r="F715" s="8"/>
    </row>
    <row r="716" spans="3:6">
      <c r="C716" s="44"/>
      <c r="D716" s="20"/>
      <c r="F716" s="8"/>
    </row>
    <row r="717" spans="3:6">
      <c r="C717" s="44"/>
      <c r="D717" s="20"/>
      <c r="F717" s="8"/>
    </row>
    <row r="718" spans="3:6">
      <c r="C718" s="44"/>
      <c r="D718" s="20"/>
      <c r="F718" s="8"/>
    </row>
    <row r="719" spans="3:6">
      <c r="C719" s="44"/>
      <c r="D719" s="20"/>
      <c r="F719" s="8"/>
    </row>
    <row r="720" spans="3:6">
      <c r="C720" s="44"/>
      <c r="D720" s="20"/>
      <c r="F720" s="8"/>
    </row>
    <row r="721" spans="3:6">
      <c r="C721" s="44"/>
      <c r="D721" s="20"/>
      <c r="F721" s="8"/>
    </row>
    <row r="722" spans="3:6">
      <c r="C722" s="44"/>
      <c r="D722" s="20"/>
      <c r="F722" s="8"/>
    </row>
    <row r="723" spans="3:6">
      <c r="C723" s="44"/>
      <c r="D723" s="20"/>
      <c r="F723" s="8"/>
    </row>
    <row r="724" spans="3:6">
      <c r="C724" s="44"/>
      <c r="D724" s="20"/>
      <c r="F724" s="8"/>
    </row>
    <row r="725" spans="3:6">
      <c r="C725" s="44"/>
      <c r="D725" s="20"/>
      <c r="F725" s="8"/>
    </row>
    <row r="726" spans="3:6">
      <c r="C726" s="44"/>
      <c r="D726" s="20"/>
      <c r="F726" s="8"/>
    </row>
    <row r="727" spans="3:6">
      <c r="C727" s="44"/>
      <c r="D727" s="20"/>
      <c r="F727" s="8"/>
    </row>
    <row r="728" spans="3:6">
      <c r="C728" s="44"/>
      <c r="D728" s="20"/>
      <c r="F728" s="8"/>
    </row>
    <row r="729" spans="3:6">
      <c r="C729" s="44"/>
      <c r="D729" s="20"/>
      <c r="F729" s="8"/>
    </row>
    <row r="730" spans="3:6">
      <c r="C730" s="44"/>
      <c r="D730" s="20"/>
      <c r="F730" s="8"/>
    </row>
    <row r="731" spans="3:6">
      <c r="C731" s="44"/>
      <c r="D731" s="20"/>
      <c r="F731" s="8"/>
    </row>
    <row r="732" spans="3:6">
      <c r="C732" s="44"/>
      <c r="D732" s="20"/>
      <c r="F732" s="8"/>
    </row>
    <row r="733" spans="3:6">
      <c r="C733" s="44"/>
      <c r="D733" s="20"/>
      <c r="F733" s="8"/>
    </row>
    <row r="734" spans="3:6">
      <c r="C734" s="44"/>
      <c r="D734" s="20"/>
      <c r="F734" s="8"/>
    </row>
    <row r="735" spans="3:6">
      <c r="C735" s="44"/>
      <c r="D735" s="20"/>
      <c r="F735" s="8"/>
    </row>
    <row r="736" spans="3:6">
      <c r="C736" s="44"/>
      <c r="D736" s="20"/>
      <c r="F736" s="8"/>
    </row>
    <row r="737" spans="3:6">
      <c r="C737" s="44"/>
      <c r="D737" s="20"/>
      <c r="F737" s="8"/>
    </row>
    <row r="738" spans="3:6">
      <c r="C738" s="44"/>
      <c r="D738" s="20"/>
      <c r="F738" s="8"/>
    </row>
    <row r="739" spans="3:6">
      <c r="C739" s="44"/>
      <c r="D739" s="20"/>
      <c r="F739" s="8"/>
    </row>
    <row r="740" spans="3:6">
      <c r="C740" s="44"/>
      <c r="D740" s="20"/>
      <c r="F740" s="8"/>
    </row>
    <row r="741" spans="3:6">
      <c r="C741" s="44"/>
      <c r="D741" s="20"/>
      <c r="F741" s="8"/>
    </row>
    <row r="742" spans="3:6">
      <c r="C742" s="44"/>
      <c r="D742" s="20"/>
      <c r="F742" s="8"/>
    </row>
    <row r="743" spans="3:6">
      <c r="C743" s="44"/>
      <c r="D743" s="20"/>
      <c r="F743" s="8"/>
    </row>
    <row r="744" spans="3:6">
      <c r="C744" s="44"/>
      <c r="D744" s="20"/>
      <c r="F744" s="8"/>
    </row>
    <row r="745" spans="3:6">
      <c r="C745" s="44"/>
      <c r="D745" s="20"/>
      <c r="F745" s="8"/>
    </row>
    <row r="746" spans="3:6">
      <c r="C746" s="44"/>
      <c r="D746" s="20"/>
      <c r="F746" s="8"/>
    </row>
    <row r="747" spans="3:6">
      <c r="C747" s="44"/>
      <c r="D747" s="20"/>
      <c r="F747" s="8"/>
    </row>
    <row r="748" spans="3:6">
      <c r="C748" s="44"/>
      <c r="D748" s="20"/>
      <c r="F748" s="8"/>
    </row>
    <row r="749" spans="3:6">
      <c r="C749" s="44"/>
      <c r="D749" s="20"/>
      <c r="F749" s="8"/>
    </row>
    <row r="750" spans="3:6">
      <c r="C750" s="44"/>
      <c r="D750" s="20"/>
      <c r="F750" s="8"/>
    </row>
    <row r="751" spans="3:6">
      <c r="C751" s="44"/>
      <c r="D751" s="20"/>
      <c r="F751" s="8"/>
    </row>
    <row r="752" spans="3:6">
      <c r="C752" s="44"/>
      <c r="D752" s="20"/>
      <c r="F752" s="8"/>
    </row>
    <row r="753" spans="3:6">
      <c r="C753" s="44"/>
      <c r="D753" s="20"/>
      <c r="F753" s="8"/>
    </row>
    <row r="754" spans="3:6">
      <c r="C754" s="44"/>
      <c r="D754" s="20"/>
      <c r="F754" s="8"/>
    </row>
    <row r="755" spans="3:6">
      <c r="C755" s="44"/>
      <c r="D755" s="20"/>
      <c r="F755" s="8"/>
    </row>
    <row r="756" spans="3:6">
      <c r="C756" s="44"/>
      <c r="D756" s="20"/>
      <c r="F756" s="8"/>
    </row>
    <row r="757" spans="3:6">
      <c r="C757" s="44"/>
      <c r="D757" s="20"/>
      <c r="F757" s="8"/>
    </row>
    <row r="758" spans="3:6">
      <c r="C758" s="44"/>
      <c r="D758" s="20"/>
      <c r="F758" s="8"/>
    </row>
    <row r="759" spans="3:6">
      <c r="C759" s="44"/>
      <c r="D759" s="20"/>
      <c r="F759" s="8"/>
    </row>
    <row r="760" spans="3:6">
      <c r="C760" s="44"/>
      <c r="D760" s="20"/>
      <c r="F760" s="8"/>
    </row>
    <row r="761" spans="3:6">
      <c r="C761" s="44"/>
      <c r="D761" s="20"/>
      <c r="F761" s="8"/>
    </row>
    <row r="762" spans="3:6">
      <c r="C762" s="44"/>
      <c r="D762" s="20"/>
      <c r="F762" s="8"/>
    </row>
    <row r="763" spans="3:6">
      <c r="C763" s="44"/>
      <c r="D763" s="20"/>
      <c r="F763" s="8"/>
    </row>
    <row r="764" spans="3:6">
      <c r="C764" s="44"/>
      <c r="D764" s="20"/>
      <c r="F764" s="8"/>
    </row>
    <row r="765" spans="3:6">
      <c r="C765" s="44"/>
      <c r="D765" s="20"/>
      <c r="F765" s="8"/>
    </row>
    <row r="766" spans="3:6">
      <c r="C766" s="44"/>
      <c r="D766" s="20"/>
      <c r="F766" s="8"/>
    </row>
    <row r="767" spans="3:6">
      <c r="C767" s="44"/>
      <c r="D767" s="20"/>
      <c r="F767" s="8"/>
    </row>
    <row r="768" spans="3:6">
      <c r="C768" s="44"/>
      <c r="D768" s="20"/>
      <c r="F768" s="8"/>
    </row>
    <row r="769" spans="3:6">
      <c r="C769" s="44"/>
      <c r="D769" s="20"/>
      <c r="F769" s="8"/>
    </row>
    <row r="770" spans="3:6">
      <c r="C770" s="44"/>
      <c r="D770" s="20"/>
      <c r="F770" s="8"/>
    </row>
    <row r="771" spans="3:6">
      <c r="F771" s="8"/>
    </row>
    <row r="772" spans="3:6">
      <c r="F772" s="8"/>
    </row>
    <row r="773" spans="3:6">
      <c r="F773" s="8"/>
    </row>
    <row r="774" spans="3:6">
      <c r="F774" s="8"/>
    </row>
    <row r="775" spans="3:6">
      <c r="F775" s="8"/>
    </row>
    <row r="776" spans="3:6">
      <c r="F776" s="8"/>
    </row>
    <row r="777" spans="3:6">
      <c r="F777" s="8"/>
    </row>
    <row r="778" spans="3:6">
      <c r="F778" s="8"/>
    </row>
    <row r="779" spans="3:6">
      <c r="F779" s="8"/>
    </row>
    <row r="780" spans="3:6">
      <c r="F780" s="8"/>
    </row>
    <row r="781" spans="3:6">
      <c r="F781" s="8"/>
    </row>
    <row r="782" spans="3:6">
      <c r="F782" s="8"/>
    </row>
    <row r="783" spans="3:6">
      <c r="F783" s="8"/>
    </row>
    <row r="784" spans="3:6">
      <c r="F784" s="8"/>
    </row>
    <row r="785" spans="6:6">
      <c r="F785" s="8"/>
    </row>
    <row r="786" spans="6:6">
      <c r="F786" s="8"/>
    </row>
    <row r="787" spans="6:6">
      <c r="F787" s="8"/>
    </row>
    <row r="788" spans="6:6">
      <c r="F788" s="8"/>
    </row>
    <row r="789" spans="6:6">
      <c r="F789" s="8"/>
    </row>
    <row r="790" spans="6:6">
      <c r="F790" s="8"/>
    </row>
    <row r="791" spans="6:6">
      <c r="F791" s="8"/>
    </row>
    <row r="792" spans="6:6">
      <c r="F792" s="8"/>
    </row>
    <row r="793" spans="6:6">
      <c r="F793" s="8"/>
    </row>
    <row r="794" spans="6:6">
      <c r="F794" s="8"/>
    </row>
    <row r="795" spans="6:6">
      <c r="F795" s="8"/>
    </row>
    <row r="796" spans="6:6">
      <c r="F796" s="8"/>
    </row>
  </sheetData>
  <conditionalFormatting sqref="L468:CD468">
    <cfRule type="cellIs" dxfId="0" priority="1" operator="lessThan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2014-08-06T14:23:33Z</dcterms:modified>
</cp:coreProperties>
</file>