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4400" yWindow="-15" windowWidth="14445" windowHeight="11760"/>
  </bookViews>
  <sheets>
    <sheet name="AYAV 2014" sheetId="1" r:id="rId1"/>
  </sheets>
  <definedNames>
    <definedName name="_xlnm.Print_Area" localSheetId="0">'AYAV 2014'!$A$1:$J$28</definedName>
  </definedNames>
  <calcPr calcId="125725"/>
</workbook>
</file>

<file path=xl/calcChain.xml><?xml version="1.0" encoding="utf-8"?>
<calcChain xmlns="http://schemas.openxmlformats.org/spreadsheetml/2006/main">
  <c r="L2" i="1"/>
  <c r="L3"/>
  <c r="M4"/>
  <c r="L4" s="1"/>
  <c r="M3"/>
  <c r="A1"/>
  <c r="E3"/>
  <c r="G3" s="1"/>
  <c r="E4"/>
  <c r="G4" s="1"/>
  <c r="E5"/>
  <c r="G5" s="1"/>
  <c r="E6"/>
  <c r="G6" s="1"/>
  <c r="E7"/>
  <c r="G7" s="1"/>
  <c r="E9"/>
  <c r="E10"/>
  <c r="E11"/>
  <c r="G11" s="1"/>
  <c r="E12"/>
  <c r="G12" s="1"/>
  <c r="E13"/>
  <c r="G13" s="1"/>
  <c r="E15"/>
  <c r="G15" s="1"/>
  <c r="E16"/>
  <c r="G16" s="1"/>
  <c r="E17"/>
  <c r="E18"/>
  <c r="E19"/>
  <c r="G19" s="1"/>
  <c r="E20"/>
  <c r="G20" s="1"/>
  <c r="E22"/>
  <c r="G22" s="1"/>
  <c r="E23"/>
  <c r="G23" s="1"/>
  <c r="E24"/>
  <c r="G24" s="1"/>
  <c r="E25"/>
  <c r="G25" s="1"/>
  <c r="E26"/>
  <c r="G26" s="1"/>
  <c r="D27"/>
  <c r="D21"/>
  <c r="D14"/>
  <c r="D8"/>
  <c r="E2"/>
  <c r="G2" s="1"/>
  <c r="B27"/>
  <c r="C27"/>
  <c r="B21"/>
  <c r="C21"/>
  <c r="F27"/>
  <c r="F21"/>
  <c r="F14"/>
  <c r="C14"/>
  <c r="B14"/>
  <c r="F8"/>
  <c r="C8"/>
  <c r="B8"/>
  <c r="G9"/>
  <c r="G10"/>
  <c r="G17"/>
  <c r="G18"/>
  <c r="M2" l="1"/>
  <c r="M5"/>
  <c r="L5" s="1"/>
  <c r="B28"/>
  <c r="E14"/>
  <c r="G14" s="1"/>
  <c r="C28"/>
  <c r="E21"/>
  <c r="G21" s="1"/>
  <c r="D28"/>
  <c r="E8"/>
  <c r="G8" s="1"/>
  <c r="E27"/>
  <c r="F28"/>
  <c r="I2" l="1"/>
  <c r="J3"/>
  <c r="I3" s="1"/>
  <c r="J5"/>
  <c r="I5" s="1"/>
  <c r="J2"/>
  <c r="J4"/>
  <c r="I4" s="1"/>
  <c r="E28"/>
  <c r="G28" s="1"/>
  <c r="G27"/>
</calcChain>
</file>

<file path=xl/sharedStrings.xml><?xml version="1.0" encoding="utf-8"?>
<sst xmlns="http://schemas.openxmlformats.org/spreadsheetml/2006/main" count="47" uniqueCount="45">
  <si>
    <t>6°1 - Marley</t>
  </si>
  <si>
    <t>6°2 - Dali</t>
  </si>
  <si>
    <t>6°3 - De Funès</t>
  </si>
  <si>
    <t>6°4 - Chaplin</t>
  </si>
  <si>
    <t>6°5 - Coluche</t>
  </si>
  <si>
    <t>6°6 - Piaf</t>
  </si>
  <si>
    <t>5°1 - La Fontaine</t>
  </si>
  <si>
    <t>5°2 - Hugo</t>
  </si>
  <si>
    <t>5°3 - Grimm</t>
  </si>
  <si>
    <t>5°4 - Rowling</t>
  </si>
  <si>
    <t>5°5 - Shakespeare</t>
  </si>
  <si>
    <t>4°1 - Newton</t>
  </si>
  <si>
    <t>4°2 - Ader</t>
  </si>
  <si>
    <t>4°3 - Jobs</t>
  </si>
  <si>
    <t>4°4 - Armstrong</t>
  </si>
  <si>
    <t>4°5 - Tesla</t>
  </si>
  <si>
    <t>4°6 - Pemberton</t>
  </si>
  <si>
    <t>3°1 - Rosa Parks</t>
  </si>
  <si>
    <t>3°2 - Luther King</t>
  </si>
  <si>
    <t>3°3 - Malala</t>
  </si>
  <si>
    <t>3°4 - Lincoln</t>
  </si>
  <si>
    <t>3°5 - St Exupéry</t>
  </si>
  <si>
    <t>Nbre d'élèves en classe</t>
  </si>
  <si>
    <t>Nbre d'élèves participants</t>
  </si>
  <si>
    <t>Nbre d'élèves en vélo</t>
  </si>
  <si>
    <t>Taux de participation</t>
  </si>
  <si>
    <t>TOTAL 6°</t>
  </si>
  <si>
    <t>TOTAL 5°</t>
  </si>
  <si>
    <t>TOTAL 4°</t>
  </si>
  <si>
    <t>TOTAL 3°</t>
  </si>
  <si>
    <t>TOTAL COLLEGE</t>
  </si>
  <si>
    <t>Nbre d'élèves Bruguiérois</t>
  </si>
  <si>
    <t>Nbre d'élèves absents</t>
  </si>
  <si>
    <r>
      <t>1</t>
    </r>
    <r>
      <rPr>
        <b/>
        <vertAlign val="superscript"/>
        <sz val="14"/>
        <color theme="1"/>
        <rFont val="Calibri"/>
        <family val="2"/>
        <scheme val="minor"/>
      </rPr>
      <t>er</t>
    </r>
  </si>
  <si>
    <r>
      <t>2</t>
    </r>
    <r>
      <rPr>
        <b/>
        <vertAlign val="superscript"/>
        <sz val="14"/>
        <color theme="1"/>
        <rFont val="Calibri"/>
        <family val="2"/>
        <scheme val="minor"/>
      </rPr>
      <t>ème</t>
    </r>
  </si>
  <si>
    <r>
      <t>3</t>
    </r>
    <r>
      <rPr>
        <b/>
        <vertAlign val="superscript"/>
        <sz val="14"/>
        <color theme="1"/>
        <rFont val="Calibri"/>
        <family val="2"/>
        <scheme val="minor"/>
      </rPr>
      <t>ème</t>
    </r>
  </si>
  <si>
    <r>
      <t>4</t>
    </r>
    <r>
      <rPr>
        <b/>
        <vertAlign val="superscript"/>
        <sz val="14"/>
        <color theme="1"/>
        <rFont val="Calibri"/>
        <family val="2"/>
        <scheme val="minor"/>
      </rPr>
      <t>ème</t>
    </r>
  </si>
  <si>
    <t>Place</t>
  </si>
  <si>
    <t>Classe</t>
  </si>
  <si>
    <t>Participation</t>
  </si>
  <si>
    <t>Niveau</t>
  </si>
  <si>
    <r>
      <t>6</t>
    </r>
    <r>
      <rPr>
        <vertAlign val="superscript"/>
        <sz val="11"/>
        <color theme="1"/>
        <rFont val="Calibri"/>
        <family val="2"/>
        <scheme val="minor"/>
      </rPr>
      <t>ème</t>
    </r>
  </si>
  <si>
    <r>
      <t>5</t>
    </r>
    <r>
      <rPr>
        <vertAlign val="superscript"/>
        <sz val="11"/>
        <color theme="1"/>
        <rFont val="Calibri"/>
        <family val="2"/>
        <scheme val="minor"/>
      </rPr>
      <t>ème</t>
    </r>
  </si>
  <si>
    <r>
      <t>4</t>
    </r>
    <r>
      <rPr>
        <vertAlign val="superscript"/>
        <sz val="11"/>
        <color theme="1"/>
        <rFont val="Calibri"/>
        <family val="2"/>
        <scheme val="minor"/>
      </rPr>
      <t>ème</t>
    </r>
  </si>
  <si>
    <r>
      <t>3</t>
    </r>
    <r>
      <rPr>
        <vertAlign val="superscript"/>
        <sz val="11"/>
        <color theme="1"/>
        <rFont val="Calibri"/>
        <family val="2"/>
        <scheme val="minor"/>
      </rPr>
      <t>ème</t>
    </r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</si>
</sst>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3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vertAlign val="superscript"/>
      <sz val="14"/>
      <color theme="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 tint="-0.24994659260841701"/>
        <bgColor indexed="64"/>
      </patternFill>
    </fill>
  </fills>
  <borders count="25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ouble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ouble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47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4" fillId="0" borderId="0" xfId="0" applyFont="1" applyAlignment="1">
      <alignment horizontal="center" vertical="center"/>
    </xf>
    <xf numFmtId="0" fontId="5" fillId="2" borderId="13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center" vertical="center"/>
    </xf>
    <xf numFmtId="0" fontId="6" fillId="3" borderId="16" xfId="0" applyFont="1" applyFill="1" applyBorder="1" applyAlignment="1">
      <alignment horizontal="center" vertical="center"/>
    </xf>
    <xf numFmtId="0" fontId="6" fillId="3" borderId="17" xfId="0" applyFont="1" applyFill="1" applyBorder="1" applyAlignment="1">
      <alignment horizontal="center" vertical="center"/>
    </xf>
    <xf numFmtId="10" fontId="2" fillId="0" borderId="3" xfId="1" applyNumberFormat="1" applyFont="1" applyBorder="1" applyAlignment="1">
      <alignment horizontal="center" vertical="center"/>
    </xf>
    <xf numFmtId="10" fontId="2" fillId="0" borderId="6" xfId="1" applyNumberFormat="1" applyFont="1" applyBorder="1" applyAlignment="1">
      <alignment horizontal="center" vertical="center"/>
    </xf>
    <xf numFmtId="10" fontId="2" fillId="0" borderId="9" xfId="1" applyNumberFormat="1" applyFont="1" applyBorder="1" applyAlignment="1">
      <alignment horizontal="center" vertical="center"/>
    </xf>
    <xf numFmtId="10" fontId="3" fillId="0" borderId="15" xfId="1" applyNumberFormat="1" applyFont="1" applyFill="1" applyBorder="1" applyAlignment="1">
      <alignment horizontal="center" vertical="center"/>
    </xf>
    <xf numFmtId="10" fontId="2" fillId="0" borderId="12" xfId="1" applyNumberFormat="1" applyFont="1" applyBorder="1" applyAlignment="1">
      <alignment horizontal="center" vertical="center"/>
    </xf>
    <xf numFmtId="10" fontId="6" fillId="3" borderId="18" xfId="1" applyNumberFormat="1" applyFont="1" applyFill="1" applyBorder="1" applyAlignment="1">
      <alignment horizontal="center" vertical="center"/>
    </xf>
    <xf numFmtId="0" fontId="0" fillId="0" borderId="2" xfId="0" applyBorder="1" applyAlignment="1" applyProtection="1">
      <alignment horizontal="center" vertical="center"/>
    </xf>
    <xf numFmtId="0" fontId="0" fillId="0" borderId="5" xfId="0" applyBorder="1" applyAlignment="1" applyProtection="1">
      <alignment horizontal="center" vertical="center"/>
    </xf>
    <xf numFmtId="0" fontId="0" fillId="0" borderId="8" xfId="0" applyBorder="1" applyAlignment="1" applyProtection="1">
      <alignment horizontal="center" vertical="center"/>
    </xf>
    <xf numFmtId="0" fontId="0" fillId="0" borderId="11" xfId="0" applyBorder="1" applyAlignment="1" applyProtection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7" fillId="0" borderId="10" xfId="0" applyNumberFormat="1" applyFont="1" applyBorder="1" applyAlignment="1" applyProtection="1">
      <alignment horizontal="center" vertical="center"/>
      <protection hidden="1"/>
    </xf>
    <xf numFmtId="0" fontId="7" fillId="0" borderId="4" xfId="0" applyNumberFormat="1" applyFont="1" applyBorder="1" applyAlignment="1" applyProtection="1">
      <alignment horizontal="center" vertical="center"/>
      <protection hidden="1"/>
    </xf>
    <xf numFmtId="0" fontId="7" fillId="0" borderId="4" xfId="2" applyNumberFormat="1" applyFont="1" applyBorder="1" applyAlignment="1" applyProtection="1">
      <alignment horizontal="center" vertical="center"/>
      <protection hidden="1"/>
    </xf>
    <xf numFmtId="0" fontId="7" fillId="0" borderId="22" xfId="0" applyNumberFormat="1" applyFont="1" applyBorder="1" applyAlignment="1" applyProtection="1">
      <alignment horizontal="center" vertical="center"/>
      <protection hidden="1"/>
    </xf>
    <xf numFmtId="10" fontId="0" fillId="0" borderId="0" xfId="0" applyNumberFormat="1" applyAlignment="1">
      <alignment horizontal="center" vertical="center"/>
    </xf>
    <xf numFmtId="0" fontId="7" fillId="0" borderId="11" xfId="0" applyFont="1" applyBorder="1" applyAlignment="1" applyProtection="1">
      <alignment horizontal="center" vertical="center"/>
      <protection hidden="1"/>
    </xf>
    <xf numFmtId="10" fontId="7" fillId="0" borderId="12" xfId="1" applyNumberFormat="1" applyFont="1" applyBorder="1" applyAlignment="1" applyProtection="1">
      <alignment horizontal="center" vertical="center"/>
      <protection hidden="1"/>
    </xf>
    <xf numFmtId="0" fontId="7" fillId="0" borderId="5" xfId="0" applyFont="1" applyBorder="1" applyAlignment="1" applyProtection="1">
      <alignment horizontal="center" vertical="center"/>
      <protection hidden="1"/>
    </xf>
    <xf numFmtId="10" fontId="7" fillId="0" borderId="6" xfId="1" applyNumberFormat="1" applyFont="1" applyBorder="1" applyAlignment="1" applyProtection="1">
      <alignment horizontal="center" vertical="center"/>
      <protection hidden="1"/>
    </xf>
    <xf numFmtId="0" fontId="7" fillId="0" borderId="23" xfId="0" applyFont="1" applyBorder="1" applyAlignment="1" applyProtection="1">
      <alignment horizontal="center" vertical="center"/>
      <protection hidden="1"/>
    </xf>
    <xf numFmtId="10" fontId="7" fillId="0" borderId="24" xfId="1" applyNumberFormat="1" applyFont="1" applyBorder="1" applyAlignment="1" applyProtection="1">
      <alignment horizontal="center" vertical="center"/>
      <protection hidden="1"/>
    </xf>
  </cellXfs>
  <cellStyles count="3">
    <cellStyle name="Milliers" xfId="2" builtinId="3"/>
    <cellStyle name="Normal" xfId="0" builtinId="0"/>
    <cellStyle name="Pourcentage" xfId="1" builtinId="5"/>
  </cellStyles>
  <dxfs count="4">
    <dxf>
      <font>
        <b/>
        <i val="0"/>
        <color rgb="FF003E1C"/>
      </font>
      <fill>
        <patternFill>
          <bgColor rgb="FF92D050"/>
        </patternFill>
      </fill>
    </dxf>
    <dxf>
      <font>
        <b/>
        <i val="0"/>
        <color rgb="FF003E1C"/>
      </font>
      <fill>
        <patternFill>
          <bgColor rgb="FF92D050"/>
        </patternFill>
      </fill>
    </dxf>
    <dxf>
      <font>
        <b/>
        <i val="0"/>
        <color rgb="FF003E1C"/>
      </font>
      <fill>
        <patternFill>
          <bgColor rgb="FF92D050"/>
        </patternFill>
      </fill>
    </dxf>
    <dxf>
      <font>
        <b/>
        <i val="0"/>
        <color rgb="FF003E1C"/>
      </font>
      <fill>
        <patternFill>
          <bgColor rgb="FF92D050"/>
        </patternFill>
      </fill>
    </dxf>
  </dxfs>
  <tableStyles count="0" defaultTableStyle="TableStyleMedium9" defaultPivotStyle="PivotStyleLight16"/>
  <colors>
    <mruColors>
      <color rgb="FFFF1D63"/>
      <color rgb="FF30FA30"/>
      <color rgb="FF003E1C"/>
      <color rgb="FFE1F7FF"/>
      <color rgb="FFCCFECA"/>
      <color rgb="FFFFFFC1"/>
      <color rgb="FF33EE00"/>
      <color rgb="FFF832EA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28"/>
  <sheetViews>
    <sheetView tabSelected="1" zoomScale="104" zoomScaleNormal="104" zoomScaleSheetLayoutView="100" workbookViewId="0">
      <selection activeCell="G3" sqref="G3"/>
    </sheetView>
  </sheetViews>
  <sheetFormatPr baseColWidth="10" defaultRowHeight="15"/>
  <cols>
    <col min="1" max="1" width="19.140625" style="1" customWidth="1"/>
    <col min="2" max="2" width="9" style="1" bestFit="1" customWidth="1"/>
    <col min="3" max="3" width="11.140625" style="1" bestFit="1" customWidth="1"/>
    <col min="4" max="4" width="8.42578125" style="1" bestFit="1" customWidth="1"/>
    <col min="5" max="5" width="11.42578125" style="1" bestFit="1" customWidth="1"/>
    <col min="6" max="6" width="8.42578125" style="1" bestFit="1" customWidth="1"/>
    <col min="7" max="7" width="27" style="1" customWidth="1"/>
    <col min="8" max="8" width="11.42578125" style="1"/>
    <col min="9" max="9" width="19.140625" style="1" customWidth="1"/>
    <col min="10" max="10" width="27.140625" style="1" customWidth="1"/>
    <col min="11" max="11" width="7.28515625" style="1" bestFit="1" customWidth="1"/>
    <col min="12" max="12" width="19.140625" style="1" customWidth="1"/>
    <col min="13" max="13" width="27" style="1" customWidth="1"/>
    <col min="14" max="16384" width="11.42578125" style="1"/>
  </cols>
  <sheetData>
    <row r="1" spans="1:13" ht="45.75" thickBot="1">
      <c r="A1" s="2" t="str">
        <f ca="1">RIGHT(CELL("nomfichier"),LEN(CELL("nomfichier"))-FIND("]",CELL("nomfichier")))</f>
        <v>AYAV 2014</v>
      </c>
      <c r="B1" s="11" t="s">
        <v>22</v>
      </c>
      <c r="C1" s="12" t="s">
        <v>31</v>
      </c>
      <c r="D1" s="12" t="s">
        <v>32</v>
      </c>
      <c r="E1" s="12" t="s">
        <v>23</v>
      </c>
      <c r="F1" s="12" t="s">
        <v>24</v>
      </c>
      <c r="G1" s="13" t="s">
        <v>25</v>
      </c>
      <c r="H1" s="33" t="s">
        <v>37</v>
      </c>
      <c r="I1" s="34" t="s">
        <v>38</v>
      </c>
      <c r="J1" s="35" t="s">
        <v>39</v>
      </c>
      <c r="K1" s="1" t="s">
        <v>40</v>
      </c>
      <c r="L1" s="1" t="s">
        <v>38</v>
      </c>
      <c r="M1" s="1" t="s">
        <v>39</v>
      </c>
    </row>
    <row r="2" spans="1:13" ht="20.100000000000001" customHeight="1">
      <c r="A2" s="3" t="s">
        <v>0</v>
      </c>
      <c r="B2" s="29">
        <v>29</v>
      </c>
      <c r="C2" s="29">
        <v>6</v>
      </c>
      <c r="D2" s="14">
        <v>0</v>
      </c>
      <c r="E2" s="4">
        <f>B2-C2-D2</f>
        <v>23</v>
      </c>
      <c r="F2" s="14">
        <v>6</v>
      </c>
      <c r="G2" s="23">
        <f>F2/E2</f>
        <v>0.2608695652173913</v>
      </c>
      <c r="H2" s="36" t="s">
        <v>33</v>
      </c>
      <c r="I2" s="41" t="str">
        <f>LOOKUP(LARGE($M$2:$M$5,1),$M$2:$M$5,$L$2:$L$5)</f>
        <v>3°3 - Malala</v>
      </c>
      <c r="J2" s="42">
        <f>LARGE($M$2:$M$5,1)</f>
        <v>0.8571428571428571</v>
      </c>
      <c r="K2" s="1" t="s">
        <v>41</v>
      </c>
      <c r="L2" s="1" t="str">
        <f>LOOKUP(MAX($G$2:$G$7),$G2:$G7,$A2:$A7)</f>
        <v>6°6 - Piaf</v>
      </c>
      <c r="M2" s="40">
        <f>MAX($G$2:$G$7)</f>
        <v>0.8571428571428571</v>
      </c>
    </row>
    <row r="3" spans="1:13" ht="20.100000000000001" customHeight="1">
      <c r="A3" s="5" t="s">
        <v>1</v>
      </c>
      <c r="B3" s="30">
        <v>30</v>
      </c>
      <c r="C3" s="30">
        <v>9</v>
      </c>
      <c r="D3" s="15">
        <v>0</v>
      </c>
      <c r="E3" s="6">
        <f t="shared" ref="E3:E28" si="0">B3-C3-D3</f>
        <v>21</v>
      </c>
      <c r="F3" s="15">
        <v>18</v>
      </c>
      <c r="G3" s="24">
        <f t="shared" ref="G3:G28" si="1">F3/E3</f>
        <v>0.8571428571428571</v>
      </c>
      <c r="H3" s="37" t="s">
        <v>34</v>
      </c>
      <c r="I3" s="43" t="str">
        <f t="shared" ref="I3:I5" si="2">LOOKUP($J3,$M$2:$M$5,$L$2:$L$5)</f>
        <v>4°6 - Pemberton</v>
      </c>
      <c r="J3" s="44">
        <f>LARGE($M$2:$M$5,2)</f>
        <v>0.8</v>
      </c>
      <c r="K3" s="1" t="s">
        <v>42</v>
      </c>
      <c r="L3" s="1" t="str">
        <f>LOOKUP(M3,G9:G13,A9:A13)</f>
        <v>5°3 - Grimm</v>
      </c>
      <c r="M3" s="40">
        <f>MAX($G$9:$G$13)</f>
        <v>0.45833333333333331</v>
      </c>
    </row>
    <row r="4" spans="1:13" ht="20.100000000000001" customHeight="1">
      <c r="A4" s="5" t="s">
        <v>2</v>
      </c>
      <c r="B4" s="30">
        <v>30</v>
      </c>
      <c r="C4" s="30">
        <v>12</v>
      </c>
      <c r="D4" s="15">
        <v>0</v>
      </c>
      <c r="E4" s="6">
        <f t="shared" si="0"/>
        <v>18</v>
      </c>
      <c r="F4" s="15">
        <v>9</v>
      </c>
      <c r="G4" s="24">
        <f t="shared" si="1"/>
        <v>0.5</v>
      </c>
      <c r="H4" s="38" t="s">
        <v>35</v>
      </c>
      <c r="I4" s="43" t="str">
        <f t="shared" si="2"/>
        <v>5°3 - Grimm</v>
      </c>
      <c r="J4" s="44">
        <f>LARGE($M$2:$M$5,3)</f>
        <v>0.45833333333333331</v>
      </c>
      <c r="K4" s="1" t="s">
        <v>43</v>
      </c>
      <c r="L4" s="1" t="str">
        <f>LOOKUP(M4,G15:G20,A15:A20)</f>
        <v>4°6 - Pemberton</v>
      </c>
      <c r="M4" s="40">
        <f>MAX($G$15:$G$20)</f>
        <v>0.8</v>
      </c>
    </row>
    <row r="5" spans="1:13" ht="20.100000000000001" customHeight="1" thickBot="1">
      <c r="A5" s="5" t="s">
        <v>3</v>
      </c>
      <c r="B5" s="30">
        <v>30</v>
      </c>
      <c r="C5" s="30">
        <v>7</v>
      </c>
      <c r="D5" s="15">
        <v>0</v>
      </c>
      <c r="E5" s="6">
        <f t="shared" si="0"/>
        <v>23</v>
      </c>
      <c r="F5" s="15">
        <v>7</v>
      </c>
      <c r="G5" s="24">
        <f t="shared" si="1"/>
        <v>0.30434782608695654</v>
      </c>
      <c r="H5" s="39" t="s">
        <v>36</v>
      </c>
      <c r="I5" s="45" t="e">
        <f t="shared" si="2"/>
        <v>#N/A</v>
      </c>
      <c r="J5" s="46">
        <f>LARGE($M$2:$M$5,4)</f>
        <v>0.17391304347826086</v>
      </c>
      <c r="K5" s="1" t="s">
        <v>44</v>
      </c>
      <c r="L5" s="1" t="str">
        <f>LOOKUP(M5,G22:G26,A22:A26)</f>
        <v>3°3 - Malala</v>
      </c>
      <c r="M5" s="40">
        <f>MAX($G$22:$G$26)</f>
        <v>0.17391304347826086</v>
      </c>
    </row>
    <row r="6" spans="1:13" ht="20.100000000000001" customHeight="1">
      <c r="A6" s="5" t="s">
        <v>4</v>
      </c>
      <c r="B6" s="30">
        <v>30</v>
      </c>
      <c r="C6" s="30">
        <v>13</v>
      </c>
      <c r="D6" s="15">
        <v>1</v>
      </c>
      <c r="E6" s="6">
        <f t="shared" si="0"/>
        <v>16</v>
      </c>
      <c r="F6" s="15">
        <v>11</v>
      </c>
      <c r="G6" s="24">
        <f t="shared" si="1"/>
        <v>0.6875</v>
      </c>
    </row>
    <row r="7" spans="1:13" ht="20.100000000000001" customHeight="1" thickBot="1">
      <c r="A7" s="7" t="s">
        <v>5</v>
      </c>
      <c r="B7" s="31">
        <v>30</v>
      </c>
      <c r="C7" s="31">
        <v>7</v>
      </c>
      <c r="D7" s="16">
        <v>0</v>
      </c>
      <c r="E7" s="8">
        <f t="shared" si="0"/>
        <v>23</v>
      </c>
      <c r="F7" s="16">
        <v>16</v>
      </c>
      <c r="G7" s="25">
        <f t="shared" si="1"/>
        <v>0.69565217391304346</v>
      </c>
    </row>
    <row r="8" spans="1:13" ht="16.5" thickBot="1">
      <c r="A8" s="19" t="s">
        <v>26</v>
      </c>
      <c r="B8" s="20">
        <f>SUM(B2:B7)</f>
        <v>179</v>
      </c>
      <c r="C8" s="20">
        <f>SUM(C2:C7)</f>
        <v>54</v>
      </c>
      <c r="D8" s="20">
        <f>SUM(D2:D7)</f>
        <v>1</v>
      </c>
      <c r="E8" s="20">
        <f t="shared" si="0"/>
        <v>124</v>
      </c>
      <c r="F8" s="20">
        <f>SUM(F2:F7)</f>
        <v>67</v>
      </c>
      <c r="G8" s="26">
        <f t="shared" si="1"/>
        <v>0.54032258064516125</v>
      </c>
    </row>
    <row r="9" spans="1:13" ht="20.100000000000001" customHeight="1" thickTop="1">
      <c r="A9" s="9" t="s">
        <v>6</v>
      </c>
      <c r="B9" s="32">
        <v>28</v>
      </c>
      <c r="C9" s="32">
        <v>12</v>
      </c>
      <c r="D9" s="17">
        <v>0</v>
      </c>
      <c r="E9" s="10">
        <f t="shared" si="0"/>
        <v>16</v>
      </c>
      <c r="F9" s="17"/>
      <c r="G9" s="27">
        <f t="shared" si="1"/>
        <v>0</v>
      </c>
    </row>
    <row r="10" spans="1:13" ht="20.100000000000001" customHeight="1">
      <c r="A10" s="5" t="s">
        <v>7</v>
      </c>
      <c r="B10" s="30">
        <v>30</v>
      </c>
      <c r="C10" s="30">
        <v>9</v>
      </c>
      <c r="D10" s="15">
        <v>0</v>
      </c>
      <c r="E10" s="6">
        <f t="shared" si="0"/>
        <v>21</v>
      </c>
      <c r="F10" s="15"/>
      <c r="G10" s="24">
        <f t="shared" si="1"/>
        <v>0</v>
      </c>
    </row>
    <row r="11" spans="1:13" ht="20.100000000000001" customHeight="1">
      <c r="A11" s="5" t="s">
        <v>8</v>
      </c>
      <c r="B11" s="30">
        <v>29</v>
      </c>
      <c r="C11" s="30">
        <v>5</v>
      </c>
      <c r="D11" s="15">
        <v>0</v>
      </c>
      <c r="E11" s="6">
        <f t="shared" si="0"/>
        <v>24</v>
      </c>
      <c r="F11" s="15">
        <v>11</v>
      </c>
      <c r="G11" s="24">
        <f t="shared" si="1"/>
        <v>0.45833333333333331</v>
      </c>
    </row>
    <row r="12" spans="1:13" ht="20.100000000000001" customHeight="1">
      <c r="A12" s="5" t="s">
        <v>9</v>
      </c>
      <c r="B12" s="30">
        <v>30</v>
      </c>
      <c r="C12" s="30">
        <v>5</v>
      </c>
      <c r="D12" s="15">
        <v>0</v>
      </c>
      <c r="E12" s="6">
        <f t="shared" si="0"/>
        <v>25</v>
      </c>
      <c r="F12" s="15"/>
      <c r="G12" s="24">
        <f t="shared" si="1"/>
        <v>0</v>
      </c>
    </row>
    <row r="13" spans="1:13" ht="20.100000000000001" customHeight="1" thickBot="1">
      <c r="A13" s="7" t="s">
        <v>10</v>
      </c>
      <c r="B13" s="31">
        <v>30</v>
      </c>
      <c r="C13" s="31">
        <v>8</v>
      </c>
      <c r="D13" s="16">
        <v>0</v>
      </c>
      <c r="E13" s="8">
        <f t="shared" si="0"/>
        <v>22</v>
      </c>
      <c r="F13" s="16"/>
      <c r="G13" s="25">
        <f t="shared" si="1"/>
        <v>0</v>
      </c>
    </row>
    <row r="14" spans="1:13" ht="16.5" thickBot="1">
      <c r="A14" s="19" t="s">
        <v>27</v>
      </c>
      <c r="B14" s="20">
        <f>SUM(B9:B13)</f>
        <v>147</v>
      </c>
      <c r="C14" s="20">
        <f>SUM(C9:C13)</f>
        <v>39</v>
      </c>
      <c r="D14" s="20">
        <f>SUM(D9:D13)</f>
        <v>0</v>
      </c>
      <c r="E14" s="20">
        <f t="shared" si="0"/>
        <v>108</v>
      </c>
      <c r="F14" s="20">
        <f>SUM(F9:F13)</f>
        <v>11</v>
      </c>
      <c r="G14" s="26">
        <f t="shared" si="1"/>
        <v>0.10185185185185185</v>
      </c>
    </row>
    <row r="15" spans="1:13" ht="20.100000000000001" customHeight="1" thickTop="1">
      <c r="A15" s="9" t="s">
        <v>11</v>
      </c>
      <c r="B15" s="32">
        <v>27</v>
      </c>
      <c r="C15" s="32">
        <v>9</v>
      </c>
      <c r="D15" s="17">
        <v>0</v>
      </c>
      <c r="E15" s="10">
        <f t="shared" si="0"/>
        <v>18</v>
      </c>
      <c r="F15" s="17"/>
      <c r="G15" s="27">
        <f t="shared" si="1"/>
        <v>0</v>
      </c>
    </row>
    <row r="16" spans="1:13" ht="20.100000000000001" customHeight="1">
      <c r="A16" s="5" t="s">
        <v>12</v>
      </c>
      <c r="B16" s="30">
        <v>28</v>
      </c>
      <c r="C16" s="30">
        <v>7</v>
      </c>
      <c r="D16" s="15">
        <v>0</v>
      </c>
      <c r="E16" s="6">
        <f t="shared" si="0"/>
        <v>21</v>
      </c>
      <c r="F16" s="15"/>
      <c r="G16" s="24">
        <f t="shared" si="1"/>
        <v>0</v>
      </c>
    </row>
    <row r="17" spans="1:10" ht="20.100000000000001" customHeight="1">
      <c r="A17" s="5" t="s">
        <v>13</v>
      </c>
      <c r="B17" s="30">
        <v>28</v>
      </c>
      <c r="C17" s="30">
        <v>8</v>
      </c>
      <c r="D17" s="15">
        <v>0</v>
      </c>
      <c r="E17" s="6">
        <f t="shared" si="0"/>
        <v>20</v>
      </c>
      <c r="F17" s="15">
        <v>5</v>
      </c>
      <c r="G17" s="24">
        <f t="shared" si="1"/>
        <v>0.25</v>
      </c>
    </row>
    <row r="18" spans="1:10" ht="20.100000000000001" customHeight="1">
      <c r="A18" s="5" t="s">
        <v>14</v>
      </c>
      <c r="B18" s="30">
        <v>24</v>
      </c>
      <c r="C18" s="30">
        <v>9</v>
      </c>
      <c r="D18" s="15">
        <v>0</v>
      </c>
      <c r="E18" s="6">
        <f t="shared" si="0"/>
        <v>15</v>
      </c>
      <c r="F18" s="15">
        <v>12</v>
      </c>
      <c r="G18" s="24">
        <f t="shared" si="1"/>
        <v>0.8</v>
      </c>
    </row>
    <row r="19" spans="1:10" ht="20.100000000000001" customHeight="1">
      <c r="A19" s="5" t="s">
        <v>15</v>
      </c>
      <c r="B19" s="30">
        <v>24</v>
      </c>
      <c r="C19" s="30">
        <v>6</v>
      </c>
      <c r="D19" s="15">
        <v>0</v>
      </c>
      <c r="E19" s="6">
        <f t="shared" si="0"/>
        <v>18</v>
      </c>
      <c r="F19" s="15"/>
      <c r="G19" s="24">
        <f t="shared" si="1"/>
        <v>0</v>
      </c>
    </row>
    <row r="20" spans="1:10" ht="20.100000000000001" customHeight="1" thickBot="1">
      <c r="A20" s="7" t="s">
        <v>16</v>
      </c>
      <c r="B20" s="31">
        <v>24</v>
      </c>
      <c r="C20" s="31">
        <v>10</v>
      </c>
      <c r="D20" s="16">
        <v>0</v>
      </c>
      <c r="E20" s="8">
        <f t="shared" si="0"/>
        <v>14</v>
      </c>
      <c r="F20" s="16"/>
      <c r="G20" s="25">
        <f t="shared" si="1"/>
        <v>0</v>
      </c>
    </row>
    <row r="21" spans="1:10" ht="16.5" thickBot="1">
      <c r="A21" s="19" t="s">
        <v>28</v>
      </c>
      <c r="B21" s="20">
        <f>SUM(B15:B20)</f>
        <v>155</v>
      </c>
      <c r="C21" s="20">
        <f>SUM(C15:C20)</f>
        <v>49</v>
      </c>
      <c r="D21" s="20">
        <f>SUM(D15:D20)</f>
        <v>0</v>
      </c>
      <c r="E21" s="20">
        <f t="shared" si="0"/>
        <v>106</v>
      </c>
      <c r="F21" s="20">
        <f>SUM(F15:F20)</f>
        <v>17</v>
      </c>
      <c r="G21" s="26">
        <f t="shared" si="1"/>
        <v>0.16037735849056603</v>
      </c>
    </row>
    <row r="22" spans="1:10" ht="20.100000000000001" customHeight="1" thickTop="1">
      <c r="A22" s="9" t="s">
        <v>17</v>
      </c>
      <c r="B22" s="32">
        <v>28</v>
      </c>
      <c r="C22" s="32">
        <v>5</v>
      </c>
      <c r="D22" s="17">
        <v>0</v>
      </c>
      <c r="E22" s="10">
        <f t="shared" si="0"/>
        <v>23</v>
      </c>
      <c r="F22" s="17"/>
      <c r="G22" s="27">
        <f t="shared" si="1"/>
        <v>0</v>
      </c>
    </row>
    <row r="23" spans="1:10" ht="20.100000000000001" customHeight="1">
      <c r="A23" s="5" t="s">
        <v>18</v>
      </c>
      <c r="B23" s="30">
        <v>28</v>
      </c>
      <c r="C23" s="30">
        <v>12</v>
      </c>
      <c r="D23" s="15">
        <v>0</v>
      </c>
      <c r="E23" s="6">
        <f t="shared" si="0"/>
        <v>16</v>
      </c>
      <c r="F23" s="15"/>
      <c r="G23" s="24">
        <f t="shared" si="1"/>
        <v>0</v>
      </c>
    </row>
    <row r="24" spans="1:10" ht="20.100000000000001" customHeight="1">
      <c r="A24" s="5" t="s">
        <v>19</v>
      </c>
      <c r="B24" s="30">
        <v>30</v>
      </c>
      <c r="C24" s="30">
        <v>7</v>
      </c>
      <c r="D24" s="15">
        <v>0</v>
      </c>
      <c r="E24" s="6">
        <f t="shared" si="0"/>
        <v>23</v>
      </c>
      <c r="F24" s="15">
        <v>4</v>
      </c>
      <c r="G24" s="24">
        <f t="shared" si="1"/>
        <v>0.17391304347826086</v>
      </c>
    </row>
    <row r="25" spans="1:10" ht="20.100000000000001" customHeight="1">
      <c r="A25" s="5" t="s">
        <v>20</v>
      </c>
      <c r="B25" s="30">
        <v>29</v>
      </c>
      <c r="C25" s="30">
        <v>4</v>
      </c>
      <c r="D25" s="15">
        <v>0</v>
      </c>
      <c r="E25" s="6">
        <f t="shared" si="0"/>
        <v>25</v>
      </c>
      <c r="F25" s="15"/>
      <c r="G25" s="24">
        <f t="shared" si="1"/>
        <v>0</v>
      </c>
    </row>
    <row r="26" spans="1:10" ht="20.100000000000001" customHeight="1" thickBot="1">
      <c r="A26" s="7" t="s">
        <v>21</v>
      </c>
      <c r="B26" s="31">
        <v>28</v>
      </c>
      <c r="C26" s="31">
        <v>9</v>
      </c>
      <c r="D26" s="16">
        <v>0</v>
      </c>
      <c r="E26" s="8">
        <f t="shared" si="0"/>
        <v>19</v>
      </c>
      <c r="F26" s="16"/>
      <c r="G26" s="25">
        <f t="shared" si="1"/>
        <v>0</v>
      </c>
    </row>
    <row r="27" spans="1:10" ht="16.5" thickBot="1">
      <c r="A27" s="19" t="s">
        <v>29</v>
      </c>
      <c r="B27" s="20">
        <f>SUM(B22:B26)</f>
        <v>143</v>
      </c>
      <c r="C27" s="20">
        <f>SUM(C22:C26)</f>
        <v>37</v>
      </c>
      <c r="D27" s="20">
        <f>SUM(D22:D26)</f>
        <v>0</v>
      </c>
      <c r="E27" s="20">
        <f t="shared" si="0"/>
        <v>106</v>
      </c>
      <c r="F27" s="20">
        <f>SUM(F22:F26)</f>
        <v>4</v>
      </c>
      <c r="G27" s="26">
        <f t="shared" si="1"/>
        <v>3.7735849056603772E-2</v>
      </c>
    </row>
    <row r="28" spans="1:10" ht="34.5" customHeight="1" thickTop="1" thickBot="1">
      <c r="A28" s="21" t="s">
        <v>30</v>
      </c>
      <c r="B28" s="22">
        <f>+B27+B21+B14+B8</f>
        <v>624</v>
      </c>
      <c r="C28" s="22">
        <f>+C27+C21+C14+C8</f>
        <v>179</v>
      </c>
      <c r="D28" s="22">
        <f>+D27+D21+D14+D8</f>
        <v>1</v>
      </c>
      <c r="E28" s="22">
        <f t="shared" si="0"/>
        <v>444</v>
      </c>
      <c r="F28" s="22">
        <f>+F27+F21+F14+F8</f>
        <v>99</v>
      </c>
      <c r="G28" s="28">
        <f t="shared" si="1"/>
        <v>0.22297297297297297</v>
      </c>
      <c r="J28" s="18"/>
    </row>
  </sheetData>
  <sheetProtection selectLockedCells="1"/>
  <conditionalFormatting sqref="G2:G7">
    <cfRule type="dataBar" priority="14">
      <dataBar>
        <cfvo type="min" val="0"/>
        <cfvo type="max" val="0"/>
        <color rgb="FF00B0F0"/>
      </dataBar>
    </cfRule>
  </conditionalFormatting>
  <conditionalFormatting sqref="G9:G13">
    <cfRule type="dataBar" priority="12">
      <dataBar>
        <cfvo type="min" val="0"/>
        <cfvo type="max" val="0"/>
        <color rgb="FF33EE00"/>
      </dataBar>
    </cfRule>
  </conditionalFormatting>
  <conditionalFormatting sqref="G15:G20">
    <cfRule type="dataBar" priority="11">
      <dataBar>
        <cfvo type="min" val="0"/>
        <cfvo type="max" val="0"/>
        <color rgb="FFFFFF00"/>
      </dataBar>
    </cfRule>
  </conditionalFormatting>
  <conditionalFormatting sqref="G22:G26">
    <cfRule type="dataBar" priority="10">
      <dataBar>
        <cfvo type="min" val="0"/>
        <cfvo type="max" val="0"/>
        <color rgb="FFF832EA"/>
      </dataBar>
    </cfRule>
  </conditionalFormatting>
  <conditionalFormatting sqref="G14 G8 G21 G27">
    <cfRule type="dataBar" priority="9">
      <dataBar>
        <cfvo type="min" val="0"/>
        <cfvo type="max" val="0"/>
        <color rgb="FFFF0000"/>
      </dataBar>
    </cfRule>
  </conditionalFormatting>
  <conditionalFormatting sqref="A2:A7">
    <cfRule type="expression" dxfId="3" priority="6" stopIfTrue="1">
      <formula>(G2:G7)=MAX($G$2:$G$7)</formula>
    </cfRule>
  </conditionalFormatting>
  <conditionalFormatting sqref="A9:A13">
    <cfRule type="expression" dxfId="2" priority="5" stopIfTrue="1">
      <formula>(G9:G13)=MAX($G$9:$G$13)</formula>
    </cfRule>
  </conditionalFormatting>
  <conditionalFormatting sqref="A15:A20">
    <cfRule type="expression" dxfId="1" priority="4" stopIfTrue="1">
      <formula>(G15:G20)=MAX($G$15:$G$20)</formula>
    </cfRule>
  </conditionalFormatting>
  <conditionalFormatting sqref="A22:A26">
    <cfRule type="expression" dxfId="0" priority="3" stopIfTrue="1">
      <formula>(G22:G26)=MAX($G$22:$G$26)</formula>
    </cfRule>
  </conditionalFormatting>
  <conditionalFormatting sqref="J2:J5">
    <cfRule type="colorScale" priority="1">
      <colorScale>
        <cfvo type="min" val="0"/>
        <cfvo type="max" val="0"/>
        <color rgb="FFFFEF9C"/>
        <color rgb="FFFF7128"/>
      </colorScale>
    </cfRule>
  </conditionalFormatting>
  <printOptions horizontalCentered="1" verticalCentered="1"/>
  <pageMargins left="0.39370078740157483" right="0.39370078740157483" top="2.1259842519685042" bottom="0.59055118110236227" header="0.31496062992125984" footer="0.19685039370078741"/>
  <pageSetup paperSize="9" orientation="portrait" horizontalDpi="1200" verticalDpi="0" r:id="rId1"/>
  <headerFooter>
    <oddHeader>&amp;C&amp;G
&amp;"-,Gras"&amp;16Challenge "Allons-Y A Vélo" / Jeudi 5 juin 2014
Collège Jacques MAURE de Castelginest</oddHead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AYAV 2014</vt:lpstr>
      <vt:lpstr>'AYAV 2014'!Zone_d_impression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BRUNI</dc:creator>
  <cp:lastModifiedBy>Olivier BRUNI</cp:lastModifiedBy>
  <cp:lastPrinted>2014-03-25T10:19:01Z</cp:lastPrinted>
  <dcterms:created xsi:type="dcterms:W3CDTF">2013-11-25T09:41:11Z</dcterms:created>
  <dcterms:modified xsi:type="dcterms:W3CDTF">2014-05-04T15:35:20Z</dcterms:modified>
</cp:coreProperties>
</file>