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33BBC38B-C2DA-FC69-06AC-9F67D96B6324}"/>
  <workbookPr codeName="ThisWorkbook" defaultThemeVersion="124226"/>
  <mc:AlternateContent xmlns:mc="http://schemas.openxmlformats.org/markup-compatibility/2006">
    <mc:Choice Requires="x15">
      <x15ac:absPath xmlns:x15ac="http://schemas.microsoft.com/office/spreadsheetml/2010/11/ac" url="C:\Users\Guy\Desktop\Projet en cours\STAT\"/>
    </mc:Choice>
  </mc:AlternateContent>
  <bookViews>
    <workbookView xWindow="-12" yWindow="-12" windowWidth="25236" windowHeight="6672" tabRatio="856" activeTab="1"/>
  </bookViews>
  <sheets>
    <sheet name="Accueil" sheetId="369" r:id="rId1"/>
    <sheet name="Factures" sheetId="1" r:id="rId2"/>
    <sheet name="Explications" sheetId="364" r:id="rId3"/>
    <sheet name="Tableaurecap" sheetId="365" r:id="rId4"/>
    <sheet name="StatMensuelle" sheetId="366" r:id="rId5"/>
    <sheet name="StatAnnuelle" sheetId="368" r:id="rId6"/>
    <sheet name="Donnees generales" sheetId="370" r:id="rId7"/>
    <sheet name="Documentation" sheetId="371" r:id="rId8"/>
  </sheets>
  <definedNames>
    <definedName name="_xlnm._FilterDatabase" localSheetId="1" hidden="1">Factures!$A$2:$EG$39</definedName>
    <definedName name="Mois_en_cours">OFFSET('Donnees generales'!$A$2,,,COUNTA('Donnees generales'!$A:$A)-1)</definedName>
    <definedName name="_xlnm.Print_Area" localSheetId="5">StatAnnuelle!$A$1:$K$63</definedName>
    <definedName name="_xlnm.Print_Area" localSheetId="4">StatMensuelle!$A$1:$K$63</definedName>
  </definedNames>
  <calcPr calcId="162913"/>
</workbook>
</file>

<file path=xl/calcChain.xml><?xml version="1.0" encoding="utf-8"?>
<calcChain xmlns="http://schemas.openxmlformats.org/spreadsheetml/2006/main">
  <c r="ED39" i="1" l="1"/>
  <c r="EC39" i="1"/>
  <c r="EB39" i="1"/>
  <c r="EA39" i="1"/>
  <c r="ED38" i="1"/>
  <c r="EC38" i="1"/>
  <c r="EB38" i="1"/>
  <c r="EA38" i="1"/>
  <c r="ED37" i="1"/>
  <c r="EC37" i="1"/>
  <c r="EB37" i="1"/>
  <c r="EA37" i="1"/>
  <c r="ED36" i="1"/>
  <c r="EC36" i="1"/>
  <c r="EB36" i="1"/>
  <c r="EA36" i="1"/>
  <c r="ED35" i="1"/>
  <c r="EC35" i="1"/>
  <c r="EB35" i="1"/>
  <c r="EA35" i="1"/>
  <c r="ED34" i="1"/>
  <c r="EC34" i="1"/>
  <c r="EB34" i="1"/>
  <c r="EA34" i="1"/>
  <c r="EE34" i="1" s="1"/>
  <c r="EF34" i="1" s="1"/>
  <c r="EH34" i="1" s="1"/>
  <c r="ED33" i="1"/>
  <c r="EC33" i="1"/>
  <c r="EB33" i="1"/>
  <c r="EA33" i="1"/>
  <c r="ED32" i="1"/>
  <c r="EC32" i="1"/>
  <c r="EB32" i="1"/>
  <c r="EA32" i="1"/>
  <c r="N4" i="371"/>
  <c r="L4" i="371"/>
  <c r="K4" i="371"/>
  <c r="J4" i="371"/>
  <c r="N3" i="371"/>
  <c r="L3" i="371"/>
  <c r="K3" i="371"/>
  <c r="J3" i="371"/>
  <c r="L31" i="365"/>
  <c r="L30" i="365"/>
  <c r="L29" i="365"/>
  <c r="L28" i="365"/>
  <c r="L27" i="365"/>
  <c r="L26" i="365"/>
  <c r="L25" i="365"/>
  <c r="L24" i="365"/>
  <c r="L23" i="365"/>
  <c r="L22" i="365"/>
  <c r="L21" i="365"/>
  <c r="L20" i="365"/>
  <c r="D31" i="365"/>
  <c r="D30" i="365"/>
  <c r="D29" i="365"/>
  <c r="D28" i="365"/>
  <c r="D27" i="365"/>
  <c r="D26" i="365"/>
  <c r="D25" i="365"/>
  <c r="D24" i="365"/>
  <c r="D23" i="365"/>
  <c r="D22" i="365"/>
  <c r="D21" i="365"/>
  <c r="D20" i="365"/>
  <c r="B31" i="365"/>
  <c r="B30" i="365"/>
  <c r="B29" i="365"/>
  <c r="B28" i="365"/>
  <c r="B27" i="365"/>
  <c r="B26" i="365"/>
  <c r="B25" i="365"/>
  <c r="B24" i="365"/>
  <c r="B23" i="365"/>
  <c r="C31" i="365"/>
  <c r="C30" i="365"/>
  <c r="C29" i="365"/>
  <c r="C28" i="365"/>
  <c r="C27" i="365"/>
  <c r="C26" i="365"/>
  <c r="C25" i="365"/>
  <c r="C24" i="365"/>
  <c r="C23" i="365"/>
  <c r="C22" i="365"/>
  <c r="C21" i="365"/>
  <c r="C20" i="365"/>
  <c r="N11" i="371"/>
  <c r="L11" i="371"/>
  <c r="J11" i="371"/>
  <c r="K11" i="371"/>
  <c r="N10" i="371"/>
  <c r="L10" i="371"/>
  <c r="K10" i="371"/>
  <c r="J10" i="371"/>
  <c r="N7" i="371"/>
  <c r="L7" i="371"/>
  <c r="K7" i="371"/>
  <c r="J7" i="371"/>
  <c r="N9" i="371"/>
  <c r="L9" i="371"/>
  <c r="K9" i="371"/>
  <c r="J9" i="371"/>
  <c r="J8" i="371"/>
  <c r="J6" i="371"/>
  <c r="K6" i="371"/>
  <c r="K8" i="371"/>
  <c r="N8" i="371"/>
  <c r="L8" i="371"/>
  <c r="L6" i="371"/>
  <c r="N6" i="371"/>
  <c r="EE37" i="1" l="1"/>
  <c r="EG37" i="1" s="1"/>
  <c r="EE39" i="1"/>
  <c r="EF39" i="1" s="1"/>
  <c r="EH39" i="1" s="1"/>
  <c r="EE38" i="1"/>
  <c r="EF38" i="1" s="1"/>
  <c r="EH38" i="1" s="1"/>
  <c r="EE35" i="1"/>
  <c r="EF35" i="1" s="1"/>
  <c r="EH35" i="1" s="1"/>
  <c r="EE33" i="1"/>
  <c r="EG33" i="1" s="1"/>
  <c r="EE32" i="1"/>
  <c r="EG32" i="1" s="1"/>
  <c r="EE36" i="1"/>
  <c r="EF36" i="1" s="1"/>
  <c r="EH36" i="1" s="1"/>
  <c r="EF37" i="1"/>
  <c r="EH37" i="1" s="1"/>
  <c r="EG34" i="1"/>
  <c r="B22" i="365"/>
  <c r="B21" i="365"/>
  <c r="B20" i="365"/>
  <c r="EG35" i="1" l="1"/>
  <c r="EG36" i="1"/>
  <c r="EG39" i="1"/>
  <c r="EF33" i="1"/>
  <c r="EH33" i="1" s="1"/>
  <c r="EG38" i="1"/>
  <c r="EF32" i="1"/>
  <c r="EH32" i="1" s="1"/>
  <c r="BX20" i="365"/>
  <c r="CR17" i="365"/>
  <c r="CQ17" i="365"/>
  <c r="CP17" i="365"/>
  <c r="BP17" i="365"/>
  <c r="BO17" i="365"/>
  <c r="BN17" i="365"/>
  <c r="BM31" i="365"/>
  <c r="BM30" i="365"/>
  <c r="BM29" i="365"/>
  <c r="BM28" i="365"/>
  <c r="BM27" i="365"/>
  <c r="BM26" i="365"/>
  <c r="BM25" i="365"/>
  <c r="BM24" i="365"/>
  <c r="BM23" i="365"/>
  <c r="BM22" i="365"/>
  <c r="BM21" i="365"/>
  <c r="BM20" i="365"/>
  <c r="ED31" i="1"/>
  <c r="EC31" i="1"/>
  <c r="EB31" i="1"/>
  <c r="EA31" i="1"/>
  <c r="ED30" i="1"/>
  <c r="EC30" i="1"/>
  <c r="EB30" i="1"/>
  <c r="EA30" i="1"/>
  <c r="ED29" i="1"/>
  <c r="EC29" i="1"/>
  <c r="EB29" i="1"/>
  <c r="EA29" i="1"/>
  <c r="ED28" i="1"/>
  <c r="EC28" i="1"/>
  <c r="EB28" i="1"/>
  <c r="EA28" i="1"/>
  <c r="ED27" i="1"/>
  <c r="EC27" i="1"/>
  <c r="EB27" i="1"/>
  <c r="EA27" i="1"/>
  <c r="ED26" i="1"/>
  <c r="EC26" i="1"/>
  <c r="EB26" i="1"/>
  <c r="EA26" i="1"/>
  <c r="ED25" i="1"/>
  <c r="EC25" i="1"/>
  <c r="EB25" i="1"/>
  <c r="EA25" i="1"/>
  <c r="ED24" i="1"/>
  <c r="EC24" i="1"/>
  <c r="EB24" i="1"/>
  <c r="EA24" i="1"/>
  <c r="ED23" i="1"/>
  <c r="EC23" i="1"/>
  <c r="EB23" i="1"/>
  <c r="EA23" i="1"/>
  <c r="ED22" i="1"/>
  <c r="EC22" i="1"/>
  <c r="EB22" i="1"/>
  <c r="EA22" i="1"/>
  <c r="ED21" i="1"/>
  <c r="EC21" i="1"/>
  <c r="EB21" i="1"/>
  <c r="EA21" i="1"/>
  <c r="ED20" i="1"/>
  <c r="EC20" i="1"/>
  <c r="EB20" i="1"/>
  <c r="EA20" i="1"/>
  <c r="ED19" i="1"/>
  <c r="EC19" i="1"/>
  <c r="EB19" i="1"/>
  <c r="EA19" i="1"/>
  <c r="ED18" i="1"/>
  <c r="EC18" i="1"/>
  <c r="EB18" i="1"/>
  <c r="EA18" i="1"/>
  <c r="ED17" i="1"/>
  <c r="EC17" i="1"/>
  <c r="EB17" i="1"/>
  <c r="EA17" i="1"/>
  <c r="ED16" i="1"/>
  <c r="EC16" i="1"/>
  <c r="EB16" i="1"/>
  <c r="EA16" i="1"/>
  <c r="ED15" i="1"/>
  <c r="EC15" i="1"/>
  <c r="EB15" i="1"/>
  <c r="EA15" i="1"/>
  <c r="ED14" i="1"/>
  <c r="EC14" i="1"/>
  <c r="EB14" i="1"/>
  <c r="EA14" i="1"/>
  <c r="ED13" i="1"/>
  <c r="EC13" i="1"/>
  <c r="EB13" i="1"/>
  <c r="EA13" i="1"/>
  <c r="ED12" i="1"/>
  <c r="EC12" i="1"/>
  <c r="EB12" i="1"/>
  <c r="EA12" i="1"/>
  <c r="ED11" i="1"/>
  <c r="EC11" i="1"/>
  <c r="EB11" i="1"/>
  <c r="EA11" i="1"/>
  <c r="ED10" i="1"/>
  <c r="EC10" i="1"/>
  <c r="EB10" i="1"/>
  <c r="EA10" i="1"/>
  <c r="ED9" i="1"/>
  <c r="EC9" i="1"/>
  <c r="EB9" i="1"/>
  <c r="EA9" i="1"/>
  <c r="ED8" i="1"/>
  <c r="EC8" i="1"/>
  <c r="EB8" i="1"/>
  <c r="EA8" i="1"/>
  <c r="ED7" i="1"/>
  <c r="EC7" i="1"/>
  <c r="EB7" i="1"/>
  <c r="EA7" i="1"/>
  <c r="ED6" i="1"/>
  <c r="EC6" i="1"/>
  <c r="EB6" i="1"/>
  <c r="EA6" i="1"/>
  <c r="ED5" i="1"/>
  <c r="EC5" i="1"/>
  <c r="EB5" i="1"/>
  <c r="EA5" i="1"/>
  <c r="ED4" i="1"/>
  <c r="EC4" i="1"/>
  <c r="EB4" i="1"/>
  <c r="EA4" i="1"/>
  <c r="ED3" i="1"/>
  <c r="EC3" i="1"/>
  <c r="EB3" i="1"/>
  <c r="EA3" i="1"/>
  <c r="EE17" i="1" l="1"/>
  <c r="EF17" i="1" s="1"/>
  <c r="EH17" i="1" s="1"/>
  <c r="EE11" i="1"/>
  <c r="EG11" i="1" s="1"/>
  <c r="EE14" i="1"/>
  <c r="EF14" i="1" s="1"/>
  <c r="EE12" i="1"/>
  <c r="EG12" i="1" s="1"/>
  <c r="EE13" i="1"/>
  <c r="EG13" i="1" s="1"/>
  <c r="EE7" i="1"/>
  <c r="EF7" i="1" s="1"/>
  <c r="EH7" i="1" s="1"/>
  <c r="EE18" i="1"/>
  <c r="EG18" i="1" s="1"/>
  <c r="EE20" i="1"/>
  <c r="EG20" i="1" s="1"/>
  <c r="EE22" i="1"/>
  <c r="EG22" i="1" s="1"/>
  <c r="EE24" i="1"/>
  <c r="EG24" i="1" s="1"/>
  <c r="EE26" i="1"/>
  <c r="EG26" i="1" s="1"/>
  <c r="EE28" i="1"/>
  <c r="EG28" i="1" s="1"/>
  <c r="EE30" i="1"/>
  <c r="EG30" i="1" s="1"/>
  <c r="EE5" i="1"/>
  <c r="EF5" i="1" s="1"/>
  <c r="EE10" i="1"/>
  <c r="EF10" i="1" s="1"/>
  <c r="EH10" i="1" s="1"/>
  <c r="EE6" i="1"/>
  <c r="EF6" i="1" s="1"/>
  <c r="EH6" i="1" s="1"/>
  <c r="EE16" i="1"/>
  <c r="EG16" i="1" s="1"/>
  <c r="EE4" i="1"/>
  <c r="EE3" i="1"/>
  <c r="EE9" i="1"/>
  <c r="EG17" i="1"/>
  <c r="EE8" i="1"/>
  <c r="EE15" i="1"/>
  <c r="EE19" i="1"/>
  <c r="EE21" i="1"/>
  <c r="EE23" i="1"/>
  <c r="EE25" i="1"/>
  <c r="EE27" i="1"/>
  <c r="EE29" i="1"/>
  <c r="EE31" i="1"/>
  <c r="EF13" i="1" l="1"/>
  <c r="EH13" i="1" s="1"/>
  <c r="EG7" i="1"/>
  <c r="EH14" i="1"/>
  <c r="EF16" i="1"/>
  <c r="EH16" i="1" s="1"/>
  <c r="EF11" i="1"/>
  <c r="EH11" i="1" s="1"/>
  <c r="EF12" i="1"/>
  <c r="EH12" i="1" s="1"/>
  <c r="EF20" i="1"/>
  <c r="EH20" i="1" s="1"/>
  <c r="EG14" i="1"/>
  <c r="EG10" i="1"/>
  <c r="EH5" i="1"/>
  <c r="EF30" i="1"/>
  <c r="EH30" i="1" s="1"/>
  <c r="EG6" i="1"/>
  <c r="EF18" i="1"/>
  <c r="EH18" i="1" s="1"/>
  <c r="EF28" i="1"/>
  <c r="EH28" i="1" s="1"/>
  <c r="EG5" i="1"/>
  <c r="EF26" i="1"/>
  <c r="EH26" i="1" s="1"/>
  <c r="EF24" i="1"/>
  <c r="EH24" i="1" s="1"/>
  <c r="EF22" i="1"/>
  <c r="EH22" i="1" s="1"/>
  <c r="EG25" i="1"/>
  <c r="EF25" i="1"/>
  <c r="EH25" i="1" s="1"/>
  <c r="EG29" i="1"/>
  <c r="EF29" i="1"/>
  <c r="EH29" i="1" s="1"/>
  <c r="EG3" i="1"/>
  <c r="EF3" i="1"/>
  <c r="EH3" i="1" s="1"/>
  <c r="EG23" i="1"/>
  <c r="EF23" i="1"/>
  <c r="EH23" i="1" s="1"/>
  <c r="EF8" i="1"/>
  <c r="EH8" i="1" s="1"/>
  <c r="EG8" i="1"/>
  <c r="EF9" i="1"/>
  <c r="EH9" i="1" s="1"/>
  <c r="EG9" i="1"/>
  <c r="EG4" i="1"/>
  <c r="EF4" i="1"/>
  <c r="EH4" i="1" s="1"/>
  <c r="EG21" i="1"/>
  <c r="EF21" i="1"/>
  <c r="EH21" i="1" s="1"/>
  <c r="EF15" i="1"/>
  <c r="EH15" i="1" s="1"/>
  <c r="EG15" i="1"/>
  <c r="EG27" i="1"/>
  <c r="EF27" i="1"/>
  <c r="EH27" i="1" s="1"/>
  <c r="EG31" i="1"/>
  <c r="EF31" i="1"/>
  <c r="EH31" i="1" s="1"/>
  <c r="EG19" i="1"/>
  <c r="EF19" i="1"/>
  <c r="EH19" i="1" s="1"/>
  <c r="BD31" i="365" l="1"/>
  <c r="BD30" i="365"/>
  <c r="BD29" i="365"/>
  <c r="BD28" i="365"/>
  <c r="BD27" i="365"/>
  <c r="BD26" i="365"/>
  <c r="BD25" i="365"/>
  <c r="BD24" i="365"/>
  <c r="BD23" i="365"/>
  <c r="BD22" i="365"/>
  <c r="BD21" i="365"/>
  <c r="BD20" i="365"/>
  <c r="CJ17" i="365" l="1"/>
  <c r="CI17" i="365"/>
  <c r="CH17" i="365"/>
  <c r="CG17" i="365"/>
  <c r="CE17" i="365"/>
  <c r="CD17" i="365"/>
  <c r="CC17" i="365"/>
  <c r="CB17" i="365"/>
  <c r="BZ17" i="365"/>
  <c r="BY17" i="365"/>
  <c r="BX17" i="365"/>
  <c r="BW17" i="365"/>
  <c r="BB17" i="365"/>
  <c r="AZ17" i="365"/>
  <c r="AA17" i="365"/>
  <c r="AX17" i="365" l="1"/>
  <c r="AW20" i="365"/>
  <c r="AW21" i="365" s="1"/>
  <c r="AW22" i="365" s="1"/>
  <c r="AW23" i="365" s="1"/>
  <c r="AW24" i="365" s="1"/>
  <c r="AW25" i="365" s="1"/>
  <c r="AW26" i="365" s="1"/>
  <c r="AW27" i="365" s="1"/>
  <c r="AW28" i="365" s="1"/>
  <c r="AW29" i="365" s="1"/>
  <c r="AW30" i="365" s="1"/>
  <c r="AW31" i="365" s="1"/>
  <c r="CW20" i="365"/>
  <c r="CW21" i="365" s="1"/>
  <c r="CW22" i="365" s="1"/>
  <c r="CW23" i="365" s="1"/>
  <c r="CW24" i="365" s="1"/>
  <c r="CW25" i="365" s="1"/>
  <c r="CW26" i="365" s="1"/>
  <c r="CW27" i="365" s="1"/>
  <c r="CW28" i="365" s="1"/>
  <c r="CW29" i="365" s="1"/>
  <c r="CW30" i="365" s="1"/>
  <c r="CW31" i="365" s="1"/>
  <c r="AS17" i="365"/>
  <c r="AR17" i="365"/>
  <c r="AQ17" i="365"/>
  <c r="AP17" i="365"/>
  <c r="AO17" i="365"/>
  <c r="AN17" i="365"/>
  <c r="AM17" i="365"/>
  <c r="AL17" i="365"/>
  <c r="AK17" i="365"/>
  <c r="AJ17" i="365"/>
  <c r="AI17" i="365"/>
  <c r="AH17" i="365"/>
  <c r="AD20" i="365"/>
  <c r="AE17" i="365"/>
  <c r="AD17" i="365"/>
  <c r="AC17" i="365"/>
  <c r="AB17" i="365"/>
  <c r="Z17" i="365"/>
  <c r="Y17" i="365"/>
  <c r="X17" i="365"/>
  <c r="W17" i="365"/>
  <c r="V17" i="365"/>
  <c r="U17" i="365"/>
  <c r="T17" i="365"/>
  <c r="S17" i="365"/>
  <c r="R17" i="365"/>
  <c r="Q17" i="365"/>
  <c r="P17" i="365"/>
  <c r="O17" i="365"/>
  <c r="AX35" i="365" l="1"/>
  <c r="AV20" i="365"/>
  <c r="AV21" i="365" s="1"/>
  <c r="AV22" i="365" s="1"/>
  <c r="AV23" i="365" s="1"/>
  <c r="AV24" i="365" s="1"/>
  <c r="AV25" i="365" s="1"/>
  <c r="AV26" i="365" s="1"/>
  <c r="AV27" i="365" s="1"/>
  <c r="AV28" i="365" s="1"/>
  <c r="AV29" i="365" s="1"/>
  <c r="AV30" i="365" s="1"/>
  <c r="AV31" i="365" s="1"/>
  <c r="AE31" i="365" l="1"/>
  <c r="AE30" i="365"/>
  <c r="AE29" i="365"/>
  <c r="AE28" i="365"/>
  <c r="AE27" i="365"/>
  <c r="AE26" i="365"/>
  <c r="AE25" i="365"/>
  <c r="AE24" i="365"/>
  <c r="AE23" i="365"/>
  <c r="AE22" i="365"/>
  <c r="AE21" i="365"/>
  <c r="AE20" i="365"/>
  <c r="CK20" i="365" l="1"/>
  <c r="CK21" i="365" s="1"/>
  <c r="CK22" i="365" s="1"/>
  <c r="CK23" i="365" s="1"/>
  <c r="CK24" i="365" s="1"/>
  <c r="CK25" i="365" s="1"/>
  <c r="CK26" i="365" s="1"/>
  <c r="CK27" i="365" s="1"/>
  <c r="CK28" i="365" s="1"/>
  <c r="CK29" i="365" s="1"/>
  <c r="CK30" i="365" s="1"/>
  <c r="CK31" i="365" s="1"/>
  <c r="CF20" i="365"/>
  <c r="CF21" i="365" s="1"/>
  <c r="CF22" i="365" s="1"/>
  <c r="CF23" i="365" s="1"/>
  <c r="CF24" i="365" s="1"/>
  <c r="CF25" i="365" s="1"/>
  <c r="CF26" i="365" s="1"/>
  <c r="CF27" i="365" s="1"/>
  <c r="CF28" i="365" s="1"/>
  <c r="CF29" i="365" s="1"/>
  <c r="CF30" i="365" s="1"/>
  <c r="CF31" i="365" s="1"/>
  <c r="CA20" i="365"/>
  <c r="CA21" i="365" s="1"/>
  <c r="CA22" i="365" s="1"/>
  <c r="CA23" i="365" s="1"/>
  <c r="CA24" i="365" s="1"/>
  <c r="CA25" i="365" s="1"/>
  <c r="CA26" i="365" s="1"/>
  <c r="CA27" i="365" s="1"/>
  <c r="CA28" i="365" s="1"/>
  <c r="CA29" i="365" s="1"/>
  <c r="CA30" i="365" s="1"/>
  <c r="CA31" i="365" s="1"/>
  <c r="X20" i="365"/>
  <c r="BC20" i="365"/>
  <c r="BC21" i="365" s="1"/>
  <c r="BC22" i="365" s="1"/>
  <c r="BC23" i="365" s="1"/>
  <c r="BC24" i="365" s="1"/>
  <c r="BC25" i="365" s="1"/>
  <c r="BC26" i="365" s="1"/>
  <c r="BC27" i="365" s="1"/>
  <c r="BC28" i="365" s="1"/>
  <c r="BC29" i="365" s="1"/>
  <c r="BC30" i="365" s="1"/>
  <c r="BC31" i="365" s="1"/>
  <c r="BA20" i="365"/>
  <c r="BA21" i="365" s="1"/>
  <c r="BA22" i="365" s="1"/>
  <c r="BA23" i="365" s="1"/>
  <c r="BA24" i="365" s="1"/>
  <c r="BA25" i="365" s="1"/>
  <c r="BA26" i="365" s="1"/>
  <c r="BA27" i="365" s="1"/>
  <c r="BA28" i="365" s="1"/>
  <c r="BA29" i="365" s="1"/>
  <c r="BA30" i="365" s="1"/>
  <c r="BA31" i="365" s="1"/>
  <c r="AY20" i="365"/>
  <c r="AY21" i="365" s="1"/>
  <c r="AY22" i="365" s="1"/>
  <c r="AY23" i="365" s="1"/>
  <c r="AY24" i="365" s="1"/>
  <c r="AY25" i="365" s="1"/>
  <c r="AY26" i="365" s="1"/>
  <c r="AY27" i="365" s="1"/>
  <c r="AY28" i="365" s="1"/>
  <c r="AY29" i="365" s="1"/>
  <c r="AY30" i="365" s="1"/>
  <c r="AY31" i="365" s="1"/>
  <c r="X31" i="365" l="1"/>
  <c r="X30" i="365"/>
  <c r="X29" i="365"/>
  <c r="X28" i="365"/>
  <c r="X27" i="365"/>
  <c r="X26" i="365"/>
  <c r="X25" i="365"/>
  <c r="X24" i="365"/>
  <c r="X23" i="365"/>
  <c r="X22" i="365"/>
  <c r="X21" i="365"/>
  <c r="AD31" i="365"/>
  <c r="AD30" i="365"/>
  <c r="AD29" i="365"/>
  <c r="AD28" i="365"/>
  <c r="AD27" i="365"/>
  <c r="AD26" i="365"/>
  <c r="AD25" i="365"/>
  <c r="AD24" i="365"/>
  <c r="AD23" i="365"/>
  <c r="AD22" i="365"/>
  <c r="AD21" i="365"/>
</calcChain>
</file>

<file path=xl/comments1.xml><?xml version="1.0" encoding="utf-8"?>
<comments xmlns="http://schemas.openxmlformats.org/spreadsheetml/2006/main">
  <authors>
    <author>Pierre</author>
  </authors>
  <commentList>
    <comment ref="A2" authorId="0" shapeId="0">
      <text>
        <r>
          <rPr>
            <sz val="9"/>
            <color indexed="81"/>
            <rFont val="Tahoma"/>
            <family val="2"/>
          </rPr>
          <t>Unique et généré automatiquement à partir du numéro enregistré dans la feuille "Données générales"</t>
        </r>
      </text>
    </comment>
    <comment ref="B2" authorId="0" shapeId="0">
      <text>
        <r>
          <rPr>
            <sz val="9"/>
            <color indexed="81"/>
            <rFont val="Tahoma"/>
            <family val="2"/>
          </rPr>
          <t>Suivant liste de choix dynamique de la feuille "Données générales".</t>
        </r>
      </text>
    </comment>
    <comment ref="C2" authorId="0" shapeId="0">
      <text>
        <r>
          <rPr>
            <sz val="9"/>
            <color indexed="81"/>
            <rFont val="Tahoma"/>
            <family val="2"/>
          </rPr>
          <t>Date à laquelle la compagnie reçoit l'appel pour la commande.</t>
        </r>
      </text>
    </comment>
    <comment ref="D2" authorId="0" shapeId="0">
      <text>
        <r>
          <rPr>
            <sz val="9"/>
            <color indexed="81"/>
            <rFont val="Tahoma"/>
            <family val="2"/>
          </rPr>
          <t>Coordonnées correspondant à l'adresse où la facture est envoyée.</t>
        </r>
      </text>
    </comment>
    <comment ref="E2" authorId="0" shapeId="0">
      <text>
        <r>
          <rPr>
            <sz val="9"/>
            <color indexed="81"/>
            <rFont val="Tahoma"/>
            <family val="2"/>
          </rPr>
          <t xml:space="preserve">Coordonnées correspondant à l'adresse où la facture est envoyée.
</t>
        </r>
      </text>
    </comment>
    <comment ref="F2" authorId="0" shapeId="0">
      <text>
        <r>
          <rPr>
            <sz val="9"/>
            <color indexed="81"/>
            <rFont val="Tahoma"/>
            <family val="2"/>
          </rPr>
          <t>Coordonnées correspondant à l'adresse où la facture est envoyée.</t>
        </r>
      </text>
    </comment>
    <comment ref="G2" authorId="0" shapeId="0">
      <text>
        <r>
          <rPr>
            <sz val="9"/>
            <color indexed="81"/>
            <rFont val="Tahoma"/>
            <family val="2"/>
          </rPr>
          <t>Coordonnées correspondant à l'adresse où la facture est envoyée.</t>
        </r>
      </text>
    </comment>
    <comment ref="H2" authorId="0" shapeId="0">
      <text>
        <r>
          <rPr>
            <sz val="9"/>
            <color indexed="81"/>
            <rFont val="Tahoma"/>
            <family val="2"/>
          </rPr>
          <t>Coordonnées correspondant à l'adresse où la facture est envoyée.</t>
        </r>
      </text>
    </comment>
    <comment ref="I2" authorId="0" shapeId="0">
      <text>
        <r>
          <rPr>
            <sz val="9"/>
            <color indexed="81"/>
            <rFont val="Tahoma"/>
            <family val="2"/>
          </rPr>
          <t>Pas de numéro TVA si le client est un particulier.</t>
        </r>
      </text>
    </comment>
    <comment ref="J2" authorId="0" shapeId="0">
      <text>
        <r>
          <rPr>
            <sz val="9"/>
            <color indexed="81"/>
            <rFont val="Tahoma"/>
            <family val="2"/>
          </rPr>
          <t>Peut servir pour envoi de la facture sous format PDF.</t>
        </r>
      </text>
    </comment>
    <comment ref="K2" authorId="0" shapeId="0">
      <text>
        <r>
          <rPr>
            <sz val="9"/>
            <color indexed="81"/>
            <rFont val="Tahoma"/>
            <family val="2"/>
          </rPr>
          <t>Adresse où la prestation de service a été effectuée.</t>
        </r>
      </text>
    </comment>
    <comment ref="L2" authorId="0" shapeId="0">
      <text>
        <r>
          <rPr>
            <sz val="9"/>
            <color indexed="81"/>
            <rFont val="Tahoma"/>
            <family val="2"/>
          </rPr>
          <t>Adresse où la prestation de service a été effectuée.</t>
        </r>
      </text>
    </comment>
    <comment ref="M2" authorId="0" shapeId="0">
      <text>
        <r>
          <rPr>
            <sz val="9"/>
            <color indexed="81"/>
            <rFont val="Tahoma"/>
            <family val="2"/>
          </rPr>
          <t>Adresse où la prestation de service a été effectuée.</t>
        </r>
      </text>
    </comment>
    <comment ref="N2" authorId="0" shapeId="0">
      <text>
        <r>
          <rPr>
            <sz val="9"/>
            <color indexed="81"/>
            <rFont val="Tahoma"/>
            <family val="2"/>
          </rPr>
          <t>La date de facturation est la date de visite, à ne pas confondre avec la date de réception commande.</t>
        </r>
      </text>
    </comment>
    <comment ref="O2" authorId="0" shape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shape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shapeId="0">
      <text>
        <r>
          <rPr>
            <sz val="9"/>
            <color indexed="81"/>
            <rFont val="Tahoma"/>
            <family val="2"/>
          </rPr>
          <t>C : Client particulier
A : Agence
N : Notaire</t>
        </r>
      </text>
    </comment>
    <comment ref="W2" authorId="0" shape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shapeId="0">
      <text>
        <r>
          <rPr>
            <sz val="9"/>
            <color indexed="81"/>
            <rFont val="Tahoma"/>
            <family val="2"/>
          </rPr>
          <t xml:space="preserve">Cette date entre dans la condition pour envoyer la facture et les rappels ainsi que dans   la condition pour l'archivage.
</t>
        </r>
      </text>
    </comment>
    <comment ref="Y2" authorId="0" shapeId="0">
      <text>
        <r>
          <rPr>
            <sz val="9"/>
            <color indexed="81"/>
            <rFont val="Tahoma"/>
            <family val="2"/>
          </rPr>
          <t>Cash, Bancontact, 
Note de crédit, Virement, etc.</t>
        </r>
      </text>
    </comment>
    <comment ref="Z2" authorId="0" shapeId="0">
      <text>
        <r>
          <rPr>
            <sz val="9"/>
            <color indexed="81"/>
            <rFont val="Tahoma"/>
            <family val="2"/>
          </rPr>
          <t>Indique qu'une somme "cash" a été versée sur le compte.</t>
        </r>
      </text>
    </comment>
    <comment ref="AB2" authorId="0" shapeId="0">
      <text>
        <r>
          <rPr>
            <sz val="9"/>
            <color indexed="81"/>
            <rFont val="Tahoma"/>
            <family val="2"/>
          </rPr>
          <t xml:space="preserve">Nombre de services de type "P".
</t>
        </r>
      </text>
    </comment>
    <comment ref="AG2" authorId="0" shapeId="0">
      <text>
        <r>
          <rPr>
            <sz val="9"/>
            <color indexed="81"/>
            <rFont val="Tahoma"/>
            <family val="2"/>
          </rPr>
          <t>Nombre de services de type "E".</t>
        </r>
      </text>
    </comment>
    <comment ref="AL2" authorId="0" shapeId="0">
      <text>
        <r>
          <rPr>
            <sz val="9"/>
            <color indexed="81"/>
            <rFont val="Tahoma"/>
            <family val="2"/>
          </rPr>
          <t xml:space="preserve">Nombre de services de type "A".
</t>
        </r>
      </text>
    </comment>
    <comment ref="AQ2" authorId="0" shapeId="0">
      <text>
        <r>
          <rPr>
            <sz val="9"/>
            <color indexed="81"/>
            <rFont val="Tahoma"/>
            <family val="2"/>
          </rPr>
          <t xml:space="preserve">Nombre de Frais Administratifs
</t>
        </r>
      </text>
    </comment>
  </commentList>
</comments>
</file>

<file path=xl/comments2.xml><?xml version="1.0" encoding="utf-8"?>
<comments xmlns="http://schemas.openxmlformats.org/spreadsheetml/2006/main">
  <authors>
    <author>gg</author>
    <author>Guy</author>
    <author>Christian</author>
  </authors>
  <commentList>
    <comment ref="O1" authorId="0" shapeId="0">
      <text>
        <r>
          <rPr>
            <b/>
            <sz val="9"/>
            <color indexed="81"/>
            <rFont val="Tahoma"/>
            <charset val="1"/>
          </rPr>
          <t>gg:</t>
        </r>
        <r>
          <rPr>
            <sz val="9"/>
            <color indexed="81"/>
            <rFont val="Tahoma"/>
            <charset val="1"/>
          </rPr>
          <t xml:space="preserve">
Cumul_P</t>
        </r>
      </text>
    </comment>
    <comment ref="P1" authorId="0" shapeId="0">
      <text>
        <r>
          <rPr>
            <b/>
            <sz val="9"/>
            <color indexed="81"/>
            <rFont val="Tahoma"/>
            <charset val="1"/>
          </rPr>
          <t>gg:</t>
        </r>
        <r>
          <rPr>
            <sz val="9"/>
            <color indexed="81"/>
            <rFont val="Tahoma"/>
            <charset val="1"/>
          </rPr>
          <t xml:space="preserve">
Cumul_P</t>
        </r>
      </text>
    </comment>
    <comment ref="Q1" authorId="0" shapeId="0">
      <text>
        <r>
          <rPr>
            <b/>
            <sz val="9"/>
            <color indexed="81"/>
            <rFont val="Tahoma"/>
            <charset val="1"/>
          </rPr>
          <t>gg:</t>
        </r>
        <r>
          <rPr>
            <sz val="9"/>
            <color indexed="81"/>
            <rFont val="Tahoma"/>
            <charset val="1"/>
          </rPr>
          <t xml:space="preserve">
Cumul_P</t>
        </r>
      </text>
    </comment>
    <comment ref="R1" authorId="0" shapeId="0">
      <text>
        <r>
          <rPr>
            <b/>
            <sz val="9"/>
            <color indexed="81"/>
            <rFont val="Tahoma"/>
            <charset val="1"/>
          </rPr>
          <t>gg:</t>
        </r>
        <r>
          <rPr>
            <sz val="9"/>
            <color indexed="81"/>
            <rFont val="Tahoma"/>
            <charset val="1"/>
          </rPr>
          <t xml:space="preserve">
Cumul_P</t>
        </r>
      </text>
    </comment>
    <comment ref="S1" authorId="0" shapeId="0">
      <text>
        <r>
          <rPr>
            <b/>
            <sz val="9"/>
            <color indexed="81"/>
            <rFont val="Tahoma"/>
            <charset val="1"/>
          </rPr>
          <t>gg:</t>
        </r>
        <r>
          <rPr>
            <sz val="9"/>
            <color indexed="81"/>
            <rFont val="Tahoma"/>
            <charset val="1"/>
          </rPr>
          <t xml:space="preserve">
Cumul_Nbr_TOT_PEB</t>
        </r>
      </text>
    </comment>
    <comment ref="T1" authorId="0" shapeId="0">
      <text>
        <r>
          <rPr>
            <b/>
            <sz val="9"/>
            <color indexed="81"/>
            <rFont val="Tahoma"/>
            <charset val="1"/>
          </rPr>
          <t>gg:</t>
        </r>
        <r>
          <rPr>
            <sz val="9"/>
            <color indexed="81"/>
            <rFont val="Tahoma"/>
            <charset val="1"/>
          </rPr>
          <t xml:space="preserve">
Cumul_P_htva</t>
        </r>
      </text>
    </comment>
    <comment ref="U1" authorId="0" shapeId="0">
      <text>
        <r>
          <rPr>
            <b/>
            <sz val="9"/>
            <color indexed="81"/>
            <rFont val="Tahoma"/>
            <charset val="1"/>
          </rPr>
          <t>gg:</t>
        </r>
        <r>
          <rPr>
            <sz val="9"/>
            <color indexed="81"/>
            <rFont val="Tahoma"/>
            <charset val="1"/>
          </rPr>
          <t xml:space="preserve">
Cumul_P_htva</t>
        </r>
      </text>
    </comment>
    <comment ref="V1" authorId="0" shapeId="0">
      <text>
        <r>
          <rPr>
            <b/>
            <sz val="9"/>
            <color indexed="81"/>
            <rFont val="Tahoma"/>
            <charset val="1"/>
          </rPr>
          <t>gg:</t>
        </r>
        <r>
          <rPr>
            <sz val="9"/>
            <color indexed="81"/>
            <rFont val="Tahoma"/>
            <charset val="1"/>
          </rPr>
          <t xml:space="preserve">
Cumul_P_htva</t>
        </r>
      </text>
    </comment>
    <comment ref="W1" authorId="0" shapeId="0">
      <text>
        <r>
          <rPr>
            <b/>
            <sz val="9"/>
            <color indexed="81"/>
            <rFont val="Tahoma"/>
            <charset val="1"/>
          </rPr>
          <t>gg:</t>
        </r>
        <r>
          <rPr>
            <sz val="9"/>
            <color indexed="81"/>
            <rFont val="Tahoma"/>
            <charset val="1"/>
          </rPr>
          <t xml:space="preserve">
Cumul_P_htva</t>
        </r>
      </text>
    </comment>
    <comment ref="X1" authorId="0" shapeId="0">
      <text>
        <r>
          <rPr>
            <b/>
            <sz val="9"/>
            <color indexed="81"/>
            <rFont val="Tahoma"/>
            <charset val="1"/>
          </rPr>
          <t>gg:</t>
        </r>
        <r>
          <rPr>
            <sz val="9"/>
            <color indexed="81"/>
            <rFont val="Tahoma"/>
            <charset val="1"/>
          </rPr>
          <t xml:space="preserve">
Cumul_Revenu_PEB</t>
        </r>
      </text>
    </comment>
    <comment ref="Y1" authorId="0" shapeId="0">
      <text>
        <r>
          <rPr>
            <b/>
            <sz val="9"/>
            <color indexed="81"/>
            <rFont val="Tahoma"/>
            <charset val="1"/>
          </rPr>
          <t>gg:</t>
        </r>
        <r>
          <rPr>
            <sz val="9"/>
            <color indexed="81"/>
            <rFont val="Tahoma"/>
            <charset val="1"/>
          </rPr>
          <t xml:space="preserve">
Cumul_Revenu_A</t>
        </r>
      </text>
    </comment>
    <comment ref="Z1" authorId="0" shapeId="0">
      <text>
        <r>
          <rPr>
            <b/>
            <sz val="9"/>
            <color indexed="81"/>
            <rFont val="Tahoma"/>
            <charset val="1"/>
          </rPr>
          <t>gg:</t>
        </r>
        <r>
          <rPr>
            <sz val="9"/>
            <color indexed="81"/>
            <rFont val="Tahoma"/>
            <charset val="1"/>
          </rPr>
          <t xml:space="preserve">
Cumul_E</t>
        </r>
      </text>
    </comment>
    <comment ref="AA1" authorId="0" shapeId="0">
      <text>
        <r>
          <rPr>
            <b/>
            <sz val="9"/>
            <color indexed="81"/>
            <rFont val="Tahoma"/>
            <charset val="1"/>
          </rPr>
          <t>gg:</t>
        </r>
        <r>
          <rPr>
            <sz val="9"/>
            <color indexed="81"/>
            <rFont val="Tahoma"/>
            <charset val="1"/>
          </rPr>
          <t xml:space="preserve">
Cumul_E_facturation</t>
        </r>
      </text>
    </comment>
    <comment ref="AB1" authorId="0" shapeId="0">
      <text>
        <r>
          <rPr>
            <b/>
            <sz val="9"/>
            <color indexed="81"/>
            <rFont val="Tahoma"/>
            <charset val="1"/>
          </rPr>
          <t>gg:</t>
        </r>
        <r>
          <rPr>
            <sz val="9"/>
            <color indexed="81"/>
            <rFont val="Tahoma"/>
            <charset val="1"/>
          </rPr>
          <t xml:space="preserve">
Cumul_Revenu_E</t>
        </r>
      </text>
    </comment>
    <comment ref="AC1" authorId="0" shapeId="0">
      <text>
        <r>
          <rPr>
            <b/>
            <sz val="9"/>
            <color indexed="81"/>
            <rFont val="Tahoma"/>
            <charset val="1"/>
          </rPr>
          <t>gg:</t>
        </r>
        <r>
          <rPr>
            <sz val="9"/>
            <color indexed="81"/>
            <rFont val="Tahoma"/>
            <charset val="1"/>
          </rPr>
          <t xml:space="preserve">
Cumul_Benefice_E</t>
        </r>
      </text>
    </comment>
    <comment ref="AD1" authorId="0" shapeId="0">
      <text>
        <r>
          <rPr>
            <b/>
            <sz val="9"/>
            <color indexed="81"/>
            <rFont val="Tahoma"/>
            <charset val="1"/>
          </rPr>
          <t>gg:</t>
        </r>
        <r>
          <rPr>
            <sz val="9"/>
            <color indexed="81"/>
            <rFont val="Tahoma"/>
            <charset val="1"/>
          </rPr>
          <t xml:space="preserve">
Cumul_Ch_Aff_Mensuel</t>
        </r>
      </text>
    </comment>
    <comment ref="AE1" authorId="0" shapeId="0">
      <text>
        <r>
          <rPr>
            <b/>
            <sz val="9"/>
            <color indexed="81"/>
            <rFont val="Tahoma"/>
            <charset val="1"/>
          </rPr>
          <t>gg:</t>
        </r>
        <r>
          <rPr>
            <sz val="9"/>
            <color indexed="81"/>
            <rFont val="Tahoma"/>
            <charset val="1"/>
          </rPr>
          <t xml:space="preserve">
Cumul_Ch_Aff_Mensuel_grandtotal</t>
        </r>
      </text>
    </comment>
    <comment ref="AF1" authorId="0" shapeId="0">
      <text>
        <r>
          <rPr>
            <b/>
            <sz val="9"/>
            <color indexed="81"/>
            <rFont val="Tahoma"/>
            <charset val="1"/>
          </rPr>
          <t>gg:</t>
        </r>
        <r>
          <rPr>
            <sz val="9"/>
            <color indexed="81"/>
            <rFont val="Tahoma"/>
            <charset val="1"/>
          </rPr>
          <t xml:space="preserve">
Cumul_A</t>
        </r>
      </text>
    </comment>
    <comment ref="AH1" authorId="0" shapeId="0">
      <text>
        <r>
          <rPr>
            <b/>
            <sz val="9"/>
            <color indexed="81"/>
            <rFont val="Tahoma"/>
            <charset val="1"/>
          </rPr>
          <t>gg:</t>
        </r>
        <r>
          <rPr>
            <sz val="9"/>
            <color indexed="81"/>
            <rFont val="Tahoma"/>
            <charset val="1"/>
          </rPr>
          <t xml:space="preserve">
Cumul_Nbr_P_commande</t>
        </r>
      </text>
    </comment>
    <comment ref="AI1" authorId="0" shapeId="0">
      <text>
        <r>
          <rPr>
            <b/>
            <sz val="9"/>
            <color indexed="81"/>
            <rFont val="Tahoma"/>
            <charset val="1"/>
          </rPr>
          <t>gg:</t>
        </r>
        <r>
          <rPr>
            <sz val="9"/>
            <color indexed="81"/>
            <rFont val="Tahoma"/>
            <charset val="1"/>
          </rPr>
          <t xml:space="preserve">
Cumul_Nbr_E_commande</t>
        </r>
      </text>
    </comment>
    <comment ref="AJ1" authorId="0" shapeId="0">
      <text>
        <r>
          <rPr>
            <b/>
            <sz val="9"/>
            <color indexed="81"/>
            <rFont val="Tahoma"/>
            <charset val="1"/>
          </rPr>
          <t>gg:</t>
        </r>
        <r>
          <rPr>
            <sz val="9"/>
            <color indexed="81"/>
            <rFont val="Tahoma"/>
            <charset val="1"/>
          </rPr>
          <t xml:space="preserve">
Cumul_Nbr_A_commande</t>
        </r>
      </text>
    </comment>
    <comment ref="AK1" authorId="0" shapeId="0">
      <text>
        <r>
          <rPr>
            <b/>
            <sz val="9"/>
            <color indexed="81"/>
            <rFont val="Tahoma"/>
            <charset val="1"/>
          </rPr>
          <t>gg:</t>
        </r>
        <r>
          <rPr>
            <sz val="9"/>
            <color indexed="81"/>
            <rFont val="Tahoma"/>
            <charset val="1"/>
          </rPr>
          <t xml:space="preserve">
Cumul_Nbr_FA_commande</t>
        </r>
      </text>
    </comment>
    <comment ref="AL1" authorId="0" shapeId="0">
      <text>
        <r>
          <rPr>
            <b/>
            <sz val="9"/>
            <color indexed="81"/>
            <rFont val="Tahoma"/>
            <charset val="1"/>
          </rPr>
          <t>gg:</t>
        </r>
        <r>
          <rPr>
            <sz val="9"/>
            <color indexed="81"/>
            <rFont val="Tahoma"/>
            <charset val="1"/>
          </rPr>
          <t xml:space="preserve">
Cumul_Nbr_P_envoye</t>
        </r>
      </text>
    </comment>
    <comment ref="AM1" authorId="0" shapeId="0">
      <text>
        <r>
          <rPr>
            <b/>
            <sz val="9"/>
            <color indexed="81"/>
            <rFont val="Tahoma"/>
            <charset val="1"/>
          </rPr>
          <t>gg:</t>
        </r>
        <r>
          <rPr>
            <sz val="9"/>
            <color indexed="81"/>
            <rFont val="Tahoma"/>
            <charset val="1"/>
          </rPr>
          <t xml:space="preserve">
Cumul_Nbr_E_envoye</t>
        </r>
      </text>
    </comment>
    <comment ref="AN1" authorId="0" shapeId="0">
      <text>
        <r>
          <rPr>
            <b/>
            <sz val="9"/>
            <color indexed="81"/>
            <rFont val="Tahoma"/>
            <charset val="1"/>
          </rPr>
          <t>gg:</t>
        </r>
        <r>
          <rPr>
            <sz val="9"/>
            <color indexed="81"/>
            <rFont val="Tahoma"/>
            <charset val="1"/>
          </rPr>
          <t xml:space="preserve">
Cumul_Nbr_A_envoye</t>
        </r>
      </text>
    </comment>
    <comment ref="AO1" authorId="0" shapeId="0">
      <text>
        <r>
          <rPr>
            <b/>
            <sz val="9"/>
            <color indexed="81"/>
            <rFont val="Tahoma"/>
            <charset val="1"/>
          </rPr>
          <t>gg:</t>
        </r>
        <r>
          <rPr>
            <sz val="9"/>
            <color indexed="81"/>
            <rFont val="Tahoma"/>
            <charset val="1"/>
          </rPr>
          <t xml:space="preserve">
Cumul_Nbr_FA_envoye</t>
        </r>
      </text>
    </comment>
    <comment ref="AP1" authorId="0" shapeId="0">
      <text>
        <r>
          <rPr>
            <b/>
            <sz val="9"/>
            <color indexed="81"/>
            <rFont val="Tahoma"/>
            <charset val="1"/>
          </rPr>
          <t>gg:</t>
        </r>
        <r>
          <rPr>
            <sz val="9"/>
            <color indexed="81"/>
            <rFont val="Tahoma"/>
            <charset val="1"/>
          </rPr>
          <t xml:space="preserve">
Cumul_Nbr_P_paye</t>
        </r>
      </text>
    </comment>
    <comment ref="AQ1" authorId="0" shapeId="0">
      <text>
        <r>
          <rPr>
            <b/>
            <sz val="9"/>
            <color indexed="81"/>
            <rFont val="Tahoma"/>
            <charset val="1"/>
          </rPr>
          <t>gg:</t>
        </r>
        <r>
          <rPr>
            <sz val="9"/>
            <color indexed="81"/>
            <rFont val="Tahoma"/>
            <charset val="1"/>
          </rPr>
          <t xml:space="preserve">
Cumul_Nbr_E_paye</t>
        </r>
      </text>
    </comment>
    <comment ref="AR1" authorId="0" shapeId="0">
      <text>
        <r>
          <rPr>
            <b/>
            <sz val="9"/>
            <color indexed="81"/>
            <rFont val="Tahoma"/>
            <charset val="1"/>
          </rPr>
          <t>gg:</t>
        </r>
        <r>
          <rPr>
            <sz val="9"/>
            <color indexed="81"/>
            <rFont val="Tahoma"/>
            <charset val="1"/>
          </rPr>
          <t xml:space="preserve">
Cumul_Nbr_A_paye</t>
        </r>
      </text>
    </comment>
    <comment ref="AS1" authorId="0" shapeId="0">
      <text>
        <r>
          <rPr>
            <b/>
            <sz val="9"/>
            <color indexed="81"/>
            <rFont val="Tahoma"/>
            <charset val="1"/>
          </rPr>
          <t>gg:</t>
        </r>
        <r>
          <rPr>
            <sz val="9"/>
            <color indexed="81"/>
            <rFont val="Tahoma"/>
            <charset val="1"/>
          </rPr>
          <t xml:space="preserve">
Cumul_Nbr_FA_paye</t>
        </r>
      </text>
    </comment>
    <comment ref="AV1" authorId="0" shapeId="0">
      <text>
        <r>
          <rPr>
            <b/>
            <sz val="9"/>
            <color indexed="81"/>
            <rFont val="Tahoma"/>
            <charset val="1"/>
          </rPr>
          <t>gg:</t>
        </r>
        <r>
          <rPr>
            <sz val="9"/>
            <color indexed="81"/>
            <rFont val="Tahoma"/>
            <charset val="1"/>
          </rPr>
          <t xml:space="preserve">
Cumul_Ch_Aff_Annuel_PEB</t>
        </r>
      </text>
    </comment>
    <comment ref="AW1" authorId="0" shapeId="0">
      <text>
        <r>
          <rPr>
            <b/>
            <sz val="9"/>
            <color indexed="81"/>
            <rFont val="Tahoma"/>
            <charset val="1"/>
          </rPr>
          <t>gg:</t>
        </r>
        <r>
          <rPr>
            <sz val="9"/>
            <color indexed="81"/>
            <rFont val="Tahoma"/>
            <charset val="1"/>
          </rPr>
          <t xml:space="preserve">
Cumul_Ch_Aff_Annuel</t>
        </r>
      </text>
    </comment>
    <comment ref="AX1" authorId="0" shapeId="0">
      <text>
        <r>
          <rPr>
            <b/>
            <sz val="9"/>
            <color indexed="81"/>
            <rFont val="Tahoma"/>
            <family val="2"/>
          </rPr>
          <t>gg:</t>
        </r>
        <r>
          <rPr>
            <sz val="9"/>
            <color indexed="81"/>
            <rFont val="Tahoma"/>
            <family val="2"/>
          </rPr>
          <t xml:space="preserve">
Cumul_Montant_Mensuel_Commande</t>
        </r>
      </text>
    </comment>
    <comment ref="AY1" authorId="0" shapeId="0">
      <text>
        <r>
          <rPr>
            <b/>
            <sz val="9"/>
            <color indexed="81"/>
            <rFont val="Tahoma"/>
            <family val="2"/>
          </rPr>
          <t>gg:</t>
        </r>
        <r>
          <rPr>
            <sz val="9"/>
            <color indexed="81"/>
            <rFont val="Tahoma"/>
            <family val="2"/>
          </rPr>
          <t xml:space="preserve">
Cumul_Montant_Annuel_Commande</t>
        </r>
      </text>
    </comment>
    <comment ref="AZ1" authorId="0" shapeId="0">
      <text>
        <r>
          <rPr>
            <b/>
            <sz val="9"/>
            <color indexed="81"/>
            <rFont val="Tahoma"/>
            <charset val="1"/>
          </rPr>
          <t>gg:</t>
        </r>
        <r>
          <rPr>
            <sz val="9"/>
            <color indexed="81"/>
            <rFont val="Tahoma"/>
            <charset val="1"/>
          </rPr>
          <t xml:space="preserve">
Cumul_Montant_Mensuel_Envoye</t>
        </r>
      </text>
    </comment>
    <comment ref="BA1" authorId="0" shapeId="0">
      <text>
        <r>
          <rPr>
            <b/>
            <sz val="9"/>
            <color indexed="81"/>
            <rFont val="Tahoma"/>
            <charset val="1"/>
          </rPr>
          <t>gg:</t>
        </r>
        <r>
          <rPr>
            <sz val="9"/>
            <color indexed="81"/>
            <rFont val="Tahoma"/>
            <charset val="1"/>
          </rPr>
          <t xml:space="preserve">
Cumul_Montant_Annuel_Envoye</t>
        </r>
      </text>
    </comment>
    <comment ref="BB1" authorId="0" shapeId="0">
      <text>
        <r>
          <rPr>
            <b/>
            <sz val="9"/>
            <color indexed="81"/>
            <rFont val="Tahoma"/>
            <charset val="1"/>
          </rPr>
          <t>gg:</t>
        </r>
        <r>
          <rPr>
            <sz val="9"/>
            <color indexed="81"/>
            <rFont val="Tahoma"/>
            <charset val="1"/>
          </rPr>
          <t xml:space="preserve">
Cumul_Montant_Mensuel_Paye</t>
        </r>
      </text>
    </comment>
    <comment ref="BC1" authorId="0" shapeId="0">
      <text>
        <r>
          <rPr>
            <b/>
            <sz val="9"/>
            <color indexed="81"/>
            <rFont val="Tahoma"/>
            <charset val="1"/>
          </rPr>
          <t>gg:</t>
        </r>
        <r>
          <rPr>
            <sz val="9"/>
            <color indexed="81"/>
            <rFont val="Tahoma"/>
            <charset val="1"/>
          </rPr>
          <t xml:space="preserve">
Cumul_Montant_Annuel_Paye</t>
        </r>
      </text>
    </comment>
    <comment ref="BD1" authorId="0" shapeId="0">
      <text>
        <r>
          <rPr>
            <b/>
            <sz val="9"/>
            <color indexed="81"/>
            <rFont val="Tahoma"/>
            <family val="2"/>
          </rPr>
          <t>gg:</t>
        </r>
        <r>
          <rPr>
            <sz val="9"/>
            <color indexed="81"/>
            <rFont val="Tahoma"/>
            <family val="2"/>
          </rPr>
          <t xml:space="preserve">
Cumul_Pourcent_Impayes_CLI</t>
        </r>
      </text>
    </comment>
    <comment ref="BE1" authorId="0" shapeId="0">
      <text>
        <r>
          <rPr>
            <b/>
            <sz val="9"/>
            <color indexed="81"/>
            <rFont val="Tahoma"/>
            <family val="2"/>
          </rPr>
          <t>gg:</t>
        </r>
        <r>
          <rPr>
            <sz val="9"/>
            <color indexed="81"/>
            <rFont val="Tahoma"/>
            <family val="2"/>
          </rPr>
          <t xml:space="preserve">
Cumul_Pourcent_Impayes_AG</t>
        </r>
      </text>
    </comment>
    <comment ref="BF1" authorId="0" shapeId="0">
      <text>
        <r>
          <rPr>
            <b/>
            <sz val="9"/>
            <color indexed="81"/>
            <rFont val="Tahoma"/>
            <family val="2"/>
          </rPr>
          <t>gg:</t>
        </r>
        <r>
          <rPr>
            <sz val="9"/>
            <color indexed="81"/>
            <rFont val="Tahoma"/>
            <family val="2"/>
          </rPr>
          <t xml:space="preserve">
Cumul_Pourcent_Impayes_NOT</t>
        </r>
      </text>
    </comment>
    <comment ref="BJ1" authorId="1" shapeId="0">
      <text>
        <r>
          <rPr>
            <b/>
            <sz val="9"/>
            <color indexed="81"/>
            <rFont val="Tahoma"/>
            <charset val="1"/>
          </rPr>
          <t>Guy:</t>
        </r>
        <r>
          <rPr>
            <sz val="9"/>
            <color indexed="81"/>
            <rFont val="Tahoma"/>
            <charset val="1"/>
          </rPr>
          <t xml:space="preserve">
Cumul_Revenu_Mensuel</t>
        </r>
      </text>
    </comment>
    <comment ref="BL1" authorId="1" shapeId="0">
      <text>
        <r>
          <rPr>
            <b/>
            <sz val="9"/>
            <color indexed="81"/>
            <rFont val="Tahoma"/>
            <charset val="1"/>
          </rPr>
          <t>Guy:</t>
        </r>
        <r>
          <rPr>
            <sz val="9"/>
            <color indexed="81"/>
            <rFont val="Tahoma"/>
            <charset val="1"/>
          </rPr>
          <t xml:space="preserve">
Cumul_Revenu_Mensuel_ACTUALISE</t>
        </r>
      </text>
    </comment>
    <comment ref="BM1" authorId="1" shapeId="0">
      <text>
        <r>
          <rPr>
            <b/>
            <sz val="9"/>
            <color indexed="81"/>
            <rFont val="Tahoma"/>
            <charset val="1"/>
          </rPr>
          <t>Guy:</t>
        </r>
        <r>
          <rPr>
            <sz val="9"/>
            <color indexed="81"/>
            <rFont val="Tahoma"/>
            <charset val="1"/>
          </rPr>
          <t xml:space="preserve">
Cumul_Pourcent_Total_Impayes</t>
        </r>
      </text>
    </comment>
    <comment ref="BN1" authorId="1" shapeId="0">
      <text>
        <r>
          <rPr>
            <b/>
            <sz val="9"/>
            <color indexed="81"/>
            <rFont val="Tahoma"/>
            <charset val="1"/>
          </rPr>
          <t>Guy:</t>
        </r>
        <r>
          <rPr>
            <sz val="9"/>
            <color indexed="81"/>
            <rFont val="Tahoma"/>
            <charset val="1"/>
          </rPr>
          <t xml:space="preserve">
Cumul_Nbr_P_paye_Client</t>
        </r>
      </text>
    </comment>
    <comment ref="BO1" authorId="1" shapeId="0">
      <text>
        <r>
          <rPr>
            <b/>
            <sz val="9"/>
            <color indexed="81"/>
            <rFont val="Tahoma"/>
            <charset val="1"/>
          </rPr>
          <t>Guy:</t>
        </r>
        <r>
          <rPr>
            <sz val="9"/>
            <color indexed="81"/>
            <rFont val="Tahoma"/>
            <charset val="1"/>
          </rPr>
          <t xml:space="preserve">
Cumul_Nbr_P_paye_Agence</t>
        </r>
      </text>
    </comment>
    <comment ref="BP1" authorId="1" shapeId="0">
      <text>
        <r>
          <rPr>
            <b/>
            <sz val="9"/>
            <color indexed="81"/>
            <rFont val="Tahoma"/>
            <charset val="1"/>
          </rPr>
          <t>Guy:</t>
        </r>
        <r>
          <rPr>
            <sz val="9"/>
            <color indexed="81"/>
            <rFont val="Tahoma"/>
            <charset val="1"/>
          </rPr>
          <t xml:space="preserve">
Cumul_Nbr_P_paye_Notaire</t>
        </r>
      </text>
    </comment>
    <comment ref="BW1" authorId="0" shapeId="0">
      <text>
        <r>
          <rPr>
            <b/>
            <sz val="9"/>
            <color indexed="81"/>
            <rFont val="Tahoma"/>
            <family val="2"/>
          </rPr>
          <t>gg:</t>
        </r>
        <r>
          <rPr>
            <sz val="9"/>
            <color indexed="81"/>
            <rFont val="Tahoma"/>
            <family val="2"/>
          </rPr>
          <t xml:space="preserve">
Cumul_Montant_commande_CLI</t>
        </r>
      </text>
    </comment>
    <comment ref="BX1" authorId="0" shapeId="0">
      <text>
        <r>
          <rPr>
            <b/>
            <sz val="9"/>
            <color indexed="81"/>
            <rFont val="Tahoma"/>
            <family val="2"/>
          </rPr>
          <t>gg:</t>
        </r>
        <r>
          <rPr>
            <sz val="9"/>
            <color indexed="81"/>
            <rFont val="Tahoma"/>
            <family val="2"/>
          </rPr>
          <t xml:space="preserve">
Cumul_Montant_envoye_CLI</t>
        </r>
      </text>
    </comment>
    <comment ref="BY1" authorId="0" shapeId="0">
      <text>
        <r>
          <rPr>
            <b/>
            <sz val="9"/>
            <color indexed="81"/>
            <rFont val="Tahoma"/>
            <family val="2"/>
          </rPr>
          <t>gg:</t>
        </r>
        <r>
          <rPr>
            <sz val="9"/>
            <color indexed="81"/>
            <rFont val="Tahoma"/>
            <family val="2"/>
          </rPr>
          <t xml:space="preserve">
Cumul_Montant_paye_CLI</t>
        </r>
      </text>
    </comment>
    <comment ref="BZ1" authorId="0" shapeId="0">
      <text>
        <r>
          <rPr>
            <b/>
            <sz val="9"/>
            <color indexed="81"/>
            <rFont val="Tahoma"/>
            <family val="2"/>
          </rPr>
          <t>gg:</t>
        </r>
        <r>
          <rPr>
            <sz val="9"/>
            <color indexed="81"/>
            <rFont val="Tahoma"/>
            <family val="2"/>
          </rPr>
          <t xml:space="preserve">
Cumul_Ch_Aff_Mensuel_CLI</t>
        </r>
      </text>
    </comment>
    <comment ref="CA1" authorId="0" shapeId="0">
      <text>
        <r>
          <rPr>
            <b/>
            <sz val="9"/>
            <color indexed="81"/>
            <rFont val="Tahoma"/>
            <family val="2"/>
          </rPr>
          <t>gg:</t>
        </r>
        <r>
          <rPr>
            <sz val="9"/>
            <color indexed="81"/>
            <rFont val="Tahoma"/>
            <family val="2"/>
          </rPr>
          <t xml:space="preserve">
Cumul_Ch_Aff_Annuel_CLI</t>
        </r>
      </text>
    </comment>
    <comment ref="CB1" authorId="0" shapeId="0">
      <text>
        <r>
          <rPr>
            <b/>
            <sz val="9"/>
            <color indexed="81"/>
            <rFont val="Tahoma"/>
            <family val="2"/>
          </rPr>
          <t>gg:</t>
        </r>
        <r>
          <rPr>
            <sz val="9"/>
            <color indexed="81"/>
            <rFont val="Tahoma"/>
            <family val="2"/>
          </rPr>
          <t xml:space="preserve">
Cumul_Montant_commande_AG</t>
        </r>
      </text>
    </comment>
    <comment ref="CC1" authorId="0" shapeId="0">
      <text>
        <r>
          <rPr>
            <b/>
            <sz val="9"/>
            <color indexed="81"/>
            <rFont val="Tahoma"/>
            <family val="2"/>
          </rPr>
          <t>gg:</t>
        </r>
        <r>
          <rPr>
            <sz val="9"/>
            <color indexed="81"/>
            <rFont val="Tahoma"/>
            <family val="2"/>
          </rPr>
          <t xml:space="preserve">
Cumul_Montant_envoye_AG</t>
        </r>
      </text>
    </comment>
    <comment ref="CD1" authorId="0" shapeId="0">
      <text>
        <r>
          <rPr>
            <b/>
            <sz val="9"/>
            <color indexed="81"/>
            <rFont val="Tahoma"/>
            <family val="2"/>
          </rPr>
          <t>gg:</t>
        </r>
        <r>
          <rPr>
            <sz val="9"/>
            <color indexed="81"/>
            <rFont val="Tahoma"/>
            <family val="2"/>
          </rPr>
          <t xml:space="preserve">
Cumul_Montant_paye_AG</t>
        </r>
      </text>
    </comment>
    <comment ref="CE1" authorId="0" shapeId="0">
      <text>
        <r>
          <rPr>
            <b/>
            <sz val="9"/>
            <color indexed="81"/>
            <rFont val="Tahoma"/>
            <family val="2"/>
          </rPr>
          <t>gg:</t>
        </r>
        <r>
          <rPr>
            <sz val="9"/>
            <color indexed="81"/>
            <rFont val="Tahoma"/>
            <family val="2"/>
          </rPr>
          <t xml:space="preserve">
Cumul_Ch_Aff_Mensuel_AG</t>
        </r>
      </text>
    </comment>
    <comment ref="CF1" authorId="0" shapeId="0">
      <text>
        <r>
          <rPr>
            <b/>
            <sz val="9"/>
            <color indexed="81"/>
            <rFont val="Tahoma"/>
            <family val="2"/>
          </rPr>
          <t>gg:</t>
        </r>
        <r>
          <rPr>
            <sz val="9"/>
            <color indexed="81"/>
            <rFont val="Tahoma"/>
            <family val="2"/>
          </rPr>
          <t xml:space="preserve">
Cumul_Ch_Aff_Annuel_AG</t>
        </r>
      </text>
    </comment>
    <comment ref="CG1" authorId="0" shapeId="0">
      <text>
        <r>
          <rPr>
            <b/>
            <sz val="9"/>
            <color indexed="81"/>
            <rFont val="Tahoma"/>
            <family val="2"/>
          </rPr>
          <t>gg:</t>
        </r>
        <r>
          <rPr>
            <sz val="9"/>
            <color indexed="81"/>
            <rFont val="Tahoma"/>
            <family val="2"/>
          </rPr>
          <t xml:space="preserve">
Cumul_Montant_commande_NOT</t>
        </r>
      </text>
    </comment>
    <comment ref="CH1" authorId="0" shapeId="0">
      <text>
        <r>
          <rPr>
            <b/>
            <sz val="9"/>
            <color indexed="81"/>
            <rFont val="Tahoma"/>
            <family val="2"/>
          </rPr>
          <t>gg:</t>
        </r>
        <r>
          <rPr>
            <sz val="9"/>
            <color indexed="81"/>
            <rFont val="Tahoma"/>
            <family val="2"/>
          </rPr>
          <t xml:space="preserve">
Cumul_Montant_envoye_NOT</t>
        </r>
      </text>
    </comment>
    <comment ref="CI1" authorId="0" shapeId="0">
      <text>
        <r>
          <rPr>
            <b/>
            <sz val="9"/>
            <color indexed="81"/>
            <rFont val="Tahoma"/>
            <family val="2"/>
          </rPr>
          <t>gg:</t>
        </r>
        <r>
          <rPr>
            <sz val="9"/>
            <color indexed="81"/>
            <rFont val="Tahoma"/>
            <family val="2"/>
          </rPr>
          <t xml:space="preserve">
Cumul_Montant_paye_NOT</t>
        </r>
      </text>
    </comment>
    <comment ref="CJ1" authorId="0" shapeId="0">
      <text>
        <r>
          <rPr>
            <b/>
            <sz val="9"/>
            <color indexed="81"/>
            <rFont val="Tahoma"/>
            <family val="2"/>
          </rPr>
          <t>gg:</t>
        </r>
        <r>
          <rPr>
            <sz val="9"/>
            <color indexed="81"/>
            <rFont val="Tahoma"/>
            <family val="2"/>
          </rPr>
          <t xml:space="preserve">
Cumul_Ch_Aff_Mensuel_NOT</t>
        </r>
      </text>
    </comment>
    <comment ref="CK1" authorId="0" shapeId="0">
      <text>
        <r>
          <rPr>
            <b/>
            <sz val="9"/>
            <color indexed="81"/>
            <rFont val="Tahoma"/>
            <family val="2"/>
          </rPr>
          <t>gg:</t>
        </r>
        <r>
          <rPr>
            <sz val="9"/>
            <color indexed="81"/>
            <rFont val="Tahoma"/>
            <family val="2"/>
          </rPr>
          <t xml:space="preserve">
Cumul_Ch_Aff_Annuel_NOT</t>
        </r>
      </text>
    </comment>
    <comment ref="CP1" authorId="1" shapeId="0">
      <text>
        <r>
          <rPr>
            <b/>
            <sz val="9"/>
            <color indexed="81"/>
            <rFont val="Tahoma"/>
            <charset val="1"/>
          </rPr>
          <t>Guy:</t>
        </r>
        <r>
          <rPr>
            <sz val="9"/>
            <color indexed="81"/>
            <rFont val="Tahoma"/>
            <charset val="1"/>
          </rPr>
          <t xml:space="preserve">
Cumul_Nbr_P_Client</t>
        </r>
      </text>
    </comment>
    <comment ref="CQ1" authorId="1" shapeId="0">
      <text>
        <r>
          <rPr>
            <b/>
            <sz val="9"/>
            <color indexed="81"/>
            <rFont val="Tahoma"/>
            <charset val="1"/>
          </rPr>
          <t>Guy:</t>
        </r>
        <r>
          <rPr>
            <sz val="9"/>
            <color indexed="81"/>
            <rFont val="Tahoma"/>
            <charset val="1"/>
          </rPr>
          <t xml:space="preserve">
Cumul_Nbr_P_Agence</t>
        </r>
      </text>
    </comment>
    <comment ref="CR1" authorId="1" shapeId="0">
      <text>
        <r>
          <rPr>
            <b/>
            <sz val="9"/>
            <color indexed="81"/>
            <rFont val="Tahoma"/>
            <charset val="1"/>
          </rPr>
          <t>Guy:</t>
        </r>
        <r>
          <rPr>
            <sz val="9"/>
            <color indexed="81"/>
            <rFont val="Tahoma"/>
            <charset val="1"/>
          </rPr>
          <t xml:space="preserve">
Cumul_Nbr_P_Notaire</t>
        </r>
      </text>
    </comment>
    <comment ref="CW1" authorId="0" shapeId="0">
      <text>
        <r>
          <rPr>
            <b/>
            <sz val="9"/>
            <color indexed="81"/>
            <rFont val="Tahoma"/>
            <charset val="1"/>
          </rPr>
          <t>gg:</t>
        </r>
        <r>
          <rPr>
            <sz val="9"/>
            <color indexed="81"/>
            <rFont val="Tahoma"/>
            <charset val="1"/>
          </rPr>
          <t xml:space="preserve">
Cumul_Nbr_P_Annuel</t>
        </r>
      </text>
    </comment>
    <comment ref="CX1" authorId="1" shapeId="0">
      <text>
        <r>
          <rPr>
            <b/>
            <sz val="9"/>
            <color indexed="81"/>
            <rFont val="Tahoma"/>
            <charset val="1"/>
          </rPr>
          <t>Guy:</t>
        </r>
        <r>
          <rPr>
            <sz val="9"/>
            <color indexed="81"/>
            <rFont val="Tahoma"/>
            <charset val="1"/>
          </rPr>
          <t xml:space="preserve">
Cumul_Nbr_P_BcCash</t>
        </r>
      </text>
    </comment>
    <comment ref="CY1" authorId="1" shapeId="0">
      <text>
        <r>
          <rPr>
            <b/>
            <sz val="9"/>
            <color indexed="81"/>
            <rFont val="Tahoma"/>
            <charset val="1"/>
          </rPr>
          <t>Guy:</t>
        </r>
        <r>
          <rPr>
            <sz val="9"/>
            <color indexed="81"/>
            <rFont val="Tahoma"/>
            <charset val="1"/>
          </rPr>
          <t xml:space="preserve">
Cumul__Annuel_P_BcCash</t>
        </r>
      </text>
    </comment>
    <comment ref="D3" authorId="0" shapeId="0">
      <text>
        <r>
          <rPr>
            <b/>
            <sz val="9"/>
            <color indexed="81"/>
            <rFont val="Tahoma"/>
            <family val="2"/>
          </rPr>
          <t>gg:</t>
        </r>
        <r>
          <rPr>
            <sz val="9"/>
            <color indexed="81"/>
            <rFont val="Tahoma"/>
            <family val="2"/>
          </rPr>
          <t xml:space="preserve">
Frais fixes mensuel - chiffre d'Affaire total mensuel</t>
        </r>
      </text>
    </comment>
    <comment ref="L3" authorId="1" shapeId="0">
      <text>
        <r>
          <rPr>
            <b/>
            <sz val="9"/>
            <color indexed="81"/>
            <rFont val="Tahoma"/>
            <family val="2"/>
          </rPr>
          <t>Guy:</t>
        </r>
        <r>
          <rPr>
            <sz val="9"/>
            <color indexed="81"/>
            <rFont val="Tahoma"/>
            <family val="2"/>
          </rPr>
          <t xml:space="preserve">
= Nbr PEB agenda à venir * tatif moyen</t>
        </r>
      </text>
    </comment>
    <comment ref="BD3" authorId="2" shapeId="0">
      <text>
        <r>
          <rPr>
            <b/>
            <sz val="9"/>
            <color indexed="81"/>
            <rFont val="Tahoma"/>
            <charset val="1"/>
          </rPr>
          <t>Christian:</t>
        </r>
        <r>
          <rPr>
            <sz val="9"/>
            <color indexed="81"/>
            <rFont val="Tahoma"/>
            <charset val="1"/>
          </rPr>
          <t xml:space="preserve">
BD = (BX*100)/BJ
Cumul_Pourcent_Impayes = (Cumul_Montant_envoyes_CLI *100) / Cumul_Revenu_Mensuel</t>
        </r>
      </text>
    </comment>
    <comment ref="BJ3" authorId="0" shapeId="0">
      <text>
        <r>
          <rPr>
            <b/>
            <sz val="9"/>
            <color indexed="81"/>
            <rFont val="Tahoma"/>
            <charset val="1"/>
          </rPr>
          <t>gg:</t>
        </r>
        <r>
          <rPr>
            <sz val="9"/>
            <color indexed="81"/>
            <rFont val="Tahoma"/>
            <charset val="1"/>
          </rPr>
          <t xml:space="preserve">
est la recopie de la colonne AD</t>
        </r>
      </text>
    </comment>
    <comment ref="BK3" authorId="0" shapeId="0">
      <text>
        <r>
          <rPr>
            <b/>
            <sz val="9"/>
            <color indexed="81"/>
            <rFont val="Tahoma"/>
            <charset val="1"/>
          </rPr>
          <t>gg: Montant "figé" le dernier jour du mois en cours. Ce montant s'incrémente aussi longtemps que c'est le mois en cours</t>
        </r>
        <r>
          <rPr>
            <sz val="9"/>
            <color indexed="81"/>
            <rFont val="Tahoma"/>
            <charset val="1"/>
          </rPr>
          <t xml:space="preserve">
</t>
        </r>
      </text>
    </comment>
    <comment ref="BL3" authorId="0" shapeId="0">
      <text>
        <r>
          <rPr>
            <b/>
            <sz val="9"/>
            <color indexed="81"/>
            <rFont val="Tahoma"/>
            <charset val="1"/>
          </rPr>
          <t>gg: Montant = différence entre Revenu mensuel et revenu actualisé</t>
        </r>
        <r>
          <rPr>
            <sz val="9"/>
            <color indexed="81"/>
            <rFont val="Tahoma"/>
            <charset val="1"/>
          </rPr>
          <t xml:space="preserve">
</t>
        </r>
      </text>
    </comment>
    <comment ref="BM3" authorId="0" shapeId="0">
      <text>
        <r>
          <rPr>
            <b/>
            <sz val="9"/>
            <color indexed="81"/>
            <rFont val="Tahoma"/>
            <charset val="1"/>
          </rPr>
          <t>gg: %tage des montants impayés par rapport au grandtotal  mensuel.</t>
        </r>
        <r>
          <rPr>
            <sz val="9"/>
            <color indexed="81"/>
            <rFont val="Tahoma"/>
            <charset val="1"/>
          </rPr>
          <t xml:space="preserve">
</t>
        </r>
      </text>
    </comment>
    <comment ref="CS3" authorId="0" shapeId="0">
      <text>
        <r>
          <rPr>
            <b/>
            <sz val="9"/>
            <color indexed="81"/>
            <rFont val="Tahoma"/>
            <charset val="1"/>
          </rPr>
          <t>gg:</t>
        </r>
        <r>
          <rPr>
            <sz val="9"/>
            <color indexed="81"/>
            <rFont val="Tahoma"/>
            <charset val="1"/>
          </rPr>
          <t xml:space="preserve">
ecart de jours (moyenne mensuelle) entre date de facturation et date de paiement. CLIENT</t>
        </r>
      </text>
    </comment>
  </commentList>
</comments>
</file>

<file path=xl/sharedStrings.xml><?xml version="1.0" encoding="utf-8"?>
<sst xmlns="http://schemas.openxmlformats.org/spreadsheetml/2006/main" count="3396" uniqueCount="864">
  <si>
    <t>Géré par </t>
  </si>
  <si>
    <t>HTVA</t>
  </si>
  <si>
    <t>Laur</t>
  </si>
  <si>
    <t>Oli</t>
  </si>
  <si>
    <t>A</t>
  </si>
  <si>
    <t/>
  </si>
  <si>
    <t>C</t>
  </si>
  <si>
    <t>N</t>
  </si>
  <si>
    <t>Numéro de facture</t>
  </si>
  <si>
    <t>COORDONNEES DE FACTURATION</t>
  </si>
  <si>
    <t>LIEU DE PRESTATION</t>
  </si>
  <si>
    <t>COORDONNEES POUR ENVOI DES DOCUMENTS</t>
  </si>
  <si>
    <t>Mode de paiement</t>
  </si>
  <si>
    <t>GESTION DES DATES DE FACTURES ET RAPPELS</t>
  </si>
  <si>
    <t>Date de 
Rappel 1</t>
  </si>
  <si>
    <t>Date de 
Rappel 2</t>
  </si>
  <si>
    <t>Remboursé au compte</t>
  </si>
  <si>
    <t>ETAT DE FACTURATION</t>
  </si>
  <si>
    <t>TVA (%)</t>
  </si>
  <si>
    <t>Bancontact</t>
  </si>
  <si>
    <t>Virement</t>
  </si>
  <si>
    <t>Date de réception de commande</t>
  </si>
  <si>
    <t>Commentaires</t>
  </si>
  <si>
    <t>TYPE DE TRAVAIL / COMPTE A RECEVOIR</t>
  </si>
  <si>
    <t>Remise (%)</t>
  </si>
  <si>
    <t>Oui</t>
  </si>
  <si>
    <t>Non</t>
  </si>
  <si>
    <t>Sans objet</t>
  </si>
  <si>
    <t>n/a</t>
  </si>
  <si>
    <t>Commentaires autre prestation</t>
  </si>
  <si>
    <t>ENV</t>
  </si>
  <si>
    <t>Montants</t>
  </si>
  <si>
    <t>Document Q17</t>
  </si>
  <si>
    <t>Date de contrôle demandée</t>
  </si>
  <si>
    <t>Nom et prénom du contact</t>
  </si>
  <si>
    <t>Numéro de téléphone du contact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</si>
  <si>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</si>
  <si>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</si>
  <si>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</si>
  <si>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</si>
  <si>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</si>
  <si>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</si>
  <si>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</si>
  <si>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</si>
  <si>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</si>
  <si>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</si>
  <si>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</si>
  <si>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</si>
  <si>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</si>
  <si>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</si>
  <si>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</si>
  <si>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</si>
  <si>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</si>
  <si>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</si>
  <si>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</si>
  <si>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</si>
  <si>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</si>
  <si>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</si>
  <si>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</si>
  <si>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</si>
  <si>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</si>
  <si>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</si>
  <si>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</si>
  <si>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</si>
  <si>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</si>
  <si>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</si>
  <si>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</si>
  <si>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</si>
  <si>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</si>
  <si>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</si>
  <si>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</si>
  <si>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</si>
  <si>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</si>
  <si>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</si>
  <si>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</si>
  <si>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</si>
  <si>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</si>
  <si>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</si>
  <si>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</si>
  <si>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</si>
  <si>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</si>
  <si>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</si>
  <si>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</si>
  <si>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</si>
  <si>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</si>
  <si>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</si>
  <si>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</si>
  <si>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</si>
  <si>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</si>
  <si>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</si>
  <si>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</si>
  <si>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</si>
  <si>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</si>
  <si>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</si>
  <si>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</si>
  <si>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</si>
  <si>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</si>
  <si>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</si>
  <si>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</si>
  <si>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</si>
  <si>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</si>
  <si>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</si>
  <si>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</si>
  <si>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</si>
  <si>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</si>
  <si>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</si>
  <si>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</si>
  <si>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</si>
  <si>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</si>
  <si>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</si>
  <si>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</si>
  <si>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</si>
  <si>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</si>
  <si>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</si>
  <si>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</si>
  <si>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</si>
  <si>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</si>
  <si>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</si>
  <si>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</si>
  <si>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</si>
  <si>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</si>
  <si>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</si>
  <si>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</si>
  <si>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</si>
  <si>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</si>
  <si>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</si>
  <si>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</si>
  <si>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</si>
  <si>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</si>
  <si>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</si>
  <si>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</si>
  <si>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</si>
  <si>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</si>
  <si>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</si>
  <si>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</si>
  <si>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</si>
  <si>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</si>
  <si>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</si>
  <si>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</si>
  <si>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</si>
  <si>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</si>
  <si>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</si>
  <si>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</si>
  <si>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</si>
  <si>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</si>
  <si>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</si>
  <si>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</si>
  <si>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</si>
  <si>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Hornu</t>
  </si>
  <si>
    <t>Notaire Dasseleer</t>
  </si>
  <si>
    <t>Boussu</t>
  </si>
  <si>
    <t>La Louvière</t>
  </si>
  <si>
    <t>Notaire Butaye</t>
  </si>
  <si>
    <t>Ecaussinnes</t>
  </si>
  <si>
    <t>Basècles</t>
  </si>
  <si>
    <t>Notaire Jonniaux</t>
  </si>
  <si>
    <t>Rue de Ville, 15</t>
  </si>
  <si>
    <t>Pommeroeul</t>
  </si>
  <si>
    <t>Notaire Gribomont</t>
  </si>
  <si>
    <t>Avenue de la Motte Baraffe, 20</t>
  </si>
  <si>
    <t>Seneffe</t>
  </si>
  <si>
    <t>Saint-Ghislain</t>
  </si>
  <si>
    <t>Notaire Tasset</t>
  </si>
  <si>
    <t>Braine-le-Comte</t>
  </si>
  <si>
    <t>Baudour</t>
  </si>
  <si>
    <t>Notaire Wuilquot</t>
  </si>
  <si>
    <t>Quaregnon</t>
  </si>
  <si>
    <t>Notaire</t>
  </si>
  <si>
    <t>Envoyée chez le notaire</t>
  </si>
  <si>
    <t>10h30</t>
  </si>
  <si>
    <t>10h00</t>
  </si>
  <si>
    <t>15h00</t>
  </si>
  <si>
    <t>Maison</t>
  </si>
  <si>
    <t>2 façades</t>
  </si>
  <si>
    <t>Amiante</t>
  </si>
  <si>
    <t>09h00</t>
  </si>
  <si>
    <t>PAYE</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</si>
  <si>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</si>
  <si>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</si>
  <si>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</si>
  <si>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</si>
  <si>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</si>
  <si>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</si>
  <si>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</si>
  <si>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</si>
  <si>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</si>
  <si>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</si>
  <si>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</si>
  <si>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</si>
  <si>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</si>
  <si>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</si>
  <si>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</si>
  <si>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</si>
  <si>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</si>
  <si>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</si>
  <si>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</si>
  <si>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</si>
  <si>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</si>
  <si>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</si>
  <si>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</si>
  <si>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</si>
  <si>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</si>
  <si>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</si>
  <si>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</si>
  <si>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</si>
  <si>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</si>
  <si>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</si>
  <si>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</si>
  <si>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</si>
  <si>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</si>
  <si>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</si>
  <si>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</si>
  <si>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</si>
  <si>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</si>
  <si>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</si>
  <si>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</si>
  <si>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</si>
  <si>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</si>
  <si>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</si>
  <si>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</si>
  <si>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</si>
  <si>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</si>
  <si>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</si>
  <si>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</si>
  <si>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</si>
  <si>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</si>
  <si>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</si>
  <si>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</si>
  <si>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</si>
  <si>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</si>
  <si>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</si>
  <si>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</si>
  <si>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</si>
  <si>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</si>
  <si>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</si>
  <si>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</si>
  <si>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</si>
  <si>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</si>
  <si>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</si>
  <si>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</si>
  <si>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</si>
  <si>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</si>
  <si>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</si>
  <si>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</si>
  <si>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</si>
  <si>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</si>
  <si>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</si>
  <si>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</si>
  <si>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</si>
  <si>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</si>
  <si>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</si>
  <si>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</si>
  <si>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</si>
  <si>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</si>
  <si>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</si>
  <si>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</si>
  <si>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</si>
  <si>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</si>
  <si>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</si>
  <si>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</si>
  <si>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</si>
  <si>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</si>
  <si>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</si>
  <si>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</si>
  <si>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</si>
  <si>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</si>
  <si>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</si>
  <si>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</si>
  <si>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</si>
  <si>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</si>
  <si>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</si>
  <si>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</si>
  <si>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</si>
  <si>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</si>
  <si>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</si>
  <si>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</si>
  <si>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</si>
  <si>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</si>
  <si>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</si>
  <si>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</si>
  <si>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</si>
  <si>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</si>
  <si>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</si>
  <si>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</si>
  <si>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</si>
  <si>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</si>
  <si>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</si>
  <si>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</si>
  <si>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</si>
  <si>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</si>
  <si>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Nbr P LAUR</t>
  </si>
  <si>
    <t>Nbr P HERVÉ</t>
  </si>
  <si>
    <t>Nbr P THIER</t>
  </si>
  <si>
    <t>Nbr E</t>
  </si>
  <si>
    <t>Nbr P payés</t>
  </si>
  <si>
    <t>Nbr E payés</t>
  </si>
  <si>
    <t>Nbr A payés</t>
  </si>
  <si>
    <t>Nbr FA payés</t>
  </si>
  <si>
    <t>% impayé client</t>
  </si>
  <si>
    <t>% impayé agence</t>
  </si>
  <si>
    <t>% impayé notaire</t>
  </si>
  <si>
    <t>% total impayés</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</si>
  <si>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</si>
  <si>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</si>
  <si>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</si>
  <si>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</si>
  <si>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</si>
  <si>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</si>
  <si>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</si>
  <si>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</si>
  <si>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</si>
  <si>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</si>
  <si>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</si>
  <si>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</si>
  <si>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</si>
  <si>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</si>
  <si>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Nbr P cmdés</t>
  </si>
  <si>
    <t>Nbr E cmdés</t>
  </si>
  <si>
    <t>Nbr A cmdés</t>
  </si>
  <si>
    <t>Nbr FA cmdés</t>
  </si>
  <si>
    <t>ecart moyen CLIENT</t>
  </si>
  <si>
    <t>ecart moyen AGENCE</t>
  </si>
  <si>
    <t>ecart moyen NOTAIRE</t>
  </si>
  <si>
    <t>Total nombre CLIENT</t>
  </si>
  <si>
    <t>Total nombre AGENCE</t>
  </si>
  <si>
    <t>Total nombre NOTAIRE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</si>
  <si>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</si>
  <si>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</si>
  <si>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</si>
  <si>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</si>
  <si>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</si>
  <si>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</si>
  <si>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</si>
  <si>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</si>
  <si>
    <t>Mois en cours :</t>
  </si>
  <si>
    <t>OBJECTIFS</t>
  </si>
  <si>
    <t>Nombre total de PEB à réaliser :</t>
  </si>
  <si>
    <t>Revenu PEB à réaliser :</t>
  </si>
  <si>
    <t>Montant mensuel dégagé :</t>
  </si>
  <si>
    <t>Revenus simulé PEB :</t>
  </si>
  <si>
    <t>Chif. D'Aff. Mensuel :</t>
  </si>
  <si>
    <t>DONNÉES du FORMULAIRE</t>
  </si>
  <si>
    <t>Frais fixes mensuel :</t>
  </si>
  <si>
    <t>Objectif nbr. de PEB - LAUR :</t>
  </si>
  <si>
    <t>Objectif nbr. de PEB - Oli :</t>
  </si>
  <si>
    <t>Objectif nbr. de PEB - HERVÉ :</t>
  </si>
  <si>
    <t>Objectif nbr. de PEB - THIERRY :</t>
  </si>
  <si>
    <t>Revenu généré de PEB - OLI :</t>
  </si>
  <si>
    <t>Revenu généré de PEB - LAUR :</t>
  </si>
  <si>
    <t>Revenu généré de PEB - HERVÉ :</t>
  </si>
  <si>
    <t>Revenu généré de PEB - THIERRY :</t>
  </si>
  <si>
    <t>Revenu mensuel "Autre" :</t>
  </si>
  <si>
    <t>Revenu mensuel " E " :</t>
  </si>
  <si>
    <t>Facturation de " E " :</t>
  </si>
  <si>
    <t>RÉPARTITION par TYPE de COMMANDES</t>
  </si>
  <si>
    <t>Nbr. de P commandés :</t>
  </si>
  <si>
    <t>Nbr. de P envoyés :</t>
  </si>
  <si>
    <t>Nbr. de P payés :</t>
  </si>
  <si>
    <t>Nbr. de A commandés :</t>
  </si>
  <si>
    <t>Nbr. de  A envoyés :</t>
  </si>
  <si>
    <t>Nbr. de A payés :</t>
  </si>
  <si>
    <t>Nbr. de E commandés :</t>
  </si>
  <si>
    <t>Nbr. de E envoyés :</t>
  </si>
  <si>
    <t>Nbr. de E payés :</t>
  </si>
  <si>
    <t>Nbr. de PEB réalisés - OLI :</t>
  </si>
  <si>
    <t>Nbr. de PEB réalisés - LAUR :</t>
  </si>
  <si>
    <t>Nbr. de PEB réalisés - HERVÉ :</t>
  </si>
  <si>
    <t>Nbr. de PEB réalisés - THIERRY :</t>
  </si>
  <si>
    <t>OBJECTIF + PEB RÉALISÉS et REVENUS GÉNÉRÉS.</t>
  </si>
  <si>
    <t>Nbr. De PEB AGENDA à venir :</t>
  </si>
  <si>
    <t>Tarif PEB moyen :</t>
  </si>
  <si>
    <t>Tarif PEB moyen</t>
  </si>
  <si>
    <t>Feuille 1 ( Mensuel )</t>
  </si>
  <si>
    <t>jan</t>
  </si>
  <si>
    <t>fév</t>
  </si>
  <si>
    <t>avr</t>
  </si>
  <si>
    <t>juil</t>
  </si>
  <si>
    <t>sept</t>
  </si>
  <si>
    <t>oct</t>
  </si>
  <si>
    <t>nov</t>
  </si>
  <si>
    <t>déc</t>
  </si>
  <si>
    <t>aoû</t>
  </si>
  <si>
    <t>Feuille 2 ( Annuel )</t>
  </si>
  <si>
    <t>Année en cours :</t>
  </si>
  <si>
    <t>VALEURS ANNUELLES.</t>
  </si>
  <si>
    <t>CHIFFRE d'AFFAIRE ANNUEL (C.A.)</t>
  </si>
  <si>
    <t>CHIFFRE d'AFFAIRE MENSUEL (C.A.)</t>
  </si>
  <si>
    <t>Chif. d'Affaire Annuel :</t>
  </si>
  <si>
    <t>Total annuel non-traités :</t>
  </si>
  <si>
    <t>Total annuel impayés :</t>
  </si>
  <si>
    <t>Total annuel payé :</t>
  </si>
  <si>
    <t>Janvier</t>
  </si>
  <si>
    <t>Février</t>
  </si>
  <si>
    <t>Mars</t>
  </si>
  <si>
    <t>Avril</t>
  </si>
  <si>
    <t>Mai</t>
  </si>
  <si>
    <t>Juin</t>
  </si>
  <si>
    <t>Juillet</t>
  </si>
  <si>
    <t>Aout</t>
  </si>
  <si>
    <t>Septembre</t>
  </si>
  <si>
    <t>Octobre</t>
  </si>
  <si>
    <t>Novembre</t>
  </si>
  <si>
    <t>Décembre</t>
  </si>
  <si>
    <t>Chiffre Affaire Mensuel</t>
  </si>
  <si>
    <t>Montant actualisés</t>
  </si>
  <si>
    <t>% actualisé des impayés</t>
  </si>
  <si>
    <t>Montant impayés</t>
  </si>
  <si>
    <t>Montant  programmé</t>
  </si>
  <si>
    <t>Montant  payés</t>
  </si>
  <si>
    <t>Chif. Affaire Annuel</t>
  </si>
  <si>
    <t>Moy. attente paiement</t>
  </si>
  <si>
    <t>CLIENT :</t>
  </si>
  <si>
    <t>AGENCE :</t>
  </si>
  <si>
    <t>NOTAIRES :</t>
  </si>
  <si>
    <t>RÉPARTITION des REVENUS ANNUELS CUMULÉS PAR TYPE de CLIENT.</t>
  </si>
  <si>
    <t>Revenu annuel AUTRES :</t>
  </si>
  <si>
    <t>Revenu annuel ELEC :</t>
  </si>
  <si>
    <t>Revenu annuel PEB :</t>
  </si>
  <si>
    <t>Revenu annuel FA :</t>
  </si>
  <si>
    <t>% tage</t>
  </si>
  <si>
    <t>NOTAIRE :</t>
  </si>
  <si>
    <t>IMPAYÉS ANNUELS</t>
  </si>
  <si>
    <t>RÉPARTITION DES REVENUS</t>
  </si>
  <si>
    <t>Commentaires :</t>
  </si>
  <si>
    <t>Objectif PEB  Laur</t>
  </si>
  <si>
    <t>Objectif PEB  Hervé</t>
  </si>
  <si>
    <t>Objectif PEB  Thierry</t>
  </si>
  <si>
    <t>Ch Aff  PEB LAUR</t>
  </si>
  <si>
    <t>Ch Aff  PEB HERVÉ</t>
  </si>
  <si>
    <t>Ch Aff  PEB THIER</t>
  </si>
  <si>
    <t>Benéfice E</t>
  </si>
  <si>
    <t>Etat de la facture (22)</t>
  </si>
  <si>
    <t>Type de Client (21)</t>
  </si>
  <si>
    <t>Calcul manuel</t>
  </si>
  <si>
    <t>Total ANNUEL impayé</t>
  </si>
  <si>
    <t>Total ANNUEL commandé</t>
  </si>
  <si>
    <t>Total ANNUEL payé</t>
  </si>
  <si>
    <t>Total MENSUEL commandé</t>
  </si>
  <si>
    <t>Total MENSUEL impayé</t>
  </si>
  <si>
    <t>Total MENSUEL payé</t>
  </si>
  <si>
    <t>Revenu mensuel Montant FIGÉ</t>
  </si>
  <si>
    <t>Revenu Montant ACTUALISÉ</t>
  </si>
  <si>
    <t>Nbr P NOTAIRE payés</t>
  </si>
  <si>
    <t>Nbr P AGENCE payés</t>
  </si>
  <si>
    <t>Nbr P CLIENT payés</t>
  </si>
  <si>
    <t>Chif. Aff. mensuel CLIENT</t>
  </si>
  <si>
    <t>Chif. Aff. mensuel AGENCE</t>
  </si>
  <si>
    <t>Chif. Aff. mensuel NOTAIRE</t>
  </si>
  <si>
    <t>janvier</t>
  </si>
  <si>
    <t>février</t>
  </si>
  <si>
    <t>avril</t>
  </si>
  <si>
    <t>juin juillet</t>
  </si>
  <si>
    <t>aout</t>
  </si>
  <si>
    <t>septembre</t>
  </si>
  <si>
    <t xml:space="preserve">octobre </t>
  </si>
  <si>
    <t>novembre</t>
  </si>
  <si>
    <t>décembre</t>
  </si>
  <si>
    <t>Mr Quardel Michel</t>
  </si>
  <si>
    <t>Rue des Marnières, 12</t>
  </si>
  <si>
    <t>Quevaucamps</t>
  </si>
  <si>
    <t>0477/83.28.78</t>
  </si>
  <si>
    <t>client</t>
  </si>
  <si>
    <t>Cash</t>
  </si>
  <si>
    <t>Client sur place (M.P.)</t>
  </si>
  <si>
    <t>4 façades simple</t>
  </si>
  <si>
    <t>Mr Quinchon</t>
  </si>
  <si>
    <t>Rue Saint-Pierre, 38</t>
  </si>
  <si>
    <t>Colfontaine</t>
  </si>
  <si>
    <t>065/67.47.71</t>
  </si>
  <si>
    <t>Rue Saint-Pierre, 36</t>
  </si>
  <si>
    <t>11h51</t>
  </si>
  <si>
    <t>YAGGI YILMAZ</t>
  </si>
  <si>
    <t>Rue de Villers, 20</t>
  </si>
  <si>
    <t>Hensies</t>
  </si>
  <si>
    <t>0498/54.15.15</t>
  </si>
  <si>
    <t>12h00</t>
  </si>
  <si>
    <t>au Client par mail</t>
  </si>
  <si>
    <t>Appartement</t>
  </si>
  <si>
    <t>au Client par courrier</t>
  </si>
  <si>
    <t>08h00</t>
  </si>
  <si>
    <t>La Bouverie</t>
  </si>
  <si>
    <t>Jemappes</t>
  </si>
  <si>
    <t>Agence</t>
  </si>
  <si>
    <t>18/02/2016</t>
  </si>
  <si>
    <t>Client-Notaire</t>
  </si>
  <si>
    <t>Hautrage</t>
  </si>
  <si>
    <t>Wihéries</t>
  </si>
  <si>
    <t>11h00</t>
  </si>
  <si>
    <t>15h30</t>
  </si>
  <si>
    <t>12 févr 2016</t>
  </si>
  <si>
    <t>Ghlin</t>
  </si>
  <si>
    <t>Notaire Lembourg</t>
  </si>
  <si>
    <t>Rue Grande, 44</t>
  </si>
  <si>
    <t>21 janv 2016</t>
  </si>
  <si>
    <t>3 façades</t>
  </si>
  <si>
    <t>Agence Hainaut-Finance</t>
  </si>
  <si>
    <t>13 janv 2016</t>
  </si>
  <si>
    <t>18 janv 2016</t>
  </si>
  <si>
    <t>Agence Bonnivers</t>
  </si>
  <si>
    <t>29/01/2016</t>
  </si>
  <si>
    <t>Tournai</t>
  </si>
  <si>
    <t>RAP1</t>
  </si>
  <si>
    <t>Wasmes</t>
  </si>
  <si>
    <t>Mons</t>
  </si>
  <si>
    <t>17 févr 2016</t>
  </si>
  <si>
    <t>Chapelle-lez-Herlaimont</t>
  </si>
  <si>
    <t>3 févr 2016</t>
  </si>
  <si>
    <t>22 févr 2016</t>
  </si>
  <si>
    <t>13h30</t>
  </si>
  <si>
    <t>16h30</t>
  </si>
  <si>
    <t>03/03/2016</t>
  </si>
  <si>
    <t>2 févr 2016</t>
  </si>
  <si>
    <t>16h00</t>
  </si>
  <si>
    <t>25 janv 2016</t>
  </si>
  <si>
    <t>Grand Place, 30</t>
  </si>
  <si>
    <t>Notaire Bouttiau</t>
  </si>
  <si>
    <t>Rue Emile Wauquier, 32</t>
  </si>
  <si>
    <t>Asquillies</t>
  </si>
  <si>
    <t>Notaire Droulez</t>
  </si>
  <si>
    <t>26/02/2016</t>
  </si>
  <si>
    <t>Clés à l'agence</t>
  </si>
  <si>
    <t>/</t>
  </si>
  <si>
    <t>Clés en l'Etude</t>
  </si>
  <si>
    <t>11h30</t>
  </si>
  <si>
    <t>08/03/2016</t>
  </si>
  <si>
    <t>2 mars 2016</t>
  </si>
  <si>
    <t>5 févr 2016</t>
  </si>
  <si>
    <t>10/03/2016</t>
  </si>
  <si>
    <t>16 févr 2016</t>
  </si>
  <si>
    <t>25 févr 2016</t>
  </si>
  <si>
    <t>27 janv 2016</t>
  </si>
  <si>
    <t>Mme De Keyser Laurence</t>
  </si>
  <si>
    <t>Rue Désiré Blondiau, 136</t>
  </si>
  <si>
    <t>Rue Rouge Fontaine, 52</t>
  </si>
  <si>
    <t>Sous-toiture super bon état.</t>
  </si>
  <si>
    <t>Mr De Keyser Pierre</t>
  </si>
  <si>
    <t>0477/54.94.42</t>
  </si>
  <si>
    <t>27/01/2016</t>
  </si>
  <si>
    <t>Mr Fermeus Marcel</t>
  </si>
  <si>
    <t>Rue de Binche, 31</t>
  </si>
  <si>
    <t>La Hestre</t>
  </si>
  <si>
    <t>0470/27.33.52</t>
  </si>
  <si>
    <t>marcel.fermeus2@gmail.com</t>
  </si>
  <si>
    <t>Mr Lechat François</t>
  </si>
  <si>
    <t>Rue Hubert Bouvry, 152</t>
  </si>
  <si>
    <t>0474/87.07.10</t>
  </si>
  <si>
    <t>francois.lechat@yahoo.fr</t>
  </si>
  <si>
    <t>Mr René Meynsbrughen</t>
  </si>
  <si>
    <t>Rue Lefort, 13</t>
  </si>
  <si>
    <t>Mr Meynsbrughen Roger</t>
  </si>
  <si>
    <t>17h00</t>
  </si>
  <si>
    <t>4 façades complexe</t>
  </si>
  <si>
    <t>17h38</t>
  </si>
  <si>
    <t>0475/46.39.15</t>
  </si>
  <si>
    <t>Fermette..</t>
  </si>
  <si>
    <t>Notaire Lefebvre</t>
  </si>
  <si>
    <t>Rue Achille Descamps, 9-11</t>
  </si>
  <si>
    <t>Audregnies</t>
  </si>
  <si>
    <t>03/02/2016</t>
  </si>
  <si>
    <t>04/03/2016</t>
  </si>
  <si>
    <t>10 févr 2016</t>
  </si>
  <si>
    <t>Wavre</t>
  </si>
  <si>
    <t>1 févr 2016</t>
  </si>
  <si>
    <t>29 janv 2016</t>
  </si>
  <si>
    <t>Notaire Herode</t>
  </si>
  <si>
    <t>Mr Beltram Rinalda</t>
  </si>
  <si>
    <t>Rue des Forges, 15</t>
  </si>
  <si>
    <t>Montroeul sur Haine</t>
  </si>
  <si>
    <t>065/43.17.22</t>
  </si>
  <si>
    <t>cucca.anita@gmail.com</t>
  </si>
  <si>
    <t>Rue des Forges, 11</t>
  </si>
  <si>
    <t>Mr et Mme Abbisso - Guzzo</t>
  </si>
  <si>
    <t>Rue de Mons, 162B</t>
  </si>
  <si>
    <t>0477/130.326</t>
  </si>
  <si>
    <t>francesco1949@hotmail.com</t>
  </si>
  <si>
    <t>Mr Abbisso</t>
  </si>
  <si>
    <t>065/79.20.33</t>
  </si>
  <si>
    <t>Aller sonner au 162</t>
  </si>
  <si>
    <t>fact envoyée le 2/2/16</t>
  </si>
  <si>
    <t>Hainaut Finance</t>
  </si>
  <si>
    <t>Rue Grande, 22B</t>
  </si>
  <si>
    <t>065/79.55.65</t>
  </si>
  <si>
    <t>BE 449 071 002</t>
  </si>
  <si>
    <t>Rue Paul Pastur, 220</t>
  </si>
  <si>
    <t>Envoyée à l'agence</t>
  </si>
  <si>
    <t>Administration Communale de Braine-le-Comte</t>
  </si>
  <si>
    <t>Grand Place, 39</t>
  </si>
  <si>
    <t>067/874.850</t>
  </si>
  <si>
    <t>Rue de Mons, 24</t>
  </si>
  <si>
    <t>Mme Broweys</t>
  </si>
  <si>
    <t>067/287.624</t>
  </si>
  <si>
    <t>Mr et Mme Warmoes - Mairesse</t>
  </si>
  <si>
    <t>Rue Demalzine, 39</t>
  </si>
  <si>
    <t>24 févr 2016</t>
  </si>
  <si>
    <t>Mme Reneau Ghislaine</t>
  </si>
  <si>
    <t>Route d'Obourg, 40</t>
  </si>
  <si>
    <t>Rue Paul Verlaine, 38</t>
  </si>
  <si>
    <t>Notaire Hamaide</t>
  </si>
  <si>
    <t>10h32</t>
  </si>
  <si>
    <t>065/56.93.45</t>
  </si>
  <si>
    <t>01/02/2016</t>
  </si>
  <si>
    <t>Mr Thierry Bruyère</t>
  </si>
  <si>
    <t>Rue du Peuple, 123</t>
  </si>
  <si>
    <t>Eugies</t>
  </si>
  <si>
    <t>0477/21.85.05</t>
  </si>
  <si>
    <t>thierry_bruyere123@hotmail.com</t>
  </si>
  <si>
    <t>Rue de Pâturages, 25</t>
  </si>
  <si>
    <t>Noirchain</t>
  </si>
  <si>
    <t>Toit en ardoise asbeste</t>
  </si>
  <si>
    <t>fact envoyée le 2/2/2016</t>
  </si>
  <si>
    <t>Mr Peene</t>
  </si>
  <si>
    <t>Rue Baudouin, 44-46</t>
  </si>
  <si>
    <t>065/65.26.69</t>
  </si>
  <si>
    <t>peene.gerard@skynet.be</t>
  </si>
  <si>
    <t>Rue Baudouin, 44</t>
  </si>
  <si>
    <t>Menuiserite</t>
  </si>
  <si>
    <t>Voir pour le prix car habitation + bureau (?)</t>
  </si>
  <si>
    <t>Internet</t>
  </si>
  <si>
    <t>2 janv 2016</t>
  </si>
  <si>
    <t>07/03/2016</t>
  </si>
  <si>
    <t>4 mars 2016</t>
  </si>
  <si>
    <t>Soignies</t>
  </si>
  <si>
    <t>Mme Algrain Eliane</t>
  </si>
  <si>
    <t>Rue Alfred Stekke, 5</t>
  </si>
  <si>
    <t>Mr Cordier</t>
  </si>
  <si>
    <t>0471/467.513</t>
  </si>
  <si>
    <t>01/03/2016</t>
  </si>
  <si>
    <t>Avenue de Jemappes, 173</t>
  </si>
  <si>
    <t>BE 874 902 782</t>
  </si>
  <si>
    <t>Voir tableau en annexe</t>
  </si>
  <si>
    <t>Immotop</t>
  </si>
  <si>
    <t>24/02/2016</t>
  </si>
  <si>
    <t>2 avr 2016</t>
  </si>
  <si>
    <t>26 févr 2016</t>
  </si>
  <si>
    <t>Rue Saint-Pierre, 87/89</t>
  </si>
  <si>
    <t>Ath</t>
  </si>
  <si>
    <t>Grandglise</t>
  </si>
  <si>
    <t>Deux-Acren</t>
  </si>
  <si>
    <t>02/03/2016</t>
  </si>
  <si>
    <t>23 févr 2016</t>
  </si>
  <si>
    <t>29 févr 2016</t>
  </si>
  <si>
    <t>Mr Schillaci Oreste</t>
  </si>
  <si>
    <t>Rue des Champs, 16</t>
  </si>
  <si>
    <t xml:space="preserve">Rue des Champs, 12 </t>
  </si>
  <si>
    <t>clés à l'agence à 13h00</t>
  </si>
  <si>
    <t>Indivision Giaccio - Soegito</t>
  </si>
  <si>
    <t>Rue du Festinoy, 8</t>
  </si>
  <si>
    <t>Mme Alsteens Françoise</t>
  </si>
  <si>
    <t>Clos du Verger, 1</t>
  </si>
  <si>
    <t>Bierges</t>
  </si>
  <si>
    <t>Avenue du Centre Sportif, 57 bte 5.1</t>
  </si>
  <si>
    <t>Mr Malgrève</t>
  </si>
  <si>
    <t>Rue de Familleureux, 21</t>
  </si>
  <si>
    <t>0476/420.215</t>
  </si>
  <si>
    <t>jmalgreve@hotmail.com</t>
  </si>
  <si>
    <t>Rue de Familleureux, 19 // Rue Joseph Wauters, 22</t>
  </si>
  <si>
    <t>11h20</t>
  </si>
  <si>
    <t>Mr Bernard Leysens</t>
  </si>
  <si>
    <t>Rue de Nivelles, 37</t>
  </si>
  <si>
    <t>0494/77.92.37</t>
  </si>
  <si>
    <t>NON</t>
  </si>
  <si>
    <t>1 mars 2016</t>
  </si>
  <si>
    <t xml:space="preserve">Fact sera payée début mai 2016 </t>
  </si>
  <si>
    <t>Fact sera payée début mai 2016 --&gt; pas de rappel</t>
  </si>
  <si>
    <t>Indivision Vlietinck</t>
  </si>
  <si>
    <t xml:space="preserve">Rue des Chantiers, 5 </t>
  </si>
  <si>
    <t>Marchienne-au-Pont</t>
  </si>
  <si>
    <t>0495/120.365</t>
  </si>
  <si>
    <t>Rue des Chantiers, 5 et 7</t>
  </si>
  <si>
    <t>3x au n°5 et 2X au n° 7</t>
  </si>
  <si>
    <t>Mme Maiorano Alessia</t>
  </si>
  <si>
    <t>Rue du Temple, 15</t>
  </si>
  <si>
    <t>0496/34.39.87</t>
  </si>
  <si>
    <t>02/096/2016</t>
  </si>
  <si>
    <t>Ferronneries Michaël GEVERS</t>
  </si>
  <si>
    <t>Rue Sainte-Anne, 11</t>
  </si>
  <si>
    <t>Reves</t>
  </si>
  <si>
    <t>0472/420.737</t>
  </si>
  <si>
    <t>BE 0870 772 067</t>
  </si>
  <si>
    <t>fmgsprl@hotmail.com</t>
  </si>
  <si>
    <t>12h07</t>
  </si>
  <si>
    <t>Sonner au client quand tu es devant la grille</t>
  </si>
  <si>
    <t>Mr Demory Stéphane</t>
  </si>
  <si>
    <t>Rue Porte à Camp, 44</t>
  </si>
  <si>
    <t>0477/555.995</t>
  </si>
  <si>
    <t>karin.blanckaert@gmail.com</t>
  </si>
  <si>
    <t>11h32</t>
  </si>
  <si>
    <t>Maître Pochart Jean-Philippe</t>
  </si>
  <si>
    <t>Rue Childéric, 47</t>
  </si>
  <si>
    <t>Rue du Commerce, 18</t>
  </si>
  <si>
    <t>Administrateur des biens de Mme PLATTEAU Josiane</t>
  </si>
  <si>
    <t>clés en l'Etude</t>
  </si>
  <si>
    <t>Mme MArie Debieve</t>
  </si>
  <si>
    <t>Rue des Honnelles, 11</t>
  </si>
  <si>
    <t>065/65.25.45</t>
  </si>
  <si>
    <t>les clés seront dans ta boîte aux lettres</t>
  </si>
  <si>
    <t>Mme Calomne Martine</t>
  </si>
  <si>
    <t>Rue de la Délivrance, 111</t>
  </si>
  <si>
    <t>0487/317.377</t>
  </si>
  <si>
    <t>Rue Del Bory, 66</t>
  </si>
  <si>
    <t>Notaire Culot (Thullin)</t>
  </si>
  <si>
    <t>Mr HAYE Marc</t>
  </si>
  <si>
    <t>Rue Courbelette, 133</t>
  </si>
  <si>
    <t>0496/96.52.82</t>
  </si>
  <si>
    <t>Rue du Danube, 104</t>
  </si>
  <si>
    <t>3 avr 2016</t>
  </si>
  <si>
    <t>03/01/2016</t>
  </si>
  <si>
    <t>spare</t>
  </si>
  <si>
    <t>Ch Aff total mensuel avec revenu Electrique</t>
  </si>
  <si>
    <t xml:space="preserve"> Revenu  mensuel benefice E seul</t>
  </si>
  <si>
    <t>Ch aff annuel PEB cumulé</t>
  </si>
  <si>
    <t xml:space="preserve">Nbre de PEB annuel  cumulé </t>
  </si>
  <si>
    <t>Calcul</t>
  </si>
  <si>
    <t>Facturation E = nbr E * 86,9</t>
  </si>
  <si>
    <t>ch Aff mensuel Electrique</t>
  </si>
  <si>
    <t>Ch Aff total mensuel avec bénéfice Électrique</t>
  </si>
  <si>
    <t>Nbr P envoyés (impayés)</t>
  </si>
  <si>
    <t>Nbr E envoyés (impayés)</t>
  </si>
  <si>
    <t>Nbr A envoyés (impayés)</t>
  </si>
  <si>
    <t>Nbr FA envoyés (impayés)</t>
  </si>
  <si>
    <t>Ch aff annuel total cumulé avec revenu électrique</t>
  </si>
  <si>
    <t xml:space="preserve"> ec AE et (AX,AZ,BB)</t>
  </si>
  <si>
    <t>16 mars 2016</t>
  </si>
  <si>
    <t>16/03/2016</t>
  </si>
  <si>
    <t>15/03 (pour n°5)</t>
  </si>
  <si>
    <t>Succession Christian Leroy</t>
  </si>
  <si>
    <t>Rue Camille Lemonier, 42</t>
  </si>
  <si>
    <t>0496/51.10.27</t>
  </si>
  <si>
    <t>160307-02</t>
  </si>
  <si>
    <t>Mme Ordenski (loc)</t>
  </si>
  <si>
    <t>03/07/2016</t>
  </si>
  <si>
    <t>0495/74.59.31</t>
  </si>
  <si>
    <t>Avenue des Croix du Feu, 5</t>
  </si>
  <si>
    <t>dossier 109453</t>
  </si>
  <si>
    <t>160307-03</t>
  </si>
  <si>
    <t>Clés en l'Etude le 15/03</t>
  </si>
  <si>
    <t>Mr Fontaine</t>
  </si>
  <si>
    <t>Rue Anselme Mary, 11</t>
  </si>
  <si>
    <t>0475/446.148</t>
  </si>
  <si>
    <t>fontaine.nico@gmail.com</t>
  </si>
  <si>
    <t>Rue Arthur Warocqué, 61</t>
  </si>
  <si>
    <t>03/11/2016</t>
  </si>
  <si>
    <t>160311-01</t>
  </si>
  <si>
    <t>Mr et Mme Demé - Tunstall</t>
  </si>
  <si>
    <t>Chemin de Mons à Gant, 197</t>
  </si>
  <si>
    <t>0499/61.33.38</t>
  </si>
  <si>
    <t>deme.marjorie@hotmail.fr</t>
  </si>
  <si>
    <t>Rue du Fresnoit, 48</t>
  </si>
  <si>
    <t>Flobecq</t>
  </si>
  <si>
    <t>Mmes DERYCKE Sandrine et Katia</t>
  </si>
  <si>
    <t>Rue du Chemin de Fer, 43</t>
  </si>
  <si>
    <t>0494/39.76.11</t>
  </si>
  <si>
    <t>kderycke@scarlet.be</t>
  </si>
  <si>
    <t>Chaussée de Valenciennes, 208</t>
  </si>
  <si>
    <t>Mr Scauflaire Olivier</t>
  </si>
  <si>
    <t>Rue Joseph Taminiau, 142</t>
  </si>
  <si>
    <t>0496/38.34.93</t>
  </si>
  <si>
    <t>Rue de Wasmes, 36</t>
  </si>
  <si>
    <t>Mme Lukombo Elisabeth</t>
  </si>
  <si>
    <t>Rue Général LEman, 44</t>
  </si>
  <si>
    <t>Notaire Delcroix</t>
  </si>
  <si>
    <t>Rue Neuve, 18</t>
  </si>
  <si>
    <t>160304-03</t>
  </si>
  <si>
    <t>Agence-Notaire Delcroix</t>
  </si>
  <si>
    <t>clés agence // copie mail Notaire : laurent.delcroix@belnot.be</t>
  </si>
  <si>
    <t>sprl Immotop</t>
  </si>
  <si>
    <t>Nbre de PEB payé cash ou Bancontact</t>
  </si>
  <si>
    <t xml:space="preserve">Nbre de PEB payé cash ou bancontact annuel  cumulé </t>
  </si>
  <si>
    <t>Guy</t>
  </si>
  <si>
    <t>Objectif nombre de PEB à réaliser (1)</t>
  </si>
  <si>
    <t>PEB agenda à venir (9)</t>
  </si>
  <si>
    <t>Nbr P OLI (14)</t>
  </si>
  <si>
    <t>Nbr TOTAL PEB (18)</t>
  </si>
  <si>
    <t>Objectif PEB Oli (4)</t>
  </si>
  <si>
    <t>Ch Aff  PEB OLI (19)</t>
  </si>
  <si>
    <t>juillet</t>
  </si>
  <si>
    <t>août</t>
  </si>
  <si>
    <t>octobre</t>
  </si>
  <si>
    <t>Ch Aff mensuel PEB (23)</t>
  </si>
  <si>
    <t>Frais fixes (10)</t>
  </si>
  <si>
    <t>Revenu Simulé (11)</t>
  </si>
  <si>
    <t>ici</t>
  </si>
  <si>
    <t>% impayé client (43)</t>
  </si>
  <si>
    <t>Revenus mensuel PEB payés :</t>
  </si>
  <si>
    <t>spare (32)</t>
  </si>
  <si>
    <t>Nbr A</t>
  </si>
  <si>
    <t>Description</t>
  </si>
  <si>
    <t>Onglet "Factures"</t>
  </si>
  <si>
    <t>Onglet "Tablerecap"</t>
  </si>
  <si>
    <t>Onglet StatMensuelle</t>
  </si>
  <si>
    <t>Onglet StatAnnuelle</t>
  </si>
  <si>
    <t>Total mensuel de A</t>
  </si>
  <si>
    <t>Cumul_A</t>
  </si>
  <si>
    <t>Nom dans module 1</t>
  </si>
  <si>
    <t>colonne AF</t>
  </si>
  <si>
    <t>Offset (0,31)</t>
  </si>
  <si>
    <t>Offset dans "Tableaurecap"</t>
  </si>
  <si>
    <t>Offset dans "Factures"</t>
  </si>
  <si>
    <t>colonne AL</t>
  </si>
  <si>
    <t>Offset (0,36)</t>
  </si>
  <si>
    <t>-</t>
  </si>
  <si>
    <t>Sub CommandButton5 click</t>
  </si>
  <si>
    <t>Sub Visumodif click</t>
  </si>
  <si>
    <t>Sub Abandonner</t>
  </si>
  <si>
    <t>Sub Valider</t>
  </si>
  <si>
    <t>Nom dans Creation_Statistiques</t>
  </si>
  <si>
    <t>Cumul_E</t>
  </si>
  <si>
    <t>Total mensuel de E</t>
  </si>
  <si>
    <t>colonne Z</t>
  </si>
  <si>
    <t>Offset (0,25)</t>
  </si>
  <si>
    <t>C 12</t>
  </si>
  <si>
    <t>TB_Total_A</t>
  </si>
  <si>
    <t>TB_Total_E</t>
  </si>
  <si>
    <t>colonne AG</t>
  </si>
  <si>
    <t>Sub Effacer StatMensuelle</t>
  </si>
  <si>
    <t>Nbre mensuel de "Autre" réalisés :</t>
  </si>
  <si>
    <t>Nbre mensuel de " E " réalisés :</t>
  </si>
  <si>
    <t>C 11</t>
  </si>
  <si>
    <t>TB_Facturation_E</t>
  </si>
  <si>
    <t>colonne AA</t>
  </si>
  <si>
    <t>Offset (0,26)</t>
  </si>
  <si>
    <t>K 12</t>
  </si>
  <si>
    <t>Cumul_E_facturation</t>
  </si>
  <si>
    <t>TB_Revenu_M_A</t>
  </si>
  <si>
    <t>Revenu mensuel des "A"</t>
  </si>
  <si>
    <t>Ch Aff mensuel "A" Autres</t>
  </si>
  <si>
    <t>Cumul_Revenu_A</t>
  </si>
  <si>
    <t>colonne Y</t>
  </si>
  <si>
    <t>Offset (0,24)</t>
  </si>
  <si>
    <t>Offset (0,37)</t>
  </si>
  <si>
    <t>colonne AM</t>
  </si>
  <si>
    <t>G 11</t>
  </si>
  <si>
    <t>TB_Revenu_M_E</t>
  </si>
  <si>
    <t>TB_Benefice_E</t>
  </si>
  <si>
    <t>Revenu mensuel des "E"</t>
  </si>
  <si>
    <t>colonne AB</t>
  </si>
  <si>
    <t>Offset (0,27)</t>
  </si>
  <si>
    <t>G 12</t>
  </si>
  <si>
    <t>Offset (0,32)</t>
  </si>
  <si>
    <t>colonne AH</t>
  </si>
  <si>
    <t>Cumul_Revenu_E</t>
  </si>
  <si>
    <t>Cumul_Benefice_E</t>
  </si>
  <si>
    <t>Revenu E - Facturation E</t>
  </si>
  <si>
    <t>Offset (0,28)</t>
  </si>
  <si>
    <t>colonne AC</t>
  </si>
  <si>
    <t>Bénéfice "E"</t>
  </si>
  <si>
    <t>C 10</t>
  </si>
  <si>
    <t>Nbre de E mensuel * 86,9</t>
  </si>
  <si>
    <t>VALEURS MENSUELLES INSTANTANÉES.</t>
  </si>
  <si>
    <t>colonne AE</t>
  </si>
  <si>
    <t>Cumul_Ch_Aff_Mensuel_grandtotal</t>
  </si>
  <si>
    <t>G 9</t>
  </si>
  <si>
    <t>Offset (0,41)</t>
  </si>
  <si>
    <t>Ch AFF Mensuel PEB payés</t>
  </si>
  <si>
    <t>TB_Revenu_Mensuel_payes</t>
  </si>
  <si>
    <t>Ch AFF Mensuel avec revenu électrique</t>
  </si>
  <si>
    <t>TB_Ch_AFF_Mensuel</t>
  </si>
  <si>
    <t>colonne BB</t>
  </si>
  <si>
    <t>Offset (0,30)</t>
  </si>
  <si>
    <t>Offset (0,133)</t>
  </si>
  <si>
    <t>colonne EE</t>
  </si>
  <si>
    <t>G 8</t>
  </si>
  <si>
    <t>Cumul_Montant_Mensuel_Paye</t>
  </si>
  <si>
    <t>Contrôle (137)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</si>
</sst>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
    <numFmt numFmtId="165" formatCode="d\ mmm\ yyyy"/>
    <numFmt numFmtId="166" formatCode="[$-409]d\-mmm\-yyyy;@"/>
    <numFmt numFmtId="167" formatCode="0.00_);[Red]\(0.00\)"/>
    <numFmt numFmtId="168" formatCode="0_);[Red]\(0\)"/>
    <numFmt numFmtId="169" formatCode="_-* #,##0.00\ [$€-40C]_-;\-* #,##0.00\ [$€-40C]_-;_-* &quot;-&quot;??\ [$€-40C]_-;_-@_-"/>
  </numFmts>
  <fonts count="34">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b/>
      <sz val="12"/>
      <color theme="1"/>
      <name val="Calibri"/>
      <family val="2"/>
      <scheme val="minor"/>
    </font>
    <font>
      <b/>
      <sz val="14"/>
      <color theme="1"/>
      <name val="Calibri"/>
      <family val="2"/>
      <scheme val="minor"/>
    </font>
    <font>
      <b/>
      <sz val="11"/>
      <color rgb="FF00B050"/>
      <name val="Calibri"/>
      <family val="2"/>
      <scheme val="minor"/>
    </font>
    <font>
      <sz val="10"/>
      <name val="Calibri"/>
      <family val="2"/>
    </font>
    <font>
      <b/>
      <sz val="10"/>
      <color rgb="FFFF0000"/>
      <name val="Calibri"/>
      <family val="2"/>
    </font>
    <font>
      <i/>
      <sz val="10"/>
      <name val="Calibri"/>
      <family val="2"/>
    </font>
    <font>
      <b/>
      <i/>
      <sz val="10"/>
      <name val="Calibri"/>
      <family val="2"/>
    </font>
    <font>
      <b/>
      <sz val="11"/>
      <color theme="0"/>
      <name val="Calibri"/>
      <family val="2"/>
      <scheme val="minor"/>
    </font>
    <font>
      <b/>
      <i/>
      <sz val="14"/>
      <color theme="1"/>
      <name val="Calibri"/>
      <family val="2"/>
      <scheme val="minor"/>
    </font>
    <font>
      <b/>
      <sz val="12"/>
      <name val="Calibri"/>
      <family val="2"/>
    </font>
    <font>
      <b/>
      <i/>
      <sz val="10"/>
      <color theme="1"/>
      <name val="Calibri"/>
      <family val="2"/>
      <scheme val="minor"/>
    </font>
    <font>
      <b/>
      <i/>
      <sz val="12"/>
      <name val="Calibri"/>
      <family val="2"/>
      <scheme val="minor"/>
    </font>
    <font>
      <b/>
      <i/>
      <sz val="14"/>
      <name val="Calibri"/>
      <family val="2"/>
    </font>
    <font>
      <b/>
      <sz val="11"/>
      <color rgb="FF000000"/>
      <name val="Arial"/>
      <family val="2"/>
    </font>
    <font>
      <sz val="11"/>
      <name val="Calibri"/>
    </font>
    <font>
      <b/>
      <sz val="11"/>
      <name val="Calibri"/>
      <family val="2"/>
    </font>
    <font>
      <sz val="9"/>
      <color indexed="81"/>
      <name val="Tahoma"/>
      <charset val="1"/>
    </font>
    <font>
      <b/>
      <sz val="9"/>
      <color indexed="81"/>
      <name val="Tahoma"/>
      <charset val="1"/>
    </font>
    <font>
      <sz val="10"/>
      <name val="Calibri"/>
    </font>
    <font>
      <sz val="12"/>
      <name val="Calibri"/>
      <family val="2"/>
      <scheme val="minor"/>
    </font>
    <font>
      <sz val="12"/>
      <name val="Calibri"/>
      <family val="2"/>
    </font>
    <font>
      <sz val="10"/>
      <color rgb="FFFF0000"/>
      <name val="Calibri"/>
      <family val="2"/>
    </font>
    <font>
      <b/>
      <i/>
      <sz val="10"/>
      <color rgb="FFFF0000"/>
      <name val="Calibri"/>
      <family val="2"/>
    </font>
    <font>
      <b/>
      <sz val="10"/>
      <color rgb="FFFF0000"/>
      <name val="Calibri"/>
      <family val="2"/>
      <scheme val="minor"/>
    </font>
  </fonts>
  <fills count="30">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92D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6">
    <xf numFmtId="0" fontId="0" fillId="0" borderId="0"/>
    <xf numFmtId="0" fontId="2" fillId="0" borderId="0"/>
    <xf numFmtId="0" fontId="13" fillId="0" borderId="0"/>
    <xf numFmtId="0" fontId="1" fillId="0" borderId="0"/>
    <xf numFmtId="0" fontId="13" fillId="0" borderId="0"/>
    <xf numFmtId="9" fontId="28" fillId="0" borderId="0" applyFont="0" applyFill="0" applyBorder="0" applyAlignment="0" applyProtection="0"/>
  </cellStyleXfs>
  <cellXfs count="301">
    <xf numFmtId="0" fontId="0" fillId="0" borderId="0" xfId="0"/>
    <xf numFmtId="0" fontId="4" fillId="3" borderId="4" xfId="0"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7" borderId="4" xfId="0" applyFont="1" applyFill="1" applyBorder="1" applyAlignment="1">
      <alignment horizontal="center" vertical="center" wrapText="1"/>
    </xf>
    <xf numFmtId="2" fontId="4" fillId="16" borderId="4" xfId="0" applyNumberFormat="1" applyFont="1" applyFill="1" applyBorder="1" applyAlignment="1">
      <alignment horizontal="center" vertical="center" wrapText="1"/>
    </xf>
    <xf numFmtId="4" fontId="4" fillId="16" borderId="4" xfId="0" applyNumberFormat="1" applyFont="1" applyFill="1" applyBorder="1" applyAlignment="1">
      <alignment horizontal="center" vertical="center" wrapText="1"/>
    </xf>
    <xf numFmtId="0" fontId="4" fillId="17" borderId="4" xfId="0" applyNumberFormat="1" applyFont="1" applyFill="1" applyBorder="1" applyAlignment="1">
      <alignment horizontal="center" vertical="center" wrapText="1"/>
    </xf>
    <xf numFmtId="0" fontId="0" fillId="0" borderId="0" xfId="0" applyBorder="1"/>
    <xf numFmtId="4" fontId="4" fillId="16" borderId="20" xfId="0" applyNumberFormat="1" applyFont="1" applyFill="1" applyBorder="1" applyAlignment="1">
      <alignment horizontal="center" vertical="center" wrapText="1"/>
    </xf>
    <xf numFmtId="4" fontId="4" fillId="8" borderId="20" xfId="0" applyNumberFormat="1" applyFont="1" applyFill="1" applyBorder="1" applyAlignment="1">
      <alignment horizontal="center" vertical="center" wrapText="1"/>
    </xf>
    <xf numFmtId="0" fontId="12" fillId="0" borderId="0" xfId="0" applyFont="1"/>
    <xf numFmtId="165" fontId="4" fillId="6"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0" fontId="5" fillId="11" borderId="24" xfId="0" applyFont="1" applyFill="1" applyBorder="1" applyAlignment="1">
      <alignment horizontal="center" vertical="center" wrapText="1"/>
    </xf>
    <xf numFmtId="49" fontId="5" fillId="11" borderId="24" xfId="0" applyNumberFormat="1" applyFont="1" applyFill="1" applyBorder="1" applyAlignment="1">
      <alignment horizontal="center" vertical="center" wrapText="1"/>
    </xf>
    <xf numFmtId="49" fontId="5" fillId="24" borderId="1" xfId="0"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6" borderId="23"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165" fontId="5" fillId="2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8" borderId="1" xfId="0" applyNumberFormat="1" applyFont="1" applyFill="1" applyBorder="1" applyAlignment="1">
      <alignment horizontal="center" vertical="center" wrapText="1"/>
    </xf>
    <xf numFmtId="165" fontId="5" fillId="26" borderId="1" xfId="0" applyNumberFormat="1" applyFont="1" applyFill="1" applyBorder="1" applyAlignment="1">
      <alignment horizontal="center" vertical="center" wrapText="1"/>
    </xf>
    <xf numFmtId="0" fontId="5" fillId="24" borderId="21"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xf numFmtId="0" fontId="13" fillId="0" borderId="0" xfId="0" applyFont="1"/>
    <xf numFmtId="0" fontId="13" fillId="0" borderId="0" xfId="0" applyFont="1" applyBorder="1"/>
    <xf numFmtId="0" fontId="13"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3" fillId="0" borderId="0" xfId="0" applyFont="1" applyAlignment="1">
      <alignment horizontal="center"/>
    </xf>
    <xf numFmtId="0" fontId="0" fillId="0" borderId="0" xfId="0" applyAlignment="1">
      <alignment horizontal="center"/>
    </xf>
    <xf numFmtId="0" fontId="18" fillId="0" borderId="0" xfId="0" applyFont="1" applyAlignment="1"/>
    <xf numFmtId="166" fontId="11" fillId="0" borderId="0" xfId="0" applyNumberFormat="1" applyFont="1" applyBorder="1" applyAlignment="1"/>
    <xf numFmtId="166" fontId="11" fillId="0" borderId="0" xfId="0" applyNumberFormat="1" applyFont="1" applyBorder="1" applyAlignment="1">
      <alignment horizontal="right"/>
    </xf>
    <xf numFmtId="166" fontId="11" fillId="0" borderId="0" xfId="0" applyNumberFormat="1" applyFont="1" applyFill="1" applyBorder="1" applyAlignment="1">
      <alignment horizontal="right"/>
    </xf>
    <xf numFmtId="166" fontId="10" fillId="0" borderId="0" xfId="0" applyNumberFormat="1" applyFont="1" applyFill="1" applyBorder="1" applyAlignment="1">
      <alignment vertical="center"/>
    </xf>
    <xf numFmtId="15" fontId="17" fillId="0" borderId="0" xfId="0" applyNumberFormat="1" applyFont="1" applyFill="1" applyBorder="1" applyAlignment="1">
      <alignment horizontal="center" vertical="center"/>
    </xf>
    <xf numFmtId="0" fontId="0" fillId="0" borderId="0" xfId="0" applyFill="1" applyBorder="1"/>
    <xf numFmtId="166" fontId="11" fillId="0" borderId="0" xfId="0" applyNumberFormat="1" applyFont="1" applyBorder="1" applyAlignment="1">
      <alignment horizontal="center"/>
    </xf>
    <xf numFmtId="2" fontId="9" fillId="0" borderId="0" xfId="0" applyNumberFormat="1" applyFont="1" applyAlignment="1">
      <alignment horizontal="center"/>
    </xf>
    <xf numFmtId="2" fontId="9" fillId="0" borderId="0" xfId="0" applyNumberFormat="1" applyFont="1"/>
    <xf numFmtId="2" fontId="9" fillId="0" borderId="0" xfId="0" applyNumberFormat="1" applyFont="1" applyBorder="1" applyAlignment="1">
      <alignment horizontal="center"/>
    </xf>
    <xf numFmtId="0" fontId="0" fillId="0" borderId="0" xfId="0" applyBorder="1" applyAlignment="1"/>
    <xf numFmtId="0" fontId="13" fillId="0" borderId="0" xfId="0" applyFont="1" applyBorder="1" applyAlignment="1">
      <alignment horizontal="center"/>
    </xf>
    <xf numFmtId="0" fontId="0" fillId="0" borderId="0" xfId="0" applyBorder="1" applyAlignment="1">
      <alignment horizontal="center"/>
    </xf>
    <xf numFmtId="0" fontId="19" fillId="0" borderId="0" xfId="0" applyFont="1" applyFill="1" applyBorder="1" applyAlignment="1">
      <alignment vertical="center"/>
    </xf>
    <xf numFmtId="0" fontId="0" fillId="0" borderId="0" xfId="0" applyBorder="1" applyAlignment="1">
      <alignment horizontal="right"/>
    </xf>
    <xf numFmtId="0" fontId="13" fillId="0" borderId="0" xfId="0" applyFont="1" applyAlignment="1"/>
    <xf numFmtId="0" fontId="0" fillId="0" borderId="2" xfId="0" applyBorder="1"/>
    <xf numFmtId="0" fontId="21" fillId="0" borderId="0" xfId="0" applyFont="1" applyFill="1" applyBorder="1" applyAlignment="1">
      <alignment horizontal="left" vertical="center"/>
    </xf>
    <xf numFmtId="0" fontId="13" fillId="0" borderId="0" xfId="0" applyFont="1" applyBorder="1" applyAlignment="1"/>
    <xf numFmtId="167" fontId="9" fillId="0" borderId="0" xfId="0" applyNumberFormat="1" applyFont="1" applyBorder="1" applyAlignment="1">
      <alignment horizontal="center"/>
    </xf>
    <xf numFmtId="167" fontId="9" fillId="0" borderId="0" xfId="0" applyNumberFormat="1" applyFont="1"/>
    <xf numFmtId="167" fontId="9" fillId="0" borderId="0" xfId="0" applyNumberFormat="1" applyFont="1" applyAlignment="1">
      <alignment horizontal="center"/>
    </xf>
    <xf numFmtId="0" fontId="13" fillId="0" borderId="0" xfId="0" applyFont="1" applyAlignment="1">
      <alignment horizontal="right"/>
    </xf>
    <xf numFmtId="0" fontId="0" fillId="0" borderId="0" xfId="0" applyAlignment="1">
      <alignment horizontal="right"/>
    </xf>
    <xf numFmtId="0" fontId="13" fillId="0" borderId="0" xfId="0" applyFont="1" applyBorder="1" applyAlignment="1">
      <alignment horizontal="right"/>
    </xf>
    <xf numFmtId="167" fontId="9" fillId="0" borderId="0" xfId="0" applyNumberFormat="1" applyFont="1" applyBorder="1"/>
    <xf numFmtId="167" fontId="0" fillId="0" borderId="0" xfId="0" applyNumberFormat="1" applyBorder="1"/>
    <xf numFmtId="0" fontId="13" fillId="0" borderId="0" xfId="0" applyFont="1" applyBorder="1" applyAlignment="1">
      <alignment vertical="center"/>
    </xf>
    <xf numFmtId="2" fontId="9" fillId="0" borderId="0" xfId="0" applyNumberFormat="1" applyFont="1" applyBorder="1"/>
    <xf numFmtId="0" fontId="23" fillId="0" borderId="1" xfId="0" applyFont="1" applyBorder="1" applyAlignment="1">
      <alignment horizontal="center" vertical="center" wrapText="1"/>
    </xf>
    <xf numFmtId="0" fontId="3" fillId="0" borderId="0" xfId="0" applyFont="1" applyFill="1" applyAlignment="1">
      <alignment horizontal="center" vertical="center"/>
    </xf>
    <xf numFmtId="165" fontId="3" fillId="0" borderId="0" xfId="0" applyNumberFormat="1" applyFont="1" applyFill="1" applyAlignment="1">
      <alignment vertical="center"/>
    </xf>
    <xf numFmtId="165" fontId="3" fillId="0" borderId="0" xfId="0" applyNumberFormat="1" applyFont="1" applyFill="1" applyAlignment="1">
      <alignment horizontal="right" vertical="center"/>
    </xf>
    <xf numFmtId="0" fontId="23" fillId="23" borderId="1" xfId="0" applyFont="1" applyFill="1" applyBorder="1" applyAlignment="1">
      <alignment horizontal="center" vertical="center" wrapText="1"/>
    </xf>
    <xf numFmtId="2" fontId="3" fillId="0" borderId="1" xfId="0" applyNumberFormat="1" applyFont="1" applyFill="1" applyBorder="1"/>
    <xf numFmtId="0" fontId="24" fillId="0" borderId="0" xfId="0" applyFont="1"/>
    <xf numFmtId="0" fontId="24" fillId="0" borderId="0" xfId="0" applyFont="1" applyAlignment="1">
      <alignment horizontal="center"/>
    </xf>
    <xf numFmtId="0" fontId="24" fillId="0" borderId="0" xfId="0" applyFont="1" applyAlignment="1">
      <alignment horizontal="left"/>
    </xf>
    <xf numFmtId="0" fontId="24" fillId="0" borderId="0" xfId="0" applyFont="1" applyBorder="1"/>
    <xf numFmtId="0" fontId="9" fillId="0" borderId="0" xfId="0" applyFont="1" applyAlignment="1">
      <alignment horizontal="center"/>
    </xf>
    <xf numFmtId="0" fontId="0" fillId="17" borderId="22" xfId="0" applyFill="1" applyBorder="1" applyAlignment="1">
      <alignment horizontal="center"/>
    </xf>
    <xf numFmtId="0" fontId="13" fillId="0" borderId="1" xfId="0" applyFont="1" applyFill="1" applyBorder="1" applyAlignment="1">
      <alignment horizontal="center" vertical="center" wrapText="1"/>
    </xf>
    <xf numFmtId="0" fontId="9" fillId="3" borderId="1" xfId="0" applyFont="1" applyFill="1" applyBorder="1" applyAlignment="1">
      <alignment horizontal="center" wrapText="1"/>
    </xf>
    <xf numFmtId="49" fontId="3" fillId="0" borderId="0" xfId="0" applyNumberFormat="1" applyFont="1" applyFill="1" applyBorder="1"/>
    <xf numFmtId="0" fontId="25" fillId="4" borderId="2" xfId="0"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xf numFmtId="0" fontId="13" fillId="0" borderId="1" xfId="0" applyFont="1" applyBorder="1" applyAlignment="1">
      <alignment horizontal="center" vertical="center" wrapText="1"/>
    </xf>
    <xf numFmtId="0" fontId="29" fillId="0" borderId="1" xfId="0" applyFont="1" applyFill="1" applyBorder="1" applyAlignment="1">
      <alignment horizontal="center"/>
    </xf>
    <xf numFmtId="0" fontId="30" fillId="0" borderId="0" xfId="0" applyFont="1" applyAlignment="1">
      <alignment wrapText="1"/>
    </xf>
    <xf numFmtId="165" fontId="30" fillId="0" borderId="0" xfId="0" applyNumberFormat="1" applyFont="1" applyAlignment="1">
      <alignment horizontal="right" wrapText="1"/>
    </xf>
    <xf numFmtId="0" fontId="29" fillId="0" borderId="1" xfId="0" applyNumberFormat="1" applyFont="1" applyFill="1" applyBorder="1" applyAlignment="1">
      <alignment horizontal="center"/>
    </xf>
    <xf numFmtId="49" fontId="29" fillId="0" borderId="1" xfId="0" applyNumberFormat="1" applyFont="1" applyFill="1" applyBorder="1" applyAlignment="1">
      <alignment horizontal="center"/>
    </xf>
    <xf numFmtId="0" fontId="29" fillId="0" borderId="1" xfId="0" applyFont="1" applyFill="1" applyBorder="1" applyAlignment="1">
      <alignment horizontal="left"/>
    </xf>
    <xf numFmtId="0" fontId="30" fillId="0" borderId="0" xfId="0" applyFont="1" applyAlignment="1">
      <alignment horizontal="left" wrapText="1"/>
    </xf>
    <xf numFmtId="0" fontId="30" fillId="0" borderId="0" xfId="0" applyFont="1" applyAlignment="1">
      <alignment horizontal="center" wrapText="1"/>
    </xf>
    <xf numFmtId="165" fontId="29" fillId="0" borderId="1" xfId="0" applyNumberFormat="1" applyFont="1" applyFill="1" applyBorder="1" applyAlignment="1">
      <alignment horizontal="right" shrinkToFit="1"/>
    </xf>
    <xf numFmtId="0" fontId="29" fillId="0" borderId="1" xfId="0" applyFont="1" applyBorder="1" applyAlignment="1">
      <alignment horizontal="center"/>
    </xf>
    <xf numFmtId="1" fontId="30" fillId="0" borderId="0" xfId="0" applyNumberFormat="1" applyFont="1" applyAlignment="1">
      <alignment horizontal="center" wrapText="1"/>
    </xf>
    <xf numFmtId="2" fontId="29" fillId="0" borderId="1" xfId="0" applyNumberFormat="1" applyFont="1" applyFill="1" applyBorder="1" applyAlignment="1">
      <alignment horizontal="right" shrinkToFit="1"/>
    </xf>
    <xf numFmtId="0" fontId="29" fillId="0" borderId="1" xfId="0" applyFont="1" applyFill="1" applyBorder="1" applyAlignment="1">
      <alignment horizontal="center" shrinkToFit="1"/>
    </xf>
    <xf numFmtId="2" fontId="29" fillId="0" borderId="1" xfId="0" applyNumberFormat="1" applyFont="1" applyFill="1" applyBorder="1" applyAlignment="1">
      <alignment horizontal="right"/>
    </xf>
    <xf numFmtId="0" fontId="29" fillId="0" borderId="1" xfId="0" applyFont="1" applyFill="1" applyBorder="1" applyAlignment="1">
      <alignment horizontal="right"/>
    </xf>
    <xf numFmtId="1" fontId="29" fillId="0" borderId="1" xfId="0" applyNumberFormat="1" applyFont="1" applyFill="1" applyBorder="1" applyAlignment="1">
      <alignment horizontal="center"/>
    </xf>
    <xf numFmtId="0" fontId="29" fillId="0" borderId="21" xfId="0" applyFont="1" applyFill="1" applyBorder="1" applyAlignment="1">
      <alignment horizontal="right"/>
    </xf>
    <xf numFmtId="0" fontId="29" fillId="0" borderId="1" xfId="0" applyFont="1" applyFill="1" applyBorder="1"/>
    <xf numFmtId="49" fontId="29" fillId="0" borderId="1" xfId="0" applyNumberFormat="1" applyFont="1" applyFill="1" applyBorder="1"/>
    <xf numFmtId="49" fontId="29" fillId="0" borderId="0" xfId="0" applyNumberFormat="1" applyFont="1" applyFill="1" applyBorder="1" applyAlignment="1">
      <alignment horizontal="center"/>
    </xf>
    <xf numFmtId="0" fontId="29" fillId="0" borderId="0" xfId="0" applyFont="1" applyAlignment="1">
      <alignment wrapText="1"/>
    </xf>
    <xf numFmtId="0" fontId="29" fillId="0" borderId="0" xfId="0" applyFont="1" applyFill="1"/>
    <xf numFmtId="2" fontId="29" fillId="0" borderId="0" xfId="0" applyNumberFormat="1" applyFont="1" applyFill="1"/>
    <xf numFmtId="165" fontId="29" fillId="0" borderId="0" xfId="0" applyNumberFormat="1" applyFont="1" applyFill="1"/>
    <xf numFmtId="0" fontId="29" fillId="0" borderId="0" xfId="0" applyFont="1" applyFill="1" applyAlignment="1">
      <alignment horizontal="center"/>
    </xf>
    <xf numFmtId="14" fontId="29" fillId="0" borderId="1" xfId="0" applyNumberFormat="1" applyFont="1" applyFill="1" applyBorder="1" applyAlignment="1">
      <alignment horizontal="right" shrinkToFit="1"/>
    </xf>
    <xf numFmtId="0" fontId="9" fillId="0" borderId="0" xfId="0" applyFont="1"/>
    <xf numFmtId="0" fontId="9" fillId="3" borderId="1" xfId="0" applyFont="1" applyFill="1" applyBorder="1" applyAlignment="1">
      <alignment horizontal="center" vertical="center" wrapText="1"/>
    </xf>
    <xf numFmtId="0" fontId="13" fillId="0" borderId="1" xfId="2" applyFont="1" applyBorder="1" applyAlignment="1">
      <alignment horizontal="center" vertical="center" wrapText="1"/>
    </xf>
    <xf numFmtId="0" fontId="1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2" fontId="0" fillId="0" borderId="0" xfId="0" applyNumberFormat="1"/>
    <xf numFmtId="10" fontId="0" fillId="0" borderId="0" xfId="5" applyNumberFormat="1" applyFont="1"/>
    <xf numFmtId="0" fontId="13" fillId="18" borderId="1" xfId="0" applyFont="1" applyFill="1" applyBorder="1" applyAlignment="1">
      <alignment horizontal="center" vertical="center" wrapText="1"/>
    </xf>
    <xf numFmtId="0" fontId="0" fillId="3" borderId="1" xfId="0" applyFill="1" applyBorder="1"/>
    <xf numFmtId="2" fontId="0" fillId="3" borderId="1" xfId="0" applyNumberFormat="1" applyFill="1" applyBorder="1"/>
    <xf numFmtId="0" fontId="31" fillId="0" borderId="0" xfId="0" applyFont="1" applyAlignment="1">
      <alignment horizontal="center"/>
    </xf>
    <xf numFmtId="0" fontId="31" fillId="0" borderId="0" xfId="0" applyFont="1"/>
    <xf numFmtId="2" fontId="14" fillId="0" borderId="0" xfId="0" applyNumberFormat="1" applyFont="1"/>
    <xf numFmtId="0" fontId="13" fillId="17" borderId="1" xfId="0" applyFont="1" applyFill="1" applyBorder="1" applyAlignment="1">
      <alignment horizontal="center" vertical="center" wrapText="1"/>
    </xf>
    <xf numFmtId="0" fontId="14" fillId="0" borderId="0" xfId="0" applyFont="1"/>
    <xf numFmtId="0" fontId="0" fillId="11" borderId="1" xfId="0" applyFill="1" applyBorder="1"/>
    <xf numFmtId="0" fontId="0" fillId="0" borderId="0" xfId="0" quotePrefix="1"/>
    <xf numFmtId="0" fontId="14" fillId="0" borderId="0" xfId="0" applyFont="1" applyAlignment="1">
      <alignment horizontal="center" vertical="center"/>
    </xf>
    <xf numFmtId="0" fontId="9" fillId="0" borderId="0" xfId="0" applyFont="1" applyAlignment="1">
      <alignment horizontal="center"/>
    </xf>
    <xf numFmtId="168" fontId="9" fillId="0" borderId="0" xfId="0" applyNumberFormat="1" applyFont="1" applyAlignment="1">
      <alignment horizontal="center"/>
    </xf>
    <xf numFmtId="168" fontId="9" fillId="0" borderId="0" xfId="0" applyNumberFormat="1" applyFont="1" applyBorder="1" applyAlignment="1">
      <alignment horizontal="center"/>
    </xf>
    <xf numFmtId="169" fontId="9" fillId="0" borderId="0" xfId="0" applyNumberFormat="1" applyFont="1"/>
    <xf numFmtId="0" fontId="0" fillId="0" borderId="0" xfId="0" applyAlignment="1">
      <alignment horizontal="right"/>
    </xf>
    <xf numFmtId="2" fontId="0" fillId="25" borderId="0" xfId="0" applyNumberFormat="1" applyFill="1"/>
    <xf numFmtId="1" fontId="0" fillId="25" borderId="0" xfId="0" applyNumberFormat="1" applyFill="1"/>
    <xf numFmtId="0" fontId="13" fillId="0" borderId="0" xfId="0" applyFont="1" applyAlignment="1">
      <alignment horizontal="left" vertical="center" wrapText="1"/>
    </xf>
    <xf numFmtId="0" fontId="13" fillId="0" borderId="0" xfId="0" applyFont="1" applyAlignment="1">
      <alignment horizontal="center"/>
    </xf>
    <xf numFmtId="0" fontId="0" fillId="0" borderId="0" xfId="0" applyAlignment="1">
      <alignment horizontal="center"/>
    </xf>
    <xf numFmtId="0" fontId="13" fillId="0" borderId="0" xfId="0" applyFont="1" applyAlignment="1">
      <alignment horizontal="center" wrapText="1"/>
    </xf>
    <xf numFmtId="0" fontId="13" fillId="0" borderId="0" xfId="0" applyFont="1" applyAlignment="1">
      <alignment horizontal="center" vertical="center"/>
    </xf>
    <xf numFmtId="1" fontId="0" fillId="0" borderId="0" xfId="0" applyNumberFormat="1"/>
    <xf numFmtId="0" fontId="0" fillId="0" borderId="0" xfId="0" applyAlignment="1">
      <alignment horizontal="right" vertical="center"/>
    </xf>
    <xf numFmtId="0" fontId="0" fillId="8" borderId="22" xfId="0" applyFill="1" applyBorder="1" applyAlignment="1">
      <alignment horizontal="center"/>
    </xf>
    <xf numFmtId="0" fontId="0" fillId="3" borderId="22" xfId="0" applyFill="1" applyBorder="1"/>
    <xf numFmtId="0" fontId="0" fillId="11" borderId="22" xfId="0" applyFill="1" applyBorder="1"/>
    <xf numFmtId="0" fontId="0" fillId="0" borderId="0" xfId="0" applyAlignment="1">
      <alignment horizontal="center" vertical="center" wrapText="1"/>
    </xf>
    <xf numFmtId="0" fontId="0" fillId="0" borderId="0" xfId="0" quotePrefix="1" applyAlignment="1">
      <alignment horizontal="center"/>
    </xf>
    <xf numFmtId="0" fontId="0" fillId="0" borderId="0" xfId="0" applyAlignment="1">
      <alignment horizontal="center" vertical="center"/>
    </xf>
    <xf numFmtId="167" fontId="9" fillId="0" borderId="8" xfId="0" applyNumberFormat="1" applyFont="1" applyBorder="1" applyAlignment="1">
      <alignment horizontal="center"/>
    </xf>
    <xf numFmtId="168" fontId="9" fillId="0" borderId="9" xfId="0" applyNumberFormat="1" applyFont="1" applyBorder="1" applyAlignment="1">
      <alignment horizontal="center"/>
    </xf>
    <xf numFmtId="168" fontId="9" fillId="0" borderId="6" xfId="0" applyNumberFormat="1" applyFont="1" applyBorder="1" applyAlignment="1">
      <alignment horizontal="center"/>
    </xf>
    <xf numFmtId="167" fontId="32" fillId="0" borderId="0" xfId="0" applyNumberFormat="1" applyFont="1" applyAlignment="1">
      <alignment horizontal="center"/>
    </xf>
    <xf numFmtId="1" fontId="13" fillId="25" borderId="0" xfId="0" applyNumberFormat="1" applyFont="1" applyFill="1"/>
    <xf numFmtId="0" fontId="0" fillId="17" borderId="1" xfId="0" applyFill="1" applyBorder="1"/>
    <xf numFmtId="167" fontId="14" fillId="0" borderId="0" xfId="0" applyNumberFormat="1" applyFont="1" applyBorder="1" applyAlignment="1">
      <alignment horizontal="center"/>
    </xf>
    <xf numFmtId="167" fontId="32" fillId="0" borderId="0" xfId="0" applyNumberFormat="1" applyFont="1"/>
    <xf numFmtId="0" fontId="0" fillId="0" borderId="0" xfId="0" applyAlignment="1">
      <alignment horizontal="left" vertical="center"/>
    </xf>
    <xf numFmtId="0" fontId="13" fillId="0" borderId="0" xfId="0" applyFont="1" applyAlignment="1">
      <alignment horizontal="left" vertical="center"/>
    </xf>
    <xf numFmtId="0" fontId="0" fillId="0" borderId="0" xfId="0" applyAlignment="1">
      <alignment vertical="center"/>
    </xf>
    <xf numFmtId="0" fontId="0" fillId="0" borderId="0" xfId="0" quotePrefix="1" applyAlignment="1">
      <alignment horizontal="center" vertical="center"/>
    </xf>
    <xf numFmtId="0" fontId="13" fillId="0" borderId="0" xfId="0" applyFont="1" applyAlignment="1">
      <alignment vertical="center"/>
    </xf>
    <xf numFmtId="0" fontId="3" fillId="21" borderId="10" xfId="0" applyFont="1" applyFill="1" applyBorder="1" applyAlignment="1">
      <alignment horizontal="center" vertical="center"/>
    </xf>
    <xf numFmtId="0" fontId="3" fillId="21" borderId="0" xfId="0" applyFont="1" applyFill="1" applyBorder="1" applyAlignment="1">
      <alignment horizontal="center" vertical="center"/>
    </xf>
    <xf numFmtId="0" fontId="3" fillId="21" borderId="9" xfId="0" applyFont="1" applyFill="1" applyBorder="1" applyAlignment="1">
      <alignment horizontal="center" vertical="center"/>
    </xf>
    <xf numFmtId="0" fontId="3" fillId="8" borderId="1" xfId="0" applyFont="1" applyFill="1" applyBorder="1" applyAlignment="1">
      <alignment horizontal="center" vertical="center"/>
    </xf>
    <xf numFmtId="0" fontId="3" fillId="22" borderId="21" xfId="0" applyFont="1" applyFill="1" applyBorder="1" applyAlignment="1">
      <alignment horizontal="center" vertical="center"/>
    </xf>
    <xf numFmtId="0" fontId="3" fillId="22" borderId="11" xfId="0" applyFont="1" applyFill="1" applyBorder="1" applyAlignment="1">
      <alignment horizontal="center" vertical="center"/>
    </xf>
    <xf numFmtId="0" fontId="3" fillId="22" borderId="23" xfId="0" applyFont="1" applyFill="1" applyBorder="1" applyAlignment="1">
      <alignment horizontal="center" vertical="center"/>
    </xf>
    <xf numFmtId="0" fontId="3" fillId="3" borderId="1" xfId="0" applyFont="1" applyFill="1" applyBorder="1" applyAlignment="1">
      <alignment horizontal="center" vertical="center"/>
    </xf>
    <xf numFmtId="0" fontId="3" fillId="6" borderId="1" xfId="0" applyFont="1" applyFill="1" applyBorder="1" applyAlignment="1">
      <alignment horizontal="center" vertical="center"/>
    </xf>
    <xf numFmtId="0" fontId="5" fillId="14" borderId="14" xfId="0" applyFont="1" applyFill="1" applyBorder="1" applyAlignment="1">
      <alignment horizontal="center" vertical="center"/>
    </xf>
    <xf numFmtId="0" fontId="5" fillId="14" borderId="15" xfId="0" applyFont="1" applyFill="1" applyBorder="1" applyAlignment="1">
      <alignment horizontal="center" vertical="center"/>
    </xf>
    <xf numFmtId="0" fontId="5" fillId="14" borderId="16" xfId="0" applyFont="1" applyFill="1" applyBorder="1" applyAlignment="1">
      <alignment horizontal="center" vertical="center"/>
    </xf>
    <xf numFmtId="0" fontId="5" fillId="15" borderId="14"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5" fillId="8" borderId="14" xfId="0" applyFont="1" applyFill="1" applyBorder="1" applyAlignment="1">
      <alignment horizontal="center" vertical="center"/>
    </xf>
    <xf numFmtId="0" fontId="5" fillId="8" borderId="15" xfId="0" applyFont="1" applyFill="1" applyBorder="1" applyAlignment="1">
      <alignment horizontal="center" vertical="center"/>
    </xf>
    <xf numFmtId="0" fontId="5" fillId="9" borderId="14"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6"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16" xfId="0" applyFont="1" applyFill="1" applyBorder="1" applyAlignment="1">
      <alignment horizontal="center" vertical="center"/>
    </xf>
    <xf numFmtId="0" fontId="5" fillId="11" borderId="1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16" xfId="0" applyFont="1" applyFill="1" applyBorder="1" applyAlignment="1">
      <alignment horizontal="center" vertical="center"/>
    </xf>
    <xf numFmtId="14" fontId="5" fillId="13" borderId="5" xfId="0" applyNumberFormat="1" applyFont="1" applyFill="1" applyBorder="1" applyAlignment="1">
      <alignment horizontal="center" vertical="center" shrinkToFit="1"/>
    </xf>
    <xf numFmtId="14" fontId="5" fillId="13" borderId="0" xfId="0" applyNumberFormat="1" applyFont="1" applyFill="1" applyBorder="1" applyAlignment="1">
      <alignment horizontal="center" vertical="center" shrinkToFit="1"/>
    </xf>
    <xf numFmtId="14" fontId="5" fillId="13" borderId="17" xfId="0" applyNumberFormat="1" applyFont="1" applyFill="1" applyBorder="1" applyAlignment="1">
      <alignment horizontal="center" vertical="center" shrinkToFit="1"/>
    </xf>
    <xf numFmtId="0" fontId="13" fillId="0" borderId="0" xfId="0" applyFont="1" applyAlignment="1">
      <alignment horizontal="left" vertical="center" wrapText="1"/>
    </xf>
    <xf numFmtId="0" fontId="9" fillId="0" borderId="0" xfId="0" applyFont="1" applyAlignment="1">
      <alignment horizontal="center" vertical="center"/>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0" fillId="0" borderId="1" xfId="0" applyBorder="1" applyAlignment="1">
      <alignment horizontal="center" vertical="center"/>
    </xf>
    <xf numFmtId="0" fontId="13"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3" fillId="0" borderId="0" xfId="0" applyFont="1" applyAlignment="1">
      <alignment horizontal="center"/>
    </xf>
    <xf numFmtId="0" fontId="0" fillId="0" borderId="0" xfId="0" applyAlignment="1">
      <alignment horizontal="center"/>
    </xf>
    <xf numFmtId="0" fontId="16" fillId="0" borderId="0" xfId="0" applyFont="1" applyAlignment="1">
      <alignment horizontal="center"/>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8" xfId="0" applyFont="1" applyBorder="1" applyAlignment="1">
      <alignment horizontal="left" vertical="top" wrapText="1"/>
    </xf>
    <xf numFmtId="0" fontId="13" fillId="0" borderId="10" xfId="0" applyFont="1" applyBorder="1" applyAlignment="1">
      <alignment horizontal="left" vertical="top" wrapText="1"/>
    </xf>
    <xf numFmtId="0" fontId="13" fillId="0" borderId="0"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2" xfId="0" applyFont="1" applyBorder="1" applyAlignment="1">
      <alignment horizontal="left" vertical="top" wrapText="1"/>
    </xf>
    <xf numFmtId="0" fontId="13" fillId="0" borderId="6" xfId="0" applyFont="1" applyBorder="1" applyAlignment="1">
      <alignment horizontal="left" vertical="top" wrapText="1"/>
    </xf>
    <xf numFmtId="0" fontId="13" fillId="0" borderId="1" xfId="0" applyFont="1" applyBorder="1" applyAlignment="1">
      <alignment horizontal="center" vertical="center" wrapText="1"/>
    </xf>
    <xf numFmtId="0" fontId="9" fillId="0" borderId="0" xfId="0" applyFont="1" applyAlignment="1">
      <alignment horizontal="left"/>
    </xf>
    <xf numFmtId="0" fontId="9" fillId="0" borderId="0" xfId="0" applyFont="1" applyAlignment="1">
      <alignment horizontal="center"/>
    </xf>
    <xf numFmtId="0" fontId="14" fillId="0" borderId="0" xfId="0" applyFont="1" applyAlignment="1">
      <alignment horizontal="center"/>
    </xf>
    <xf numFmtId="0" fontId="13" fillId="0" borderId="0" xfId="0" applyFont="1" applyAlignment="1">
      <alignment horizontal="center" wrapText="1"/>
    </xf>
    <xf numFmtId="0" fontId="13" fillId="0" borderId="0" xfId="0" applyFont="1" applyAlignment="1">
      <alignment horizontal="center" vertical="center"/>
    </xf>
    <xf numFmtId="0" fontId="15" fillId="0" borderId="0" xfId="0" applyFont="1" applyAlignment="1">
      <alignment horizontal="center"/>
    </xf>
    <xf numFmtId="0" fontId="0" fillId="18" borderId="21" xfId="0" applyFill="1" applyBorder="1" applyAlignment="1">
      <alignment horizontal="center"/>
    </xf>
    <xf numFmtId="0" fontId="0" fillId="18" borderId="11" xfId="0" applyFill="1" applyBorder="1" applyAlignment="1">
      <alignment horizontal="center"/>
    </xf>
    <xf numFmtId="0" fontId="0" fillId="18" borderId="23" xfId="0" applyFill="1" applyBorder="1" applyAlignment="1">
      <alignment horizontal="center"/>
    </xf>
    <xf numFmtId="0" fontId="13" fillId="6" borderId="22" xfId="0" applyFont="1" applyFill="1" applyBorder="1" applyAlignment="1">
      <alignment horizontal="center"/>
    </xf>
    <xf numFmtId="0" fontId="0" fillId="6" borderId="22" xfId="0" applyFill="1" applyBorder="1" applyAlignment="1">
      <alignment horizontal="center"/>
    </xf>
    <xf numFmtId="0" fontId="13" fillId="4" borderId="22" xfId="0" applyFont="1" applyFill="1" applyBorder="1" applyAlignment="1">
      <alignment horizontal="center"/>
    </xf>
    <xf numFmtId="0" fontId="13" fillId="28" borderId="22" xfId="0" applyFont="1" applyFill="1" applyBorder="1" applyAlignment="1">
      <alignment horizontal="center"/>
    </xf>
    <xf numFmtId="0" fontId="0" fillId="28" borderId="22" xfId="0" applyFill="1" applyBorder="1" applyAlignment="1">
      <alignment horizontal="center"/>
    </xf>
    <xf numFmtId="0" fontId="13" fillId="2" borderId="22" xfId="0" applyFont="1" applyFill="1" applyBorder="1" applyAlignment="1">
      <alignment horizontal="center"/>
    </xf>
    <xf numFmtId="0" fontId="0" fillId="2" borderId="22" xfId="0" applyFill="1" applyBorder="1" applyAlignment="1">
      <alignment horizontal="center"/>
    </xf>
    <xf numFmtId="0" fontId="13" fillId="3" borderId="22" xfId="0" applyFont="1" applyFill="1" applyBorder="1" applyAlignment="1">
      <alignment horizontal="center"/>
    </xf>
    <xf numFmtId="0" fontId="0" fillId="3" borderId="22" xfId="0" applyFill="1" applyBorder="1" applyAlignment="1">
      <alignment horizontal="center"/>
    </xf>
    <xf numFmtId="0" fontId="13" fillId="12" borderId="22" xfId="0" applyFont="1" applyFill="1" applyBorder="1" applyAlignment="1">
      <alignment horizontal="center"/>
    </xf>
    <xf numFmtId="0" fontId="0" fillId="12" borderId="22" xfId="0" applyFill="1" applyBorder="1" applyAlignment="1">
      <alignment horizontal="center"/>
    </xf>
    <xf numFmtId="0" fontId="13" fillId="5" borderId="22" xfId="0" applyFont="1" applyFill="1" applyBorder="1" applyAlignment="1">
      <alignment horizontal="center"/>
    </xf>
    <xf numFmtId="0" fontId="0" fillId="5" borderId="22" xfId="0" applyFill="1" applyBorder="1" applyAlignment="1">
      <alignment horizontal="center"/>
    </xf>
    <xf numFmtId="0" fontId="13" fillId="27" borderId="21" xfId="0" applyFont="1" applyFill="1" applyBorder="1" applyAlignment="1">
      <alignment horizontal="center"/>
    </xf>
    <xf numFmtId="0" fontId="13" fillId="27" borderId="11" xfId="0" applyFont="1" applyFill="1" applyBorder="1" applyAlignment="1">
      <alignment horizontal="center"/>
    </xf>
    <xf numFmtId="0" fontId="13" fillId="27" borderId="23" xfId="0" applyFont="1" applyFill="1" applyBorder="1" applyAlignment="1">
      <alignment horizontal="center"/>
    </xf>
    <xf numFmtId="0" fontId="19" fillId="5" borderId="21" xfId="0" applyFont="1" applyFill="1" applyBorder="1" applyAlignment="1">
      <alignment horizontal="center" vertical="center"/>
    </xf>
    <xf numFmtId="0" fontId="19" fillId="5" borderId="23" xfId="0" applyFont="1" applyFill="1" applyBorder="1" applyAlignment="1">
      <alignment horizontal="center" vertical="center"/>
    </xf>
    <xf numFmtId="0" fontId="13" fillId="0" borderId="0" xfId="0" applyFont="1" applyAlignment="1">
      <alignment horizontal="right"/>
    </xf>
    <xf numFmtId="0" fontId="0" fillId="0" borderId="0" xfId="0" applyAlignment="1">
      <alignment horizontal="right"/>
    </xf>
    <xf numFmtId="0" fontId="32" fillId="0" borderId="0" xfId="0" applyFont="1" applyAlignment="1">
      <alignment horizontal="right"/>
    </xf>
    <xf numFmtId="0" fontId="21" fillId="25" borderId="21" xfId="0" applyFont="1" applyFill="1" applyBorder="1" applyAlignment="1">
      <alignment horizontal="left" vertical="center"/>
    </xf>
    <xf numFmtId="0" fontId="21" fillId="25" borderId="11" xfId="0" applyFont="1" applyFill="1" applyBorder="1" applyAlignment="1">
      <alignment horizontal="left" vertical="center"/>
    </xf>
    <xf numFmtId="0" fontId="21" fillId="25" borderId="23" xfId="0" applyFont="1" applyFill="1" applyBorder="1" applyAlignment="1">
      <alignment horizontal="left" vertical="center"/>
    </xf>
    <xf numFmtId="0" fontId="33" fillId="0" borderId="21" xfId="0" applyFont="1" applyBorder="1" applyAlignment="1">
      <alignment horizontal="center" vertical="center"/>
    </xf>
    <xf numFmtId="0" fontId="33" fillId="0" borderId="11" xfId="0" applyFont="1" applyBorder="1" applyAlignment="1">
      <alignment horizontal="center" vertical="center"/>
    </xf>
    <xf numFmtId="0" fontId="33" fillId="0" borderId="23" xfId="0" applyFont="1" applyBorder="1" applyAlignment="1">
      <alignment horizontal="center" vertical="center"/>
    </xf>
    <xf numFmtId="0" fontId="20" fillId="0" borderId="21" xfId="0" applyFont="1" applyBorder="1" applyAlignment="1">
      <alignment horizontal="center" vertical="center"/>
    </xf>
    <xf numFmtId="0" fontId="20" fillId="0" borderId="11" xfId="0" applyFont="1" applyBorder="1" applyAlignment="1">
      <alignment horizontal="center" vertical="center"/>
    </xf>
    <xf numFmtId="0" fontId="20" fillId="0" borderId="23" xfId="0" applyFont="1" applyBorder="1" applyAlignment="1">
      <alignment horizontal="center" vertical="center"/>
    </xf>
    <xf numFmtId="0" fontId="0" fillId="0" borderId="12" xfId="0" applyBorder="1" applyAlignment="1">
      <alignment horizontal="right"/>
    </xf>
    <xf numFmtId="0" fontId="0" fillId="0" borderId="13" xfId="0" applyBorder="1" applyAlignment="1">
      <alignment horizontal="right"/>
    </xf>
    <xf numFmtId="0" fontId="0" fillId="0" borderId="12"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top"/>
    </xf>
    <xf numFmtId="0" fontId="0" fillId="0" borderId="6" xfId="0" applyBorder="1" applyAlignment="1">
      <alignment horizontal="left" vertical="top"/>
    </xf>
    <xf numFmtId="0" fontId="19" fillId="0" borderId="2" xfId="0" applyFont="1" applyFill="1" applyBorder="1" applyAlignment="1">
      <alignment horizontal="center" vertical="center"/>
    </xf>
    <xf numFmtId="0" fontId="13" fillId="0" borderId="0" xfId="0" applyFont="1" applyBorder="1" applyAlignment="1">
      <alignment horizontal="right"/>
    </xf>
    <xf numFmtId="0" fontId="13" fillId="0" borderId="10" xfId="0" applyFont="1" applyBorder="1" applyAlignment="1">
      <alignment horizontal="right"/>
    </xf>
    <xf numFmtId="0" fontId="13" fillId="0" borderId="7" xfId="0" applyFont="1" applyBorder="1" applyAlignment="1">
      <alignment horizontal="right"/>
    </xf>
    <xf numFmtId="0" fontId="13" fillId="0" borderId="2" xfId="0" applyFont="1" applyBorder="1" applyAlignment="1">
      <alignment horizontal="right"/>
    </xf>
    <xf numFmtId="166" fontId="10" fillId="29" borderId="18" xfId="0" applyNumberFormat="1" applyFont="1" applyFill="1" applyBorder="1" applyAlignment="1">
      <alignment horizontal="center" vertical="center"/>
    </xf>
    <xf numFmtId="166" fontId="10" fillId="29" borderId="19" xfId="0" applyNumberFormat="1" applyFont="1" applyFill="1" applyBorder="1" applyAlignment="1">
      <alignment horizontal="center" vertical="center"/>
    </xf>
    <xf numFmtId="0" fontId="22" fillId="5" borderId="21" xfId="0" applyFont="1" applyFill="1" applyBorder="1" applyAlignment="1">
      <alignment horizontal="center" vertical="center"/>
    </xf>
    <xf numFmtId="0" fontId="22" fillId="5" borderId="23" xfId="0" applyFont="1" applyFill="1" applyBorder="1" applyAlignment="1">
      <alignment horizontal="center" vertical="center"/>
    </xf>
    <xf numFmtId="0" fontId="9" fillId="0" borderId="13" xfId="0" applyFont="1" applyBorder="1" applyAlignment="1">
      <alignment horizontal="center"/>
    </xf>
    <xf numFmtId="167" fontId="9" fillId="0" borderId="0" xfId="0" applyNumberFormat="1" applyFont="1" applyBorder="1" applyAlignment="1">
      <alignment horizontal="center" wrapText="1"/>
    </xf>
    <xf numFmtId="0" fontId="13" fillId="0" borderId="0" xfId="0" applyFont="1" applyBorder="1" applyAlignment="1">
      <alignment horizontal="center" vertical="center" wrapText="1"/>
    </xf>
    <xf numFmtId="2" fontId="13" fillId="0" borderId="0" xfId="0" applyNumberFormat="1" applyFont="1" applyBorder="1" applyAlignment="1">
      <alignment horizontal="center" vertical="center" wrapText="1"/>
    </xf>
    <xf numFmtId="0" fontId="13" fillId="0" borderId="0" xfId="0" applyFont="1" applyBorder="1" applyAlignment="1">
      <alignment horizontal="center" wrapText="1"/>
    </xf>
    <xf numFmtId="0" fontId="9" fillId="0" borderId="0" xfId="0" applyFont="1" applyBorder="1" applyAlignment="1">
      <alignment horizontal="center" wrapText="1"/>
    </xf>
    <xf numFmtId="0" fontId="21" fillId="0" borderId="0" xfId="0" applyFont="1" applyFill="1" applyBorder="1" applyAlignment="1">
      <alignment horizontal="left" vertical="center"/>
    </xf>
    <xf numFmtId="0" fontId="0" fillId="0" borderId="0" xfId="0" applyBorder="1" applyAlignment="1">
      <alignment horizontal="right"/>
    </xf>
  </cellXfs>
  <cellStyles count="6">
    <cellStyle name="Normal" xfId="0" builtinId="0"/>
    <cellStyle name="Normal 2" xfId="1"/>
    <cellStyle name="Normal 2 2" xfId="3"/>
    <cellStyle name="Normal 3" xfId="2"/>
    <cellStyle name="Normal 4" xfId="4"/>
    <cellStyle name="Pourcentage" xfId="5" builtinId="5"/>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Ecart entre chif</a:t>
            </a:r>
            <a:r>
              <a:rPr lang="en-US" sz="1200" baseline="0"/>
              <a:t> Aff PEB et </a:t>
            </a:r>
            <a:r>
              <a:rPr lang="en-US" sz="1200"/>
              <a:t>objectif financier PEB </a:t>
            </a:r>
          </a:p>
        </c:rich>
      </c:tx>
      <c:layout>
        <c:manualLayout>
          <c:xMode val="edge"/>
          <c:yMode val="edge"/>
          <c:x val="0.15447843137254924"/>
          <c:y val="3.9215686274509803E-2"/>
        </c:manualLayout>
      </c:layout>
      <c:overlay val="0"/>
    </c:title>
    <c:autoTitleDeleted val="0"/>
    <c:plotArea>
      <c:layout>
        <c:manualLayout>
          <c:layoutTarget val="inner"/>
          <c:xMode val="edge"/>
          <c:yMode val="edge"/>
          <c:x val="0.12429203089980156"/>
          <c:y val="0.17307704184035821"/>
          <c:w val="0.84835335651165455"/>
          <c:h val="0.72011425042458022"/>
        </c:manualLayout>
      </c:layout>
      <c:barChart>
        <c:barDir val="col"/>
        <c:grouping val="clustered"/>
        <c:varyColors val="0"/>
        <c:ser>
          <c:idx val="0"/>
          <c:order val="0"/>
          <c:tx>
            <c:v>Ecart</c:v>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Tableaurecap!$BY$4:$BY$15</c:f>
              <c:numCache>
                <c:formatCode>0.00</c:formatCode>
                <c:ptCount val="12"/>
                <c:pt idx="0">
                  <c:v>12538.01652892562</c:v>
                </c:pt>
                <c:pt idx="1">
                  <c:v>13444.049586776859</c:v>
                </c:pt>
                <c:pt idx="2">
                  <c:v>5404.9586776859505</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8163-4E35-83F9-963C939EB0AB}"/>
            </c:ext>
          </c:extLst>
        </c:ser>
        <c:dLbls>
          <c:showLegendKey val="0"/>
          <c:showVal val="0"/>
          <c:showCatName val="0"/>
          <c:showSerName val="0"/>
          <c:showPercent val="0"/>
          <c:showBubbleSize val="0"/>
        </c:dLbls>
        <c:gapWidth val="150"/>
        <c:axId val="145552896"/>
        <c:axId val="145554432"/>
      </c:barChart>
      <c:catAx>
        <c:axId val="145552896"/>
        <c:scaling>
          <c:orientation val="minMax"/>
        </c:scaling>
        <c:delete val="0"/>
        <c:axPos val="b"/>
        <c:numFmt formatCode="General" sourceLinked="0"/>
        <c:majorTickMark val="out"/>
        <c:minorTickMark val="none"/>
        <c:tickLblPos val="low"/>
        <c:txPr>
          <a:bodyPr/>
          <a:lstStyle/>
          <a:p>
            <a:pPr>
              <a:defRPr sz="800"/>
            </a:pPr>
            <a:endParaRPr lang="fr-FR"/>
          </a:p>
        </c:txPr>
        <c:crossAx val="145554432"/>
        <c:crosses val="autoZero"/>
        <c:auto val="1"/>
        <c:lblAlgn val="ctr"/>
        <c:lblOffset val="100"/>
        <c:noMultiLvlLbl val="0"/>
      </c:catAx>
      <c:valAx>
        <c:axId val="145554432"/>
        <c:scaling>
          <c:orientation val="minMax"/>
        </c:scaling>
        <c:delete val="0"/>
        <c:axPos val="l"/>
        <c:majorGridlines/>
        <c:numFmt formatCode="0.00" sourceLinked="1"/>
        <c:majorTickMark val="out"/>
        <c:minorTickMark val="none"/>
        <c:tickLblPos val="nextTo"/>
        <c:txPr>
          <a:bodyPr/>
          <a:lstStyle/>
          <a:p>
            <a:pPr>
              <a:defRPr sz="900"/>
            </a:pPr>
            <a:endParaRPr lang="fr-FR"/>
          </a:p>
        </c:txPr>
        <c:crossAx val="14555289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Olivier - Nbr PEB programmés et réalisés</a:t>
            </a:r>
          </a:p>
        </c:rich>
      </c:tx>
      <c:overlay val="0"/>
    </c:title>
    <c:autoTitleDeleted val="0"/>
    <c:plotArea>
      <c:layout>
        <c:manualLayout>
          <c:layoutTarget val="inner"/>
          <c:xMode val="edge"/>
          <c:yMode val="edge"/>
          <c:x val="0.10826645467393511"/>
          <c:y val="0.17307704184035821"/>
          <c:w val="0.86900943872400604"/>
          <c:h val="0.72011425042458022"/>
        </c:manualLayout>
      </c:layout>
      <c:barChart>
        <c:barDir val="col"/>
        <c:grouping val="clustered"/>
        <c:varyColors val="0"/>
        <c:ser>
          <c:idx val="0"/>
          <c:order val="0"/>
          <c:tx>
            <c:strRef>
              <c:f>Tableaurecap!$E$3</c:f>
              <c:strCache>
                <c:ptCount val="1"/>
                <c:pt idx="0">
                  <c:v>Objectif PEB Oli (4)</c:v>
                </c:pt>
              </c:strCache>
            </c:strRef>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Tableaurecap!$E$4:$E$15</c:f>
              <c:numCache>
                <c:formatCode>0</c:formatCode>
                <c:ptCount val="12"/>
                <c:pt idx="0">
                  <c:v>81</c:v>
                </c:pt>
                <c:pt idx="1">
                  <c:v>82</c:v>
                </c:pt>
                <c:pt idx="2">
                  <c:v>83</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70D5-413F-B933-0E64C2914FE0}"/>
            </c:ext>
          </c:extLst>
        </c:ser>
        <c:ser>
          <c:idx val="1"/>
          <c:order val="1"/>
          <c:tx>
            <c:strRef>
              <c:f>Tableaurecap!$O$3</c:f>
              <c:strCache>
                <c:ptCount val="1"/>
                <c:pt idx="0">
                  <c:v>Nbr P OLI (14)</c:v>
                </c:pt>
              </c:strCache>
            </c:strRef>
          </c:tx>
          <c:spPr>
            <a:solidFill>
              <a:srgbClr val="92D050"/>
            </a:solidFill>
          </c:spPr>
          <c:invertIfNegative val="0"/>
          <c:val>
            <c:numRef>
              <c:f>Tableaurecap!$O$4:$O$15</c:f>
              <c:numCache>
                <c:formatCode>General</c:formatCode>
                <c:ptCount val="12"/>
                <c:pt idx="0">
                  <c:v>49</c:v>
                </c:pt>
                <c:pt idx="1">
                  <c:v>57</c:v>
                </c:pt>
                <c:pt idx="2">
                  <c:v>44</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70D5-413F-B933-0E64C2914FE0}"/>
            </c:ext>
          </c:extLst>
        </c:ser>
        <c:dLbls>
          <c:showLegendKey val="0"/>
          <c:showVal val="0"/>
          <c:showCatName val="0"/>
          <c:showSerName val="0"/>
          <c:showPercent val="0"/>
          <c:showBubbleSize val="0"/>
        </c:dLbls>
        <c:gapWidth val="150"/>
        <c:axId val="145595776"/>
        <c:axId val="145601664"/>
      </c:barChart>
      <c:catAx>
        <c:axId val="145595776"/>
        <c:scaling>
          <c:orientation val="minMax"/>
        </c:scaling>
        <c:delete val="0"/>
        <c:axPos val="b"/>
        <c:numFmt formatCode="General" sourceLinked="0"/>
        <c:majorTickMark val="out"/>
        <c:minorTickMark val="none"/>
        <c:tickLblPos val="low"/>
        <c:txPr>
          <a:bodyPr/>
          <a:lstStyle/>
          <a:p>
            <a:pPr>
              <a:defRPr sz="800"/>
            </a:pPr>
            <a:endParaRPr lang="fr-FR"/>
          </a:p>
        </c:txPr>
        <c:crossAx val="145601664"/>
        <c:crosses val="autoZero"/>
        <c:auto val="1"/>
        <c:lblAlgn val="ctr"/>
        <c:lblOffset val="100"/>
        <c:noMultiLvlLbl val="0"/>
      </c:catAx>
      <c:valAx>
        <c:axId val="145601664"/>
        <c:scaling>
          <c:orientation val="minMax"/>
        </c:scaling>
        <c:delete val="0"/>
        <c:axPos val="l"/>
        <c:majorGridlines/>
        <c:numFmt formatCode="0" sourceLinked="1"/>
        <c:majorTickMark val="out"/>
        <c:minorTickMark val="none"/>
        <c:tickLblPos val="nextTo"/>
        <c:txPr>
          <a:bodyPr/>
          <a:lstStyle/>
          <a:p>
            <a:pPr>
              <a:defRPr sz="900"/>
            </a:pPr>
            <a:endParaRPr lang="fr-FR"/>
          </a:p>
        </c:txPr>
        <c:crossAx val="14559577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71766843690561299"/>
          <c:y val="0.18251629125704374"/>
          <c:w val="0.24039671852861147"/>
          <c:h val="0.16596565227835186"/>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Laurent - Nbr PEB programmés et réalisés</a:t>
            </a:r>
          </a:p>
        </c:rich>
      </c:tx>
      <c:overlay val="0"/>
    </c:title>
    <c:autoTitleDeleted val="0"/>
    <c:plotArea>
      <c:layout>
        <c:manualLayout>
          <c:layoutTarget val="inner"/>
          <c:xMode val="edge"/>
          <c:yMode val="edge"/>
          <c:x val="0.10875196544487886"/>
          <c:y val="0.17307704184035821"/>
          <c:w val="0.86638694638694591"/>
          <c:h val="0.72011425042458022"/>
        </c:manualLayout>
      </c:layout>
      <c:barChart>
        <c:barDir val="col"/>
        <c:grouping val="clustered"/>
        <c:varyColors val="0"/>
        <c:ser>
          <c:idx val="0"/>
          <c:order val="0"/>
          <c:tx>
            <c:strRef>
              <c:f>Tableaurecap!$F$3</c:f>
              <c:strCache>
                <c:ptCount val="1"/>
                <c:pt idx="0">
                  <c:v>Objectif PEB  Laur</c:v>
                </c:pt>
              </c:strCache>
            </c:strRef>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Tableaurecap!$F$4:$F$15</c:f>
              <c:numCache>
                <c:formatCode>0</c:formatCode>
                <c:ptCount val="12"/>
                <c:pt idx="0">
                  <c:v>41</c:v>
                </c:pt>
                <c:pt idx="1">
                  <c:v>42</c:v>
                </c:pt>
                <c:pt idx="2">
                  <c:v>43</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BE69-4A63-9CBA-094902B48BF9}"/>
            </c:ext>
          </c:extLst>
        </c:ser>
        <c:ser>
          <c:idx val="1"/>
          <c:order val="1"/>
          <c:tx>
            <c:strRef>
              <c:f>Tableaurecap!$P$3</c:f>
              <c:strCache>
                <c:ptCount val="1"/>
                <c:pt idx="0">
                  <c:v>Nbr P LAUR</c:v>
                </c:pt>
              </c:strCache>
            </c:strRef>
          </c:tx>
          <c:spPr>
            <a:solidFill>
              <a:srgbClr val="92D050"/>
            </a:solidFill>
          </c:spPr>
          <c:invertIfNegative val="0"/>
          <c:val>
            <c:numRef>
              <c:f>Tableaurecap!$P$4:$P$15</c:f>
              <c:numCache>
                <c:formatCode>General</c:formatCode>
                <c:ptCount val="12"/>
                <c:pt idx="0">
                  <c:v>39</c:v>
                </c:pt>
                <c:pt idx="1">
                  <c:v>56</c:v>
                </c:pt>
                <c:pt idx="2">
                  <c:v>28</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BE69-4A63-9CBA-094902B48BF9}"/>
            </c:ext>
          </c:extLst>
        </c:ser>
        <c:dLbls>
          <c:showLegendKey val="0"/>
          <c:showVal val="0"/>
          <c:showCatName val="0"/>
          <c:showSerName val="0"/>
          <c:showPercent val="0"/>
          <c:showBubbleSize val="0"/>
        </c:dLbls>
        <c:gapWidth val="150"/>
        <c:axId val="146167680"/>
        <c:axId val="146169216"/>
      </c:barChart>
      <c:catAx>
        <c:axId val="146167680"/>
        <c:scaling>
          <c:orientation val="minMax"/>
        </c:scaling>
        <c:delete val="0"/>
        <c:axPos val="b"/>
        <c:numFmt formatCode="General" sourceLinked="0"/>
        <c:majorTickMark val="out"/>
        <c:minorTickMark val="none"/>
        <c:tickLblPos val="low"/>
        <c:txPr>
          <a:bodyPr/>
          <a:lstStyle/>
          <a:p>
            <a:pPr>
              <a:defRPr sz="800"/>
            </a:pPr>
            <a:endParaRPr lang="fr-FR"/>
          </a:p>
        </c:txPr>
        <c:crossAx val="146169216"/>
        <c:crosses val="autoZero"/>
        <c:auto val="1"/>
        <c:lblAlgn val="ctr"/>
        <c:lblOffset val="100"/>
        <c:noMultiLvlLbl val="0"/>
      </c:catAx>
      <c:valAx>
        <c:axId val="146169216"/>
        <c:scaling>
          <c:orientation val="minMax"/>
        </c:scaling>
        <c:delete val="0"/>
        <c:axPos val="l"/>
        <c:majorGridlines/>
        <c:numFmt formatCode="0" sourceLinked="1"/>
        <c:majorTickMark val="out"/>
        <c:minorTickMark val="none"/>
        <c:tickLblPos val="nextTo"/>
        <c:txPr>
          <a:bodyPr/>
          <a:lstStyle/>
          <a:p>
            <a:pPr>
              <a:defRPr sz="900"/>
            </a:pPr>
            <a:endParaRPr lang="fr-FR"/>
          </a:p>
        </c:txPr>
        <c:crossAx val="14616768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8482271835823516"/>
          <c:y val="0.17460272011453115"/>
          <c:w val="0.27701206654954191"/>
          <c:h val="0.12837532588023473"/>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Ecart entre Frais fixes et Revenu mensuel   </a:t>
            </a:r>
          </a:p>
        </c:rich>
      </c:tx>
      <c:overlay val="0"/>
    </c:title>
    <c:autoTitleDeleted val="0"/>
    <c:plotArea>
      <c:layout>
        <c:manualLayout>
          <c:layoutTarget val="inner"/>
          <c:xMode val="edge"/>
          <c:yMode val="edge"/>
          <c:x val="9.3894581670441957E-2"/>
          <c:y val="0.1815493172049146"/>
          <c:w val="0.87642433394455865"/>
          <c:h val="0.5944867625242497"/>
        </c:manualLayout>
      </c:layout>
      <c:lineChart>
        <c:grouping val="standard"/>
        <c:varyColors val="0"/>
        <c:ser>
          <c:idx val="0"/>
          <c:order val="0"/>
          <c:tx>
            <c:strRef>
              <c:f>Tableaurecap!$J$3</c:f>
              <c:strCache>
                <c:ptCount val="1"/>
                <c:pt idx="0">
                  <c:v>PEB agenda à venir (9)</c:v>
                </c:pt>
              </c:strCache>
            </c:strRef>
          </c:tx>
          <c:marker>
            <c:symbol val="none"/>
          </c:marker>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Tableaurecap!$J$4:$J$15</c:f>
              <c:numCache>
                <c:formatCode>0</c:formatCode>
                <c:ptCount val="12"/>
                <c:pt idx="0">
                  <c:v>21</c:v>
                </c:pt>
                <c:pt idx="1">
                  <c:v>22</c:v>
                </c:pt>
                <c:pt idx="2">
                  <c:v>23</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23EC-47A7-AB8A-9F324467EFF9}"/>
            </c:ext>
          </c:extLst>
        </c:ser>
        <c:ser>
          <c:idx val="1"/>
          <c:order val="1"/>
          <c:tx>
            <c:strRef>
              <c:f>Tableaurecap!$Y$3</c:f>
              <c:strCache>
                <c:ptCount val="1"/>
                <c:pt idx="0">
                  <c:v>Ch Aff mensuel "A" Autres</c:v>
                </c:pt>
              </c:strCache>
            </c:strRef>
          </c:tx>
          <c:spPr>
            <a:ln w="38100">
              <a:solidFill>
                <a:srgbClr val="00B050"/>
              </a:solidFill>
            </a:ln>
          </c:spPr>
          <c:marker>
            <c:symbol val="none"/>
          </c:marker>
          <c:val>
            <c:numRef>
              <c:f>Tableaurecap!$Y$4:$Y$15</c:f>
              <c:numCache>
                <c:formatCode>0.00</c:formatCode>
                <c:ptCount val="12"/>
                <c:pt idx="0">
                  <c:v>207.43801652892563</c:v>
                </c:pt>
                <c:pt idx="1">
                  <c:v>223.14049586776861</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23EC-47A7-AB8A-9F324467EFF9}"/>
            </c:ext>
          </c:extLst>
        </c:ser>
        <c:dLbls>
          <c:showLegendKey val="0"/>
          <c:showVal val="0"/>
          <c:showCatName val="0"/>
          <c:showSerName val="0"/>
          <c:showPercent val="0"/>
          <c:showBubbleSize val="0"/>
        </c:dLbls>
        <c:smooth val="0"/>
        <c:axId val="146209408"/>
        <c:axId val="146276736"/>
      </c:lineChart>
      <c:catAx>
        <c:axId val="146209408"/>
        <c:scaling>
          <c:orientation val="minMax"/>
        </c:scaling>
        <c:delete val="0"/>
        <c:axPos val="b"/>
        <c:numFmt formatCode="General" sourceLinked="0"/>
        <c:majorTickMark val="none"/>
        <c:minorTickMark val="none"/>
        <c:tickLblPos val="low"/>
        <c:txPr>
          <a:bodyPr/>
          <a:lstStyle/>
          <a:p>
            <a:pPr>
              <a:defRPr sz="800"/>
            </a:pPr>
            <a:endParaRPr lang="fr-FR"/>
          </a:p>
        </c:txPr>
        <c:crossAx val="146276736"/>
        <c:crosses val="autoZero"/>
        <c:auto val="1"/>
        <c:lblAlgn val="ctr"/>
        <c:lblOffset val="100"/>
        <c:noMultiLvlLbl val="0"/>
      </c:catAx>
      <c:valAx>
        <c:axId val="146276736"/>
        <c:scaling>
          <c:orientation val="minMax"/>
        </c:scaling>
        <c:delete val="0"/>
        <c:axPos val="l"/>
        <c:majorGridlines/>
        <c:numFmt formatCode="0" sourceLinked="1"/>
        <c:majorTickMark val="none"/>
        <c:minorTickMark val="none"/>
        <c:tickLblPos val="nextTo"/>
        <c:txPr>
          <a:bodyPr/>
          <a:lstStyle/>
          <a:p>
            <a:pPr>
              <a:defRPr sz="900"/>
            </a:pPr>
            <a:endParaRPr lang="fr-FR"/>
          </a:p>
        </c:txPr>
        <c:crossAx val="14620940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59319668374786483"/>
          <c:y val="0.25546426261934652"/>
          <c:w val="0.36364179967700117"/>
          <c:h val="0.18963920270835713"/>
        </c:manualLayout>
      </c:layout>
      <c:overlay val="0"/>
    </c:legend>
    <c:plotVisOnly val="1"/>
    <c:dispBlanksAs val="gap"/>
    <c:showDLblsOverMax val="0"/>
  </c:chart>
  <c:spPr>
    <a:solidFill>
      <a:schemeClr val="accent5">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Répartition</a:t>
            </a:r>
            <a:r>
              <a:rPr lang="en-US" sz="1200" baseline="0"/>
              <a:t> des états </a:t>
            </a:r>
            <a:r>
              <a:rPr lang="en-US" sz="1200"/>
              <a:t>PEB sur le mois en cours </a:t>
            </a:r>
          </a:p>
        </c:rich>
      </c:tx>
      <c:overlay val="0"/>
    </c:title>
    <c:autoTitleDeleted val="0"/>
    <c:plotArea>
      <c:layout>
        <c:manualLayout>
          <c:layoutTarget val="inner"/>
          <c:xMode val="edge"/>
          <c:yMode val="edge"/>
          <c:x val="0.10826645467393511"/>
          <c:y val="0.17307704184035821"/>
          <c:w val="0.86864657912065368"/>
          <c:h val="0.72011425042458022"/>
        </c:manualLayout>
      </c:layout>
      <c:barChart>
        <c:barDir val="col"/>
        <c:grouping val="clustered"/>
        <c:varyColors val="0"/>
        <c:ser>
          <c:idx val="0"/>
          <c:order val="0"/>
          <c:tx>
            <c:strRef>
              <c:f>Tableaurecap!$AH$3</c:f>
              <c:strCache>
                <c:ptCount val="1"/>
                <c:pt idx="0">
                  <c:v>Nbr P cmdés</c:v>
                </c:pt>
              </c:strCache>
            </c:strRef>
          </c:tx>
          <c:spPr>
            <a:solidFill>
              <a:srgbClr val="0070C0"/>
            </a:solidFill>
          </c:spPr>
          <c:invertIfNegative val="0"/>
          <c:dLbls>
            <c:delete val="1"/>
          </c:dLbls>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Tableaurecap!$AH$4:$AH$15</c:f>
            </c:numRef>
          </c:val>
          <c:extLst>
            <c:ext xmlns:c16="http://schemas.microsoft.com/office/drawing/2014/chart" uri="{C3380CC4-5D6E-409C-BE32-E72D297353CC}">
              <c16:uniqueId val="{00000000-E41D-49BA-A057-0506CE7CC670}"/>
            </c:ext>
          </c:extLst>
        </c:ser>
        <c:ser>
          <c:idx val="1"/>
          <c:order val="1"/>
          <c:tx>
            <c:strRef>
              <c:f>Tableaurecap!$AL$3</c:f>
              <c:strCache>
                <c:ptCount val="1"/>
                <c:pt idx="0">
                  <c:v>Nbr P envoyés (impayés)</c:v>
                </c:pt>
              </c:strCache>
            </c:strRef>
          </c:tx>
          <c:spPr>
            <a:solidFill>
              <a:srgbClr val="92D050"/>
            </a:solidFill>
          </c:spPr>
          <c:invertIfNegative val="0"/>
          <c:dLbls>
            <c:delete val="1"/>
          </c:dLbls>
          <c:val>
            <c:numRef>
              <c:f>Tableaurecap!$AL$4:$AL$15</c:f>
            </c:numRef>
          </c:val>
          <c:extLst>
            <c:ext xmlns:c16="http://schemas.microsoft.com/office/drawing/2014/chart" uri="{C3380CC4-5D6E-409C-BE32-E72D297353CC}">
              <c16:uniqueId val="{00000001-E41D-49BA-A057-0506CE7CC670}"/>
            </c:ext>
          </c:extLst>
        </c:ser>
        <c:ser>
          <c:idx val="2"/>
          <c:order val="2"/>
          <c:tx>
            <c:strRef>
              <c:f>Tableaurecap!$AP$3</c:f>
              <c:strCache>
                <c:ptCount val="1"/>
                <c:pt idx="0">
                  <c:v>Nbr P payés</c:v>
                </c:pt>
              </c:strCache>
            </c:strRef>
          </c:tx>
          <c:spPr>
            <a:solidFill>
              <a:schemeClr val="accent6">
                <a:lumMod val="75000"/>
              </a:schemeClr>
            </a:solidFill>
          </c:spPr>
          <c:invertIfNegative val="0"/>
          <c:dLbls>
            <c:delete val="1"/>
          </c:dLbls>
          <c:val>
            <c:numRef>
              <c:f>Tableaurecap!$AP$4:$AP$15</c:f>
            </c:numRef>
          </c:val>
          <c:extLst>
            <c:ext xmlns:c16="http://schemas.microsoft.com/office/drawing/2014/chart" uri="{C3380CC4-5D6E-409C-BE32-E72D297353CC}">
              <c16:uniqueId val="{00000002-E41D-49BA-A057-0506CE7CC670}"/>
            </c:ext>
          </c:extLst>
        </c:ser>
        <c:dLbls>
          <c:showLegendKey val="0"/>
          <c:showVal val="1"/>
          <c:showCatName val="0"/>
          <c:showSerName val="0"/>
          <c:showPercent val="0"/>
          <c:showBubbleSize val="0"/>
        </c:dLbls>
        <c:gapWidth val="150"/>
        <c:axId val="146311808"/>
        <c:axId val="146317696"/>
      </c:barChart>
      <c:catAx>
        <c:axId val="146311808"/>
        <c:scaling>
          <c:orientation val="minMax"/>
        </c:scaling>
        <c:delete val="0"/>
        <c:axPos val="b"/>
        <c:numFmt formatCode="General" sourceLinked="0"/>
        <c:majorTickMark val="out"/>
        <c:minorTickMark val="none"/>
        <c:tickLblPos val="low"/>
        <c:txPr>
          <a:bodyPr/>
          <a:lstStyle/>
          <a:p>
            <a:pPr>
              <a:defRPr sz="800"/>
            </a:pPr>
            <a:endParaRPr lang="fr-FR"/>
          </a:p>
        </c:txPr>
        <c:crossAx val="146317696"/>
        <c:crosses val="autoZero"/>
        <c:auto val="1"/>
        <c:lblAlgn val="ctr"/>
        <c:lblOffset val="100"/>
        <c:noMultiLvlLbl val="0"/>
      </c:catAx>
      <c:valAx>
        <c:axId val="14631769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4631180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72004794279266759"/>
          <c:y val="0.18665712378244981"/>
          <c:w val="0.25772576252566731"/>
          <c:h val="0.31553099120366723"/>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000"/>
            </a:pPr>
            <a:r>
              <a:rPr lang="en-US" sz="1000"/>
              <a:t>Revenu</a:t>
            </a:r>
            <a:r>
              <a:rPr lang="en-US" sz="1000" baseline="0"/>
              <a:t> annuel PEB et nbre de PEB réalisés</a:t>
            </a:r>
            <a:endParaRPr lang="en-US" sz="1000"/>
          </a:p>
        </c:rich>
      </c:tx>
      <c:overlay val="0"/>
    </c:title>
    <c:autoTitleDeleted val="0"/>
    <c:plotArea>
      <c:layout>
        <c:manualLayout>
          <c:layoutTarget val="inner"/>
          <c:xMode val="edge"/>
          <c:yMode val="edge"/>
          <c:x val="0.10826645467393511"/>
          <c:y val="0.17307704184035821"/>
          <c:w val="0.86900943872400604"/>
          <c:h val="0.72011425042458022"/>
        </c:manualLayout>
      </c:layout>
      <c:barChart>
        <c:barDir val="col"/>
        <c:grouping val="clustered"/>
        <c:varyColors val="0"/>
        <c:ser>
          <c:idx val="0"/>
          <c:order val="0"/>
          <c:tx>
            <c:strRef>
              <c:f>Tableaurecap!$CW$3</c:f>
              <c:strCache>
                <c:ptCount val="1"/>
                <c:pt idx="0">
                  <c:v>Nbre de PEB annuel  cumulé </c:v>
                </c:pt>
              </c:strCache>
            </c:strRef>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Tableaurecap!$CW$4:$CW$15</c:f>
              <c:numCache>
                <c:formatCode>General</c:formatCode>
                <c:ptCount val="12"/>
                <c:pt idx="0">
                  <c:v>94</c:v>
                </c:pt>
                <c:pt idx="1">
                  <c:v>209</c:v>
                </c:pt>
                <c:pt idx="2">
                  <c:v>283</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CA86-41C2-AB72-B0BA135A6C46}"/>
            </c:ext>
          </c:extLst>
        </c:ser>
        <c:dLbls>
          <c:showLegendKey val="0"/>
          <c:showVal val="0"/>
          <c:showCatName val="0"/>
          <c:showSerName val="0"/>
          <c:showPercent val="0"/>
          <c:showBubbleSize val="0"/>
        </c:dLbls>
        <c:gapWidth val="150"/>
        <c:axId val="145310080"/>
        <c:axId val="145311616"/>
      </c:barChart>
      <c:lineChart>
        <c:grouping val="standard"/>
        <c:varyColors val="0"/>
        <c:ser>
          <c:idx val="1"/>
          <c:order val="1"/>
          <c:tx>
            <c:strRef>
              <c:f>Tableaurecap!$AV$3</c:f>
              <c:strCache>
                <c:ptCount val="1"/>
                <c:pt idx="0">
                  <c:v>Ch aff annuel PEB cumulé</c:v>
                </c:pt>
              </c:strCache>
            </c:strRef>
          </c:tx>
          <c:spPr>
            <a:ln w="38100"/>
          </c:spPr>
          <c:marker>
            <c:symbol val="none"/>
          </c:marker>
          <c:val>
            <c:numRef>
              <c:f>Tableaurecap!$AV$4:$AV$15</c:f>
              <c:numCache>
                <c:formatCode>0.00</c:formatCode>
                <c:ptCount val="12"/>
                <c:pt idx="0">
                  <c:v>16214.876033057844</c:v>
                </c:pt>
                <c:pt idx="1">
                  <c:v>36085.537190082629</c:v>
                </c:pt>
                <c:pt idx="2">
                  <c:v>48950.826446280975</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CA86-41C2-AB72-B0BA135A6C46}"/>
            </c:ext>
          </c:extLst>
        </c:ser>
        <c:dLbls>
          <c:showLegendKey val="0"/>
          <c:showVal val="0"/>
          <c:showCatName val="0"/>
          <c:showSerName val="0"/>
          <c:showPercent val="0"/>
          <c:showBubbleSize val="0"/>
        </c:dLbls>
        <c:marker val="1"/>
        <c:smooth val="0"/>
        <c:axId val="145323136"/>
        <c:axId val="145313152"/>
      </c:lineChart>
      <c:catAx>
        <c:axId val="145310080"/>
        <c:scaling>
          <c:orientation val="minMax"/>
        </c:scaling>
        <c:delete val="0"/>
        <c:axPos val="b"/>
        <c:numFmt formatCode="General" sourceLinked="0"/>
        <c:majorTickMark val="out"/>
        <c:minorTickMark val="none"/>
        <c:tickLblPos val="low"/>
        <c:txPr>
          <a:bodyPr/>
          <a:lstStyle/>
          <a:p>
            <a:pPr>
              <a:defRPr sz="800"/>
            </a:pPr>
            <a:endParaRPr lang="fr-FR"/>
          </a:p>
        </c:txPr>
        <c:crossAx val="145311616"/>
        <c:crosses val="autoZero"/>
        <c:auto val="1"/>
        <c:lblAlgn val="ctr"/>
        <c:lblOffset val="100"/>
        <c:noMultiLvlLbl val="0"/>
      </c:catAx>
      <c:valAx>
        <c:axId val="145311616"/>
        <c:scaling>
          <c:orientation val="minMax"/>
        </c:scaling>
        <c:delete val="0"/>
        <c:axPos val="l"/>
        <c:majorGridlines/>
        <c:numFmt formatCode="General" sourceLinked="1"/>
        <c:majorTickMark val="out"/>
        <c:minorTickMark val="none"/>
        <c:tickLblPos val="nextTo"/>
        <c:txPr>
          <a:bodyPr/>
          <a:lstStyle/>
          <a:p>
            <a:pPr>
              <a:defRPr sz="800"/>
            </a:pPr>
            <a:endParaRPr lang="fr-FR"/>
          </a:p>
        </c:txPr>
        <c:crossAx val="145310080"/>
        <c:crosses val="autoZero"/>
        <c:crossBetween val="between"/>
      </c:valAx>
      <c:valAx>
        <c:axId val="145313152"/>
        <c:scaling>
          <c:orientation val="minMax"/>
        </c:scaling>
        <c:delete val="0"/>
        <c:axPos val="r"/>
        <c:numFmt formatCode="0.00" sourceLinked="1"/>
        <c:majorTickMark val="out"/>
        <c:minorTickMark val="none"/>
        <c:tickLblPos val="nextTo"/>
        <c:txPr>
          <a:bodyPr/>
          <a:lstStyle/>
          <a:p>
            <a:pPr>
              <a:defRPr sz="800">
                <a:solidFill>
                  <a:srgbClr val="FF0000"/>
                </a:solidFill>
              </a:defRPr>
            </a:pPr>
            <a:endParaRPr lang="fr-FR"/>
          </a:p>
        </c:txPr>
        <c:crossAx val="145323136"/>
        <c:crosses val="max"/>
        <c:crossBetween val="between"/>
      </c:valAx>
      <c:catAx>
        <c:axId val="145323136"/>
        <c:scaling>
          <c:orientation val="minMax"/>
        </c:scaling>
        <c:delete val="1"/>
        <c:axPos val="b"/>
        <c:majorTickMark val="out"/>
        <c:minorTickMark val="none"/>
        <c:tickLblPos val="none"/>
        <c:crossAx val="145313152"/>
        <c:crosses val="autoZero"/>
        <c:auto val="1"/>
        <c:lblAlgn val="ctr"/>
        <c:lblOffset val="100"/>
        <c:noMultiLvlLbl val="0"/>
      </c:cat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45435213890702431"/>
          <c:y val="0.19213196501987867"/>
          <c:w val="0.41061118465766328"/>
          <c:h val="0.21381110654740801"/>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000"/>
            </a:pPr>
            <a:r>
              <a:rPr lang="en-US" sz="1000"/>
              <a:t>Moyenne/jour</a:t>
            </a:r>
            <a:r>
              <a:rPr lang="en-US" sz="1000" baseline="0"/>
              <a:t> paiement des NOTAIRES</a:t>
            </a:r>
            <a:r>
              <a:rPr lang="en-US" sz="1000"/>
              <a:t> </a:t>
            </a:r>
          </a:p>
        </c:rich>
      </c:tx>
      <c:overlay val="0"/>
    </c:title>
    <c:autoTitleDeleted val="0"/>
    <c:plotArea>
      <c:layout>
        <c:manualLayout>
          <c:layoutTarget val="inner"/>
          <c:xMode val="edge"/>
          <c:yMode val="edge"/>
          <c:x val="0.10826645467393511"/>
          <c:y val="0.17307704184035821"/>
          <c:w val="0.86864657912065368"/>
          <c:h val="0.72011425042458022"/>
        </c:manualLayout>
      </c:layout>
      <c:barChart>
        <c:barDir val="col"/>
        <c:grouping val="clustered"/>
        <c:varyColors val="0"/>
        <c:ser>
          <c:idx val="0"/>
          <c:order val="0"/>
          <c:tx>
            <c:strRef>
              <c:f>Tableaurecap!$BW$3</c:f>
              <c:strCache>
                <c:ptCount val="1"/>
                <c:pt idx="0">
                  <c:v>Total programmé CLIENT</c:v>
                </c:pt>
              </c:strCache>
            </c:strRef>
          </c:tx>
          <c:spPr>
            <a:solidFill>
              <a:srgbClr val="0070C0"/>
            </a:solidFill>
          </c:spPr>
          <c:invertIfNegative val="0"/>
          <c:dLbls>
            <c:delete val="1"/>
          </c:dLbls>
          <c:trendline>
            <c:spPr>
              <a:ln w="25400">
                <a:solidFill>
                  <a:srgbClr val="FF0000"/>
                </a:solidFill>
              </a:ln>
            </c:spPr>
            <c:trendlineType val="linear"/>
            <c:dispRSqr val="0"/>
            <c:dispEq val="0"/>
          </c:trendline>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Tableaurecap!$BW$4:$BW$15</c:f>
              <c:numCache>
                <c:formatCode>0.00</c:formatCode>
                <c:ptCount val="12"/>
                <c:pt idx="0">
                  <c:v>190.08264462809919</c:v>
                </c:pt>
                <c:pt idx="1">
                  <c:v>438.01652892561992</c:v>
                </c:pt>
                <c:pt idx="2">
                  <c:v>3090.9090909090914</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B4F2-47EB-80CA-90BEC70743B7}"/>
            </c:ext>
          </c:extLst>
        </c:ser>
        <c:dLbls>
          <c:showLegendKey val="0"/>
          <c:showVal val="1"/>
          <c:showCatName val="0"/>
          <c:showSerName val="0"/>
          <c:showPercent val="0"/>
          <c:showBubbleSize val="0"/>
        </c:dLbls>
        <c:gapWidth val="150"/>
        <c:axId val="145339136"/>
        <c:axId val="145340672"/>
      </c:barChart>
      <c:catAx>
        <c:axId val="145339136"/>
        <c:scaling>
          <c:orientation val="minMax"/>
        </c:scaling>
        <c:delete val="0"/>
        <c:axPos val="b"/>
        <c:numFmt formatCode="General" sourceLinked="0"/>
        <c:majorTickMark val="out"/>
        <c:minorTickMark val="none"/>
        <c:tickLblPos val="low"/>
        <c:txPr>
          <a:bodyPr/>
          <a:lstStyle/>
          <a:p>
            <a:pPr>
              <a:defRPr sz="800"/>
            </a:pPr>
            <a:endParaRPr lang="fr-FR"/>
          </a:p>
        </c:txPr>
        <c:crossAx val="145340672"/>
        <c:crosses val="autoZero"/>
        <c:auto val="1"/>
        <c:lblAlgn val="ctr"/>
        <c:lblOffset val="100"/>
        <c:noMultiLvlLbl val="0"/>
      </c:catAx>
      <c:valAx>
        <c:axId val="145340672"/>
        <c:scaling>
          <c:orientation val="minMax"/>
        </c:scaling>
        <c:delete val="0"/>
        <c:axPos val="l"/>
        <c:majorGridlines/>
        <c:numFmt formatCode="0.00" sourceLinked="1"/>
        <c:majorTickMark val="out"/>
        <c:minorTickMark val="none"/>
        <c:tickLblPos val="nextTo"/>
        <c:txPr>
          <a:bodyPr/>
          <a:lstStyle/>
          <a:p>
            <a:pPr>
              <a:defRPr sz="900"/>
            </a:pPr>
            <a:endParaRPr lang="fr-FR"/>
          </a:p>
        </c:txPr>
        <c:crossAx val="14533913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49139684823894786"/>
          <c:y val="0.17387606750389789"/>
          <c:w val="0.46519364329450086"/>
          <c:h val="0.100301699041973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000"/>
            </a:pPr>
            <a:r>
              <a:rPr lang="en-US" sz="1000"/>
              <a:t>Évolution</a:t>
            </a:r>
            <a:r>
              <a:rPr lang="en-US" sz="1000" baseline="0"/>
              <a:t> annuelles des impayés</a:t>
            </a:r>
            <a:r>
              <a:rPr lang="en-US" sz="1000"/>
              <a:t> </a:t>
            </a:r>
          </a:p>
        </c:rich>
      </c:tx>
      <c:overlay val="0"/>
    </c:title>
    <c:autoTitleDeleted val="0"/>
    <c:plotArea>
      <c:layout>
        <c:manualLayout>
          <c:layoutTarget val="inner"/>
          <c:xMode val="edge"/>
          <c:yMode val="edge"/>
          <c:x val="0.10826645467393511"/>
          <c:y val="0.17307704184035821"/>
          <c:w val="0.86864657912065368"/>
          <c:h val="0.72011425042458022"/>
        </c:manualLayout>
      </c:layout>
      <c:barChart>
        <c:barDir val="col"/>
        <c:grouping val="clustered"/>
        <c:varyColors val="0"/>
        <c:ser>
          <c:idx val="0"/>
          <c:order val="0"/>
          <c:tx>
            <c:strRef>
              <c:f>Tableaurecap!$BD$3</c:f>
              <c:strCache>
                <c:ptCount val="1"/>
                <c:pt idx="0">
                  <c:v>% impayé client (43)</c:v>
                </c:pt>
              </c:strCache>
            </c:strRef>
          </c:tx>
          <c:spPr>
            <a:solidFill>
              <a:srgbClr val="0070C0"/>
            </a:solidFill>
          </c:spPr>
          <c:invertIfNegative val="0"/>
          <c:dLbls>
            <c:delete val="1"/>
          </c:dLbls>
          <c:trendline>
            <c:spPr>
              <a:ln w="25400">
                <a:solidFill>
                  <a:schemeClr val="tx2"/>
                </a:solidFill>
              </a:ln>
            </c:spPr>
            <c:trendlineType val="linear"/>
            <c:dispRSqr val="0"/>
            <c:dispEq val="0"/>
          </c:trendline>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Tableaurecap!$BD$4:$BD$15</c:f>
              <c:numCache>
                <c:formatCode>0.00</c:formatCode>
                <c:ptCount val="12"/>
                <c:pt idx="0">
                  <c:v>5.6020153582574288</c:v>
                </c:pt>
                <c:pt idx="1">
                  <c:v>6.9569842239439161</c:v>
                </c:pt>
                <c:pt idx="2">
                  <c:v>16.205299949440683</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CF96-45A0-8B9F-598C11057655}"/>
            </c:ext>
          </c:extLst>
        </c:ser>
        <c:ser>
          <c:idx val="1"/>
          <c:order val="1"/>
          <c:tx>
            <c:strRef>
              <c:f>Tableaurecap!$BH$3</c:f>
              <c:strCache>
                <c:ptCount val="1"/>
                <c:pt idx="0">
                  <c:v>spare</c:v>
                </c:pt>
              </c:strCache>
            </c:strRef>
          </c:tx>
          <c:spPr>
            <a:solidFill>
              <a:srgbClr val="92D050"/>
            </a:solidFill>
          </c:spPr>
          <c:invertIfNegative val="0"/>
          <c:dLbls>
            <c:delete val="1"/>
          </c:dLbls>
          <c:trendline>
            <c:spPr>
              <a:ln w="25400">
                <a:solidFill>
                  <a:srgbClr val="92D050"/>
                </a:solidFill>
              </a:ln>
            </c:spPr>
            <c:trendlineType val="linear"/>
            <c:dispRSqr val="0"/>
            <c:dispEq val="0"/>
          </c:trendline>
          <c:val>
            <c:numRef>
              <c:f>Tableaurecap!$BH$4:$BH$15</c:f>
              <c:numCache>
                <c:formatCode>General</c:formatCode>
                <c:ptCount val="12"/>
              </c:numCache>
            </c:numRef>
          </c:val>
          <c:extLst>
            <c:ext xmlns:c16="http://schemas.microsoft.com/office/drawing/2014/chart" uri="{C3380CC4-5D6E-409C-BE32-E72D297353CC}">
              <c16:uniqueId val="{00000001-CF96-45A0-8B9F-598C11057655}"/>
            </c:ext>
          </c:extLst>
        </c:ser>
        <c:ser>
          <c:idx val="2"/>
          <c:order val="2"/>
          <c:tx>
            <c:strRef>
              <c:f>Tableaurecap!$BL$3</c:f>
              <c:strCache>
                <c:ptCount val="1"/>
                <c:pt idx="0">
                  <c:v>Revenu Montant ACTUALISÉ</c:v>
                </c:pt>
              </c:strCache>
            </c:strRef>
          </c:tx>
          <c:spPr>
            <a:solidFill>
              <a:schemeClr val="accent6">
                <a:lumMod val="75000"/>
              </a:schemeClr>
            </a:solidFill>
          </c:spPr>
          <c:invertIfNegative val="0"/>
          <c:dLbls>
            <c:delete val="1"/>
          </c:dLbls>
          <c:val>
            <c:numRef>
              <c:f>Tableaurecap!$BL$4:$BL$15</c:f>
              <c:numCache>
                <c:formatCode>0.00</c:formatCode>
                <c:ptCount val="12"/>
                <c:pt idx="0">
                  <c:v>17408.138842975204</c:v>
                </c:pt>
                <c:pt idx="1">
                  <c:v>21145.288429752065</c:v>
                </c:pt>
                <c:pt idx="2">
                  <c:v>13565.605785123969</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CF96-45A0-8B9F-598C11057655}"/>
            </c:ext>
          </c:extLst>
        </c:ser>
        <c:dLbls>
          <c:showLegendKey val="0"/>
          <c:showVal val="1"/>
          <c:showCatName val="0"/>
          <c:showSerName val="0"/>
          <c:showPercent val="0"/>
          <c:showBubbleSize val="0"/>
        </c:dLbls>
        <c:gapWidth val="150"/>
        <c:axId val="145503744"/>
        <c:axId val="145505280"/>
      </c:barChart>
      <c:catAx>
        <c:axId val="145503744"/>
        <c:scaling>
          <c:orientation val="minMax"/>
        </c:scaling>
        <c:delete val="0"/>
        <c:axPos val="b"/>
        <c:numFmt formatCode="General" sourceLinked="0"/>
        <c:majorTickMark val="out"/>
        <c:minorTickMark val="none"/>
        <c:tickLblPos val="low"/>
        <c:txPr>
          <a:bodyPr/>
          <a:lstStyle/>
          <a:p>
            <a:pPr>
              <a:defRPr sz="800"/>
            </a:pPr>
            <a:endParaRPr lang="fr-FR"/>
          </a:p>
        </c:txPr>
        <c:crossAx val="145505280"/>
        <c:crosses val="autoZero"/>
        <c:auto val="1"/>
        <c:lblAlgn val="ctr"/>
        <c:lblOffset val="100"/>
        <c:noMultiLvlLbl val="0"/>
      </c:catAx>
      <c:valAx>
        <c:axId val="145505280"/>
        <c:scaling>
          <c:orientation val="minMax"/>
        </c:scaling>
        <c:delete val="0"/>
        <c:axPos val="l"/>
        <c:majorGridlines/>
        <c:numFmt formatCode="0.00" sourceLinked="1"/>
        <c:majorTickMark val="out"/>
        <c:minorTickMark val="none"/>
        <c:tickLblPos val="nextTo"/>
        <c:txPr>
          <a:bodyPr/>
          <a:lstStyle/>
          <a:p>
            <a:pPr>
              <a:defRPr sz="900"/>
            </a:pPr>
            <a:endParaRPr lang="fr-FR"/>
          </a:p>
        </c:txPr>
        <c:crossAx val="14550374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7262104754640206"/>
          <c:y val="0.18837751097520405"/>
          <c:w val="0.30663702235257001"/>
          <c:h val="0.21127754547539673"/>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Chiffre</a:t>
            </a:r>
            <a:r>
              <a:rPr lang="en-US" sz="1200" baseline="0"/>
              <a:t> Aff. mensuel et actualisé</a:t>
            </a:r>
            <a:endParaRPr lang="en-US" sz="1200"/>
          </a:p>
        </c:rich>
      </c:tx>
      <c:overlay val="0"/>
    </c:title>
    <c:autoTitleDeleted val="0"/>
    <c:plotArea>
      <c:layout>
        <c:manualLayout>
          <c:layoutTarget val="inner"/>
          <c:xMode val="edge"/>
          <c:yMode val="edge"/>
          <c:x val="0.10875196544487886"/>
          <c:y val="0.17307704184035821"/>
          <c:w val="0.86638694638694591"/>
          <c:h val="0.72011425042458022"/>
        </c:manualLayout>
      </c:layout>
      <c:barChart>
        <c:barDir val="col"/>
        <c:grouping val="clustered"/>
        <c:varyColors val="0"/>
        <c:ser>
          <c:idx val="0"/>
          <c:order val="0"/>
          <c:tx>
            <c:strRef>
              <c:f>Tableaurecap!$BJ$3</c:f>
              <c:strCache>
                <c:ptCount val="1"/>
                <c:pt idx="0">
                  <c:v> Revenu  mensuel benefice E seul</c:v>
                </c:pt>
              </c:strCache>
            </c:strRef>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Tableaurecap!$BJ$4:$BJ$15</c:f>
              <c:numCache>
                <c:formatCode>0.00</c:formatCode>
                <c:ptCount val="12"/>
                <c:pt idx="0">
                  <c:v>17408.138842975204</c:v>
                </c:pt>
                <c:pt idx="1">
                  <c:v>21145.288429752065</c:v>
                </c:pt>
                <c:pt idx="2">
                  <c:v>13565.605785123969</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647F-4075-83CC-5CD073BFAC4D}"/>
            </c:ext>
          </c:extLst>
        </c:ser>
        <c:ser>
          <c:idx val="1"/>
          <c:order val="1"/>
          <c:tx>
            <c:strRef>
              <c:f>Tableaurecap!$BL$3</c:f>
              <c:strCache>
                <c:ptCount val="1"/>
                <c:pt idx="0">
                  <c:v>Revenu Montant ACTUALISÉ</c:v>
                </c:pt>
              </c:strCache>
            </c:strRef>
          </c:tx>
          <c:spPr>
            <a:solidFill>
              <a:srgbClr val="92D050"/>
            </a:solidFill>
          </c:spPr>
          <c:invertIfNegative val="0"/>
          <c:val>
            <c:numRef>
              <c:f>Tableaurecap!$BL$4:$BL$15</c:f>
              <c:numCache>
                <c:formatCode>0.00</c:formatCode>
                <c:ptCount val="12"/>
                <c:pt idx="0">
                  <c:v>17408.138842975204</c:v>
                </c:pt>
                <c:pt idx="1">
                  <c:v>21145.288429752065</c:v>
                </c:pt>
                <c:pt idx="2">
                  <c:v>13565.605785123969</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647F-4075-83CC-5CD073BFAC4D}"/>
            </c:ext>
          </c:extLst>
        </c:ser>
        <c:dLbls>
          <c:showLegendKey val="0"/>
          <c:showVal val="0"/>
          <c:showCatName val="0"/>
          <c:showSerName val="0"/>
          <c:showPercent val="0"/>
          <c:showBubbleSize val="0"/>
        </c:dLbls>
        <c:gapWidth val="150"/>
        <c:axId val="145767808"/>
        <c:axId val="145798272"/>
      </c:barChart>
      <c:catAx>
        <c:axId val="145767808"/>
        <c:scaling>
          <c:orientation val="minMax"/>
        </c:scaling>
        <c:delete val="0"/>
        <c:axPos val="b"/>
        <c:numFmt formatCode="General" sourceLinked="0"/>
        <c:majorTickMark val="out"/>
        <c:minorTickMark val="none"/>
        <c:tickLblPos val="low"/>
        <c:txPr>
          <a:bodyPr/>
          <a:lstStyle/>
          <a:p>
            <a:pPr>
              <a:defRPr sz="800"/>
            </a:pPr>
            <a:endParaRPr lang="fr-FR"/>
          </a:p>
        </c:txPr>
        <c:crossAx val="145798272"/>
        <c:crosses val="autoZero"/>
        <c:auto val="1"/>
        <c:lblAlgn val="ctr"/>
        <c:lblOffset val="100"/>
        <c:noMultiLvlLbl val="0"/>
      </c:catAx>
      <c:valAx>
        <c:axId val="145798272"/>
        <c:scaling>
          <c:orientation val="minMax"/>
        </c:scaling>
        <c:delete val="0"/>
        <c:axPos val="l"/>
        <c:majorGridlines/>
        <c:numFmt formatCode="0.00" sourceLinked="1"/>
        <c:majorTickMark val="out"/>
        <c:minorTickMark val="none"/>
        <c:tickLblPos val="nextTo"/>
        <c:txPr>
          <a:bodyPr/>
          <a:lstStyle/>
          <a:p>
            <a:pPr>
              <a:defRPr sz="900"/>
            </a:pPr>
            <a:endParaRPr lang="fr-FR"/>
          </a:p>
        </c:txPr>
        <c:crossAx val="145767808"/>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51422823047430932"/>
          <c:y val="0.15500238130938576"/>
          <c:w val="0.45281658237774097"/>
          <c:h val="0.14711893517193875"/>
        </c:manualLayout>
      </c:layout>
      <c:overlay val="0"/>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000" b="1"/>
            </a:pPr>
            <a:r>
              <a:rPr lang="en-US" sz="1000" b="1"/>
              <a:t>Répartition</a:t>
            </a:r>
            <a:r>
              <a:rPr lang="en-US" sz="1000" b="1" baseline="0"/>
              <a:t> du chiffre d'affaire</a:t>
            </a:r>
            <a:r>
              <a:rPr lang="en-US" sz="1000" b="1"/>
              <a:t> </a:t>
            </a:r>
          </a:p>
        </c:rich>
      </c:tx>
      <c:overlay val="0"/>
    </c:title>
    <c:autoTitleDeleted val="0"/>
    <c:plotArea>
      <c:layout>
        <c:manualLayout>
          <c:layoutTarget val="inner"/>
          <c:xMode val="edge"/>
          <c:yMode val="edge"/>
          <c:x val="0.10826645467393511"/>
          <c:y val="0.17307704184035821"/>
          <c:w val="0.86864657912065368"/>
          <c:h val="0.72011425042458022"/>
        </c:manualLayout>
      </c:layout>
      <c:barChart>
        <c:barDir val="col"/>
        <c:grouping val="clustered"/>
        <c:varyColors val="0"/>
        <c:ser>
          <c:idx val="0"/>
          <c:order val="0"/>
          <c:tx>
            <c:strRef>
              <c:f>Tableaurecap!$AY$3</c:f>
              <c:strCache>
                <c:ptCount val="1"/>
                <c:pt idx="0">
                  <c:v>Total ANNUEL commandé</c:v>
                </c:pt>
              </c:strCache>
            </c:strRef>
          </c:tx>
          <c:spPr>
            <a:solidFill>
              <a:srgbClr val="0070C0"/>
            </a:solidFill>
          </c:spPr>
          <c:invertIfNegative val="0"/>
          <c:cat>
            <c:strRef>
              <c:f>Tableaurecap!$A$4:$A$15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Tableaurecap!$AY$4:$AY$15</c:f>
              <c:numCache>
                <c:formatCode>0.00</c:formatCode>
                <c:ptCount val="12"/>
                <c:pt idx="0">
                  <c:v>190.08264462809919</c:v>
                </c:pt>
                <c:pt idx="1">
                  <c:v>2190.0826446280994</c:v>
                </c:pt>
                <c:pt idx="2">
                  <c:v>7725.0413223140513</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EE82-4C26-AFE0-85099B61469B}"/>
            </c:ext>
          </c:extLst>
        </c:ser>
        <c:ser>
          <c:idx val="1"/>
          <c:order val="1"/>
          <c:tx>
            <c:strRef>
              <c:f>Tableaurecap!$BA$3</c:f>
              <c:strCache>
                <c:ptCount val="1"/>
                <c:pt idx="0">
                  <c:v>Total ANNUEL impayé</c:v>
                </c:pt>
              </c:strCache>
            </c:strRef>
          </c:tx>
          <c:spPr>
            <a:solidFill>
              <a:srgbClr val="92D050"/>
            </a:solidFill>
          </c:spPr>
          <c:invertIfNegative val="0"/>
          <c:val>
            <c:numRef>
              <c:f>Tableaurecap!$BA$4:$BA$15</c:f>
              <c:numCache>
                <c:formatCode>0.00</c:formatCode>
                <c:ptCount val="12"/>
                <c:pt idx="0">
                  <c:v>6140.4958677685954</c:v>
                </c:pt>
                <c:pt idx="1">
                  <c:v>12576.280991735537</c:v>
                </c:pt>
                <c:pt idx="2">
                  <c:v>17664.710743801654</c:v>
                </c:pt>
              </c:numCache>
            </c:numRef>
          </c:val>
          <c:extLst>
            <c:ext xmlns:c16="http://schemas.microsoft.com/office/drawing/2014/chart" uri="{C3380CC4-5D6E-409C-BE32-E72D297353CC}">
              <c16:uniqueId val="{00000001-EE82-4C26-AFE0-85099B61469B}"/>
            </c:ext>
          </c:extLst>
        </c:ser>
        <c:ser>
          <c:idx val="2"/>
          <c:order val="2"/>
          <c:tx>
            <c:strRef>
              <c:f>Tableaurecap!$BC$3</c:f>
              <c:strCache>
                <c:ptCount val="1"/>
                <c:pt idx="0">
                  <c:v>Total ANNUEL payé</c:v>
                </c:pt>
              </c:strCache>
            </c:strRef>
          </c:tx>
          <c:spPr>
            <a:solidFill>
              <a:schemeClr val="accent6">
                <a:lumMod val="75000"/>
              </a:schemeClr>
            </a:solidFill>
          </c:spPr>
          <c:invertIfNegative val="0"/>
          <c:val>
            <c:numRef>
              <c:f>Tableaurecap!$BC$4:$BC$15</c:f>
              <c:numCache>
                <c:formatCode>0.00</c:formatCode>
                <c:ptCount val="12"/>
                <c:pt idx="0">
                  <c:v>15141.322314049587</c:v>
                </c:pt>
                <c:pt idx="1">
                  <c:v>32108.92561983471</c:v>
                </c:pt>
                <c:pt idx="2">
                  <c:v>38108.925619834707</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EE82-4C26-AFE0-85099B61469B}"/>
            </c:ext>
          </c:extLst>
        </c:ser>
        <c:dLbls>
          <c:showLegendKey val="0"/>
          <c:showVal val="0"/>
          <c:showCatName val="0"/>
          <c:showSerName val="0"/>
          <c:showPercent val="0"/>
          <c:showBubbleSize val="0"/>
        </c:dLbls>
        <c:gapWidth val="150"/>
        <c:axId val="203496832"/>
        <c:axId val="203498624"/>
      </c:barChart>
      <c:catAx>
        <c:axId val="203496832"/>
        <c:scaling>
          <c:orientation val="minMax"/>
        </c:scaling>
        <c:delete val="0"/>
        <c:axPos val="b"/>
        <c:numFmt formatCode="General" sourceLinked="0"/>
        <c:majorTickMark val="out"/>
        <c:minorTickMark val="none"/>
        <c:tickLblPos val="low"/>
        <c:txPr>
          <a:bodyPr/>
          <a:lstStyle/>
          <a:p>
            <a:pPr>
              <a:defRPr sz="800"/>
            </a:pPr>
            <a:endParaRPr lang="fr-FR"/>
          </a:p>
        </c:txPr>
        <c:crossAx val="203498624"/>
        <c:crosses val="autoZero"/>
        <c:auto val="1"/>
        <c:lblAlgn val="ctr"/>
        <c:lblOffset val="100"/>
        <c:noMultiLvlLbl val="0"/>
      </c:catAx>
      <c:valAx>
        <c:axId val="203498624"/>
        <c:scaling>
          <c:orientation val="minMax"/>
        </c:scaling>
        <c:delete val="0"/>
        <c:axPos val="l"/>
        <c:majorGridlines/>
        <c:numFmt formatCode="0.00" sourceLinked="1"/>
        <c:majorTickMark val="out"/>
        <c:minorTickMark val="none"/>
        <c:tickLblPos val="nextTo"/>
        <c:txPr>
          <a:bodyPr/>
          <a:lstStyle/>
          <a:p>
            <a:pPr>
              <a:defRPr sz="900"/>
            </a:pPr>
            <a:endParaRPr lang="fr-FR"/>
          </a:p>
        </c:txPr>
        <c:crossAx val="203496832"/>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3114276406600689"/>
          <c:y val="0.18665712378244981"/>
          <c:w val="0.34663094125232796"/>
          <c:h val="0.31553099120366723"/>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000000000000044" l="0.7000000000000004" r="0.7000000000000004" t="0.75000000000000044" header="0.30000000000000021" footer="0.30000000000000021"/>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gif"/><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chart" Target="../charts/chart10.xml"/><Relationship Id="rId5" Type="http://schemas.openxmlformats.org/officeDocument/2006/relationships/image" Target="../media/image1.gif"/><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76200</xdr:colOff>
      <xdr:row>2</xdr:row>
      <xdr:rowOff>66675</xdr:rowOff>
    </xdr:from>
    <xdr:to>
      <xdr:col>0</xdr:col>
      <xdr:colOff>885825</xdr:colOff>
      <xdr:row>2</xdr:row>
      <xdr:rowOff>371475</xdr:rowOff>
    </xdr:to>
    <xdr:sp macro="[0]!Retour_Click" textlink="">
      <xdr:nvSpPr>
        <xdr:cNvPr id="2" name="Rectangle 1"/>
        <xdr:cNvSpPr/>
      </xdr:nvSpPr>
      <xdr:spPr>
        <a:xfrm>
          <a:off x="76200" y="390525"/>
          <a:ext cx="809625" cy="304800"/>
        </a:xfrm>
        <a:prstGeom prst="rect">
          <a:avLst/>
        </a:prstGeom>
        <a:gradFill flip="none" rotWithShape="1">
          <a:gsLst>
            <a:gs pos="0">
              <a:schemeClr val="accent2">
                <a:lumMod val="0"/>
                <a:lumOff val="100000"/>
              </a:schemeClr>
            </a:gs>
            <a:gs pos="35000">
              <a:schemeClr val="accent2">
                <a:lumMod val="0"/>
                <a:lumOff val="100000"/>
              </a:schemeClr>
            </a:gs>
            <a:gs pos="100000">
              <a:schemeClr val="accent2">
                <a:lumMod val="100000"/>
              </a:schemeClr>
            </a:gs>
          </a:gsLst>
          <a:path path="circle">
            <a:fillToRect l="50000" t="-80000" r="50000" b="180000"/>
          </a:path>
          <a:tileRect/>
        </a:gradFill>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CA" sz="1100"/>
            <a:t>Retour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85725</xdr:rowOff>
    </xdr:from>
    <xdr:to>
      <xdr:col>5</xdr:col>
      <xdr:colOff>400050</xdr:colOff>
      <xdr:row>24</xdr:row>
      <xdr:rowOff>85725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31</xdr:row>
      <xdr:rowOff>85725</xdr:rowOff>
    </xdr:from>
    <xdr:to>
      <xdr:col>5</xdr:col>
      <xdr:colOff>381000</xdr:colOff>
      <xdr:row>44</xdr:row>
      <xdr:rowOff>76200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483577</xdr:colOff>
      <xdr:row>31</xdr:row>
      <xdr:rowOff>85725</xdr:rowOff>
    </xdr:from>
    <xdr:to>
      <xdr:col>11</xdr:col>
      <xdr:colOff>0</xdr:colOff>
      <xdr:row>44</xdr:row>
      <xdr:rowOff>76200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514351</xdr:colOff>
      <xdr:row>12</xdr:row>
      <xdr:rowOff>87923</xdr:rowOff>
    </xdr:from>
    <xdr:to>
      <xdr:col>11</xdr:col>
      <xdr:colOff>1</xdr:colOff>
      <xdr:row>24</xdr:row>
      <xdr:rowOff>87923</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14654</xdr:colOff>
      <xdr:row>50</xdr:row>
      <xdr:rowOff>58616</xdr:rowOff>
    </xdr:from>
    <xdr:to>
      <xdr:col>5</xdr:col>
      <xdr:colOff>366346</xdr:colOff>
      <xdr:row>62</xdr:row>
      <xdr:rowOff>7327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0</xdr:colOff>
      <xdr:row>10</xdr:row>
      <xdr:rowOff>0</xdr:rowOff>
    </xdr:from>
    <xdr:to>
      <xdr:col>13</xdr:col>
      <xdr:colOff>304800</xdr:colOff>
      <xdr:row>11</xdr:row>
      <xdr:rowOff>142875</xdr:rowOff>
    </xdr:to>
    <xdr:sp macro="" textlink="">
      <xdr:nvSpPr>
        <xdr:cNvPr id="13313" name="AutoShape 1" descr="Résultats de recherche d'images pour « graphique baromètre excel »"/>
        <xdr:cNvSpPr>
          <a:spLocks noChangeAspect="1" noChangeArrowheads="1"/>
        </xdr:cNvSpPr>
      </xdr:nvSpPr>
      <xdr:spPr bwMode="auto">
        <a:xfrm>
          <a:off x="9648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11</xdr:row>
      <xdr:rowOff>142875</xdr:rowOff>
    </xdr:to>
    <xdr:sp macro="" textlink="">
      <xdr:nvSpPr>
        <xdr:cNvPr id="13315" name="AutoShape 3" descr="Résultats de recherche d'images pour « graphique baromètre excel »"/>
        <xdr:cNvSpPr>
          <a:spLocks noChangeAspect="1" noChangeArrowheads="1"/>
        </xdr:cNvSpPr>
      </xdr:nvSpPr>
      <xdr:spPr bwMode="auto">
        <a:xfrm>
          <a:off x="8886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8</xdr:row>
      <xdr:rowOff>142875</xdr:rowOff>
    </xdr:to>
    <xdr:sp macro="" textlink="">
      <xdr:nvSpPr>
        <xdr:cNvPr id="13317" name="AutoShape 5" descr="Résultats de recherche d'images pour « graphique baromètre excel »"/>
        <xdr:cNvSpPr>
          <a:spLocks noChangeAspect="1" noChangeArrowheads="1"/>
        </xdr:cNvSpPr>
      </xdr:nvSpPr>
      <xdr:spPr bwMode="auto">
        <a:xfrm>
          <a:off x="8886825" y="14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305428</xdr:colOff>
      <xdr:row>3</xdr:row>
      <xdr:rowOff>142875</xdr:rowOff>
    </xdr:to>
    <xdr:pic>
      <xdr:nvPicPr>
        <xdr:cNvPr id="11" name="Image 10"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436564</xdr:colOff>
      <xdr:row>36</xdr:row>
      <xdr:rowOff>30163</xdr:rowOff>
    </xdr:from>
    <xdr:to>
      <xdr:col>10</xdr:col>
      <xdr:colOff>841376</xdr:colOff>
      <xdr:row>48</xdr:row>
      <xdr:rowOff>79376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436562</xdr:colOff>
      <xdr:row>49</xdr:row>
      <xdr:rowOff>39687</xdr:rowOff>
    </xdr:from>
    <xdr:to>
      <xdr:col>10</xdr:col>
      <xdr:colOff>834660</xdr:colOff>
      <xdr:row>61</xdr:row>
      <xdr:rowOff>118452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7938</xdr:colOff>
      <xdr:row>49</xdr:row>
      <xdr:rowOff>39687</xdr:rowOff>
    </xdr:from>
    <xdr:to>
      <xdr:col>5</xdr:col>
      <xdr:colOff>359630</xdr:colOff>
      <xdr:row>61</xdr:row>
      <xdr:rowOff>118452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47625</xdr:colOff>
      <xdr:row>12</xdr:row>
      <xdr:rowOff>15875</xdr:rowOff>
    </xdr:from>
    <xdr:to>
      <xdr:col>11</xdr:col>
      <xdr:colOff>7938</xdr:colOff>
      <xdr:row>27</xdr:row>
      <xdr:rowOff>7937</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0</xdr:row>
      <xdr:rowOff>0</xdr:rowOff>
    </xdr:from>
    <xdr:to>
      <xdr:col>1</xdr:col>
      <xdr:colOff>305428</xdr:colOff>
      <xdr:row>3</xdr:row>
      <xdr:rowOff>142875</xdr:rowOff>
    </xdr:to>
    <xdr:pic>
      <xdr:nvPicPr>
        <xdr:cNvPr id="9" name="Image 8" descr="http://img.publicoton.fr/barre-deux-pa_102432_1373913638.gif"/>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xdr:row>
      <xdr:rowOff>34636</xdr:rowOff>
    </xdr:from>
    <xdr:to>
      <xdr:col>5</xdr:col>
      <xdr:colOff>354290</xdr:colOff>
      <xdr:row>48</xdr:row>
      <xdr:rowOff>95251</xdr:rowOff>
    </xdr:to>
    <xdr:graphicFrame macro="">
      <xdr:nvGraphicFramePr>
        <xdr:cNvPr id="8"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EJ19"/>
  <sheetViews>
    <sheetView topLeftCell="A31" workbookViewId="0">
      <selection activeCell="G40" sqref="G40"/>
    </sheetView>
  </sheetViews>
  <sheetFormatPr baseColWidth="10" defaultRowHeight="13.8"/>
  <sheetData>
    <row r="2" spans="1:140">
      <c r="A2" s="151" t="s">
        <v>768</v>
      </c>
      <c r="EJ2" s="156" t="s">
        <v>781</v>
      </c>
    </row>
    <row r="4" spans="1:140">
      <c r="A4" s="165" t="s">
        <v>448</v>
      </c>
      <c r="BM4">
        <v>0.28455440235915908</v>
      </c>
    </row>
    <row r="5" spans="1:140">
      <c r="BM5">
        <v>0.25334357035730898</v>
      </c>
    </row>
    <row r="6" spans="1:140">
      <c r="BM6">
        <v>0.30964127477457104</v>
      </c>
    </row>
    <row r="7" spans="1:140">
      <c r="BM7">
        <v>0</v>
      </c>
    </row>
    <row r="8" spans="1:140">
      <c r="BM8">
        <v>0</v>
      </c>
    </row>
    <row r="9" spans="1:140">
      <c r="BM9">
        <v>0</v>
      </c>
    </row>
    <row r="10" spans="1:140">
      <c r="BM10">
        <v>0</v>
      </c>
    </row>
    <row r="11" spans="1:140">
      <c r="BM11">
        <v>0</v>
      </c>
    </row>
    <row r="12" spans="1:140">
      <c r="BM12">
        <v>0</v>
      </c>
    </row>
    <row r="13" spans="1:140">
      <c r="BM13">
        <v>0</v>
      </c>
    </row>
    <row r="14" spans="1:140">
      <c r="BM14">
        <v>0</v>
      </c>
    </row>
    <row r="15" spans="1:140">
      <c r="BM15">
        <v>0</v>
      </c>
    </row>
    <row r="19" spans="62:62">
      <c r="BJ19">
        <v>12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I39"/>
  <sheetViews>
    <sheetView tabSelected="1" zoomScale="80" zoomScaleNormal="80" workbookViewId="0">
      <pane xSplit="1" ySplit="2" topLeftCell="B3" activePane="bottomRight" state="frozen"/>
      <selection pane="topRight" activeCell="B1" sqref="B1"/>
      <selection pane="bottomLeft" activeCell="A3" sqref="A3"/>
      <selection pane="bottomRight" activeCell="EJ20" sqref="EJ20"/>
    </sheetView>
  </sheetViews>
  <sheetFormatPr baseColWidth="10" defaultColWidth="11.44140625" defaultRowHeight="14.4"/>
  <cols>
    <col min="1" max="1" width="12.44140625" style="95" customWidth="1"/>
    <col min="2" max="2" width="7.6640625" style="96" customWidth="1"/>
    <col min="3" max="3" width="16" style="95" hidden="1" customWidth="1"/>
    <col min="4" max="4" width="32.109375" style="96" hidden="1" customWidth="1"/>
    <col min="5" max="5" width="28.33203125" style="97" hidden="1" customWidth="1"/>
    <col min="6" max="6" width="9" style="95" hidden="1" customWidth="1"/>
    <col min="7" max="7" width="20" style="95" hidden="1" customWidth="1"/>
    <col min="8" max="8" width="17" style="95" hidden="1" customWidth="1"/>
    <col min="9" max="9" width="17.6640625" style="95" hidden="1" customWidth="1"/>
    <col min="10" max="10" width="31.109375" style="95" hidden="1" customWidth="1"/>
    <col min="11" max="11" width="31.88671875" style="97" hidden="1" customWidth="1"/>
    <col min="12" max="12" width="10" style="95" hidden="1" customWidth="1"/>
    <col min="13" max="13" width="20.5546875" style="95" hidden="1" customWidth="1"/>
    <col min="14" max="14" width="14.109375" style="96" customWidth="1"/>
    <col min="15" max="15" width="15" style="95" hidden="1" customWidth="1"/>
    <col min="16" max="16" width="11.6640625" style="95" hidden="1" customWidth="1"/>
    <col min="17" max="17" width="23.6640625" style="96" hidden="1" customWidth="1"/>
    <col min="18" max="18" width="33.5546875" style="95" hidden="1" customWidth="1"/>
    <col min="19" max="19" width="32.88671875" style="95" hidden="1" customWidth="1"/>
    <col min="20" max="20" width="7.109375" style="95" hidden="1" customWidth="1"/>
    <col min="21" max="21" width="24.44140625" style="95" hidden="1" customWidth="1"/>
    <col min="22" max="22" width="8.44140625" style="96" customWidth="1"/>
    <col min="23" max="23" width="10.109375" style="95" customWidth="1"/>
    <col min="24" max="24" width="16.6640625" style="95" customWidth="1"/>
    <col min="25" max="25" width="12.6640625" style="95" customWidth="1"/>
    <col min="26" max="26" width="13.109375" style="95" hidden="1" customWidth="1"/>
    <col min="27" max="27" width="13.6640625" style="95" hidden="1" customWidth="1"/>
    <col min="28" max="28" width="3.88671875" style="95" customWidth="1"/>
    <col min="29" max="31" width="7.88671875" style="95" customWidth="1"/>
    <col min="32" max="32" width="15.6640625" style="95" hidden="1" customWidth="1"/>
    <col min="33" max="33" width="3.6640625" style="95" customWidth="1"/>
    <col min="34" max="36" width="7.88671875" style="95" customWidth="1"/>
    <col min="37" max="37" width="13.6640625" style="95" hidden="1" customWidth="1"/>
    <col min="38" max="38" width="4.33203125" style="95" customWidth="1"/>
    <col min="39" max="41" width="7.6640625" style="95" customWidth="1"/>
    <col min="42" max="42" width="15.6640625" style="95" hidden="1" customWidth="1"/>
    <col min="43" max="43" width="4.109375" style="95" customWidth="1"/>
    <col min="44" max="46" width="7.6640625" style="95" customWidth="1"/>
    <col min="47" max="47" width="20.33203125" style="95" hidden="1" customWidth="1"/>
    <col min="48" max="48" width="26.33203125" style="95" hidden="1" customWidth="1"/>
    <col min="49" max="49" width="26.109375" style="95" hidden="1" customWidth="1"/>
    <col min="50" max="50" width="12" style="95" hidden="1" customWidth="1"/>
    <col min="51" max="51" width="18.5546875" style="95" hidden="1" customWidth="1"/>
    <col min="52" max="52" width="12" style="95" hidden="1" customWidth="1"/>
    <col min="53" max="53" width="14.109375" style="95" hidden="1" customWidth="1"/>
    <col min="54" max="54" width="12.33203125" style="95" hidden="1" customWidth="1"/>
    <col min="55" max="55" width="14.88671875" style="95" hidden="1" customWidth="1"/>
    <col min="56" max="56" width="14.44140625" style="95" hidden="1" customWidth="1"/>
    <col min="57" max="57" width="11.44140625" style="95" hidden="1" customWidth="1"/>
    <col min="58" max="58" width="11.5546875" style="95" hidden="1" customWidth="1"/>
    <col min="59" max="64" width="9.44140625" style="95" hidden="1" customWidth="1"/>
    <col min="65" max="65" width="9" style="95" hidden="1" customWidth="1"/>
    <col min="66" max="69" width="7.44140625" style="95" hidden="1" customWidth="1"/>
    <col min="70" max="70" width="9.44140625" style="95" hidden="1" customWidth="1"/>
    <col min="71" max="74" width="11.44140625" style="95" hidden="1" customWidth="1"/>
    <col min="75" max="75" width="15.6640625" style="95" hidden="1" customWidth="1"/>
    <col min="76" max="76" width="8.109375" style="95" hidden="1" customWidth="1"/>
    <col min="77" max="77" width="14" style="95" hidden="1" customWidth="1"/>
    <col min="78" max="78" width="8.109375" style="95" hidden="1" customWidth="1"/>
    <col min="79" max="79" width="9.88671875" style="95" hidden="1" customWidth="1"/>
    <col min="80" max="80" width="10" style="95" hidden="1" customWidth="1"/>
    <col min="81" max="81" width="9.5546875" style="95" hidden="1" customWidth="1"/>
    <col min="82" max="82" width="23.44140625" style="95" hidden="1" customWidth="1"/>
    <col min="83" max="83" width="34.109375" style="95" hidden="1" customWidth="1"/>
    <col min="84" max="84" width="11.44140625" style="95" hidden="1" customWidth="1"/>
    <col min="85" max="85" width="15.6640625" style="95" hidden="1" customWidth="1"/>
    <col min="86" max="86" width="17.88671875" style="95" hidden="1" customWidth="1"/>
    <col min="87" max="87" width="25.44140625" style="95" hidden="1" customWidth="1"/>
    <col min="88" max="88" width="11.44140625" style="95" hidden="1" customWidth="1"/>
    <col min="89" max="89" width="24.5546875" style="95" hidden="1" customWidth="1"/>
    <col min="90" max="90" width="11.44140625" style="95" hidden="1" customWidth="1"/>
    <col min="91" max="91" width="14.33203125" style="95" hidden="1" customWidth="1"/>
    <col min="92" max="92" width="17.88671875" style="95" hidden="1" customWidth="1"/>
    <col min="93" max="94" width="11.44140625" style="95" hidden="1" customWidth="1"/>
    <col min="95" max="95" width="12.5546875" style="95" hidden="1" customWidth="1"/>
    <col min="96" max="96" width="11.44140625" style="95" hidden="1" customWidth="1"/>
    <col min="97" max="97" width="12.88671875" style="95" hidden="1" customWidth="1"/>
    <col min="98" max="98" width="15.6640625" style="95" hidden="1" customWidth="1"/>
    <col min="99" max="112" width="0" style="95" hidden="1" customWidth="1"/>
    <col min="113" max="113" width="14.44140625" style="95" hidden="1" customWidth="1"/>
    <col min="114" max="114" width="15.6640625" style="95" hidden="1" customWidth="1"/>
    <col min="115" max="116" width="0" style="95" hidden="1" customWidth="1"/>
    <col min="117" max="117" width="14.44140625" style="95" hidden="1" customWidth="1"/>
    <col min="118" max="123" width="0" style="95" hidden="1" customWidth="1"/>
    <col min="124" max="125" width="14.5546875" style="95" hidden="1" customWidth="1"/>
    <col min="126" max="126" width="13.33203125" style="95" hidden="1" customWidth="1"/>
    <col min="127" max="127" width="13.5546875" style="95" hidden="1" customWidth="1"/>
    <col min="128" max="128" width="0" style="95" hidden="1" customWidth="1"/>
    <col min="129" max="129" width="14.33203125" style="95" hidden="1" customWidth="1"/>
    <col min="130" max="130" width="14.109375" style="95" hidden="1" customWidth="1"/>
    <col min="131" max="137" width="10" style="95" customWidth="1"/>
    <col min="138" max="16384" width="11.44140625" style="98"/>
  </cols>
  <sheetData>
    <row r="1" spans="1:139" s="48" customFormat="1" ht="15" thickBot="1">
      <c r="A1" s="199" t="s">
        <v>36</v>
      </c>
      <c r="B1" s="200"/>
      <c r="C1" s="200"/>
      <c r="D1" s="201" t="s">
        <v>9</v>
      </c>
      <c r="E1" s="202"/>
      <c r="F1" s="202"/>
      <c r="G1" s="202"/>
      <c r="H1" s="202"/>
      <c r="I1" s="202"/>
      <c r="J1" s="203"/>
      <c r="K1" s="204" t="s">
        <v>10</v>
      </c>
      <c r="L1" s="205"/>
      <c r="M1" s="206"/>
      <c r="N1" s="210" t="s">
        <v>13</v>
      </c>
      <c r="O1" s="211"/>
      <c r="P1" s="212"/>
      <c r="Q1" s="89"/>
      <c r="R1" s="207" t="s">
        <v>11</v>
      </c>
      <c r="S1" s="208"/>
      <c r="T1" s="208"/>
      <c r="U1" s="209"/>
      <c r="V1" s="194" t="s">
        <v>17</v>
      </c>
      <c r="W1" s="195"/>
      <c r="X1" s="195"/>
      <c r="Y1" s="195"/>
      <c r="Z1" s="195"/>
      <c r="AA1" s="196"/>
      <c r="AB1" s="197" t="s">
        <v>23</v>
      </c>
      <c r="AC1" s="198"/>
      <c r="AD1" s="198"/>
      <c r="AE1" s="198"/>
      <c r="AF1" s="198"/>
      <c r="AG1" s="198"/>
      <c r="AH1" s="198"/>
      <c r="AI1" s="198"/>
      <c r="AJ1" s="198"/>
      <c r="AK1" s="198"/>
      <c r="AL1" s="198"/>
      <c r="AM1" s="198"/>
      <c r="AN1" s="198"/>
      <c r="AO1" s="198"/>
      <c r="AP1" s="198"/>
      <c r="AQ1" s="198"/>
      <c r="AR1" s="198"/>
      <c r="AS1" s="198"/>
      <c r="AT1" s="198"/>
      <c r="AU1" s="198"/>
      <c r="AV1" s="193" t="s">
        <v>22</v>
      </c>
      <c r="AW1" s="193"/>
      <c r="AX1" s="192" t="s">
        <v>32</v>
      </c>
      <c r="AY1" s="192"/>
      <c r="AZ1" s="192"/>
      <c r="BA1" s="192"/>
      <c r="BB1" s="185"/>
      <c r="BC1" s="186"/>
      <c r="BD1" s="186"/>
      <c r="BE1" s="186"/>
      <c r="BF1" s="186"/>
      <c r="BG1" s="186"/>
      <c r="BH1" s="186"/>
      <c r="BI1" s="186"/>
      <c r="BJ1" s="186"/>
      <c r="BK1" s="187"/>
      <c r="BL1" s="188" t="s">
        <v>37</v>
      </c>
      <c r="BM1" s="188"/>
      <c r="BN1" s="188"/>
      <c r="BO1" s="188"/>
      <c r="BP1" s="188"/>
      <c r="BQ1" s="188"/>
      <c r="BR1" s="188"/>
      <c r="BS1" s="189" t="s">
        <v>38</v>
      </c>
      <c r="BT1" s="190"/>
      <c r="BU1" s="190"/>
      <c r="BV1" s="191"/>
      <c r="BW1" s="2"/>
      <c r="BX1" s="2"/>
      <c r="BY1" s="2"/>
      <c r="BZ1" s="2"/>
      <c r="CA1" s="2"/>
      <c r="CB1" s="2"/>
      <c r="CC1" s="2"/>
      <c r="CD1" s="2"/>
      <c r="CE1" s="2"/>
      <c r="CF1" s="2"/>
      <c r="CG1" s="2"/>
      <c r="CH1" s="2"/>
      <c r="CI1" s="2"/>
      <c r="CJ1" s="2"/>
      <c r="CK1" s="2"/>
      <c r="CL1" s="2"/>
      <c r="CM1" s="2"/>
      <c r="CN1" s="2"/>
      <c r="CO1" s="2"/>
      <c r="CP1" s="2"/>
      <c r="CQ1" s="2"/>
      <c r="CR1" s="2"/>
      <c r="CS1" s="2"/>
      <c r="CT1" s="90"/>
      <c r="CU1" s="2"/>
      <c r="CV1" s="2"/>
      <c r="CW1" s="2"/>
      <c r="CX1" s="2"/>
      <c r="CY1" s="2"/>
      <c r="CZ1" s="2"/>
      <c r="DA1" s="2"/>
      <c r="DB1" s="2"/>
      <c r="DC1" s="2"/>
      <c r="DD1" s="2"/>
      <c r="DE1" s="2"/>
      <c r="DF1" s="2"/>
      <c r="DG1" s="2"/>
      <c r="DH1" s="2"/>
      <c r="DI1" s="91"/>
      <c r="DJ1" s="2"/>
      <c r="DK1" s="2"/>
      <c r="DL1" s="2"/>
      <c r="DM1" s="91"/>
      <c r="DN1" s="2"/>
      <c r="DO1" s="2"/>
      <c r="DP1" s="2"/>
      <c r="DQ1" s="2"/>
      <c r="DR1" s="2"/>
      <c r="DS1" s="2"/>
      <c r="DT1" s="91"/>
      <c r="DU1" s="92"/>
      <c r="DV1" s="2"/>
      <c r="DW1" s="2"/>
      <c r="DX1" s="2"/>
      <c r="DY1" s="92"/>
      <c r="DZ1" s="92"/>
      <c r="EA1" s="2"/>
      <c r="EB1" s="2"/>
      <c r="EC1" s="2"/>
      <c r="ED1" s="2"/>
      <c r="EE1" s="2"/>
      <c r="EF1" s="2"/>
      <c r="EG1" s="2"/>
    </row>
    <row r="2" spans="1:139" s="49" customFormat="1" ht="55.5" customHeight="1" thickBot="1">
      <c r="A2" s="4" t="s">
        <v>8</v>
      </c>
      <c r="B2" s="5" t="s">
        <v>0</v>
      </c>
      <c r="C2" s="23" t="s">
        <v>21</v>
      </c>
      <c r="D2" s="6" t="s">
        <v>39</v>
      </c>
      <c r="E2" s="6" t="s">
        <v>40</v>
      </c>
      <c r="F2" s="7" t="s">
        <v>41</v>
      </c>
      <c r="G2" s="6" t="s">
        <v>42</v>
      </c>
      <c r="H2" s="8" t="s">
        <v>43</v>
      </c>
      <c r="I2" s="6" t="s">
        <v>44</v>
      </c>
      <c r="J2" s="6" t="s">
        <v>45</v>
      </c>
      <c r="K2" s="9" t="s">
        <v>46</v>
      </c>
      <c r="L2" s="9" t="s">
        <v>47</v>
      </c>
      <c r="M2" s="9" t="s">
        <v>48</v>
      </c>
      <c r="N2" s="24" t="s">
        <v>49</v>
      </c>
      <c r="O2" s="24" t="s">
        <v>14</v>
      </c>
      <c r="P2" s="24" t="s">
        <v>15</v>
      </c>
      <c r="Q2" s="10" t="s">
        <v>50</v>
      </c>
      <c r="R2" s="1" t="s">
        <v>51</v>
      </c>
      <c r="S2" s="1" t="s">
        <v>52</v>
      </c>
      <c r="T2" s="11" t="s">
        <v>53</v>
      </c>
      <c r="U2" s="1" t="s">
        <v>54</v>
      </c>
      <c r="V2" s="12" t="s">
        <v>432</v>
      </c>
      <c r="W2" s="12" t="s">
        <v>431</v>
      </c>
      <c r="X2" s="13" t="s">
        <v>55</v>
      </c>
      <c r="Y2" s="12" t="s">
        <v>12</v>
      </c>
      <c r="Z2" s="14" t="s">
        <v>16</v>
      </c>
      <c r="AA2" s="93" t="s">
        <v>56</v>
      </c>
      <c r="AB2" s="15" t="s">
        <v>57</v>
      </c>
      <c r="AC2" s="16" t="s">
        <v>1</v>
      </c>
      <c r="AD2" s="16" t="s">
        <v>24</v>
      </c>
      <c r="AE2" s="16" t="s">
        <v>18</v>
      </c>
      <c r="AF2" s="17" t="s">
        <v>22</v>
      </c>
      <c r="AG2" s="15" t="s">
        <v>58</v>
      </c>
      <c r="AH2" s="16" t="s">
        <v>1</v>
      </c>
      <c r="AI2" s="16" t="s">
        <v>24</v>
      </c>
      <c r="AJ2" s="16" t="s">
        <v>18</v>
      </c>
      <c r="AK2" s="17" t="s">
        <v>22</v>
      </c>
      <c r="AL2" s="15" t="s">
        <v>59</v>
      </c>
      <c r="AM2" s="16" t="s">
        <v>1</v>
      </c>
      <c r="AN2" s="16" t="s">
        <v>24</v>
      </c>
      <c r="AO2" s="16" t="s">
        <v>18</v>
      </c>
      <c r="AP2" s="17" t="s">
        <v>22</v>
      </c>
      <c r="AQ2" s="18" t="s">
        <v>60</v>
      </c>
      <c r="AR2" s="16" t="s">
        <v>1</v>
      </c>
      <c r="AS2" s="16" t="s">
        <v>24</v>
      </c>
      <c r="AT2" s="16" t="s">
        <v>18</v>
      </c>
      <c r="AU2" s="20" t="s">
        <v>29</v>
      </c>
      <c r="AV2" s="21" t="s">
        <v>61</v>
      </c>
      <c r="AW2" s="21" t="s">
        <v>62</v>
      </c>
      <c r="AX2" s="25" t="s">
        <v>33</v>
      </c>
      <c r="AY2" s="25" t="s">
        <v>63</v>
      </c>
      <c r="AZ2" s="25" t="s">
        <v>34</v>
      </c>
      <c r="BA2" s="26" t="s">
        <v>35</v>
      </c>
      <c r="BB2" s="27" t="s">
        <v>64</v>
      </c>
      <c r="BC2" s="27" t="s">
        <v>65</v>
      </c>
      <c r="BD2" s="27" t="s">
        <v>66</v>
      </c>
      <c r="BE2" s="28" t="s">
        <v>67</v>
      </c>
      <c r="BF2" s="28" t="s">
        <v>68</v>
      </c>
      <c r="BG2" s="28" t="s">
        <v>69</v>
      </c>
      <c r="BH2" s="28" t="s">
        <v>70</v>
      </c>
      <c r="BI2" s="28" t="s">
        <v>71</v>
      </c>
      <c r="BJ2" s="28" t="s">
        <v>72</v>
      </c>
      <c r="BK2" s="28" t="s">
        <v>73</v>
      </c>
      <c r="BL2" s="29" t="s">
        <v>74</v>
      </c>
      <c r="BM2" s="29" t="s">
        <v>75</v>
      </c>
      <c r="BN2" s="30" t="s">
        <v>76</v>
      </c>
      <c r="BO2" s="30" t="s">
        <v>77</v>
      </c>
      <c r="BP2" s="30" t="s">
        <v>78</v>
      </c>
      <c r="BQ2" s="30" t="s">
        <v>79</v>
      </c>
      <c r="BR2" s="30" t="s">
        <v>80</v>
      </c>
      <c r="BS2" s="31" t="s">
        <v>81</v>
      </c>
      <c r="BT2" s="31" t="s">
        <v>82</v>
      </c>
      <c r="BU2" s="31" t="s">
        <v>83</v>
      </c>
      <c r="BV2" s="31" t="s">
        <v>84</v>
      </c>
      <c r="BW2" s="32" t="s">
        <v>85</v>
      </c>
      <c r="BX2" s="30" t="s">
        <v>86</v>
      </c>
      <c r="BY2" s="30" t="s">
        <v>87</v>
      </c>
      <c r="BZ2" s="33" t="s">
        <v>88</v>
      </c>
      <c r="CA2" s="33" t="s">
        <v>89</v>
      </c>
      <c r="CB2" s="33" t="s">
        <v>90</v>
      </c>
      <c r="CC2" s="33" t="s">
        <v>91</v>
      </c>
      <c r="CD2" s="33" t="s">
        <v>92</v>
      </c>
      <c r="CE2" s="29" t="s">
        <v>93</v>
      </c>
      <c r="CF2" s="34" t="s">
        <v>94</v>
      </c>
      <c r="CG2" s="33" t="s">
        <v>95</v>
      </c>
      <c r="CH2" s="33" t="s">
        <v>96</v>
      </c>
      <c r="CI2" s="33" t="s">
        <v>97</v>
      </c>
      <c r="CJ2" s="35" t="s">
        <v>98</v>
      </c>
      <c r="CK2" s="31" t="s">
        <v>99</v>
      </c>
      <c r="CL2" s="36" t="s">
        <v>100</v>
      </c>
      <c r="CM2" s="33" t="s">
        <v>101</v>
      </c>
      <c r="CN2" s="33" t="s">
        <v>102</v>
      </c>
      <c r="CO2" s="33" t="s">
        <v>103</v>
      </c>
      <c r="CP2" s="33" t="s">
        <v>104</v>
      </c>
      <c r="CQ2" s="33" t="s">
        <v>105</v>
      </c>
      <c r="CR2" s="37" t="s">
        <v>106</v>
      </c>
      <c r="CS2" s="37" t="s">
        <v>107</v>
      </c>
      <c r="CT2" s="34" t="s">
        <v>108</v>
      </c>
      <c r="CU2" s="38" t="s">
        <v>109</v>
      </c>
      <c r="CV2" s="38" t="s">
        <v>110</v>
      </c>
      <c r="CW2" s="38" t="s">
        <v>111</v>
      </c>
      <c r="CX2" s="38" t="s">
        <v>112</v>
      </c>
      <c r="CY2" s="29" t="s">
        <v>113</v>
      </c>
      <c r="CZ2" s="34" t="s">
        <v>114</v>
      </c>
      <c r="DA2" s="39" t="s">
        <v>115</v>
      </c>
      <c r="DB2" s="39" t="s">
        <v>116</v>
      </c>
      <c r="DC2" s="39" t="s">
        <v>117</v>
      </c>
      <c r="DD2" s="39" t="s">
        <v>118</v>
      </c>
      <c r="DE2" s="39" t="s">
        <v>119</v>
      </c>
      <c r="DF2" s="39" t="s">
        <v>120</v>
      </c>
      <c r="DG2" s="39" t="s">
        <v>121</v>
      </c>
      <c r="DH2" s="40" t="s">
        <v>122</v>
      </c>
      <c r="DI2" s="41" t="s">
        <v>123</v>
      </c>
      <c r="DJ2" s="42" t="s">
        <v>124</v>
      </c>
      <c r="DK2" s="29" t="s">
        <v>125</v>
      </c>
      <c r="DL2" s="29" t="s">
        <v>126</v>
      </c>
      <c r="DM2" s="43" t="s">
        <v>127</v>
      </c>
      <c r="DN2" s="29" t="s">
        <v>128</v>
      </c>
      <c r="DO2" s="40" t="s">
        <v>129</v>
      </c>
      <c r="DP2" s="37" t="s">
        <v>130</v>
      </c>
      <c r="DQ2" s="44" t="s">
        <v>131</v>
      </c>
      <c r="DR2" s="37" t="s">
        <v>132</v>
      </c>
      <c r="DS2" s="37" t="s">
        <v>133</v>
      </c>
      <c r="DT2" s="45" t="s">
        <v>134</v>
      </c>
      <c r="DU2" s="45" t="s">
        <v>135</v>
      </c>
      <c r="DV2" s="40" t="s">
        <v>136</v>
      </c>
      <c r="DW2" s="35" t="s">
        <v>137</v>
      </c>
      <c r="DX2" s="35" t="s">
        <v>138</v>
      </c>
      <c r="DY2" s="46" t="s">
        <v>139</v>
      </c>
      <c r="DZ2" s="46" t="s">
        <v>140</v>
      </c>
      <c r="EA2" s="28" t="s">
        <v>141</v>
      </c>
      <c r="EB2" s="28" t="s">
        <v>142</v>
      </c>
      <c r="EC2" s="28" t="s">
        <v>143</v>
      </c>
      <c r="ED2" s="28" t="s">
        <v>144</v>
      </c>
      <c r="EE2" s="28" t="s">
        <v>145</v>
      </c>
      <c r="EF2" s="28" t="s">
        <v>146</v>
      </c>
      <c r="EG2" s="47" t="s">
        <v>147</v>
      </c>
      <c r="EH2" s="47" t="s">
        <v>863</v>
      </c>
    </row>
    <row r="3" spans="1:139" s="50" customFormat="1" ht="15.6">
      <c r="A3" s="108">
        <v>160001</v>
      </c>
      <c r="B3" s="109" t="s">
        <v>3</v>
      </c>
      <c r="C3" s="110">
        <v>42373</v>
      </c>
      <c r="D3" s="109" t="s">
        <v>457</v>
      </c>
      <c r="E3" s="109" t="s">
        <v>458</v>
      </c>
      <c r="F3" s="111">
        <v>7972</v>
      </c>
      <c r="G3" s="109" t="s">
        <v>459</v>
      </c>
      <c r="H3" s="112" t="s">
        <v>460</v>
      </c>
      <c r="I3" s="113" t="s">
        <v>28</v>
      </c>
      <c r="J3" s="108" t="s">
        <v>28</v>
      </c>
      <c r="K3" s="109" t="s">
        <v>458</v>
      </c>
      <c r="L3" s="108">
        <v>7972</v>
      </c>
      <c r="M3" s="109" t="s">
        <v>459</v>
      </c>
      <c r="N3" s="110">
        <v>42009</v>
      </c>
      <c r="O3" s="110"/>
      <c r="P3" s="110"/>
      <c r="Q3" s="109" t="s">
        <v>461</v>
      </c>
      <c r="R3" s="114" t="s">
        <v>457</v>
      </c>
      <c r="S3" s="109" t="s">
        <v>458</v>
      </c>
      <c r="T3" s="111">
        <v>7972</v>
      </c>
      <c r="U3" s="115" t="s">
        <v>459</v>
      </c>
      <c r="V3" s="109" t="s">
        <v>6</v>
      </c>
      <c r="W3" s="115" t="s">
        <v>176</v>
      </c>
      <c r="X3" s="116">
        <v>42374</v>
      </c>
      <c r="Y3" s="108" t="s">
        <v>462</v>
      </c>
      <c r="Z3" s="117" t="s">
        <v>25</v>
      </c>
      <c r="AA3" s="115" t="s">
        <v>25</v>
      </c>
      <c r="AB3" s="118">
        <v>1</v>
      </c>
      <c r="AC3" s="119">
        <v>190.08264462809919</v>
      </c>
      <c r="AD3" s="119">
        <v>0</v>
      </c>
      <c r="AE3" s="119">
        <v>21</v>
      </c>
      <c r="AF3" s="120" t="s">
        <v>5</v>
      </c>
      <c r="AG3" s="118">
        <v>0</v>
      </c>
      <c r="AH3" s="121">
        <v>0</v>
      </c>
      <c r="AI3" s="119">
        <v>0</v>
      </c>
      <c r="AJ3" s="119">
        <v>0</v>
      </c>
      <c r="AK3" s="108" t="s">
        <v>5</v>
      </c>
      <c r="AL3" s="118">
        <v>0</v>
      </c>
      <c r="AM3" s="121">
        <v>0</v>
      </c>
      <c r="AN3" s="119">
        <v>0</v>
      </c>
      <c r="AO3" s="119">
        <v>0</v>
      </c>
      <c r="AP3" s="122" t="s">
        <v>5</v>
      </c>
      <c r="AQ3" s="123">
        <v>0</v>
      </c>
      <c r="AR3" s="121">
        <v>0</v>
      </c>
      <c r="AS3" s="119">
        <v>0</v>
      </c>
      <c r="AT3" s="119">
        <v>0</v>
      </c>
      <c r="AU3" s="122" t="s">
        <v>5</v>
      </c>
      <c r="AV3" s="122" t="s">
        <v>5</v>
      </c>
      <c r="AW3" s="124" t="s">
        <v>5</v>
      </c>
      <c r="AX3" s="125"/>
      <c r="AY3" s="125"/>
      <c r="AZ3" s="125"/>
      <c r="BA3" s="126"/>
      <c r="BB3" s="103"/>
      <c r="BC3" s="126"/>
      <c r="BD3" s="127"/>
      <c r="BE3" s="128"/>
      <c r="BF3" s="128"/>
      <c r="BG3" s="129"/>
      <c r="BK3" s="129"/>
      <c r="BL3" s="125" t="s">
        <v>5</v>
      </c>
      <c r="BM3" s="125"/>
      <c r="BN3" s="125" t="s">
        <v>5</v>
      </c>
      <c r="BO3" s="125" t="s">
        <v>5</v>
      </c>
      <c r="BP3" s="125" t="s">
        <v>5</v>
      </c>
      <c r="BQ3" s="125" t="s">
        <v>5</v>
      </c>
      <c r="BR3" s="125" t="s">
        <v>5</v>
      </c>
      <c r="BS3" s="130" t="s">
        <v>5</v>
      </c>
      <c r="BT3" s="130"/>
      <c r="BU3" s="130"/>
      <c r="BV3" s="130"/>
      <c r="BW3" s="131">
        <v>42373</v>
      </c>
      <c r="BX3" s="129" t="s">
        <v>26</v>
      </c>
      <c r="BY3" s="129" t="s">
        <v>5</v>
      </c>
      <c r="BZ3" s="129" t="s">
        <v>26</v>
      </c>
      <c r="CA3" s="129"/>
      <c r="CB3" s="129"/>
      <c r="CC3" s="129"/>
      <c r="CD3" s="129"/>
      <c r="CE3" s="129" t="s">
        <v>270</v>
      </c>
      <c r="CF3" s="129"/>
      <c r="CG3" s="129" t="s">
        <v>5</v>
      </c>
      <c r="CH3" s="129" t="s">
        <v>5</v>
      </c>
      <c r="CI3" s="129" t="s">
        <v>5</v>
      </c>
      <c r="CJ3" s="129" t="s">
        <v>19</v>
      </c>
      <c r="CK3" s="129" t="s">
        <v>463</v>
      </c>
      <c r="CL3" s="129" t="s">
        <v>175</v>
      </c>
      <c r="CM3" s="129" t="s">
        <v>172</v>
      </c>
      <c r="CN3" s="129" t="s">
        <v>464</v>
      </c>
      <c r="CO3" s="129" t="s">
        <v>5</v>
      </c>
      <c r="CP3" s="129"/>
      <c r="CQ3" s="129"/>
      <c r="CR3" s="129" t="s">
        <v>25</v>
      </c>
      <c r="CS3" s="131">
        <v>42376</v>
      </c>
      <c r="CT3" s="132" t="s">
        <v>5</v>
      </c>
      <c r="CU3" s="129" t="s">
        <v>25</v>
      </c>
      <c r="CV3" s="129" t="s">
        <v>5</v>
      </c>
      <c r="CW3" s="129" t="s">
        <v>5</v>
      </c>
      <c r="CX3" s="129" t="s">
        <v>5</v>
      </c>
      <c r="CY3" s="131" t="s">
        <v>5</v>
      </c>
      <c r="CZ3" s="129" t="s">
        <v>5</v>
      </c>
      <c r="DA3" s="129" t="s">
        <v>25</v>
      </c>
      <c r="DB3" s="129" t="s">
        <v>25</v>
      </c>
      <c r="DC3" s="129" t="s">
        <v>25</v>
      </c>
      <c r="DD3" s="129" t="s">
        <v>25</v>
      </c>
      <c r="DE3" s="129" t="s">
        <v>26</v>
      </c>
      <c r="DF3" s="129" t="s">
        <v>25</v>
      </c>
      <c r="DG3" s="129" t="s">
        <v>25</v>
      </c>
      <c r="DH3" s="129"/>
      <c r="DI3" s="131" t="s">
        <v>5</v>
      </c>
      <c r="DJ3" s="129" t="s">
        <v>5</v>
      </c>
      <c r="DK3" s="129" t="s">
        <v>25</v>
      </c>
      <c r="DL3" s="129"/>
      <c r="DM3" s="131">
        <v>42374</v>
      </c>
      <c r="DN3" s="129"/>
      <c r="DO3" s="129" t="s">
        <v>5</v>
      </c>
      <c r="DP3" s="129" t="s">
        <v>26</v>
      </c>
      <c r="DQ3" s="129"/>
      <c r="DR3" s="129" t="s">
        <v>25</v>
      </c>
      <c r="DS3" s="129" t="s">
        <v>25</v>
      </c>
      <c r="DT3" s="131">
        <v>42376</v>
      </c>
      <c r="DU3" s="131" t="s">
        <v>5</v>
      </c>
      <c r="DV3" s="129" t="s">
        <v>5</v>
      </c>
      <c r="DW3" s="129" t="s">
        <v>5</v>
      </c>
      <c r="DX3" s="129"/>
      <c r="DY3" s="131" t="s">
        <v>5</v>
      </c>
      <c r="DZ3" s="131" t="s">
        <v>5</v>
      </c>
      <c r="EA3" s="94">
        <f>+AB3*AC3</f>
        <v>190.08264462809919</v>
      </c>
      <c r="EB3" s="3">
        <f>AG3*AH3</f>
        <v>0</v>
      </c>
      <c r="EC3" s="3">
        <f>AL3*AM3</f>
        <v>0</v>
      </c>
      <c r="ED3" s="3">
        <f>AQ3*AR3</f>
        <v>0</v>
      </c>
      <c r="EE3" s="94">
        <f>EA3+EB3+EC3+ED3</f>
        <v>190.08264462809919</v>
      </c>
      <c r="EF3" s="3">
        <f>EE3*0.21</f>
        <v>39.917355371900825</v>
      </c>
      <c r="EG3" s="3">
        <f>EE3*1.21</f>
        <v>230</v>
      </c>
      <c r="EH3" s="94">
        <f>EE3+EF3</f>
        <v>230</v>
      </c>
      <c r="EI3" s="50" t="s">
        <v>5</v>
      </c>
    </row>
    <row r="4" spans="1:139" s="50" customFormat="1" ht="15.6">
      <c r="A4" s="108">
        <v>160002</v>
      </c>
      <c r="B4" s="109" t="s">
        <v>3</v>
      </c>
      <c r="C4" s="110">
        <v>42373</v>
      </c>
      <c r="D4" s="109" t="s">
        <v>465</v>
      </c>
      <c r="E4" s="109" t="s">
        <v>466</v>
      </c>
      <c r="F4" s="111">
        <v>7340</v>
      </c>
      <c r="G4" s="109" t="s">
        <v>467</v>
      </c>
      <c r="H4" s="112" t="s">
        <v>468</v>
      </c>
      <c r="I4" s="113" t="s">
        <v>28</v>
      </c>
      <c r="J4" s="108" t="s">
        <v>28</v>
      </c>
      <c r="K4" s="109" t="s">
        <v>469</v>
      </c>
      <c r="L4" s="108">
        <v>7340</v>
      </c>
      <c r="M4" s="109" t="s">
        <v>467</v>
      </c>
      <c r="N4" s="110">
        <v>42374</v>
      </c>
      <c r="O4" s="116"/>
      <c r="P4" s="116"/>
      <c r="Q4" s="109" t="s">
        <v>461</v>
      </c>
      <c r="R4" s="114" t="s">
        <v>465</v>
      </c>
      <c r="S4" s="109" t="s">
        <v>466</v>
      </c>
      <c r="T4" s="111">
        <v>7340</v>
      </c>
      <c r="U4" s="115" t="s">
        <v>467</v>
      </c>
      <c r="V4" s="109" t="s">
        <v>6</v>
      </c>
      <c r="W4" s="115" t="s">
        <v>176</v>
      </c>
      <c r="X4" s="116">
        <v>42374</v>
      </c>
      <c r="Y4" s="108" t="s">
        <v>19</v>
      </c>
      <c r="Z4" s="117" t="s">
        <v>27</v>
      </c>
      <c r="AA4" s="115" t="s">
        <v>25</v>
      </c>
      <c r="AB4" s="118">
        <v>1</v>
      </c>
      <c r="AC4" s="119">
        <v>190.08264462809919</v>
      </c>
      <c r="AD4" s="119">
        <v>0</v>
      </c>
      <c r="AE4" s="119">
        <v>21</v>
      </c>
      <c r="AF4" s="120" t="s">
        <v>5</v>
      </c>
      <c r="AG4" s="118">
        <v>0</v>
      </c>
      <c r="AH4" s="121">
        <v>0</v>
      </c>
      <c r="AI4" s="119">
        <v>0</v>
      </c>
      <c r="AJ4" s="119">
        <v>0</v>
      </c>
      <c r="AK4" s="108" t="s">
        <v>5</v>
      </c>
      <c r="AL4" s="118">
        <v>0</v>
      </c>
      <c r="AM4" s="121">
        <v>0</v>
      </c>
      <c r="AN4" s="119">
        <v>0</v>
      </c>
      <c r="AO4" s="119">
        <v>0</v>
      </c>
      <c r="AP4" s="122" t="s">
        <v>5</v>
      </c>
      <c r="AQ4" s="123">
        <v>0</v>
      </c>
      <c r="AR4" s="121">
        <v>0</v>
      </c>
      <c r="AS4" s="119">
        <v>0</v>
      </c>
      <c r="AT4" s="119">
        <v>0</v>
      </c>
      <c r="AU4" s="122" t="s">
        <v>5</v>
      </c>
      <c r="AV4" s="122" t="s">
        <v>5</v>
      </c>
      <c r="AW4" s="124" t="s">
        <v>5</v>
      </c>
      <c r="AX4" s="125"/>
      <c r="AY4" s="125"/>
      <c r="AZ4" s="125"/>
      <c r="BA4" s="126"/>
      <c r="BB4" s="103"/>
      <c r="BC4" s="126"/>
      <c r="BD4" s="127"/>
      <c r="BE4" s="128"/>
      <c r="BF4" s="128"/>
      <c r="BG4" s="129"/>
      <c r="BK4" s="129"/>
      <c r="BL4" s="125" t="s">
        <v>5</v>
      </c>
      <c r="BM4" s="125"/>
      <c r="BN4" s="125" t="s">
        <v>25</v>
      </c>
      <c r="BO4" s="125" t="s">
        <v>5</v>
      </c>
      <c r="BP4" s="125" t="s">
        <v>25</v>
      </c>
      <c r="BQ4" s="125" t="s">
        <v>5</v>
      </c>
      <c r="BR4" s="125" t="s">
        <v>5</v>
      </c>
      <c r="BS4" s="130" t="s">
        <v>5</v>
      </c>
      <c r="BT4" s="130"/>
      <c r="BU4" s="130"/>
      <c r="BV4" s="130"/>
      <c r="BW4" s="131">
        <v>42373</v>
      </c>
      <c r="BX4" s="129" t="s">
        <v>26</v>
      </c>
      <c r="BY4" s="129" t="s">
        <v>5</v>
      </c>
      <c r="BZ4" s="129" t="s">
        <v>26</v>
      </c>
      <c r="CA4" s="129"/>
      <c r="CB4" s="129"/>
      <c r="CC4" s="129"/>
      <c r="CD4" s="129"/>
      <c r="CE4" s="129" t="s">
        <v>270</v>
      </c>
      <c r="CF4" s="129"/>
      <c r="CG4" s="129" t="s">
        <v>5</v>
      </c>
      <c r="CH4" s="129" t="s">
        <v>5</v>
      </c>
      <c r="CI4" s="129" t="s">
        <v>5</v>
      </c>
      <c r="CJ4" s="129" t="s">
        <v>19</v>
      </c>
      <c r="CK4" s="129" t="s">
        <v>463</v>
      </c>
      <c r="CL4" s="129" t="s">
        <v>169</v>
      </c>
      <c r="CM4" s="129" t="s">
        <v>172</v>
      </c>
      <c r="CN4" s="129" t="s">
        <v>5</v>
      </c>
      <c r="CO4" s="129" t="s">
        <v>5</v>
      </c>
      <c r="CP4" s="129"/>
      <c r="CQ4" s="129"/>
      <c r="CR4" s="129" t="s">
        <v>25</v>
      </c>
      <c r="CS4" s="131">
        <v>42376</v>
      </c>
      <c r="CT4" s="132" t="s">
        <v>470</v>
      </c>
      <c r="CU4" s="129" t="s">
        <v>25</v>
      </c>
      <c r="CV4" s="129" t="s">
        <v>5</v>
      </c>
      <c r="CW4" s="129" t="s">
        <v>5</v>
      </c>
      <c r="CX4" s="129" t="s">
        <v>5</v>
      </c>
      <c r="CY4" s="131" t="s">
        <v>5</v>
      </c>
      <c r="CZ4" s="129" t="s">
        <v>5</v>
      </c>
      <c r="DA4" s="129" t="s">
        <v>25</v>
      </c>
      <c r="DB4" s="129" t="s">
        <v>25</v>
      </c>
      <c r="DC4" s="129" t="s">
        <v>25</v>
      </c>
      <c r="DD4" s="129" t="s">
        <v>25</v>
      </c>
      <c r="DE4" s="129" t="s">
        <v>26</v>
      </c>
      <c r="DF4" s="129" t="s">
        <v>25</v>
      </c>
      <c r="DG4" s="129" t="s">
        <v>25</v>
      </c>
      <c r="DH4" s="129"/>
      <c r="DI4" s="131" t="s">
        <v>5</v>
      </c>
      <c r="DJ4" s="129" t="s">
        <v>5</v>
      </c>
      <c r="DK4" s="129" t="s">
        <v>25</v>
      </c>
      <c r="DL4" s="129"/>
      <c r="DM4" s="131">
        <v>42374</v>
      </c>
      <c r="DN4" s="129"/>
      <c r="DO4" s="129" t="s">
        <v>5</v>
      </c>
      <c r="DP4" s="129" t="s">
        <v>25</v>
      </c>
      <c r="DQ4" s="129"/>
      <c r="DR4" s="129" t="s">
        <v>25</v>
      </c>
      <c r="DS4" s="129" t="s">
        <v>25</v>
      </c>
      <c r="DT4" s="131">
        <v>42376</v>
      </c>
      <c r="DU4" s="131"/>
      <c r="DV4" s="129" t="s">
        <v>5</v>
      </c>
      <c r="DW4" s="129" t="s">
        <v>5</v>
      </c>
      <c r="DX4" s="129"/>
      <c r="DY4" s="131" t="s">
        <v>5</v>
      </c>
      <c r="DZ4" s="131" t="s">
        <v>5</v>
      </c>
      <c r="EA4" s="94">
        <f t="shared" ref="EA4:EA5" si="0">+AB4*AC4</f>
        <v>190.08264462809919</v>
      </c>
      <c r="EB4" s="3">
        <f t="shared" ref="EB4:EB5" si="1">AG4*AH4</f>
        <v>0</v>
      </c>
      <c r="EC4" s="3">
        <f t="shared" ref="EC4:EC5" si="2">AL4*AM4</f>
        <v>0</v>
      </c>
      <c r="ED4" s="3">
        <f t="shared" ref="ED4:ED5" si="3">AQ4*AR4</f>
        <v>0</v>
      </c>
      <c r="EE4" s="94">
        <f t="shared" ref="EE4:EE5" si="4">EA4+EB4+EC4+ED4</f>
        <v>190.08264462809919</v>
      </c>
      <c r="EF4" s="3">
        <f t="shared" ref="EF4:EF5" si="5">EE4*0.21</f>
        <v>39.917355371900825</v>
      </c>
      <c r="EG4" s="3">
        <f t="shared" ref="EG4:EG5" si="6">EE4*1.21</f>
        <v>230</v>
      </c>
      <c r="EH4" s="94">
        <f t="shared" ref="EH4:EH5" si="7">EE4+EF4</f>
        <v>230</v>
      </c>
      <c r="EI4" s="50" t="s">
        <v>5</v>
      </c>
    </row>
    <row r="5" spans="1:139" s="50" customFormat="1" ht="15.6">
      <c r="A5" s="108">
        <v>160003</v>
      </c>
      <c r="B5" s="109" t="s">
        <v>3</v>
      </c>
      <c r="C5" s="110">
        <v>42373</v>
      </c>
      <c r="D5" s="109" t="s">
        <v>471</v>
      </c>
      <c r="E5" s="109" t="s">
        <v>472</v>
      </c>
      <c r="F5" s="111">
        <v>7350</v>
      </c>
      <c r="G5" s="109" t="s">
        <v>473</v>
      </c>
      <c r="H5" s="112" t="s">
        <v>474</v>
      </c>
      <c r="I5" s="113" t="s">
        <v>28</v>
      </c>
      <c r="J5" s="108" t="s">
        <v>28</v>
      </c>
      <c r="K5" s="109" t="s">
        <v>472</v>
      </c>
      <c r="L5" s="108">
        <v>7350</v>
      </c>
      <c r="M5" s="109" t="s">
        <v>473</v>
      </c>
      <c r="N5" s="110">
        <v>42374</v>
      </c>
      <c r="O5" s="116"/>
      <c r="P5" s="116"/>
      <c r="Q5" s="109" t="s">
        <v>155</v>
      </c>
      <c r="R5" s="114" t="s">
        <v>471</v>
      </c>
      <c r="S5" s="109" t="s">
        <v>472</v>
      </c>
      <c r="T5" s="111">
        <v>7350</v>
      </c>
      <c r="U5" s="115" t="s">
        <v>473</v>
      </c>
      <c r="V5" s="109" t="s">
        <v>6</v>
      </c>
      <c r="W5" s="115" t="s">
        <v>176</v>
      </c>
      <c r="X5" s="116">
        <v>42380</v>
      </c>
      <c r="Y5" s="108" t="s">
        <v>20</v>
      </c>
      <c r="Z5" s="117" t="s">
        <v>27</v>
      </c>
      <c r="AA5" s="115" t="s">
        <v>25</v>
      </c>
      <c r="AB5" s="118">
        <v>1</v>
      </c>
      <c r="AC5" s="119">
        <v>190.08264462809919</v>
      </c>
      <c r="AD5" s="119">
        <v>0</v>
      </c>
      <c r="AE5" s="119">
        <v>21</v>
      </c>
      <c r="AF5" s="120" t="s">
        <v>5</v>
      </c>
      <c r="AG5" s="118">
        <v>0</v>
      </c>
      <c r="AH5" s="121">
        <v>0</v>
      </c>
      <c r="AI5" s="119">
        <v>0</v>
      </c>
      <c r="AJ5" s="119">
        <v>0</v>
      </c>
      <c r="AK5" s="108" t="s">
        <v>5</v>
      </c>
      <c r="AL5" s="118">
        <v>0</v>
      </c>
      <c r="AM5" s="121">
        <v>0</v>
      </c>
      <c r="AN5" s="119">
        <v>0</v>
      </c>
      <c r="AO5" s="119">
        <v>0</v>
      </c>
      <c r="AP5" s="122" t="s">
        <v>5</v>
      </c>
      <c r="AQ5" s="123">
        <v>0</v>
      </c>
      <c r="AR5" s="121">
        <v>0</v>
      </c>
      <c r="AS5" s="119">
        <v>0</v>
      </c>
      <c r="AT5" s="119">
        <v>0</v>
      </c>
      <c r="AU5" s="122" t="s">
        <v>5</v>
      </c>
      <c r="AV5" s="122" t="s">
        <v>5</v>
      </c>
      <c r="AW5" s="124" t="s">
        <v>5</v>
      </c>
      <c r="AX5" s="125"/>
      <c r="AY5" s="125"/>
      <c r="AZ5" s="125"/>
      <c r="BA5" s="126"/>
      <c r="BB5" s="103"/>
      <c r="BC5" s="126"/>
      <c r="BD5" s="127"/>
      <c r="BE5" s="128"/>
      <c r="BF5" s="128"/>
      <c r="BG5" s="129"/>
      <c r="BK5" s="129"/>
      <c r="BL5" s="125" t="s">
        <v>5</v>
      </c>
      <c r="BM5" s="125"/>
      <c r="BN5" s="125" t="s">
        <v>25</v>
      </c>
      <c r="BO5" s="125" t="s">
        <v>5</v>
      </c>
      <c r="BP5" s="125" t="s">
        <v>25</v>
      </c>
      <c r="BQ5" s="125" t="s">
        <v>5</v>
      </c>
      <c r="BR5" s="125" t="s">
        <v>5</v>
      </c>
      <c r="BS5" s="130" t="s">
        <v>5</v>
      </c>
      <c r="BT5" s="130"/>
      <c r="BU5" s="130"/>
      <c r="BV5" s="130"/>
      <c r="BW5" s="131">
        <v>42373</v>
      </c>
      <c r="BX5" s="129" t="s">
        <v>26</v>
      </c>
      <c r="BY5" s="129" t="s">
        <v>5</v>
      </c>
      <c r="BZ5" s="129" t="s">
        <v>26</v>
      </c>
      <c r="CA5" s="129"/>
      <c r="CB5" s="129"/>
      <c r="CC5" s="129"/>
      <c r="CD5" s="129"/>
      <c r="CE5" s="129" t="s">
        <v>167</v>
      </c>
      <c r="CF5" s="129"/>
      <c r="CG5" s="129" t="s">
        <v>5</v>
      </c>
      <c r="CH5" s="129" t="s">
        <v>5</v>
      </c>
      <c r="CI5" s="129" t="s">
        <v>5</v>
      </c>
      <c r="CJ5" s="129" t="s">
        <v>19</v>
      </c>
      <c r="CK5" s="129" t="s">
        <v>463</v>
      </c>
      <c r="CL5" s="129" t="s">
        <v>475</v>
      </c>
      <c r="CM5" s="129" t="s">
        <v>172</v>
      </c>
      <c r="CN5" s="129" t="s">
        <v>5</v>
      </c>
      <c r="CO5" s="129" t="s">
        <v>5</v>
      </c>
      <c r="CP5" s="129"/>
      <c r="CQ5" s="129"/>
      <c r="CR5" s="129" t="s">
        <v>25</v>
      </c>
      <c r="CS5" s="131">
        <v>42381</v>
      </c>
      <c r="CT5" s="132" t="s">
        <v>5</v>
      </c>
      <c r="CU5" s="129" t="s">
        <v>25</v>
      </c>
      <c r="CV5" s="129" t="s">
        <v>5</v>
      </c>
      <c r="CW5" s="129" t="s">
        <v>5</v>
      </c>
      <c r="CX5" s="129" t="s">
        <v>5</v>
      </c>
      <c r="CY5" s="131" t="s">
        <v>5</v>
      </c>
      <c r="CZ5" s="129" t="s">
        <v>5</v>
      </c>
      <c r="DA5" s="129" t="s">
        <v>25</v>
      </c>
      <c r="DB5" s="129" t="s">
        <v>25</v>
      </c>
      <c r="DC5" s="129" t="s">
        <v>25</v>
      </c>
      <c r="DD5" s="129" t="s">
        <v>25</v>
      </c>
      <c r="DE5" s="129" t="s">
        <v>26</v>
      </c>
      <c r="DF5" s="129" t="s">
        <v>25</v>
      </c>
      <c r="DG5" s="129" t="s">
        <v>25</v>
      </c>
      <c r="DH5" s="129"/>
      <c r="DI5" s="131" t="s">
        <v>5</v>
      </c>
      <c r="DJ5" s="129" t="s">
        <v>5</v>
      </c>
      <c r="DK5" s="129" t="s">
        <v>25</v>
      </c>
      <c r="DL5" s="129"/>
      <c r="DM5" s="131">
        <v>42374</v>
      </c>
      <c r="DN5" s="129"/>
      <c r="DO5" s="129" t="s">
        <v>5</v>
      </c>
      <c r="DP5" s="129" t="s">
        <v>25</v>
      </c>
      <c r="DQ5" s="129"/>
      <c r="DR5" s="129" t="s">
        <v>25</v>
      </c>
      <c r="DS5" s="129" t="s">
        <v>25</v>
      </c>
      <c r="DT5" s="131">
        <v>42381</v>
      </c>
      <c r="DU5" s="131">
        <v>42376</v>
      </c>
      <c r="DV5" s="129" t="s">
        <v>5</v>
      </c>
      <c r="DW5" s="129" t="s">
        <v>5</v>
      </c>
      <c r="DX5" s="129"/>
      <c r="DY5" s="131" t="s">
        <v>5</v>
      </c>
      <c r="DZ5" s="131" t="s">
        <v>5</v>
      </c>
      <c r="EA5" s="94">
        <f t="shared" si="0"/>
        <v>190.08264462809919</v>
      </c>
      <c r="EB5" s="3">
        <f t="shared" si="1"/>
        <v>0</v>
      </c>
      <c r="EC5" s="3">
        <f t="shared" si="2"/>
        <v>0</v>
      </c>
      <c r="ED5" s="3">
        <f t="shared" si="3"/>
        <v>0</v>
      </c>
      <c r="EE5" s="94">
        <f t="shared" si="4"/>
        <v>190.08264462809919</v>
      </c>
      <c r="EF5" s="3">
        <f t="shared" si="5"/>
        <v>39.917355371900825</v>
      </c>
      <c r="EG5" s="3">
        <f t="shared" si="6"/>
        <v>230</v>
      </c>
      <c r="EH5" s="94">
        <f t="shared" si="7"/>
        <v>230</v>
      </c>
      <c r="EI5" s="50" t="s">
        <v>5</v>
      </c>
    </row>
    <row r="6" spans="1:139" s="50" customFormat="1" ht="15.6">
      <c r="A6" s="108">
        <v>160076</v>
      </c>
      <c r="B6" s="109" t="s">
        <v>3</v>
      </c>
      <c r="C6" s="110">
        <v>42391</v>
      </c>
      <c r="D6" s="109" t="s">
        <v>531</v>
      </c>
      <c r="E6" s="109" t="s">
        <v>532</v>
      </c>
      <c r="F6" s="111">
        <v>7332</v>
      </c>
      <c r="G6" s="109" t="s">
        <v>161</v>
      </c>
      <c r="H6" s="112" t="s">
        <v>28</v>
      </c>
      <c r="I6" s="113" t="s">
        <v>28</v>
      </c>
      <c r="J6" s="108" t="s">
        <v>28</v>
      </c>
      <c r="K6" s="109" t="s">
        <v>533</v>
      </c>
      <c r="L6" s="108">
        <v>7331</v>
      </c>
      <c r="M6" s="109" t="s">
        <v>164</v>
      </c>
      <c r="N6" s="110">
        <v>42394</v>
      </c>
      <c r="O6" s="116"/>
      <c r="P6" s="116"/>
      <c r="Q6" s="109" t="s">
        <v>155</v>
      </c>
      <c r="R6" s="114" t="s">
        <v>155</v>
      </c>
      <c r="S6" s="109" t="s">
        <v>156</v>
      </c>
      <c r="T6" s="111">
        <v>7322</v>
      </c>
      <c r="U6" s="115" t="s">
        <v>157</v>
      </c>
      <c r="V6" s="109" t="s">
        <v>7</v>
      </c>
      <c r="W6" s="115" t="s">
        <v>30</v>
      </c>
      <c r="X6" s="133"/>
      <c r="Y6" s="108" t="s">
        <v>5</v>
      </c>
      <c r="Z6" s="117" t="s">
        <v>27</v>
      </c>
      <c r="AA6" s="115" t="s">
        <v>25</v>
      </c>
      <c r="AB6" s="118">
        <v>1</v>
      </c>
      <c r="AC6" s="119">
        <v>190.08264462809919</v>
      </c>
      <c r="AD6" s="119">
        <v>0</v>
      </c>
      <c r="AE6" s="119">
        <v>21</v>
      </c>
      <c r="AF6" s="120" t="s">
        <v>5</v>
      </c>
      <c r="AG6" s="118">
        <v>0</v>
      </c>
      <c r="AH6" s="121">
        <v>0</v>
      </c>
      <c r="AI6" s="119">
        <v>0</v>
      </c>
      <c r="AJ6" s="119">
        <v>0</v>
      </c>
      <c r="AK6" s="108" t="s">
        <v>5</v>
      </c>
      <c r="AL6" s="118">
        <v>0</v>
      </c>
      <c r="AM6" s="121">
        <v>0</v>
      </c>
      <c r="AN6" s="119">
        <v>0</v>
      </c>
      <c r="AO6" s="119">
        <v>0</v>
      </c>
      <c r="AP6" s="122" t="s">
        <v>5</v>
      </c>
      <c r="AQ6" s="123">
        <v>0</v>
      </c>
      <c r="AR6" s="121">
        <v>0</v>
      </c>
      <c r="AS6" s="119">
        <v>0</v>
      </c>
      <c r="AT6" s="119">
        <v>0</v>
      </c>
      <c r="AU6" s="122" t="s">
        <v>5</v>
      </c>
      <c r="AV6" s="122" t="s">
        <v>5</v>
      </c>
      <c r="AW6" s="124" t="s">
        <v>5</v>
      </c>
      <c r="AX6" s="125"/>
      <c r="AY6" s="125"/>
      <c r="AZ6" s="125"/>
      <c r="BA6" s="126"/>
      <c r="BB6" s="103"/>
      <c r="BC6" s="126"/>
      <c r="BD6" s="127"/>
      <c r="BE6" s="128"/>
      <c r="BF6" s="128"/>
      <c r="BG6" s="129"/>
      <c r="BK6" s="129"/>
      <c r="BL6" s="125" t="s">
        <v>5</v>
      </c>
      <c r="BM6" s="125"/>
      <c r="BN6" s="125" t="s">
        <v>25</v>
      </c>
      <c r="BO6" s="125" t="s">
        <v>5</v>
      </c>
      <c r="BP6" s="125" t="s">
        <v>25</v>
      </c>
      <c r="BQ6" s="125" t="s">
        <v>5</v>
      </c>
      <c r="BR6" s="125" t="s">
        <v>5</v>
      </c>
      <c r="BS6" s="130" t="s">
        <v>534</v>
      </c>
      <c r="BT6" s="130"/>
      <c r="BU6" s="130"/>
      <c r="BV6" s="130"/>
      <c r="BW6" s="131">
        <v>42391</v>
      </c>
      <c r="BX6" s="129" t="s">
        <v>26</v>
      </c>
      <c r="BY6" s="129" t="s">
        <v>5</v>
      </c>
      <c r="BZ6" s="129" t="s">
        <v>26</v>
      </c>
      <c r="CA6" s="129"/>
      <c r="CB6" s="129"/>
      <c r="CC6" s="129"/>
      <c r="CD6" s="129"/>
      <c r="CE6" s="129" t="s">
        <v>167</v>
      </c>
      <c r="CF6" s="129"/>
      <c r="CG6" s="129" t="s">
        <v>535</v>
      </c>
      <c r="CH6" s="129" t="s">
        <v>5</v>
      </c>
      <c r="CI6" s="129" t="s">
        <v>5</v>
      </c>
      <c r="CJ6" s="129" t="s">
        <v>167</v>
      </c>
      <c r="CK6" s="129" t="s">
        <v>168</v>
      </c>
      <c r="CL6" s="129" t="s">
        <v>512</v>
      </c>
      <c r="CM6" s="129" t="s">
        <v>172</v>
      </c>
      <c r="CN6" s="129" t="s">
        <v>5</v>
      </c>
      <c r="CO6" s="129" t="s">
        <v>5</v>
      </c>
      <c r="CP6" s="129"/>
      <c r="CQ6" s="129"/>
      <c r="CR6" s="129" t="s">
        <v>5</v>
      </c>
      <c r="CS6" s="129" t="s">
        <v>5</v>
      </c>
      <c r="CT6" s="132" t="s">
        <v>5</v>
      </c>
      <c r="CU6" s="129" t="s">
        <v>5</v>
      </c>
      <c r="CV6" s="129" t="s">
        <v>5</v>
      </c>
      <c r="CW6" s="129" t="s">
        <v>5</v>
      </c>
      <c r="CX6" s="129" t="s">
        <v>5</v>
      </c>
      <c r="CY6" s="131" t="s">
        <v>5</v>
      </c>
      <c r="CZ6" s="129" t="s">
        <v>5</v>
      </c>
      <c r="DA6" s="129" t="s">
        <v>25</v>
      </c>
      <c r="DB6" s="129" t="s">
        <v>25</v>
      </c>
      <c r="DC6" s="129" t="s">
        <v>25</v>
      </c>
      <c r="DD6" s="129" t="s">
        <v>25</v>
      </c>
      <c r="DE6" s="129" t="s">
        <v>26</v>
      </c>
      <c r="DF6" s="129" t="s">
        <v>25</v>
      </c>
      <c r="DG6" s="129" t="s">
        <v>26</v>
      </c>
      <c r="DH6" s="129"/>
      <c r="DI6" s="131" t="s">
        <v>5</v>
      </c>
      <c r="DJ6" s="129" t="s">
        <v>536</v>
      </c>
      <c r="DK6" s="129" t="s">
        <v>25</v>
      </c>
      <c r="DL6" s="129"/>
      <c r="DM6" s="131" t="s">
        <v>537</v>
      </c>
      <c r="DN6" s="129"/>
      <c r="DO6" s="129" t="s">
        <v>5</v>
      </c>
      <c r="DP6" s="129" t="s">
        <v>25</v>
      </c>
      <c r="DQ6" s="129"/>
      <c r="DR6" s="129" t="s">
        <v>25</v>
      </c>
      <c r="DS6" s="129" t="s">
        <v>25</v>
      </c>
      <c r="DT6" s="131" t="s">
        <v>537</v>
      </c>
      <c r="DU6" s="131" t="s">
        <v>537</v>
      </c>
      <c r="DV6" s="129" t="s">
        <v>5</v>
      </c>
      <c r="DW6" s="129" t="s">
        <v>5</v>
      </c>
      <c r="DX6" s="129"/>
      <c r="DY6" s="131" t="s">
        <v>5</v>
      </c>
      <c r="DZ6" s="131" t="s">
        <v>5</v>
      </c>
      <c r="EA6" s="94">
        <f t="shared" ref="EA6:EA18" si="8">+AB6*AC6</f>
        <v>190.08264462809919</v>
      </c>
      <c r="EB6" s="3">
        <f t="shared" ref="EB6:EB18" si="9">AG6*AH6</f>
        <v>0</v>
      </c>
      <c r="EC6" s="3">
        <f t="shared" ref="EC6:EC18" si="10">AL6*AM6</f>
        <v>0</v>
      </c>
      <c r="ED6" s="3">
        <f t="shared" ref="ED6:ED18" si="11">AQ6*AR6</f>
        <v>0</v>
      </c>
      <c r="EE6" s="94">
        <f t="shared" ref="EE6:EE18" si="12">EA6+EB6+EC6+ED6</f>
        <v>190.08264462809919</v>
      </c>
      <c r="EF6" s="3">
        <f t="shared" ref="EF6:EF18" si="13">EE6*0.21</f>
        <v>39.917355371900825</v>
      </c>
      <c r="EG6" s="3">
        <f t="shared" ref="EG6:EG18" si="14">EE6*1.21</f>
        <v>230</v>
      </c>
      <c r="EH6" s="94">
        <f t="shared" ref="EH6:EH18" si="15">EE6+EF6</f>
        <v>230</v>
      </c>
      <c r="EI6" s="50" t="s">
        <v>5</v>
      </c>
    </row>
    <row r="7" spans="1:139" s="50" customFormat="1" ht="15.6">
      <c r="A7" s="108">
        <v>160077</v>
      </c>
      <c r="B7" s="109" t="s">
        <v>2</v>
      </c>
      <c r="C7" s="110">
        <v>42391</v>
      </c>
      <c r="D7" s="109" t="s">
        <v>538</v>
      </c>
      <c r="E7" s="109" t="s">
        <v>539</v>
      </c>
      <c r="F7" s="111">
        <v>7170</v>
      </c>
      <c r="G7" s="109" t="s">
        <v>540</v>
      </c>
      <c r="H7" s="112" t="s">
        <v>541</v>
      </c>
      <c r="I7" s="113" t="s">
        <v>28</v>
      </c>
      <c r="J7" s="108" t="s">
        <v>542</v>
      </c>
      <c r="K7" s="109" t="s">
        <v>539</v>
      </c>
      <c r="L7" s="108">
        <v>7170</v>
      </c>
      <c r="M7" s="109" t="s">
        <v>540</v>
      </c>
      <c r="N7" s="110">
        <v>42394</v>
      </c>
      <c r="O7" s="116"/>
      <c r="P7" s="116"/>
      <c r="Q7" s="109" t="s">
        <v>158</v>
      </c>
      <c r="R7" s="114" t="s">
        <v>158</v>
      </c>
      <c r="S7" s="109" t="s">
        <v>159</v>
      </c>
      <c r="T7" s="111">
        <v>7180</v>
      </c>
      <c r="U7" s="115" t="s">
        <v>160</v>
      </c>
      <c r="V7" s="109" t="s">
        <v>7</v>
      </c>
      <c r="W7" s="115" t="s">
        <v>30</v>
      </c>
      <c r="X7" s="133"/>
      <c r="Y7" s="108" t="s">
        <v>5</v>
      </c>
      <c r="Z7" s="117" t="s">
        <v>27</v>
      </c>
      <c r="AA7" s="115" t="s">
        <v>25</v>
      </c>
      <c r="AB7" s="118">
        <v>1</v>
      </c>
      <c r="AC7" s="119">
        <v>190.08264462809919</v>
      </c>
      <c r="AD7" s="119">
        <v>0</v>
      </c>
      <c r="AE7" s="119">
        <v>21</v>
      </c>
      <c r="AF7" s="120" t="s">
        <v>5</v>
      </c>
      <c r="AG7" s="118">
        <v>1</v>
      </c>
      <c r="AH7" s="121">
        <v>107.43801652892563</v>
      </c>
      <c r="AI7" s="119">
        <v>0</v>
      </c>
      <c r="AJ7" s="119">
        <v>21</v>
      </c>
      <c r="AK7" s="108" t="s">
        <v>5</v>
      </c>
      <c r="AL7" s="118">
        <v>0</v>
      </c>
      <c r="AM7" s="121">
        <v>0</v>
      </c>
      <c r="AN7" s="119">
        <v>0</v>
      </c>
      <c r="AO7" s="119">
        <v>0</v>
      </c>
      <c r="AP7" s="122" t="s">
        <v>5</v>
      </c>
      <c r="AQ7" s="123">
        <v>0</v>
      </c>
      <c r="AR7" s="121">
        <v>0</v>
      </c>
      <c r="AS7" s="119">
        <v>0</v>
      </c>
      <c r="AT7" s="119">
        <v>0</v>
      </c>
      <c r="AU7" s="122" t="s">
        <v>5</v>
      </c>
      <c r="AV7" s="122" t="s">
        <v>5</v>
      </c>
      <c r="AW7" s="124" t="s">
        <v>5</v>
      </c>
      <c r="AX7" s="125"/>
      <c r="AY7" s="125"/>
      <c r="AZ7" s="125"/>
      <c r="BA7" s="126"/>
      <c r="BB7" s="103"/>
      <c r="BC7" s="126"/>
      <c r="BD7" s="127"/>
      <c r="BE7" s="128"/>
      <c r="BF7" s="128"/>
      <c r="BG7" s="129"/>
      <c r="BK7" s="129"/>
      <c r="BL7" s="125" t="s">
        <v>5</v>
      </c>
      <c r="BM7" s="125"/>
      <c r="BN7" s="125" t="s">
        <v>25</v>
      </c>
      <c r="BO7" s="125" t="s">
        <v>25</v>
      </c>
      <c r="BP7" s="125" t="s">
        <v>25</v>
      </c>
      <c r="BQ7" s="125" t="s">
        <v>5</v>
      </c>
      <c r="BR7" s="125" t="s">
        <v>5</v>
      </c>
      <c r="BS7" s="130" t="s">
        <v>5</v>
      </c>
      <c r="BT7" s="130"/>
      <c r="BU7" s="130"/>
      <c r="BV7" s="130"/>
      <c r="BW7" s="131">
        <v>42391</v>
      </c>
      <c r="BX7" s="129" t="s">
        <v>25</v>
      </c>
      <c r="BY7" s="131" t="s">
        <v>496</v>
      </c>
      <c r="BZ7" s="129" t="s">
        <v>25</v>
      </c>
      <c r="CA7" s="129"/>
      <c r="CB7" s="129"/>
      <c r="CC7" s="129"/>
      <c r="CD7" s="129"/>
      <c r="CE7" s="129" t="s">
        <v>484</v>
      </c>
      <c r="CF7" s="129"/>
      <c r="CG7" s="129" t="s">
        <v>5</v>
      </c>
      <c r="CH7" s="129" t="s">
        <v>5</v>
      </c>
      <c r="CI7" s="129" t="s">
        <v>5</v>
      </c>
      <c r="CJ7" s="129" t="s">
        <v>167</v>
      </c>
      <c r="CK7" s="129" t="s">
        <v>168</v>
      </c>
      <c r="CL7" s="129" t="s">
        <v>175</v>
      </c>
      <c r="CM7" s="129" t="s">
        <v>172</v>
      </c>
      <c r="CN7" s="129" t="s">
        <v>173</v>
      </c>
      <c r="CO7" s="129" t="s">
        <v>5</v>
      </c>
      <c r="CP7" s="129"/>
      <c r="CQ7" s="129"/>
      <c r="CR7" s="129" t="s">
        <v>5</v>
      </c>
      <c r="CS7" s="129" t="s">
        <v>5</v>
      </c>
      <c r="CT7" s="132" t="s">
        <v>5</v>
      </c>
      <c r="CU7" s="129" t="s">
        <v>5</v>
      </c>
      <c r="CV7" s="129" t="s">
        <v>5</v>
      </c>
      <c r="CW7" s="129" t="s">
        <v>5</v>
      </c>
      <c r="CX7" s="129" t="s">
        <v>5</v>
      </c>
      <c r="CY7" s="131" t="s">
        <v>5</v>
      </c>
      <c r="CZ7" s="129" t="s">
        <v>5</v>
      </c>
      <c r="DA7" s="129" t="s">
        <v>25</v>
      </c>
      <c r="DB7" s="129" t="s">
        <v>25</v>
      </c>
      <c r="DC7" s="129" t="s">
        <v>25</v>
      </c>
      <c r="DD7" s="129" t="s">
        <v>25</v>
      </c>
      <c r="DE7" s="129" t="s">
        <v>25</v>
      </c>
      <c r="DF7" s="129" t="s">
        <v>25</v>
      </c>
      <c r="DG7" s="129" t="s">
        <v>26</v>
      </c>
      <c r="DH7" s="129"/>
      <c r="DI7" s="131" t="s">
        <v>496</v>
      </c>
      <c r="DJ7" s="129" t="s">
        <v>5</v>
      </c>
      <c r="DK7" s="129" t="s">
        <v>25</v>
      </c>
      <c r="DL7" s="129"/>
      <c r="DM7" s="131" t="s">
        <v>5</v>
      </c>
      <c r="DN7" s="129"/>
      <c r="DO7" s="129" t="s">
        <v>5</v>
      </c>
      <c r="DP7" s="129" t="s">
        <v>25</v>
      </c>
      <c r="DQ7" s="129"/>
      <c r="DR7" s="129" t="s">
        <v>25</v>
      </c>
      <c r="DS7" s="129" t="s">
        <v>25</v>
      </c>
      <c r="DT7" s="131" t="s">
        <v>499</v>
      </c>
      <c r="DU7" s="131" t="s">
        <v>499</v>
      </c>
      <c r="DV7" s="129" t="s">
        <v>5</v>
      </c>
      <c r="DW7" s="129" t="s">
        <v>25</v>
      </c>
      <c r="DX7" s="129"/>
      <c r="DY7" s="131" t="s">
        <v>499</v>
      </c>
      <c r="DZ7" s="131" t="s">
        <v>499</v>
      </c>
      <c r="EA7" s="94">
        <f t="shared" si="8"/>
        <v>190.08264462809919</v>
      </c>
      <c r="EB7" s="3">
        <f t="shared" si="9"/>
        <v>107.43801652892563</v>
      </c>
      <c r="EC7" s="3">
        <f t="shared" si="10"/>
        <v>0</v>
      </c>
      <c r="ED7" s="3">
        <f t="shared" si="11"/>
        <v>0</v>
      </c>
      <c r="EE7" s="94">
        <f t="shared" si="12"/>
        <v>297.52066115702485</v>
      </c>
      <c r="EF7" s="3">
        <f t="shared" si="13"/>
        <v>62.479338842975217</v>
      </c>
      <c r="EG7" s="3">
        <f t="shared" si="14"/>
        <v>360.00000000000006</v>
      </c>
      <c r="EH7" s="94">
        <f t="shared" si="15"/>
        <v>360.00000000000006</v>
      </c>
      <c r="EI7" s="50" t="s">
        <v>5</v>
      </c>
    </row>
    <row r="8" spans="1:139" s="50" customFormat="1" ht="31.2">
      <c r="A8" s="108">
        <v>160078</v>
      </c>
      <c r="B8" s="109" t="s">
        <v>2</v>
      </c>
      <c r="C8" s="110">
        <v>42391</v>
      </c>
      <c r="D8" s="109" t="s">
        <v>543</v>
      </c>
      <c r="E8" s="109" t="s">
        <v>544</v>
      </c>
      <c r="F8" s="111">
        <v>7160</v>
      </c>
      <c r="G8" s="109" t="s">
        <v>505</v>
      </c>
      <c r="H8" s="112" t="s">
        <v>545</v>
      </c>
      <c r="I8" s="113" t="s">
        <v>28</v>
      </c>
      <c r="J8" s="108" t="s">
        <v>546</v>
      </c>
      <c r="K8" s="109" t="s">
        <v>544</v>
      </c>
      <c r="L8" s="108">
        <v>7160</v>
      </c>
      <c r="M8" s="109" t="s">
        <v>505</v>
      </c>
      <c r="N8" s="110">
        <v>42394</v>
      </c>
      <c r="O8" s="116"/>
      <c r="P8" s="116"/>
      <c r="Q8" s="109" t="s">
        <v>158</v>
      </c>
      <c r="R8" s="114" t="s">
        <v>543</v>
      </c>
      <c r="S8" s="109" t="s">
        <v>544</v>
      </c>
      <c r="T8" s="111">
        <v>7160</v>
      </c>
      <c r="U8" s="115" t="s">
        <v>505</v>
      </c>
      <c r="V8" s="109" t="s">
        <v>6</v>
      </c>
      <c r="W8" s="115" t="s">
        <v>176</v>
      </c>
      <c r="X8" s="116">
        <v>42394</v>
      </c>
      <c r="Y8" s="108" t="s">
        <v>19</v>
      </c>
      <c r="Z8" s="117" t="s">
        <v>27</v>
      </c>
      <c r="AA8" s="115" t="s">
        <v>25</v>
      </c>
      <c r="AB8" s="118">
        <v>1</v>
      </c>
      <c r="AC8" s="119">
        <v>190.08264462809919</v>
      </c>
      <c r="AD8" s="119">
        <v>0</v>
      </c>
      <c r="AE8" s="119">
        <v>21</v>
      </c>
      <c r="AF8" s="120" t="s">
        <v>5</v>
      </c>
      <c r="AG8" s="118">
        <v>0</v>
      </c>
      <c r="AH8" s="121">
        <v>0</v>
      </c>
      <c r="AI8" s="119">
        <v>0</v>
      </c>
      <c r="AJ8" s="119">
        <v>0</v>
      </c>
      <c r="AK8" s="108" t="s">
        <v>5</v>
      </c>
      <c r="AL8" s="118">
        <v>0</v>
      </c>
      <c r="AM8" s="121">
        <v>0</v>
      </c>
      <c r="AN8" s="119">
        <v>0</v>
      </c>
      <c r="AO8" s="119">
        <v>0</v>
      </c>
      <c r="AP8" s="122" t="s">
        <v>5</v>
      </c>
      <c r="AQ8" s="123">
        <v>0</v>
      </c>
      <c r="AR8" s="121">
        <v>0</v>
      </c>
      <c r="AS8" s="119">
        <v>0</v>
      </c>
      <c r="AT8" s="119">
        <v>0</v>
      </c>
      <c r="AU8" s="122" t="s">
        <v>5</v>
      </c>
      <c r="AV8" s="122" t="s">
        <v>5</v>
      </c>
      <c r="AW8" s="124" t="s">
        <v>5</v>
      </c>
      <c r="AX8" s="125"/>
      <c r="AY8" s="125"/>
      <c r="AZ8" s="125"/>
      <c r="BA8" s="126"/>
      <c r="BB8" s="103"/>
      <c r="BC8" s="126"/>
      <c r="BD8" s="127"/>
      <c r="BE8" s="128"/>
      <c r="BF8" s="128"/>
      <c r="BG8" s="129"/>
      <c r="BK8" s="129"/>
      <c r="BL8" s="125" t="s">
        <v>5</v>
      </c>
      <c r="BM8" s="125"/>
      <c r="BN8" s="125" t="s">
        <v>5</v>
      </c>
      <c r="BO8" s="125" t="s">
        <v>5</v>
      </c>
      <c r="BP8" s="125" t="s">
        <v>5</v>
      </c>
      <c r="BQ8" s="125" t="s">
        <v>5</v>
      </c>
      <c r="BR8" s="125" t="s">
        <v>5</v>
      </c>
      <c r="BS8" s="130" t="s">
        <v>5</v>
      </c>
      <c r="BT8" s="130"/>
      <c r="BU8" s="130"/>
      <c r="BV8" s="130"/>
      <c r="BW8" s="131">
        <v>42391</v>
      </c>
      <c r="BX8" s="129" t="s">
        <v>25</v>
      </c>
      <c r="BY8" s="129" t="s">
        <v>5</v>
      </c>
      <c r="BZ8" s="129" t="s">
        <v>26</v>
      </c>
      <c r="CA8" s="129"/>
      <c r="CB8" s="129"/>
      <c r="CC8" s="129"/>
      <c r="CD8" s="129"/>
      <c r="CE8" s="129" t="s">
        <v>484</v>
      </c>
      <c r="CF8" s="129"/>
      <c r="CG8" s="129" t="s">
        <v>5</v>
      </c>
      <c r="CH8" s="129" t="s">
        <v>5</v>
      </c>
      <c r="CI8" s="129" t="s">
        <v>5</v>
      </c>
      <c r="CJ8" s="129" t="s">
        <v>19</v>
      </c>
      <c r="CK8" s="129" t="s">
        <v>463</v>
      </c>
      <c r="CL8" s="129" t="s">
        <v>488</v>
      </c>
      <c r="CM8" s="129" t="s">
        <v>172</v>
      </c>
      <c r="CN8" s="129" t="s">
        <v>173</v>
      </c>
      <c r="CO8" s="129" t="s">
        <v>5</v>
      </c>
      <c r="CP8" s="129"/>
      <c r="CQ8" s="129"/>
      <c r="CR8" s="129" t="s">
        <v>25</v>
      </c>
      <c r="CS8" s="129" t="s">
        <v>499</v>
      </c>
      <c r="CT8" s="132" t="s">
        <v>509</v>
      </c>
      <c r="CU8" s="129" t="s">
        <v>25</v>
      </c>
      <c r="CV8" s="129" t="s">
        <v>5</v>
      </c>
      <c r="CW8" s="129" t="s">
        <v>5</v>
      </c>
      <c r="CX8" s="129" t="s">
        <v>5</v>
      </c>
      <c r="CY8" s="131" t="s">
        <v>5</v>
      </c>
      <c r="CZ8" s="129" t="s">
        <v>5</v>
      </c>
      <c r="DA8" s="129" t="s">
        <v>25</v>
      </c>
      <c r="DB8" s="129" t="s">
        <v>25</v>
      </c>
      <c r="DC8" s="129" t="s">
        <v>25</v>
      </c>
      <c r="DD8" s="129" t="s">
        <v>25</v>
      </c>
      <c r="DE8" s="129" t="s">
        <v>26</v>
      </c>
      <c r="DF8" s="129" t="s">
        <v>25</v>
      </c>
      <c r="DG8" s="129" t="s">
        <v>25</v>
      </c>
      <c r="DH8" s="129"/>
      <c r="DI8" s="131" t="s">
        <v>5</v>
      </c>
      <c r="DJ8" s="129" t="s">
        <v>5</v>
      </c>
      <c r="DK8" s="129" t="s">
        <v>25</v>
      </c>
      <c r="DL8" s="129"/>
      <c r="DM8" s="131" t="s">
        <v>513</v>
      </c>
      <c r="DN8" s="129"/>
      <c r="DO8" s="129" t="s">
        <v>5</v>
      </c>
      <c r="DP8" s="129" t="s">
        <v>25</v>
      </c>
      <c r="DQ8" s="129"/>
      <c r="DR8" s="129" t="s">
        <v>25</v>
      </c>
      <c r="DS8" s="129" t="s">
        <v>25</v>
      </c>
      <c r="DT8" s="131" t="s">
        <v>499</v>
      </c>
      <c r="DU8" s="131" t="s">
        <v>499</v>
      </c>
      <c r="DV8" s="129" t="s">
        <v>5</v>
      </c>
      <c r="DW8" s="129" t="s">
        <v>5</v>
      </c>
      <c r="DX8" s="129"/>
      <c r="DY8" s="131" t="s">
        <v>5</v>
      </c>
      <c r="DZ8" s="131" t="s">
        <v>5</v>
      </c>
      <c r="EA8" s="94">
        <f t="shared" si="8"/>
        <v>190.08264462809919</v>
      </c>
      <c r="EB8" s="3">
        <f t="shared" si="9"/>
        <v>0</v>
      </c>
      <c r="EC8" s="3">
        <f t="shared" si="10"/>
        <v>0</v>
      </c>
      <c r="ED8" s="3">
        <f t="shared" si="11"/>
        <v>0</v>
      </c>
      <c r="EE8" s="94">
        <f t="shared" si="12"/>
        <v>190.08264462809919</v>
      </c>
      <c r="EF8" s="3">
        <f t="shared" si="13"/>
        <v>39.917355371900825</v>
      </c>
      <c r="EG8" s="3">
        <f t="shared" si="14"/>
        <v>230</v>
      </c>
      <c r="EH8" s="94">
        <f t="shared" si="15"/>
        <v>230</v>
      </c>
      <c r="EI8" s="50" t="s">
        <v>5</v>
      </c>
    </row>
    <row r="9" spans="1:139" s="50" customFormat="1" ht="15.6">
      <c r="A9" s="108">
        <v>160079</v>
      </c>
      <c r="B9" s="109" t="s">
        <v>2</v>
      </c>
      <c r="C9" s="110">
        <v>42391</v>
      </c>
      <c r="D9" s="109" t="s">
        <v>547</v>
      </c>
      <c r="E9" s="109" t="s">
        <v>548</v>
      </c>
      <c r="F9" s="111">
        <v>7190</v>
      </c>
      <c r="G9" s="109" t="s">
        <v>153</v>
      </c>
      <c r="H9" s="112" t="s">
        <v>28</v>
      </c>
      <c r="I9" s="113" t="s">
        <v>28</v>
      </c>
      <c r="J9" s="108" t="s">
        <v>28</v>
      </c>
      <c r="K9" s="109" t="s">
        <v>548</v>
      </c>
      <c r="L9" s="108">
        <v>7190</v>
      </c>
      <c r="M9" s="109" t="s">
        <v>153</v>
      </c>
      <c r="N9" s="110">
        <v>42394</v>
      </c>
      <c r="O9" s="116"/>
      <c r="P9" s="116"/>
      <c r="Q9" s="109" t="s">
        <v>152</v>
      </c>
      <c r="R9" s="114" t="s">
        <v>547</v>
      </c>
      <c r="S9" s="109" t="s">
        <v>548</v>
      </c>
      <c r="T9" s="111">
        <v>7190</v>
      </c>
      <c r="U9" s="115" t="s">
        <v>153</v>
      </c>
      <c r="V9" s="109" t="s">
        <v>6</v>
      </c>
      <c r="W9" s="115" t="s">
        <v>176</v>
      </c>
      <c r="X9" s="116">
        <v>42394</v>
      </c>
      <c r="Y9" s="108" t="s">
        <v>19</v>
      </c>
      <c r="Z9" s="117" t="s">
        <v>27</v>
      </c>
      <c r="AA9" s="115" t="s">
        <v>25</v>
      </c>
      <c r="AB9" s="118">
        <v>1</v>
      </c>
      <c r="AC9" s="119">
        <v>190.08264462809919</v>
      </c>
      <c r="AD9" s="119">
        <v>0</v>
      </c>
      <c r="AE9" s="119">
        <v>21</v>
      </c>
      <c r="AF9" s="120" t="s">
        <v>5</v>
      </c>
      <c r="AG9" s="118">
        <v>0</v>
      </c>
      <c r="AH9" s="121">
        <v>0</v>
      </c>
      <c r="AI9" s="119">
        <v>0</v>
      </c>
      <c r="AJ9" s="119">
        <v>0</v>
      </c>
      <c r="AK9" s="108" t="s">
        <v>5</v>
      </c>
      <c r="AL9" s="118">
        <v>0</v>
      </c>
      <c r="AM9" s="121">
        <v>0</v>
      </c>
      <c r="AN9" s="119">
        <v>0</v>
      </c>
      <c r="AO9" s="119">
        <v>0</v>
      </c>
      <c r="AP9" s="122" t="s">
        <v>5</v>
      </c>
      <c r="AQ9" s="123">
        <v>0</v>
      </c>
      <c r="AR9" s="121">
        <v>0</v>
      </c>
      <c r="AS9" s="119">
        <v>0</v>
      </c>
      <c r="AT9" s="119">
        <v>0</v>
      </c>
      <c r="AU9" s="122" t="s">
        <v>5</v>
      </c>
      <c r="AV9" s="122" t="s">
        <v>5</v>
      </c>
      <c r="AW9" s="124" t="s">
        <v>5</v>
      </c>
      <c r="AX9" s="125"/>
      <c r="AY9" s="125"/>
      <c r="AZ9" s="125"/>
      <c r="BA9" s="126"/>
      <c r="BB9" s="103"/>
      <c r="BC9" s="126"/>
      <c r="BD9" s="127"/>
      <c r="BE9" s="128"/>
      <c r="BF9" s="128"/>
      <c r="BG9" s="129"/>
      <c r="BK9" s="129"/>
      <c r="BL9" s="125" t="s">
        <v>5</v>
      </c>
      <c r="BM9" s="125"/>
      <c r="BN9" s="125" t="s">
        <v>5</v>
      </c>
      <c r="BO9" s="125" t="s">
        <v>5</v>
      </c>
      <c r="BP9" s="125" t="s">
        <v>5</v>
      </c>
      <c r="BQ9" s="125" t="s">
        <v>5</v>
      </c>
      <c r="BR9" s="125" t="s">
        <v>5</v>
      </c>
      <c r="BS9" s="130" t="s">
        <v>5</v>
      </c>
      <c r="BT9" s="130"/>
      <c r="BU9" s="130"/>
      <c r="BV9" s="130"/>
      <c r="BW9" s="131">
        <v>42391</v>
      </c>
      <c r="BX9" s="129" t="s">
        <v>26</v>
      </c>
      <c r="BY9" s="129" t="s">
        <v>5</v>
      </c>
      <c r="BZ9" s="129" t="s">
        <v>26</v>
      </c>
      <c r="CA9" s="129"/>
      <c r="CB9" s="129"/>
      <c r="CC9" s="129"/>
      <c r="CD9" s="129"/>
      <c r="CE9" s="129" t="s">
        <v>167</v>
      </c>
      <c r="CF9" s="129"/>
      <c r="CG9" s="129" t="s">
        <v>549</v>
      </c>
      <c r="CH9" s="129" t="s">
        <v>5</v>
      </c>
      <c r="CI9" s="129" t="s">
        <v>5</v>
      </c>
      <c r="CJ9" s="129" t="s">
        <v>19</v>
      </c>
      <c r="CK9" s="129" t="s">
        <v>463</v>
      </c>
      <c r="CL9" s="129" t="s">
        <v>550</v>
      </c>
      <c r="CM9" s="129" t="s">
        <v>172</v>
      </c>
      <c r="CN9" s="129" t="s">
        <v>551</v>
      </c>
      <c r="CO9" s="129" t="s">
        <v>5</v>
      </c>
      <c r="CP9" s="129"/>
      <c r="CQ9" s="129"/>
      <c r="CR9" s="129" t="s">
        <v>25</v>
      </c>
      <c r="CS9" s="129" t="s">
        <v>499</v>
      </c>
      <c r="CT9" s="132" t="s">
        <v>552</v>
      </c>
      <c r="CU9" s="129" t="s">
        <v>25</v>
      </c>
      <c r="CV9" s="129" t="s">
        <v>5</v>
      </c>
      <c r="CW9" s="129" t="s">
        <v>5</v>
      </c>
      <c r="CX9" s="129" t="s">
        <v>5</v>
      </c>
      <c r="CY9" s="131" t="s">
        <v>5</v>
      </c>
      <c r="CZ9" s="129" t="s">
        <v>5</v>
      </c>
      <c r="DA9" s="129" t="s">
        <v>25</v>
      </c>
      <c r="DB9" s="129" t="s">
        <v>25</v>
      </c>
      <c r="DC9" s="129" t="s">
        <v>25</v>
      </c>
      <c r="DD9" s="129" t="s">
        <v>25</v>
      </c>
      <c r="DE9" s="129" t="s">
        <v>26</v>
      </c>
      <c r="DF9" s="129" t="s">
        <v>25</v>
      </c>
      <c r="DG9" s="129" t="s">
        <v>25</v>
      </c>
      <c r="DH9" s="129"/>
      <c r="DI9" s="131" t="s">
        <v>5</v>
      </c>
      <c r="DJ9" s="129" t="s">
        <v>553</v>
      </c>
      <c r="DK9" s="129" t="s">
        <v>25</v>
      </c>
      <c r="DL9" s="129"/>
      <c r="DM9" s="131" t="s">
        <v>513</v>
      </c>
      <c r="DN9" s="129"/>
      <c r="DO9" s="129" t="s">
        <v>554</v>
      </c>
      <c r="DP9" s="129" t="s">
        <v>25</v>
      </c>
      <c r="DQ9" s="129"/>
      <c r="DR9" s="129" t="s">
        <v>25</v>
      </c>
      <c r="DS9" s="129" t="s">
        <v>25</v>
      </c>
      <c r="DT9" s="131" t="s">
        <v>499</v>
      </c>
      <c r="DU9" s="131" t="s">
        <v>499</v>
      </c>
      <c r="DV9" s="129" t="s">
        <v>5</v>
      </c>
      <c r="DW9" s="129" t="s">
        <v>5</v>
      </c>
      <c r="DX9" s="129"/>
      <c r="DY9" s="131" t="s">
        <v>5</v>
      </c>
      <c r="DZ9" s="131" t="s">
        <v>5</v>
      </c>
      <c r="EA9" s="94">
        <f t="shared" si="8"/>
        <v>190.08264462809919</v>
      </c>
      <c r="EB9" s="3">
        <f t="shared" si="9"/>
        <v>0</v>
      </c>
      <c r="EC9" s="3">
        <f t="shared" si="10"/>
        <v>0</v>
      </c>
      <c r="ED9" s="3">
        <f t="shared" si="11"/>
        <v>0</v>
      </c>
      <c r="EE9" s="94">
        <f t="shared" si="12"/>
        <v>190.08264462809919</v>
      </c>
      <c r="EF9" s="3">
        <f t="shared" si="13"/>
        <v>39.917355371900825</v>
      </c>
      <c r="EG9" s="3">
        <f t="shared" si="14"/>
        <v>230</v>
      </c>
      <c r="EH9" s="94">
        <f t="shared" si="15"/>
        <v>230</v>
      </c>
      <c r="EI9" s="50" t="s">
        <v>5</v>
      </c>
    </row>
    <row r="10" spans="1:139" s="50" customFormat="1" ht="31.2">
      <c r="A10" s="108">
        <v>160103</v>
      </c>
      <c r="B10" s="109" t="s">
        <v>3</v>
      </c>
      <c r="C10" s="110">
        <v>42396</v>
      </c>
      <c r="D10" s="109" t="s">
        <v>565</v>
      </c>
      <c r="E10" s="109" t="s">
        <v>566</v>
      </c>
      <c r="F10" s="111">
        <v>7350</v>
      </c>
      <c r="G10" s="109" t="s">
        <v>567</v>
      </c>
      <c r="H10" s="112" t="s">
        <v>568</v>
      </c>
      <c r="I10" s="113" t="s">
        <v>28</v>
      </c>
      <c r="J10" s="108" t="s">
        <v>569</v>
      </c>
      <c r="K10" s="109" t="s">
        <v>570</v>
      </c>
      <c r="L10" s="108">
        <v>7350</v>
      </c>
      <c r="M10" s="109" t="s">
        <v>567</v>
      </c>
      <c r="N10" s="110">
        <v>42398</v>
      </c>
      <c r="O10" s="116"/>
      <c r="P10" s="116"/>
      <c r="Q10" s="109" t="s">
        <v>165</v>
      </c>
      <c r="R10" s="114" t="s">
        <v>565</v>
      </c>
      <c r="S10" s="109" t="s">
        <v>566</v>
      </c>
      <c r="T10" s="111">
        <v>7350</v>
      </c>
      <c r="U10" s="115" t="s">
        <v>567</v>
      </c>
      <c r="V10" s="109" t="s">
        <v>7</v>
      </c>
      <c r="W10" s="115" t="s">
        <v>30</v>
      </c>
      <c r="X10" s="133"/>
      <c r="Y10" s="108" t="s">
        <v>5</v>
      </c>
      <c r="Z10" s="117" t="s">
        <v>27</v>
      </c>
      <c r="AA10" s="115" t="s">
        <v>25</v>
      </c>
      <c r="AB10" s="118">
        <v>1</v>
      </c>
      <c r="AC10" s="119">
        <v>190.08264462809919</v>
      </c>
      <c r="AD10" s="119">
        <v>0</v>
      </c>
      <c r="AE10" s="119">
        <v>21</v>
      </c>
      <c r="AF10" s="120" t="s">
        <v>5</v>
      </c>
      <c r="AG10" s="118">
        <v>1</v>
      </c>
      <c r="AH10" s="121">
        <v>107.43801652892563</v>
      </c>
      <c r="AI10" s="119">
        <v>0</v>
      </c>
      <c r="AJ10" s="119">
        <v>21</v>
      </c>
      <c r="AK10" s="108" t="s">
        <v>5</v>
      </c>
      <c r="AL10" s="118">
        <v>0</v>
      </c>
      <c r="AM10" s="121">
        <v>0</v>
      </c>
      <c r="AN10" s="119">
        <v>0</v>
      </c>
      <c r="AO10" s="119">
        <v>0</v>
      </c>
      <c r="AP10" s="122" t="s">
        <v>5</v>
      </c>
      <c r="AQ10" s="123">
        <v>0</v>
      </c>
      <c r="AR10" s="121">
        <v>0</v>
      </c>
      <c r="AS10" s="119">
        <v>0</v>
      </c>
      <c r="AT10" s="119">
        <v>0</v>
      </c>
      <c r="AU10" s="122" t="s">
        <v>5</v>
      </c>
      <c r="AV10" s="122" t="s">
        <v>5</v>
      </c>
      <c r="AW10" s="124" t="s">
        <v>5</v>
      </c>
      <c r="AX10" s="125"/>
      <c r="AY10" s="125"/>
      <c r="AZ10" s="125"/>
      <c r="BA10" s="126"/>
      <c r="BB10" s="103"/>
      <c r="BC10" s="126"/>
      <c r="BD10" s="127"/>
      <c r="BE10" s="128"/>
      <c r="BF10" s="128"/>
      <c r="BG10" s="129"/>
      <c r="BK10" s="129"/>
      <c r="BL10" s="125" t="s">
        <v>5</v>
      </c>
      <c r="BM10" s="125"/>
      <c r="BN10" s="125" t="s">
        <v>5</v>
      </c>
      <c r="BO10" s="125" t="s">
        <v>5</v>
      </c>
      <c r="BP10" s="125" t="s">
        <v>5</v>
      </c>
      <c r="BQ10" s="125" t="s">
        <v>5</v>
      </c>
      <c r="BR10" s="125" t="s">
        <v>5</v>
      </c>
      <c r="BS10" s="130" t="s">
        <v>5</v>
      </c>
      <c r="BT10" s="130"/>
      <c r="BU10" s="130"/>
      <c r="BV10" s="130"/>
      <c r="BW10" s="131">
        <v>42396</v>
      </c>
      <c r="BX10" s="129" t="s">
        <v>26</v>
      </c>
      <c r="BY10" s="129" t="s">
        <v>5</v>
      </c>
      <c r="BZ10" s="129" t="s">
        <v>25</v>
      </c>
      <c r="CA10" s="129"/>
      <c r="CB10" s="129"/>
      <c r="CC10" s="129"/>
      <c r="CD10" s="129"/>
      <c r="CE10" s="129" t="s">
        <v>167</v>
      </c>
      <c r="CF10" s="129"/>
      <c r="CG10" s="129" t="s">
        <v>5</v>
      </c>
      <c r="CH10" s="129" t="s">
        <v>5</v>
      </c>
      <c r="CI10" s="129" t="s">
        <v>5</v>
      </c>
      <c r="CJ10" s="129" t="s">
        <v>167</v>
      </c>
      <c r="CK10" s="129" t="s">
        <v>168</v>
      </c>
      <c r="CL10" s="129" t="s">
        <v>175</v>
      </c>
      <c r="CM10" s="129" t="s">
        <v>172</v>
      </c>
      <c r="CN10" s="129" t="s">
        <v>494</v>
      </c>
      <c r="CO10" s="129" t="s">
        <v>5</v>
      </c>
      <c r="CP10" s="129"/>
      <c r="CQ10" s="129"/>
      <c r="CR10" s="129" t="s">
        <v>5</v>
      </c>
      <c r="CS10" s="129" t="s">
        <v>5</v>
      </c>
      <c r="CT10" s="132" t="s">
        <v>5</v>
      </c>
      <c r="CU10" s="129" t="s">
        <v>5</v>
      </c>
      <c r="CV10" s="129" t="s">
        <v>5</v>
      </c>
      <c r="CW10" s="129" t="s">
        <v>5</v>
      </c>
      <c r="CX10" s="129" t="s">
        <v>5</v>
      </c>
      <c r="CY10" s="131" t="s">
        <v>5</v>
      </c>
      <c r="CZ10" s="129" t="s">
        <v>5</v>
      </c>
      <c r="DA10" s="129" t="s">
        <v>25</v>
      </c>
      <c r="DB10" s="129" t="s">
        <v>25</v>
      </c>
      <c r="DC10" s="129" t="s">
        <v>25</v>
      </c>
      <c r="DD10" s="129" t="s">
        <v>25</v>
      </c>
      <c r="DE10" s="129" t="s">
        <v>25</v>
      </c>
      <c r="DF10" s="129" t="s">
        <v>25</v>
      </c>
      <c r="DG10" s="129" t="s">
        <v>26</v>
      </c>
      <c r="DH10" s="129"/>
      <c r="DI10" s="131" t="s">
        <v>493</v>
      </c>
      <c r="DJ10" s="129" t="s">
        <v>5</v>
      </c>
      <c r="DK10" s="129" t="s">
        <v>25</v>
      </c>
      <c r="DL10" s="129"/>
      <c r="DM10" s="131" t="s">
        <v>562</v>
      </c>
      <c r="DN10" s="129"/>
      <c r="DO10" s="129" t="s">
        <v>5</v>
      </c>
      <c r="DP10" s="129" t="s">
        <v>25</v>
      </c>
      <c r="DQ10" s="129"/>
      <c r="DR10" s="129" t="s">
        <v>25</v>
      </c>
      <c r="DS10" s="129" t="s">
        <v>25</v>
      </c>
      <c r="DT10" s="131" t="s">
        <v>5</v>
      </c>
      <c r="DU10" s="131" t="s">
        <v>562</v>
      </c>
      <c r="DV10" s="129" t="s">
        <v>5</v>
      </c>
      <c r="DW10" s="129" t="s">
        <v>25</v>
      </c>
      <c r="DX10" s="129"/>
      <c r="DY10" s="131" t="s">
        <v>5</v>
      </c>
      <c r="DZ10" s="131" t="s">
        <v>5</v>
      </c>
      <c r="EA10" s="94">
        <f t="shared" si="8"/>
        <v>190.08264462809919</v>
      </c>
      <c r="EB10" s="3">
        <f t="shared" si="9"/>
        <v>107.43801652892563</v>
      </c>
      <c r="EC10" s="3">
        <f t="shared" si="10"/>
        <v>0</v>
      </c>
      <c r="ED10" s="3">
        <f t="shared" si="11"/>
        <v>0</v>
      </c>
      <c r="EE10" s="94">
        <f t="shared" si="12"/>
        <v>297.52066115702485</v>
      </c>
      <c r="EF10" s="3">
        <f t="shared" si="13"/>
        <v>62.479338842975217</v>
      </c>
      <c r="EG10" s="3">
        <f t="shared" si="14"/>
        <v>360.00000000000006</v>
      </c>
      <c r="EH10" s="94">
        <f t="shared" si="15"/>
        <v>360.00000000000006</v>
      </c>
      <c r="EI10" s="50" t="s">
        <v>5</v>
      </c>
    </row>
    <row r="11" spans="1:139" s="50" customFormat="1" ht="15.6">
      <c r="A11" s="108">
        <v>160104</v>
      </c>
      <c r="B11" s="109" t="s">
        <v>3</v>
      </c>
      <c r="C11" s="110">
        <v>42396</v>
      </c>
      <c r="D11" s="109" t="s">
        <v>571</v>
      </c>
      <c r="E11" s="109" t="s">
        <v>572</v>
      </c>
      <c r="F11" s="111">
        <v>7301</v>
      </c>
      <c r="G11" s="109" t="s">
        <v>148</v>
      </c>
      <c r="H11" s="112" t="s">
        <v>573</v>
      </c>
      <c r="I11" s="113" t="s">
        <v>28</v>
      </c>
      <c r="J11" s="108" t="s">
        <v>574</v>
      </c>
      <c r="K11" s="109" t="s">
        <v>572</v>
      </c>
      <c r="L11" s="108">
        <v>7301</v>
      </c>
      <c r="M11" s="109" t="s">
        <v>148</v>
      </c>
      <c r="N11" s="110">
        <v>42398</v>
      </c>
      <c r="O11" s="116">
        <v>42433</v>
      </c>
      <c r="P11" s="116"/>
      <c r="Q11" s="109" t="s">
        <v>149</v>
      </c>
      <c r="R11" s="114" t="s">
        <v>571</v>
      </c>
      <c r="S11" s="109" t="s">
        <v>572</v>
      </c>
      <c r="T11" s="111">
        <v>7301</v>
      </c>
      <c r="U11" s="115" t="s">
        <v>148</v>
      </c>
      <c r="V11" s="109" t="s">
        <v>6</v>
      </c>
      <c r="W11" s="115" t="s">
        <v>501</v>
      </c>
      <c r="X11" s="133"/>
      <c r="Y11" s="108" t="s">
        <v>5</v>
      </c>
      <c r="Z11" s="117" t="s">
        <v>27</v>
      </c>
      <c r="AA11" s="115" t="s">
        <v>25</v>
      </c>
      <c r="AB11" s="118">
        <v>1</v>
      </c>
      <c r="AC11" s="119">
        <v>190.08264462809919</v>
      </c>
      <c r="AD11" s="119">
        <v>0</v>
      </c>
      <c r="AE11" s="119">
        <v>21</v>
      </c>
      <c r="AF11" s="120" t="s">
        <v>5</v>
      </c>
      <c r="AG11" s="118">
        <v>0</v>
      </c>
      <c r="AH11" s="121">
        <v>0</v>
      </c>
      <c r="AI11" s="119">
        <v>0</v>
      </c>
      <c r="AJ11" s="119">
        <v>0</v>
      </c>
      <c r="AK11" s="108" t="s">
        <v>5</v>
      </c>
      <c r="AL11" s="118">
        <v>0</v>
      </c>
      <c r="AM11" s="121">
        <v>0</v>
      </c>
      <c r="AN11" s="119">
        <v>0</v>
      </c>
      <c r="AO11" s="119">
        <v>0</v>
      </c>
      <c r="AP11" s="122" t="s">
        <v>5</v>
      </c>
      <c r="AQ11" s="123">
        <v>0</v>
      </c>
      <c r="AR11" s="121">
        <v>0</v>
      </c>
      <c r="AS11" s="119">
        <v>0</v>
      </c>
      <c r="AT11" s="119">
        <v>0</v>
      </c>
      <c r="AU11" s="122" t="s">
        <v>5</v>
      </c>
      <c r="AV11" s="122" t="s">
        <v>5</v>
      </c>
      <c r="AW11" s="124" t="s">
        <v>5</v>
      </c>
      <c r="AX11" s="125"/>
      <c r="AY11" s="125"/>
      <c r="AZ11" s="125"/>
      <c r="BA11" s="126"/>
      <c r="BB11" s="103"/>
      <c r="BC11" s="126"/>
      <c r="BD11" s="127"/>
      <c r="BE11" s="128"/>
      <c r="BF11" s="128"/>
      <c r="BG11" s="129"/>
      <c r="BK11" s="129"/>
      <c r="BL11" s="125" t="s">
        <v>5</v>
      </c>
      <c r="BM11" s="125"/>
      <c r="BN11" s="125" t="s">
        <v>5</v>
      </c>
      <c r="BO11" s="125" t="s">
        <v>5</v>
      </c>
      <c r="BP11" s="125" t="s">
        <v>5</v>
      </c>
      <c r="BQ11" s="125" t="s">
        <v>5</v>
      </c>
      <c r="BR11" s="125" t="s">
        <v>5</v>
      </c>
      <c r="BS11" s="130" t="s">
        <v>5</v>
      </c>
      <c r="BT11" s="130"/>
      <c r="BU11" s="130"/>
      <c r="BV11" s="130"/>
      <c r="BW11" s="131">
        <v>42396</v>
      </c>
      <c r="BX11" s="129" t="s">
        <v>26</v>
      </c>
      <c r="BY11" s="129" t="s">
        <v>5</v>
      </c>
      <c r="BZ11" s="129" t="s">
        <v>26</v>
      </c>
      <c r="CA11" s="129"/>
      <c r="CB11" s="129"/>
      <c r="CC11" s="129"/>
      <c r="CD11" s="129"/>
      <c r="CE11" s="129" t="s">
        <v>167</v>
      </c>
      <c r="CF11" s="129"/>
      <c r="CG11" s="129" t="s">
        <v>575</v>
      </c>
      <c r="CH11" s="129" t="s">
        <v>5</v>
      </c>
      <c r="CI11" s="129" t="s">
        <v>5</v>
      </c>
      <c r="CJ11" s="129" t="s">
        <v>167</v>
      </c>
      <c r="CK11" s="129" t="s">
        <v>168</v>
      </c>
      <c r="CL11" s="129" t="s">
        <v>169</v>
      </c>
      <c r="CM11" s="129" t="s">
        <v>172</v>
      </c>
      <c r="CN11" s="129" t="s">
        <v>5</v>
      </c>
      <c r="CO11" s="129" t="s">
        <v>5</v>
      </c>
      <c r="CP11" s="129"/>
      <c r="CQ11" s="129"/>
      <c r="CR11" s="129" t="s">
        <v>5</v>
      </c>
      <c r="CS11" s="129" t="s">
        <v>5</v>
      </c>
      <c r="CT11" s="132" t="s">
        <v>5</v>
      </c>
      <c r="CU11" s="129" t="s">
        <v>5</v>
      </c>
      <c r="CV11" s="129" t="s">
        <v>5</v>
      </c>
      <c r="CW11" s="129" t="s">
        <v>5</v>
      </c>
      <c r="CX11" s="129" t="s">
        <v>5</v>
      </c>
      <c r="CY11" s="131" t="s">
        <v>5</v>
      </c>
      <c r="CZ11" s="129" t="s">
        <v>5</v>
      </c>
      <c r="DA11" s="129" t="s">
        <v>25</v>
      </c>
      <c r="DB11" s="129" t="s">
        <v>25</v>
      </c>
      <c r="DC11" s="129" t="s">
        <v>26</v>
      </c>
      <c r="DD11" s="129" t="s">
        <v>25</v>
      </c>
      <c r="DE11" s="129" t="s">
        <v>26</v>
      </c>
      <c r="DF11" s="129" t="s">
        <v>25</v>
      </c>
      <c r="DG11" s="129" t="s">
        <v>26</v>
      </c>
      <c r="DH11" s="129"/>
      <c r="DI11" s="131" t="s">
        <v>5</v>
      </c>
      <c r="DJ11" s="129" t="s">
        <v>576</v>
      </c>
      <c r="DK11" s="129" t="s">
        <v>25</v>
      </c>
      <c r="DL11" s="129"/>
      <c r="DM11" s="131" t="s">
        <v>562</v>
      </c>
      <c r="DN11" s="129"/>
      <c r="DO11" s="129" t="s">
        <v>577</v>
      </c>
      <c r="DP11" s="129" t="s">
        <v>25</v>
      </c>
      <c r="DQ11" s="129"/>
      <c r="DR11" s="129" t="s">
        <v>25</v>
      </c>
      <c r="DS11" s="129" t="s">
        <v>25</v>
      </c>
      <c r="DT11" s="131" t="s">
        <v>5</v>
      </c>
      <c r="DU11" s="131" t="s">
        <v>562</v>
      </c>
      <c r="DV11" s="129" t="s">
        <v>578</v>
      </c>
      <c r="DW11" s="129" t="s">
        <v>5</v>
      </c>
      <c r="DX11" s="129"/>
      <c r="DY11" s="131" t="s">
        <v>5</v>
      </c>
      <c r="DZ11" s="131" t="s">
        <v>5</v>
      </c>
      <c r="EA11" s="94">
        <f t="shared" si="8"/>
        <v>190.08264462809919</v>
      </c>
      <c r="EB11" s="3">
        <f t="shared" si="9"/>
        <v>0</v>
      </c>
      <c r="EC11" s="3">
        <f t="shared" si="10"/>
        <v>0</v>
      </c>
      <c r="ED11" s="3">
        <f t="shared" si="11"/>
        <v>0</v>
      </c>
      <c r="EE11" s="94">
        <f t="shared" si="12"/>
        <v>190.08264462809919</v>
      </c>
      <c r="EF11" s="3">
        <f t="shared" si="13"/>
        <v>39.917355371900825</v>
      </c>
      <c r="EG11" s="3">
        <f t="shared" si="14"/>
        <v>230</v>
      </c>
      <c r="EH11" s="94">
        <f t="shared" si="15"/>
        <v>230</v>
      </c>
      <c r="EI11" s="50" t="s">
        <v>5</v>
      </c>
    </row>
    <row r="12" spans="1:139" s="50" customFormat="1" ht="15.6">
      <c r="A12" s="108">
        <v>160105</v>
      </c>
      <c r="B12" s="109" t="s">
        <v>3</v>
      </c>
      <c r="C12" s="110">
        <v>42396</v>
      </c>
      <c r="D12" s="109" t="s">
        <v>579</v>
      </c>
      <c r="E12" s="109" t="s">
        <v>580</v>
      </c>
      <c r="F12" s="111">
        <v>7301</v>
      </c>
      <c r="G12" s="109" t="s">
        <v>148</v>
      </c>
      <c r="H12" s="112" t="s">
        <v>581</v>
      </c>
      <c r="I12" s="113" t="s">
        <v>582</v>
      </c>
      <c r="J12" s="108" t="s">
        <v>28</v>
      </c>
      <c r="K12" s="109" t="s">
        <v>583</v>
      </c>
      <c r="L12" s="108">
        <v>7390</v>
      </c>
      <c r="M12" s="109" t="s">
        <v>166</v>
      </c>
      <c r="N12" s="110">
        <v>42398</v>
      </c>
      <c r="O12" s="116"/>
      <c r="P12" s="116"/>
      <c r="Q12" s="109" t="s">
        <v>495</v>
      </c>
      <c r="R12" s="114" t="s">
        <v>579</v>
      </c>
      <c r="S12" s="109" t="s">
        <v>580</v>
      </c>
      <c r="T12" s="111">
        <v>7301</v>
      </c>
      <c r="U12" s="115" t="s">
        <v>148</v>
      </c>
      <c r="V12" s="109" t="s">
        <v>4</v>
      </c>
      <c r="W12" s="115" t="s">
        <v>176</v>
      </c>
      <c r="X12" s="116">
        <v>42436</v>
      </c>
      <c r="Y12" s="108" t="s">
        <v>20</v>
      </c>
      <c r="Z12" s="117" t="s">
        <v>27</v>
      </c>
      <c r="AA12" s="115" t="s">
        <v>25</v>
      </c>
      <c r="AB12" s="118">
        <v>1</v>
      </c>
      <c r="AC12" s="119">
        <v>190.08264462809919</v>
      </c>
      <c r="AD12" s="119">
        <v>0</v>
      </c>
      <c r="AE12" s="119">
        <v>21</v>
      </c>
      <c r="AF12" s="120" t="s">
        <v>5</v>
      </c>
      <c r="AG12" s="118">
        <v>1</v>
      </c>
      <c r="AH12" s="121">
        <v>107.43801652892563</v>
      </c>
      <c r="AI12" s="119">
        <v>0</v>
      </c>
      <c r="AJ12" s="119">
        <v>21</v>
      </c>
      <c r="AK12" s="108" t="s">
        <v>5</v>
      </c>
      <c r="AL12" s="118">
        <v>0</v>
      </c>
      <c r="AM12" s="121">
        <v>0</v>
      </c>
      <c r="AN12" s="119">
        <v>0</v>
      </c>
      <c r="AO12" s="119">
        <v>0</v>
      </c>
      <c r="AP12" s="122" t="s">
        <v>5</v>
      </c>
      <c r="AQ12" s="123">
        <v>0</v>
      </c>
      <c r="AR12" s="121">
        <v>0</v>
      </c>
      <c r="AS12" s="119">
        <v>0</v>
      </c>
      <c r="AT12" s="119">
        <v>0</v>
      </c>
      <c r="AU12" s="122" t="s">
        <v>5</v>
      </c>
      <c r="AV12" s="122" t="s">
        <v>5</v>
      </c>
      <c r="AW12" s="124" t="s">
        <v>5</v>
      </c>
      <c r="AX12" s="125"/>
      <c r="AY12" s="125"/>
      <c r="AZ12" s="125"/>
      <c r="BA12" s="126"/>
      <c r="BB12" s="103"/>
      <c r="BC12" s="126"/>
      <c r="BD12" s="127"/>
      <c r="BE12" s="128"/>
      <c r="BF12" s="128"/>
      <c r="BG12" s="129"/>
      <c r="BK12" s="129"/>
      <c r="BL12" s="125" t="s">
        <v>5</v>
      </c>
      <c r="BM12" s="125"/>
      <c r="BN12" s="125" t="s">
        <v>5</v>
      </c>
      <c r="BO12" s="125" t="s">
        <v>5</v>
      </c>
      <c r="BP12" s="125" t="s">
        <v>5</v>
      </c>
      <c r="BQ12" s="125" t="s">
        <v>5</v>
      </c>
      <c r="BR12" s="125" t="s">
        <v>5</v>
      </c>
      <c r="BS12" s="130" t="s">
        <v>5</v>
      </c>
      <c r="BT12" s="130"/>
      <c r="BU12" s="130"/>
      <c r="BV12" s="130"/>
      <c r="BW12" s="131">
        <v>42396</v>
      </c>
      <c r="BX12" s="129" t="s">
        <v>25</v>
      </c>
      <c r="BY12" s="129" t="s">
        <v>5</v>
      </c>
      <c r="BZ12" s="129" t="s">
        <v>25</v>
      </c>
      <c r="CA12" s="129"/>
      <c r="CB12" s="129"/>
      <c r="CC12" s="129"/>
      <c r="CD12" s="129"/>
      <c r="CE12" s="129" t="s">
        <v>482</v>
      </c>
      <c r="CF12" s="129"/>
      <c r="CG12" s="129" t="s">
        <v>5</v>
      </c>
      <c r="CH12" s="129" t="s">
        <v>5</v>
      </c>
      <c r="CI12" s="129" t="s">
        <v>5</v>
      </c>
      <c r="CJ12" s="129" t="s">
        <v>20</v>
      </c>
      <c r="CK12" s="129" t="s">
        <v>584</v>
      </c>
      <c r="CL12" s="129" t="s">
        <v>488</v>
      </c>
      <c r="CM12" s="129" t="s">
        <v>172</v>
      </c>
      <c r="CN12" s="129" t="s">
        <v>5</v>
      </c>
      <c r="CO12" s="129" t="s">
        <v>5</v>
      </c>
      <c r="CP12" s="129"/>
      <c r="CQ12" s="129"/>
      <c r="CR12" s="129" t="s">
        <v>25</v>
      </c>
      <c r="CS12" s="129" t="s">
        <v>524</v>
      </c>
      <c r="CT12" s="132" t="s">
        <v>5</v>
      </c>
      <c r="CU12" s="129" t="s">
        <v>25</v>
      </c>
      <c r="CV12" s="129" t="s">
        <v>5</v>
      </c>
      <c r="CW12" s="129" t="s">
        <v>5</v>
      </c>
      <c r="CX12" s="129" t="s">
        <v>5</v>
      </c>
      <c r="CY12" s="131" t="s">
        <v>5</v>
      </c>
      <c r="CZ12" s="129" t="s">
        <v>5</v>
      </c>
      <c r="DA12" s="129" t="s">
        <v>25</v>
      </c>
      <c r="DB12" s="129" t="s">
        <v>25</v>
      </c>
      <c r="DC12" s="129" t="s">
        <v>25</v>
      </c>
      <c r="DD12" s="129" t="s">
        <v>25</v>
      </c>
      <c r="DE12" s="129" t="s">
        <v>25</v>
      </c>
      <c r="DF12" s="129" t="s">
        <v>25</v>
      </c>
      <c r="DG12" s="129" t="s">
        <v>26</v>
      </c>
      <c r="DH12" s="129"/>
      <c r="DI12" s="131" t="s">
        <v>530</v>
      </c>
      <c r="DJ12" s="129" t="s">
        <v>5</v>
      </c>
      <c r="DK12" s="129" t="s">
        <v>25</v>
      </c>
      <c r="DL12" s="129"/>
      <c r="DM12" s="131" t="s">
        <v>504</v>
      </c>
      <c r="DN12" s="129"/>
      <c r="DO12" s="129" t="s">
        <v>5</v>
      </c>
      <c r="DP12" s="129" t="s">
        <v>25</v>
      </c>
      <c r="DQ12" s="129"/>
      <c r="DR12" s="129" t="s">
        <v>25</v>
      </c>
      <c r="DS12" s="129" t="s">
        <v>25</v>
      </c>
      <c r="DT12" s="131" t="s">
        <v>504</v>
      </c>
      <c r="DU12" s="131" t="s">
        <v>562</v>
      </c>
      <c r="DV12" s="129" t="s">
        <v>5</v>
      </c>
      <c r="DW12" s="129" t="s">
        <v>25</v>
      </c>
      <c r="DX12" s="129"/>
      <c r="DY12" s="131" t="s">
        <v>504</v>
      </c>
      <c r="DZ12" s="131" t="s">
        <v>504</v>
      </c>
      <c r="EA12" s="94">
        <f t="shared" si="8"/>
        <v>190.08264462809919</v>
      </c>
      <c r="EB12" s="3">
        <f t="shared" si="9"/>
        <v>107.43801652892563</v>
      </c>
      <c r="EC12" s="3">
        <f t="shared" si="10"/>
        <v>0</v>
      </c>
      <c r="ED12" s="3">
        <f t="shared" si="11"/>
        <v>0</v>
      </c>
      <c r="EE12" s="94">
        <f t="shared" si="12"/>
        <v>297.52066115702485</v>
      </c>
      <c r="EF12" s="3">
        <f t="shared" si="13"/>
        <v>62.479338842975217</v>
      </c>
      <c r="EG12" s="3">
        <f t="shared" si="14"/>
        <v>360.00000000000006</v>
      </c>
      <c r="EH12" s="94">
        <f t="shared" si="15"/>
        <v>360.00000000000006</v>
      </c>
      <c r="EI12" s="50" t="s">
        <v>5</v>
      </c>
    </row>
    <row r="13" spans="1:139" s="50" customFormat="1" ht="31.2">
      <c r="A13" s="108">
        <v>160106</v>
      </c>
      <c r="B13" s="109" t="s">
        <v>2</v>
      </c>
      <c r="C13" s="110">
        <v>42398</v>
      </c>
      <c r="D13" s="109" t="s">
        <v>585</v>
      </c>
      <c r="E13" s="109" t="s">
        <v>586</v>
      </c>
      <c r="F13" s="111">
        <v>7090</v>
      </c>
      <c r="G13" s="109" t="s">
        <v>163</v>
      </c>
      <c r="H13" s="112" t="s">
        <v>587</v>
      </c>
      <c r="I13" s="113" t="s">
        <v>28</v>
      </c>
      <c r="J13" s="108" t="s">
        <v>28</v>
      </c>
      <c r="K13" s="109" t="s">
        <v>588</v>
      </c>
      <c r="L13" s="108">
        <v>7090</v>
      </c>
      <c r="M13" s="109" t="s">
        <v>163</v>
      </c>
      <c r="N13" s="110">
        <v>42401</v>
      </c>
      <c r="O13" s="116"/>
      <c r="P13" s="116"/>
      <c r="Q13" s="109" t="s">
        <v>162</v>
      </c>
      <c r="R13" s="114" t="s">
        <v>162</v>
      </c>
      <c r="S13" s="109" t="s">
        <v>514</v>
      </c>
      <c r="T13" s="111">
        <v>7090</v>
      </c>
      <c r="U13" s="115" t="s">
        <v>163</v>
      </c>
      <c r="V13" s="109" t="s">
        <v>7</v>
      </c>
      <c r="W13" s="115" t="s">
        <v>176</v>
      </c>
      <c r="X13" s="116">
        <v>42405</v>
      </c>
      <c r="Y13" s="108" t="s">
        <v>20</v>
      </c>
      <c r="Z13" s="117" t="s">
        <v>27</v>
      </c>
      <c r="AA13" s="115" t="s">
        <v>25</v>
      </c>
      <c r="AB13" s="118">
        <v>1</v>
      </c>
      <c r="AC13" s="119">
        <v>190.08264462809919</v>
      </c>
      <c r="AD13" s="119">
        <v>0</v>
      </c>
      <c r="AE13" s="119">
        <v>21</v>
      </c>
      <c r="AF13" s="120" t="s">
        <v>5</v>
      </c>
      <c r="AG13" s="118">
        <v>0</v>
      </c>
      <c r="AH13" s="121">
        <v>0</v>
      </c>
      <c r="AI13" s="119">
        <v>0</v>
      </c>
      <c r="AJ13" s="119">
        <v>0</v>
      </c>
      <c r="AK13" s="108" t="s">
        <v>5</v>
      </c>
      <c r="AL13" s="118">
        <v>0</v>
      </c>
      <c r="AM13" s="121">
        <v>0</v>
      </c>
      <c r="AN13" s="119">
        <v>0</v>
      </c>
      <c r="AO13" s="119">
        <v>0</v>
      </c>
      <c r="AP13" s="122" t="s">
        <v>5</v>
      </c>
      <c r="AQ13" s="123">
        <v>0</v>
      </c>
      <c r="AR13" s="121">
        <v>0</v>
      </c>
      <c r="AS13" s="119">
        <v>0</v>
      </c>
      <c r="AT13" s="119">
        <v>0</v>
      </c>
      <c r="AU13" s="122" t="s">
        <v>5</v>
      </c>
      <c r="AV13" s="122" t="s">
        <v>5</v>
      </c>
      <c r="AW13" s="124" t="s">
        <v>5</v>
      </c>
      <c r="AX13" s="125"/>
      <c r="AY13" s="125"/>
      <c r="AZ13" s="125"/>
      <c r="BA13" s="126"/>
      <c r="BB13" s="103"/>
      <c r="BC13" s="126"/>
      <c r="BD13" s="127"/>
      <c r="BE13" s="128"/>
      <c r="BF13" s="128"/>
      <c r="BG13" s="129"/>
      <c r="BK13" s="129"/>
      <c r="BL13" s="125" t="s">
        <v>5</v>
      </c>
      <c r="BM13" s="125"/>
      <c r="BN13" s="125" t="s">
        <v>5</v>
      </c>
      <c r="BO13" s="125" t="s">
        <v>5</v>
      </c>
      <c r="BP13" s="125" t="s">
        <v>5</v>
      </c>
      <c r="BQ13" s="125" t="s">
        <v>5</v>
      </c>
      <c r="BR13" s="125" t="s">
        <v>5</v>
      </c>
      <c r="BS13" s="130" t="s">
        <v>5</v>
      </c>
      <c r="BT13" s="130"/>
      <c r="BU13" s="130"/>
      <c r="BV13" s="130"/>
      <c r="BW13" s="131">
        <v>42398</v>
      </c>
      <c r="BX13" s="129" t="s">
        <v>26</v>
      </c>
      <c r="BY13" s="129" t="s">
        <v>5</v>
      </c>
      <c r="BZ13" s="129" t="s">
        <v>26</v>
      </c>
      <c r="CA13" s="129"/>
      <c r="CB13" s="129"/>
      <c r="CC13" s="129"/>
      <c r="CD13" s="129"/>
      <c r="CE13" s="129" t="s">
        <v>167</v>
      </c>
      <c r="CF13" s="129"/>
      <c r="CG13" s="129" t="s">
        <v>589</v>
      </c>
      <c r="CH13" s="129" t="s">
        <v>5</v>
      </c>
      <c r="CI13" s="129" t="s">
        <v>5</v>
      </c>
      <c r="CJ13" s="129" t="s">
        <v>167</v>
      </c>
      <c r="CK13" s="129" t="s">
        <v>168</v>
      </c>
      <c r="CL13" s="129" t="s">
        <v>175</v>
      </c>
      <c r="CM13" s="129" t="s">
        <v>172</v>
      </c>
      <c r="CN13" s="129" t="s">
        <v>5</v>
      </c>
      <c r="CO13" s="129" t="s">
        <v>5</v>
      </c>
      <c r="CP13" s="129"/>
      <c r="CQ13" s="129"/>
      <c r="CR13" s="129" t="s">
        <v>5</v>
      </c>
      <c r="CS13" s="129" t="s">
        <v>5</v>
      </c>
      <c r="CT13" s="132" t="s">
        <v>5</v>
      </c>
      <c r="CU13" s="129" t="s">
        <v>5</v>
      </c>
      <c r="CV13" s="129" t="s">
        <v>5</v>
      </c>
      <c r="CW13" s="129" t="s">
        <v>5</v>
      </c>
      <c r="CX13" s="129" t="s">
        <v>5</v>
      </c>
      <c r="CY13" s="131" t="s">
        <v>5</v>
      </c>
      <c r="CZ13" s="129" t="s">
        <v>5</v>
      </c>
      <c r="DA13" s="129" t="s">
        <v>25</v>
      </c>
      <c r="DB13" s="129" t="s">
        <v>25</v>
      </c>
      <c r="DC13" s="129" t="s">
        <v>25</v>
      </c>
      <c r="DD13" s="129" t="s">
        <v>25</v>
      </c>
      <c r="DE13" s="129" t="s">
        <v>26</v>
      </c>
      <c r="DF13" s="129" t="s">
        <v>25</v>
      </c>
      <c r="DG13" s="129" t="s">
        <v>26</v>
      </c>
      <c r="DH13" s="129"/>
      <c r="DI13" s="131" t="s">
        <v>5</v>
      </c>
      <c r="DJ13" s="129" t="s">
        <v>590</v>
      </c>
      <c r="DK13" s="129" t="s">
        <v>25</v>
      </c>
      <c r="DL13" s="129"/>
      <c r="DM13" s="131" t="s">
        <v>511</v>
      </c>
      <c r="DN13" s="129"/>
      <c r="DO13" s="129" t="s">
        <v>5</v>
      </c>
      <c r="DP13" s="129" t="s">
        <v>25</v>
      </c>
      <c r="DQ13" s="129"/>
      <c r="DR13" s="129" t="s">
        <v>25</v>
      </c>
      <c r="DS13" s="129" t="s">
        <v>25</v>
      </c>
      <c r="DT13" s="131" t="s">
        <v>5</v>
      </c>
      <c r="DU13" s="131" t="s">
        <v>511</v>
      </c>
      <c r="DV13" s="129" t="s">
        <v>5</v>
      </c>
      <c r="DW13" s="129" t="s">
        <v>5</v>
      </c>
      <c r="DX13" s="129"/>
      <c r="DY13" s="131" t="s">
        <v>5</v>
      </c>
      <c r="DZ13" s="131" t="s">
        <v>5</v>
      </c>
      <c r="EA13" s="94">
        <f t="shared" si="8"/>
        <v>190.08264462809919</v>
      </c>
      <c r="EB13" s="3">
        <f t="shared" si="9"/>
        <v>0</v>
      </c>
      <c r="EC13" s="3">
        <f t="shared" si="10"/>
        <v>0</v>
      </c>
      <c r="ED13" s="3">
        <f t="shared" si="11"/>
        <v>0</v>
      </c>
      <c r="EE13" s="94">
        <f t="shared" si="12"/>
        <v>190.08264462809919</v>
      </c>
      <c r="EF13" s="3">
        <f t="shared" si="13"/>
        <v>39.917355371900825</v>
      </c>
      <c r="EG13" s="3">
        <f t="shared" si="14"/>
        <v>230</v>
      </c>
      <c r="EH13" s="94">
        <f t="shared" si="15"/>
        <v>230</v>
      </c>
      <c r="EI13" s="50" t="s">
        <v>5</v>
      </c>
    </row>
    <row r="14" spans="1:139" s="50" customFormat="1" ht="15.6">
      <c r="A14" s="108">
        <v>160107</v>
      </c>
      <c r="B14" s="109" t="s">
        <v>2</v>
      </c>
      <c r="C14" s="110">
        <v>42398</v>
      </c>
      <c r="D14" s="109" t="s">
        <v>591</v>
      </c>
      <c r="E14" s="109" t="s">
        <v>592</v>
      </c>
      <c r="F14" s="111">
        <v>7012</v>
      </c>
      <c r="G14" s="109" t="s">
        <v>481</v>
      </c>
      <c r="H14" s="112" t="s">
        <v>28</v>
      </c>
      <c r="I14" s="113" t="s">
        <v>28</v>
      </c>
      <c r="J14" s="108" t="s">
        <v>28</v>
      </c>
      <c r="K14" s="109" t="s">
        <v>592</v>
      </c>
      <c r="L14" s="108">
        <v>7012</v>
      </c>
      <c r="M14" s="109" t="s">
        <v>481</v>
      </c>
      <c r="N14" s="110">
        <v>42401</v>
      </c>
      <c r="O14" s="116"/>
      <c r="P14" s="116"/>
      <c r="Q14" s="109" t="s">
        <v>162</v>
      </c>
      <c r="R14" s="114" t="s">
        <v>162</v>
      </c>
      <c r="S14" s="109" t="s">
        <v>514</v>
      </c>
      <c r="T14" s="111">
        <v>7090</v>
      </c>
      <c r="U14" s="115" t="s">
        <v>163</v>
      </c>
      <c r="V14" s="109" t="s">
        <v>7</v>
      </c>
      <c r="W14" s="115" t="s">
        <v>176</v>
      </c>
      <c r="X14" s="116">
        <v>42431</v>
      </c>
      <c r="Y14" s="108" t="s">
        <v>20</v>
      </c>
      <c r="Z14" s="117" t="s">
        <v>27</v>
      </c>
      <c r="AA14" s="115" t="s">
        <v>25</v>
      </c>
      <c r="AB14" s="118">
        <v>1</v>
      </c>
      <c r="AC14" s="119">
        <v>190.08264462809919</v>
      </c>
      <c r="AD14" s="119">
        <v>0</v>
      </c>
      <c r="AE14" s="119">
        <v>21</v>
      </c>
      <c r="AF14" s="120" t="s">
        <v>5</v>
      </c>
      <c r="AG14" s="118">
        <v>1</v>
      </c>
      <c r="AH14" s="121">
        <v>107.43801652892563</v>
      </c>
      <c r="AI14" s="119">
        <v>0</v>
      </c>
      <c r="AJ14" s="119">
        <v>21</v>
      </c>
      <c r="AK14" s="108" t="s">
        <v>5</v>
      </c>
      <c r="AL14" s="118">
        <v>0</v>
      </c>
      <c r="AM14" s="121">
        <v>0</v>
      </c>
      <c r="AN14" s="119">
        <v>0</v>
      </c>
      <c r="AO14" s="119">
        <v>0</v>
      </c>
      <c r="AP14" s="122" t="s">
        <v>5</v>
      </c>
      <c r="AQ14" s="123">
        <v>0</v>
      </c>
      <c r="AR14" s="121">
        <v>0</v>
      </c>
      <c r="AS14" s="119">
        <v>0</v>
      </c>
      <c r="AT14" s="119">
        <v>0</v>
      </c>
      <c r="AU14" s="122" t="s">
        <v>5</v>
      </c>
      <c r="AV14" s="122" t="s">
        <v>5</v>
      </c>
      <c r="AW14" s="124" t="s">
        <v>5</v>
      </c>
      <c r="AX14" s="125"/>
      <c r="AY14" s="125"/>
      <c r="AZ14" s="125"/>
      <c r="BA14" s="126"/>
      <c r="BB14" s="103"/>
      <c r="BC14" s="126"/>
      <c r="BD14" s="127"/>
      <c r="BE14" s="128"/>
      <c r="BF14" s="128"/>
      <c r="BG14" s="129"/>
      <c r="BK14" s="129"/>
      <c r="BL14" s="125" t="s">
        <v>5</v>
      </c>
      <c r="BM14" s="125"/>
      <c r="BN14" s="125" t="s">
        <v>25</v>
      </c>
      <c r="BO14" s="125" t="s">
        <v>25</v>
      </c>
      <c r="BP14" s="125" t="s">
        <v>25</v>
      </c>
      <c r="BQ14" s="125" t="s">
        <v>25</v>
      </c>
      <c r="BR14" s="125" t="s">
        <v>5</v>
      </c>
      <c r="BS14" s="130" t="s">
        <v>5</v>
      </c>
      <c r="BT14" s="130"/>
      <c r="BU14" s="130"/>
      <c r="BV14" s="130"/>
      <c r="BW14" s="131">
        <v>42398</v>
      </c>
      <c r="BX14" s="129" t="s">
        <v>26</v>
      </c>
      <c r="BY14" s="129" t="s">
        <v>5</v>
      </c>
      <c r="BZ14" s="129" t="s">
        <v>25</v>
      </c>
      <c r="CA14" s="129"/>
      <c r="CB14" s="129"/>
      <c r="CC14" s="129"/>
      <c r="CD14" s="129"/>
      <c r="CE14" s="129" t="s">
        <v>167</v>
      </c>
      <c r="CF14" s="129"/>
      <c r="CG14" s="129" t="s">
        <v>5</v>
      </c>
      <c r="CH14" s="129" t="s">
        <v>5</v>
      </c>
      <c r="CI14" s="129" t="s">
        <v>5</v>
      </c>
      <c r="CJ14" s="129" t="s">
        <v>167</v>
      </c>
      <c r="CK14" s="129" t="s">
        <v>168</v>
      </c>
      <c r="CL14" s="129" t="s">
        <v>169</v>
      </c>
      <c r="CM14" s="129" t="s">
        <v>172</v>
      </c>
      <c r="CN14" s="129" t="s">
        <v>5</v>
      </c>
      <c r="CO14" s="129" t="s">
        <v>5</v>
      </c>
      <c r="CP14" s="129"/>
      <c r="CQ14" s="129"/>
      <c r="CR14" s="129" t="s">
        <v>25</v>
      </c>
      <c r="CS14" s="129" t="s">
        <v>510</v>
      </c>
      <c r="CT14" s="132" t="s">
        <v>5</v>
      </c>
      <c r="CU14" s="129" t="s">
        <v>5</v>
      </c>
      <c r="CV14" s="129" t="s">
        <v>5</v>
      </c>
      <c r="CW14" s="129" t="s">
        <v>5</v>
      </c>
      <c r="CX14" s="129" t="s">
        <v>5</v>
      </c>
      <c r="CY14" s="131" t="s">
        <v>5</v>
      </c>
      <c r="CZ14" s="129" t="s">
        <v>5</v>
      </c>
      <c r="DA14" s="129" t="s">
        <v>25</v>
      </c>
      <c r="DB14" s="129" t="s">
        <v>25</v>
      </c>
      <c r="DC14" s="129" t="s">
        <v>25</v>
      </c>
      <c r="DD14" s="129" t="s">
        <v>25</v>
      </c>
      <c r="DE14" s="129" t="s">
        <v>25</v>
      </c>
      <c r="DF14" s="129" t="s">
        <v>25</v>
      </c>
      <c r="DG14" s="129" t="s">
        <v>26</v>
      </c>
      <c r="DH14" s="129"/>
      <c r="DI14" s="131" t="s">
        <v>563</v>
      </c>
      <c r="DJ14" s="129" t="s">
        <v>5</v>
      </c>
      <c r="DK14" s="129" t="s">
        <v>25</v>
      </c>
      <c r="DL14" s="129"/>
      <c r="DM14" s="131" t="s">
        <v>593</v>
      </c>
      <c r="DN14" s="129"/>
      <c r="DO14" s="129" t="s">
        <v>522</v>
      </c>
      <c r="DP14" s="129" t="s">
        <v>25</v>
      </c>
      <c r="DQ14" s="129"/>
      <c r="DR14" s="129" t="s">
        <v>25</v>
      </c>
      <c r="DS14" s="129" t="s">
        <v>25</v>
      </c>
      <c r="DT14" s="131" t="s">
        <v>593</v>
      </c>
      <c r="DU14" s="131" t="s">
        <v>526</v>
      </c>
      <c r="DV14" s="129" t="s">
        <v>5</v>
      </c>
      <c r="DW14" s="129" t="s">
        <v>25</v>
      </c>
      <c r="DX14" s="129"/>
      <c r="DY14" s="131" t="s">
        <v>593</v>
      </c>
      <c r="DZ14" s="131" t="s">
        <v>507</v>
      </c>
      <c r="EA14" s="94">
        <f t="shared" si="8"/>
        <v>190.08264462809919</v>
      </c>
      <c r="EB14" s="3">
        <f t="shared" si="9"/>
        <v>107.43801652892563</v>
      </c>
      <c r="EC14" s="3">
        <f t="shared" si="10"/>
        <v>0</v>
      </c>
      <c r="ED14" s="3">
        <f t="shared" si="11"/>
        <v>0</v>
      </c>
      <c r="EE14" s="94">
        <f t="shared" si="12"/>
        <v>297.52066115702485</v>
      </c>
      <c r="EF14" s="3">
        <f t="shared" si="13"/>
        <v>62.479338842975217</v>
      </c>
      <c r="EG14" s="3">
        <f t="shared" si="14"/>
        <v>360.00000000000006</v>
      </c>
      <c r="EH14" s="94">
        <f t="shared" si="15"/>
        <v>360.00000000000006</v>
      </c>
      <c r="EI14" s="50" t="s">
        <v>5</v>
      </c>
    </row>
    <row r="15" spans="1:139" s="50" customFormat="1" ht="15.6">
      <c r="A15" s="108">
        <v>160108</v>
      </c>
      <c r="B15" s="109" t="s">
        <v>3</v>
      </c>
      <c r="C15" s="110">
        <v>42398</v>
      </c>
      <c r="D15" s="109" t="s">
        <v>594</v>
      </c>
      <c r="E15" s="109" t="s">
        <v>595</v>
      </c>
      <c r="F15" s="111">
        <v>7000</v>
      </c>
      <c r="G15" s="109" t="s">
        <v>503</v>
      </c>
      <c r="H15" s="112" t="s">
        <v>28</v>
      </c>
      <c r="I15" s="113" t="s">
        <v>28</v>
      </c>
      <c r="J15" s="108" t="s">
        <v>28</v>
      </c>
      <c r="K15" s="109" t="s">
        <v>596</v>
      </c>
      <c r="L15" s="108">
        <v>7000</v>
      </c>
      <c r="M15" s="109" t="s">
        <v>503</v>
      </c>
      <c r="N15" s="110">
        <v>42401</v>
      </c>
      <c r="O15" s="116"/>
      <c r="P15" s="116"/>
      <c r="Q15" s="109" t="s">
        <v>597</v>
      </c>
      <c r="R15" s="114" t="s">
        <v>594</v>
      </c>
      <c r="S15" s="109" t="s">
        <v>595</v>
      </c>
      <c r="T15" s="111">
        <v>7000</v>
      </c>
      <c r="U15" s="115" t="s">
        <v>503</v>
      </c>
      <c r="V15" s="109" t="s">
        <v>6</v>
      </c>
      <c r="W15" s="115" t="s">
        <v>176</v>
      </c>
      <c r="X15" s="116">
        <v>42401</v>
      </c>
      <c r="Y15" s="108" t="s">
        <v>19</v>
      </c>
      <c r="Z15" s="117" t="s">
        <v>27</v>
      </c>
      <c r="AA15" s="115" t="s">
        <v>25</v>
      </c>
      <c r="AB15" s="118">
        <v>1</v>
      </c>
      <c r="AC15" s="119">
        <v>190.08264462809919</v>
      </c>
      <c r="AD15" s="119">
        <v>0</v>
      </c>
      <c r="AE15" s="119">
        <v>21</v>
      </c>
      <c r="AF15" s="120" t="s">
        <v>5</v>
      </c>
      <c r="AG15" s="118">
        <v>0</v>
      </c>
      <c r="AH15" s="121">
        <v>0</v>
      </c>
      <c r="AI15" s="119">
        <v>0</v>
      </c>
      <c r="AJ15" s="119">
        <v>0</v>
      </c>
      <c r="AK15" s="108" t="s">
        <v>5</v>
      </c>
      <c r="AL15" s="118">
        <v>0</v>
      </c>
      <c r="AM15" s="121">
        <v>0</v>
      </c>
      <c r="AN15" s="119">
        <v>0</v>
      </c>
      <c r="AO15" s="119">
        <v>0</v>
      </c>
      <c r="AP15" s="122" t="s">
        <v>5</v>
      </c>
      <c r="AQ15" s="123">
        <v>0</v>
      </c>
      <c r="AR15" s="121">
        <v>0</v>
      </c>
      <c r="AS15" s="119">
        <v>0</v>
      </c>
      <c r="AT15" s="119">
        <v>0</v>
      </c>
      <c r="AU15" s="122" t="s">
        <v>5</v>
      </c>
      <c r="AV15" s="122" t="s">
        <v>5</v>
      </c>
      <c r="AW15" s="124" t="s">
        <v>5</v>
      </c>
      <c r="AX15" s="125"/>
      <c r="AY15" s="125"/>
      <c r="AZ15" s="125"/>
      <c r="BA15" s="126"/>
      <c r="BB15" s="103"/>
      <c r="BC15" s="126"/>
      <c r="BD15" s="127"/>
      <c r="BE15" s="128"/>
      <c r="BF15" s="128"/>
      <c r="BG15" s="129"/>
      <c r="BK15" s="129"/>
      <c r="BL15" s="125" t="s">
        <v>5</v>
      </c>
      <c r="BM15" s="125"/>
      <c r="BN15" s="125" t="s">
        <v>5</v>
      </c>
      <c r="BO15" s="125" t="s">
        <v>5</v>
      </c>
      <c r="BP15" s="125" t="s">
        <v>5</v>
      </c>
      <c r="BQ15" s="125" t="s">
        <v>5</v>
      </c>
      <c r="BR15" s="125" t="s">
        <v>5</v>
      </c>
      <c r="BS15" s="130" t="s">
        <v>5</v>
      </c>
      <c r="BT15" s="130"/>
      <c r="BU15" s="130"/>
      <c r="BV15" s="130"/>
      <c r="BW15" s="131">
        <v>42398</v>
      </c>
      <c r="BX15" s="129" t="s">
        <v>26</v>
      </c>
      <c r="BY15" s="129" t="s">
        <v>5</v>
      </c>
      <c r="BZ15" s="129" t="s">
        <v>26</v>
      </c>
      <c r="CA15" s="129"/>
      <c r="CB15" s="129"/>
      <c r="CC15" s="129"/>
      <c r="CD15" s="129"/>
      <c r="CE15" s="129" t="s">
        <v>167</v>
      </c>
      <c r="CF15" s="129"/>
      <c r="CG15" s="129" t="s">
        <v>5</v>
      </c>
      <c r="CH15" s="129" t="s">
        <v>5</v>
      </c>
      <c r="CI15" s="129" t="s">
        <v>5</v>
      </c>
      <c r="CJ15" s="129" t="s">
        <v>19</v>
      </c>
      <c r="CK15" s="129" t="s">
        <v>463</v>
      </c>
      <c r="CL15" s="129" t="s">
        <v>175</v>
      </c>
      <c r="CM15" s="129" t="s">
        <v>172</v>
      </c>
      <c r="CN15" s="129" t="s">
        <v>464</v>
      </c>
      <c r="CO15" s="129" t="s">
        <v>5</v>
      </c>
      <c r="CP15" s="129"/>
      <c r="CQ15" s="129"/>
      <c r="CR15" s="129" t="s">
        <v>25</v>
      </c>
      <c r="CS15" s="129" t="s">
        <v>558</v>
      </c>
      <c r="CT15" s="132" t="s">
        <v>598</v>
      </c>
      <c r="CU15" s="129" t="s">
        <v>25</v>
      </c>
      <c r="CV15" s="129" t="s">
        <v>5</v>
      </c>
      <c r="CW15" s="129" t="s">
        <v>5</v>
      </c>
      <c r="CX15" s="129" t="s">
        <v>5</v>
      </c>
      <c r="CY15" s="131" t="s">
        <v>5</v>
      </c>
      <c r="CZ15" s="129" t="s">
        <v>5</v>
      </c>
      <c r="DA15" s="129" t="s">
        <v>25</v>
      </c>
      <c r="DB15" s="129" t="s">
        <v>25</v>
      </c>
      <c r="DC15" s="129" t="s">
        <v>25</v>
      </c>
      <c r="DD15" s="129" t="s">
        <v>25</v>
      </c>
      <c r="DE15" s="129" t="s">
        <v>26</v>
      </c>
      <c r="DF15" s="129" t="s">
        <v>25</v>
      </c>
      <c r="DG15" s="129" t="s">
        <v>25</v>
      </c>
      <c r="DH15" s="129"/>
      <c r="DI15" s="131" t="s">
        <v>5</v>
      </c>
      <c r="DJ15" s="129" t="s">
        <v>599</v>
      </c>
      <c r="DK15" s="129" t="s">
        <v>25</v>
      </c>
      <c r="DL15" s="129"/>
      <c r="DM15" s="131" t="s">
        <v>600</v>
      </c>
      <c r="DN15" s="129"/>
      <c r="DO15" s="129" t="s">
        <v>5</v>
      </c>
      <c r="DP15" s="129" t="s">
        <v>25</v>
      </c>
      <c r="DQ15" s="129"/>
      <c r="DR15" s="129" t="s">
        <v>25</v>
      </c>
      <c r="DS15" s="129" t="s">
        <v>25</v>
      </c>
      <c r="DT15" s="131" t="s">
        <v>558</v>
      </c>
      <c r="DU15" s="131" t="s">
        <v>558</v>
      </c>
      <c r="DV15" s="129" t="s">
        <v>5</v>
      </c>
      <c r="DW15" s="129" t="s">
        <v>5</v>
      </c>
      <c r="DX15" s="129"/>
      <c r="DY15" s="131" t="s">
        <v>5</v>
      </c>
      <c r="DZ15" s="131" t="s">
        <v>5</v>
      </c>
      <c r="EA15" s="94">
        <f t="shared" si="8"/>
        <v>190.08264462809919</v>
      </c>
      <c r="EB15" s="3">
        <f t="shared" si="9"/>
        <v>0</v>
      </c>
      <c r="EC15" s="3">
        <f t="shared" si="10"/>
        <v>0</v>
      </c>
      <c r="ED15" s="3">
        <f t="shared" si="11"/>
        <v>0</v>
      </c>
      <c r="EE15" s="94">
        <f t="shared" si="12"/>
        <v>190.08264462809919</v>
      </c>
      <c r="EF15" s="3">
        <f t="shared" si="13"/>
        <v>39.917355371900825</v>
      </c>
      <c r="EG15" s="3">
        <f t="shared" si="14"/>
        <v>230</v>
      </c>
      <c r="EH15" s="94">
        <f t="shared" si="15"/>
        <v>230</v>
      </c>
      <c r="EI15" s="50" t="s">
        <v>5</v>
      </c>
    </row>
    <row r="16" spans="1:139" s="50" customFormat="1" ht="15.6">
      <c r="A16" s="108">
        <v>160109</v>
      </c>
      <c r="B16" s="109" t="s">
        <v>3</v>
      </c>
      <c r="C16" s="110">
        <v>42398</v>
      </c>
      <c r="D16" s="109" t="s">
        <v>601</v>
      </c>
      <c r="E16" s="109" t="s">
        <v>602</v>
      </c>
      <c r="F16" s="111">
        <v>7080</v>
      </c>
      <c r="G16" s="109" t="s">
        <v>603</v>
      </c>
      <c r="H16" s="112" t="s">
        <v>604</v>
      </c>
      <c r="I16" s="113" t="s">
        <v>28</v>
      </c>
      <c r="J16" s="108" t="s">
        <v>605</v>
      </c>
      <c r="K16" s="109" t="s">
        <v>606</v>
      </c>
      <c r="L16" s="108">
        <v>7080</v>
      </c>
      <c r="M16" s="109" t="s">
        <v>607</v>
      </c>
      <c r="N16" s="110">
        <v>42401</v>
      </c>
      <c r="O16" s="116">
        <v>42433</v>
      </c>
      <c r="P16" s="116"/>
      <c r="Q16" s="109" t="s">
        <v>461</v>
      </c>
      <c r="R16" s="114" t="s">
        <v>601</v>
      </c>
      <c r="S16" s="109" t="s">
        <v>602</v>
      </c>
      <c r="T16" s="111">
        <v>7080</v>
      </c>
      <c r="U16" s="115" t="s">
        <v>603</v>
      </c>
      <c r="V16" s="109" t="s">
        <v>6</v>
      </c>
      <c r="W16" s="115" t="s">
        <v>176</v>
      </c>
      <c r="X16" s="116">
        <v>42401</v>
      </c>
      <c r="Y16" s="108" t="s">
        <v>19</v>
      </c>
      <c r="Z16" s="117" t="s">
        <v>27</v>
      </c>
      <c r="AA16" s="115" t="s">
        <v>25</v>
      </c>
      <c r="AB16" s="118">
        <v>1</v>
      </c>
      <c r="AC16" s="119">
        <v>190.08264462809919</v>
      </c>
      <c r="AD16" s="119">
        <v>0</v>
      </c>
      <c r="AE16" s="119">
        <v>21</v>
      </c>
      <c r="AF16" s="120" t="s">
        <v>5</v>
      </c>
      <c r="AG16" s="118">
        <v>0</v>
      </c>
      <c r="AH16" s="121">
        <v>0</v>
      </c>
      <c r="AI16" s="119">
        <v>0</v>
      </c>
      <c r="AJ16" s="119">
        <v>0</v>
      </c>
      <c r="AK16" s="108" t="s">
        <v>5</v>
      </c>
      <c r="AL16" s="118">
        <v>0</v>
      </c>
      <c r="AM16" s="121">
        <v>0</v>
      </c>
      <c r="AN16" s="119">
        <v>0</v>
      </c>
      <c r="AO16" s="119">
        <v>0</v>
      </c>
      <c r="AP16" s="122" t="s">
        <v>5</v>
      </c>
      <c r="AQ16" s="123">
        <v>0</v>
      </c>
      <c r="AR16" s="121">
        <v>0</v>
      </c>
      <c r="AS16" s="119">
        <v>0</v>
      </c>
      <c r="AT16" s="119">
        <v>0</v>
      </c>
      <c r="AU16" s="122" t="s">
        <v>5</v>
      </c>
      <c r="AV16" s="122" t="s">
        <v>5</v>
      </c>
      <c r="AW16" s="124" t="s">
        <v>5</v>
      </c>
      <c r="AX16" s="125"/>
      <c r="AY16" s="125"/>
      <c r="AZ16" s="125"/>
      <c r="BA16" s="126"/>
      <c r="BB16" s="103"/>
      <c r="BC16" s="126"/>
      <c r="BD16" s="127"/>
      <c r="BE16" s="128"/>
      <c r="BF16" s="128"/>
      <c r="BG16" s="129"/>
      <c r="BK16" s="129"/>
      <c r="BL16" s="125" t="s">
        <v>5</v>
      </c>
      <c r="BM16" s="125"/>
      <c r="BN16" s="125" t="s">
        <v>25</v>
      </c>
      <c r="BO16" s="125" t="s">
        <v>5</v>
      </c>
      <c r="BP16" s="125" t="s">
        <v>25</v>
      </c>
      <c r="BQ16" s="125" t="s">
        <v>5</v>
      </c>
      <c r="BR16" s="125" t="s">
        <v>174</v>
      </c>
      <c r="BS16" s="130" t="s">
        <v>608</v>
      </c>
      <c r="BT16" s="130"/>
      <c r="BU16" s="130"/>
      <c r="BV16" s="130"/>
      <c r="BW16" s="131">
        <v>42398</v>
      </c>
      <c r="BX16" s="129" t="s">
        <v>25</v>
      </c>
      <c r="BY16" s="129" t="s">
        <v>563</v>
      </c>
      <c r="BZ16" s="129" t="s">
        <v>26</v>
      </c>
      <c r="CA16" s="129"/>
      <c r="CB16" s="129"/>
      <c r="CC16" s="129"/>
      <c r="CD16" s="129"/>
      <c r="CE16" s="129" t="s">
        <v>270</v>
      </c>
      <c r="CF16" s="129"/>
      <c r="CG16" s="129" t="s">
        <v>5</v>
      </c>
      <c r="CH16" s="129" t="s">
        <v>5</v>
      </c>
      <c r="CI16" s="129" t="s">
        <v>5</v>
      </c>
      <c r="CJ16" s="129" t="s">
        <v>19</v>
      </c>
      <c r="CK16" s="129" t="s">
        <v>463</v>
      </c>
      <c r="CL16" s="129" t="s">
        <v>169</v>
      </c>
      <c r="CM16" s="129" t="s">
        <v>172</v>
      </c>
      <c r="CN16" s="129" t="s">
        <v>173</v>
      </c>
      <c r="CO16" s="129" t="s">
        <v>5</v>
      </c>
      <c r="CP16" s="129"/>
      <c r="CQ16" s="129"/>
      <c r="CR16" s="129" t="s">
        <v>25</v>
      </c>
      <c r="CS16" s="129" t="s">
        <v>506</v>
      </c>
      <c r="CT16" s="132" t="s">
        <v>470</v>
      </c>
      <c r="CU16" s="129" t="s">
        <v>25</v>
      </c>
      <c r="CV16" s="129" t="s">
        <v>5</v>
      </c>
      <c r="CW16" s="129" t="s">
        <v>5</v>
      </c>
      <c r="CX16" s="129" t="s">
        <v>5</v>
      </c>
      <c r="CY16" s="131" t="s">
        <v>5</v>
      </c>
      <c r="CZ16" s="129" t="s">
        <v>5</v>
      </c>
      <c r="DA16" s="129" t="s">
        <v>25</v>
      </c>
      <c r="DB16" s="129" t="s">
        <v>25</v>
      </c>
      <c r="DC16" s="129" t="s">
        <v>25</v>
      </c>
      <c r="DD16" s="129" t="s">
        <v>25</v>
      </c>
      <c r="DE16" s="129" t="s">
        <v>26</v>
      </c>
      <c r="DF16" s="129" t="s">
        <v>25</v>
      </c>
      <c r="DG16" s="129" t="s">
        <v>25</v>
      </c>
      <c r="DH16" s="129"/>
      <c r="DI16" s="131" t="s">
        <v>5</v>
      </c>
      <c r="DJ16" s="129" t="s">
        <v>5</v>
      </c>
      <c r="DK16" s="129" t="s">
        <v>25</v>
      </c>
      <c r="DL16" s="129"/>
      <c r="DM16" s="131" t="s">
        <v>562</v>
      </c>
      <c r="DN16" s="129"/>
      <c r="DO16" s="129" t="s">
        <v>5</v>
      </c>
      <c r="DP16" s="129" t="s">
        <v>25</v>
      </c>
      <c r="DQ16" s="129"/>
      <c r="DR16" s="129" t="s">
        <v>25</v>
      </c>
      <c r="DS16" s="129" t="s">
        <v>25</v>
      </c>
      <c r="DT16" s="131" t="s">
        <v>506</v>
      </c>
      <c r="DU16" s="131" t="s">
        <v>506</v>
      </c>
      <c r="DV16" s="129" t="s">
        <v>609</v>
      </c>
      <c r="DW16" s="129" t="s">
        <v>5</v>
      </c>
      <c r="DX16" s="129"/>
      <c r="DY16" s="131" t="s">
        <v>5</v>
      </c>
      <c r="DZ16" s="131" t="s">
        <v>5</v>
      </c>
      <c r="EA16" s="94">
        <f t="shared" si="8"/>
        <v>190.08264462809919</v>
      </c>
      <c r="EB16" s="3">
        <f t="shared" si="9"/>
        <v>0</v>
      </c>
      <c r="EC16" s="3">
        <f t="shared" si="10"/>
        <v>0</v>
      </c>
      <c r="ED16" s="3">
        <f t="shared" si="11"/>
        <v>0</v>
      </c>
      <c r="EE16" s="94">
        <f t="shared" si="12"/>
        <v>190.08264462809919</v>
      </c>
      <c r="EF16" s="3">
        <f t="shared" si="13"/>
        <v>39.917355371900825</v>
      </c>
      <c r="EG16" s="3">
        <f t="shared" si="14"/>
        <v>230</v>
      </c>
      <c r="EH16" s="94">
        <f t="shared" si="15"/>
        <v>230</v>
      </c>
      <c r="EI16" s="50" t="s">
        <v>5</v>
      </c>
    </row>
    <row r="17" spans="1:139" s="50" customFormat="1" ht="15.6">
      <c r="A17" s="108">
        <v>160110</v>
      </c>
      <c r="B17" s="109" t="s">
        <v>3</v>
      </c>
      <c r="C17" s="110">
        <v>42398</v>
      </c>
      <c r="D17" s="109" t="s">
        <v>610</v>
      </c>
      <c r="E17" s="109" t="s">
        <v>611</v>
      </c>
      <c r="F17" s="111">
        <v>7080</v>
      </c>
      <c r="G17" s="109" t="s">
        <v>603</v>
      </c>
      <c r="H17" s="112" t="s">
        <v>612</v>
      </c>
      <c r="I17" s="113" t="s">
        <v>28</v>
      </c>
      <c r="J17" s="108" t="s">
        <v>613</v>
      </c>
      <c r="K17" s="109" t="s">
        <v>614</v>
      </c>
      <c r="L17" s="108">
        <v>7080</v>
      </c>
      <c r="M17" s="109" t="s">
        <v>603</v>
      </c>
      <c r="N17" s="110">
        <v>42401</v>
      </c>
      <c r="O17" s="116"/>
      <c r="P17" s="116"/>
      <c r="Q17" s="109" t="s">
        <v>515</v>
      </c>
      <c r="R17" s="114" t="s">
        <v>515</v>
      </c>
      <c r="S17" s="109" t="s">
        <v>516</v>
      </c>
      <c r="T17" s="111">
        <v>7040</v>
      </c>
      <c r="U17" s="115" t="s">
        <v>517</v>
      </c>
      <c r="V17" s="109" t="s">
        <v>7</v>
      </c>
      <c r="W17" s="115" t="s">
        <v>30</v>
      </c>
      <c r="X17" s="133"/>
      <c r="Y17" s="108" t="s">
        <v>5</v>
      </c>
      <c r="Z17" s="117" t="s">
        <v>27</v>
      </c>
      <c r="AA17" s="115" t="s">
        <v>25</v>
      </c>
      <c r="AB17" s="118">
        <v>1</v>
      </c>
      <c r="AC17" s="119">
        <v>190.08264462809919</v>
      </c>
      <c r="AD17" s="119">
        <v>0</v>
      </c>
      <c r="AE17" s="119">
        <v>21</v>
      </c>
      <c r="AF17" s="120" t="s">
        <v>5</v>
      </c>
      <c r="AG17" s="118">
        <v>1</v>
      </c>
      <c r="AH17" s="121">
        <v>107.43801652892563</v>
      </c>
      <c r="AI17" s="119">
        <v>0</v>
      </c>
      <c r="AJ17" s="119">
        <v>21</v>
      </c>
      <c r="AK17" s="108" t="s">
        <v>5</v>
      </c>
      <c r="AL17" s="118">
        <v>0</v>
      </c>
      <c r="AM17" s="121">
        <v>0</v>
      </c>
      <c r="AN17" s="119">
        <v>0</v>
      </c>
      <c r="AO17" s="119">
        <v>0</v>
      </c>
      <c r="AP17" s="122" t="s">
        <v>5</v>
      </c>
      <c r="AQ17" s="123">
        <v>0</v>
      </c>
      <c r="AR17" s="121">
        <v>0</v>
      </c>
      <c r="AS17" s="119">
        <v>0</v>
      </c>
      <c r="AT17" s="119">
        <v>0</v>
      </c>
      <c r="AU17" s="122" t="s">
        <v>5</v>
      </c>
      <c r="AV17" s="122" t="s">
        <v>5</v>
      </c>
      <c r="AW17" s="124" t="s">
        <v>5</v>
      </c>
      <c r="AX17" s="125"/>
      <c r="AY17" s="125"/>
      <c r="AZ17" s="125"/>
      <c r="BA17" s="126"/>
      <c r="BB17" s="103"/>
      <c r="BC17" s="126"/>
      <c r="BD17" s="127"/>
      <c r="BE17" s="128"/>
      <c r="BF17" s="128"/>
      <c r="BG17" s="129"/>
      <c r="BK17" s="129"/>
      <c r="BL17" s="125" t="s">
        <v>5</v>
      </c>
      <c r="BM17" s="125"/>
      <c r="BN17" s="125" t="s">
        <v>25</v>
      </c>
      <c r="BO17" s="125" t="s">
        <v>5</v>
      </c>
      <c r="BP17" s="125" t="s">
        <v>5</v>
      </c>
      <c r="BQ17" s="125" t="s">
        <v>5</v>
      </c>
      <c r="BR17" s="125" t="s">
        <v>174</v>
      </c>
      <c r="BS17" s="130" t="s">
        <v>615</v>
      </c>
      <c r="BT17" s="130"/>
      <c r="BU17" s="130"/>
      <c r="BV17" s="130"/>
      <c r="BW17" s="131">
        <v>42398</v>
      </c>
      <c r="BX17" s="129" t="s">
        <v>26</v>
      </c>
      <c r="BY17" s="129" t="s">
        <v>5</v>
      </c>
      <c r="BZ17" s="129" t="s">
        <v>25</v>
      </c>
      <c r="CA17" s="129"/>
      <c r="CB17" s="129"/>
      <c r="CC17" s="129"/>
      <c r="CD17" s="129"/>
      <c r="CE17" s="129" t="s">
        <v>484</v>
      </c>
      <c r="CF17" s="129"/>
      <c r="CG17" s="129" t="s">
        <v>5</v>
      </c>
      <c r="CH17" s="129" t="s">
        <v>5</v>
      </c>
      <c r="CI17" s="129" t="s">
        <v>5</v>
      </c>
      <c r="CJ17" s="129" t="s">
        <v>167</v>
      </c>
      <c r="CK17" s="129" t="s">
        <v>168</v>
      </c>
      <c r="CL17" s="129" t="s">
        <v>523</v>
      </c>
      <c r="CM17" s="129" t="s">
        <v>172</v>
      </c>
      <c r="CN17" s="129" t="s">
        <v>5</v>
      </c>
      <c r="CO17" s="129" t="s">
        <v>5</v>
      </c>
      <c r="CP17" s="129"/>
      <c r="CQ17" s="129"/>
      <c r="CR17" s="129" t="s">
        <v>5</v>
      </c>
      <c r="CS17" s="129" t="s">
        <v>5</v>
      </c>
      <c r="CT17" s="132" t="s">
        <v>5</v>
      </c>
      <c r="CU17" s="129" t="s">
        <v>5</v>
      </c>
      <c r="CV17" s="129" t="s">
        <v>5</v>
      </c>
      <c r="CW17" s="129" t="s">
        <v>5</v>
      </c>
      <c r="CX17" s="129" t="s">
        <v>5</v>
      </c>
      <c r="CY17" s="131" t="s">
        <v>5</v>
      </c>
      <c r="CZ17" s="129" t="s">
        <v>5</v>
      </c>
      <c r="DA17" s="129" t="s">
        <v>25</v>
      </c>
      <c r="DB17" s="129" t="s">
        <v>25</v>
      </c>
      <c r="DC17" s="129" t="s">
        <v>25</v>
      </c>
      <c r="DD17" s="129" t="s">
        <v>26</v>
      </c>
      <c r="DE17" s="129" t="s">
        <v>25</v>
      </c>
      <c r="DF17" s="129" t="s">
        <v>25</v>
      </c>
      <c r="DG17" s="129" t="s">
        <v>26</v>
      </c>
      <c r="DH17" s="129"/>
      <c r="DI17" s="131" t="s">
        <v>497</v>
      </c>
      <c r="DJ17" s="129" t="s">
        <v>5</v>
      </c>
      <c r="DK17" s="129" t="s">
        <v>5</v>
      </c>
      <c r="DL17" s="129"/>
      <c r="DM17" s="131" t="s">
        <v>519</v>
      </c>
      <c r="DN17" s="129"/>
      <c r="DO17" s="129" t="s">
        <v>616</v>
      </c>
      <c r="DP17" s="129" t="s">
        <v>25</v>
      </c>
      <c r="DQ17" s="129"/>
      <c r="DR17" s="129" t="s">
        <v>25</v>
      </c>
      <c r="DS17" s="129" t="s">
        <v>25</v>
      </c>
      <c r="DT17" s="131" t="s">
        <v>519</v>
      </c>
      <c r="DU17" s="131" t="s">
        <v>506</v>
      </c>
      <c r="DV17" s="129" t="s">
        <v>5</v>
      </c>
      <c r="DW17" s="129" t="s">
        <v>25</v>
      </c>
      <c r="DX17" s="129"/>
      <c r="DY17" s="131" t="s">
        <v>519</v>
      </c>
      <c r="DZ17" s="131" t="s">
        <v>529</v>
      </c>
      <c r="EA17" s="94">
        <f t="shared" si="8"/>
        <v>190.08264462809919</v>
      </c>
      <c r="EB17" s="3">
        <f t="shared" si="9"/>
        <v>107.43801652892563</v>
      </c>
      <c r="EC17" s="3">
        <f t="shared" si="10"/>
        <v>0</v>
      </c>
      <c r="ED17" s="3">
        <f t="shared" si="11"/>
        <v>0</v>
      </c>
      <c r="EE17" s="94">
        <f t="shared" si="12"/>
        <v>297.52066115702485</v>
      </c>
      <c r="EF17" s="3">
        <f t="shared" si="13"/>
        <v>62.479338842975217</v>
      </c>
      <c r="EG17" s="3">
        <f t="shared" si="14"/>
        <v>360.00000000000006</v>
      </c>
      <c r="EH17" s="94">
        <f t="shared" si="15"/>
        <v>360.00000000000006</v>
      </c>
      <c r="EI17" s="50" t="s">
        <v>5</v>
      </c>
    </row>
    <row r="18" spans="1:139" s="50" customFormat="1" ht="15.6">
      <c r="A18" s="108">
        <v>160120</v>
      </c>
      <c r="B18" s="109" t="s">
        <v>2</v>
      </c>
      <c r="C18" s="110">
        <v>42402</v>
      </c>
      <c r="D18" s="109" t="s">
        <v>622</v>
      </c>
      <c r="E18" s="109" t="s">
        <v>623</v>
      </c>
      <c r="F18" s="111">
        <v>7060</v>
      </c>
      <c r="G18" s="109" t="s">
        <v>621</v>
      </c>
      <c r="H18" s="112" t="s">
        <v>28</v>
      </c>
      <c r="I18" s="113" t="s">
        <v>28</v>
      </c>
      <c r="J18" s="108" t="s">
        <v>28</v>
      </c>
      <c r="K18" s="109" t="s">
        <v>623</v>
      </c>
      <c r="L18" s="108">
        <v>7060</v>
      </c>
      <c r="M18" s="109" t="s">
        <v>621</v>
      </c>
      <c r="N18" s="110">
        <v>42403</v>
      </c>
      <c r="O18" s="116"/>
      <c r="P18" s="116"/>
      <c r="Q18" s="109" t="s">
        <v>162</v>
      </c>
      <c r="R18" s="114" t="s">
        <v>162</v>
      </c>
      <c r="S18" s="109" t="s">
        <v>514</v>
      </c>
      <c r="T18" s="111">
        <v>7090</v>
      </c>
      <c r="U18" s="115" t="s">
        <v>163</v>
      </c>
      <c r="V18" s="109" t="s">
        <v>7</v>
      </c>
      <c r="W18" s="115" t="s">
        <v>176</v>
      </c>
      <c r="X18" s="116">
        <v>42417</v>
      </c>
      <c r="Y18" s="108" t="s">
        <v>20</v>
      </c>
      <c r="Z18" s="117" t="s">
        <v>27</v>
      </c>
      <c r="AA18" s="115" t="s">
        <v>25</v>
      </c>
      <c r="AB18" s="118">
        <v>1</v>
      </c>
      <c r="AC18" s="119">
        <v>190.08264462809919</v>
      </c>
      <c r="AD18" s="119">
        <v>0</v>
      </c>
      <c r="AE18" s="119">
        <v>21</v>
      </c>
      <c r="AF18" s="120" t="s">
        <v>5</v>
      </c>
      <c r="AG18" s="118">
        <v>1</v>
      </c>
      <c r="AH18" s="121">
        <v>107.43801652892563</v>
      </c>
      <c r="AI18" s="119">
        <v>0</v>
      </c>
      <c r="AJ18" s="119">
        <v>21</v>
      </c>
      <c r="AK18" s="108" t="s">
        <v>5</v>
      </c>
      <c r="AL18" s="118">
        <v>0</v>
      </c>
      <c r="AM18" s="121">
        <v>0</v>
      </c>
      <c r="AN18" s="119">
        <v>0</v>
      </c>
      <c r="AO18" s="119">
        <v>0</v>
      </c>
      <c r="AP18" s="122" t="s">
        <v>5</v>
      </c>
      <c r="AQ18" s="123">
        <v>0</v>
      </c>
      <c r="AR18" s="121">
        <v>0</v>
      </c>
      <c r="AS18" s="119">
        <v>0</v>
      </c>
      <c r="AT18" s="119">
        <v>0</v>
      </c>
      <c r="AU18" s="122" t="s">
        <v>5</v>
      </c>
      <c r="AV18" s="122" t="s">
        <v>5</v>
      </c>
      <c r="AW18" s="124" t="s">
        <v>5</v>
      </c>
      <c r="AX18" s="125"/>
      <c r="AY18" s="125"/>
      <c r="AZ18" s="125"/>
      <c r="BA18" s="126"/>
      <c r="BB18" s="103"/>
      <c r="BC18" s="126"/>
      <c r="BD18" s="127"/>
      <c r="BE18" s="128"/>
      <c r="BF18" s="128"/>
      <c r="BG18" s="129"/>
      <c r="BK18" s="129"/>
      <c r="BL18" s="125" t="s">
        <v>5</v>
      </c>
      <c r="BM18" s="125"/>
      <c r="BN18" s="125" t="s">
        <v>25</v>
      </c>
      <c r="BO18" s="125" t="s">
        <v>25</v>
      </c>
      <c r="BP18" s="125" t="s">
        <v>25</v>
      </c>
      <c r="BQ18" s="125" t="s">
        <v>25</v>
      </c>
      <c r="BR18" s="125" t="s">
        <v>5</v>
      </c>
      <c r="BS18" s="130" t="s">
        <v>5</v>
      </c>
      <c r="BT18" s="130"/>
      <c r="BU18" s="130"/>
      <c r="BV18" s="130"/>
      <c r="BW18" s="131">
        <v>42402</v>
      </c>
      <c r="BX18" s="129" t="s">
        <v>26</v>
      </c>
      <c r="BY18" s="129" t="s">
        <v>5</v>
      </c>
      <c r="BZ18" s="129" t="s">
        <v>25</v>
      </c>
      <c r="CA18" s="129"/>
      <c r="CB18" s="129"/>
      <c r="CC18" s="129"/>
      <c r="CD18" s="129"/>
      <c r="CE18" s="129" t="s">
        <v>167</v>
      </c>
      <c r="CF18" s="129"/>
      <c r="CG18" s="129" t="s">
        <v>624</v>
      </c>
      <c r="CH18" s="129" t="s">
        <v>5</v>
      </c>
      <c r="CI18" s="129" t="s">
        <v>5</v>
      </c>
      <c r="CJ18" s="129" t="s">
        <v>167</v>
      </c>
      <c r="CK18" s="129" t="s">
        <v>168</v>
      </c>
      <c r="CL18" s="129" t="s">
        <v>170</v>
      </c>
      <c r="CM18" s="129" t="s">
        <v>172</v>
      </c>
      <c r="CN18" s="129" t="s">
        <v>5</v>
      </c>
      <c r="CO18" s="129" t="s">
        <v>5</v>
      </c>
      <c r="CP18" s="129"/>
      <c r="CQ18" s="129"/>
      <c r="CR18" s="129" t="s">
        <v>25</v>
      </c>
      <c r="CS18" s="129" t="s">
        <v>483</v>
      </c>
      <c r="CT18" s="132" t="s">
        <v>5</v>
      </c>
      <c r="CU18" s="129" t="s">
        <v>5</v>
      </c>
      <c r="CV18" s="129" t="s">
        <v>5</v>
      </c>
      <c r="CW18" s="129" t="s">
        <v>5</v>
      </c>
      <c r="CX18" s="129" t="s">
        <v>5</v>
      </c>
      <c r="CY18" s="131" t="s">
        <v>5</v>
      </c>
      <c r="CZ18" s="129" t="s">
        <v>5</v>
      </c>
      <c r="DA18" s="129" t="s">
        <v>25</v>
      </c>
      <c r="DB18" s="129" t="s">
        <v>25</v>
      </c>
      <c r="DC18" s="129" t="s">
        <v>25</v>
      </c>
      <c r="DD18" s="129" t="s">
        <v>25</v>
      </c>
      <c r="DE18" s="129" t="s">
        <v>25</v>
      </c>
      <c r="DF18" s="129" t="s">
        <v>25</v>
      </c>
      <c r="DG18" s="129" t="s">
        <v>26</v>
      </c>
      <c r="DH18" s="129"/>
      <c r="DI18" s="131" t="s">
        <v>530</v>
      </c>
      <c r="DJ18" s="129" t="s">
        <v>625</v>
      </c>
      <c r="DK18" s="129" t="s">
        <v>25</v>
      </c>
      <c r="DL18" s="129"/>
      <c r="DM18" s="131" t="s">
        <v>489</v>
      </c>
      <c r="DN18" s="129"/>
      <c r="DO18" s="129" t="s">
        <v>5</v>
      </c>
      <c r="DP18" s="129" t="s">
        <v>25</v>
      </c>
      <c r="DQ18" s="129"/>
      <c r="DR18" s="129" t="s">
        <v>25</v>
      </c>
      <c r="DS18" s="129" t="s">
        <v>25</v>
      </c>
      <c r="DT18" s="131" t="s">
        <v>489</v>
      </c>
      <c r="DU18" s="131" t="s">
        <v>526</v>
      </c>
      <c r="DV18" s="129" t="s">
        <v>5</v>
      </c>
      <c r="DW18" s="129" t="s">
        <v>25</v>
      </c>
      <c r="DX18" s="129"/>
      <c r="DY18" s="131" t="s">
        <v>489</v>
      </c>
      <c r="DZ18" s="131" t="s">
        <v>560</v>
      </c>
      <c r="EA18" s="94">
        <f t="shared" si="8"/>
        <v>190.08264462809919</v>
      </c>
      <c r="EB18" s="3">
        <f t="shared" si="9"/>
        <v>107.43801652892563</v>
      </c>
      <c r="EC18" s="3">
        <f t="shared" si="10"/>
        <v>0</v>
      </c>
      <c r="ED18" s="3">
        <f t="shared" si="11"/>
        <v>0</v>
      </c>
      <c r="EE18" s="94">
        <f t="shared" si="12"/>
        <v>297.52066115702485</v>
      </c>
      <c r="EF18" s="3">
        <f t="shared" si="13"/>
        <v>62.479338842975217</v>
      </c>
      <c r="EG18" s="3">
        <f t="shared" si="14"/>
        <v>360.00000000000006</v>
      </c>
      <c r="EH18" s="94">
        <f t="shared" si="15"/>
        <v>360.00000000000006</v>
      </c>
      <c r="EI18" s="50" t="s">
        <v>5</v>
      </c>
    </row>
    <row r="19" spans="1:139" s="50" customFormat="1" ht="15.6">
      <c r="A19" s="108">
        <v>160209</v>
      </c>
      <c r="B19" s="109" t="s">
        <v>3</v>
      </c>
      <c r="C19" s="110">
        <v>42424</v>
      </c>
      <c r="D19" s="109" t="s">
        <v>641</v>
      </c>
      <c r="E19" s="109" t="s">
        <v>642</v>
      </c>
      <c r="F19" s="111">
        <v>7080</v>
      </c>
      <c r="G19" s="109" t="s">
        <v>480</v>
      </c>
      <c r="H19" s="112" t="s">
        <v>28</v>
      </c>
      <c r="I19" s="113" t="s">
        <v>28</v>
      </c>
      <c r="J19" s="108" t="s">
        <v>28</v>
      </c>
      <c r="K19" s="109" t="s">
        <v>643</v>
      </c>
      <c r="L19" s="108">
        <v>7080</v>
      </c>
      <c r="M19" s="109" t="s">
        <v>480</v>
      </c>
      <c r="N19" s="110">
        <v>42425</v>
      </c>
      <c r="O19" s="116"/>
      <c r="P19" s="116"/>
      <c r="Q19" s="109" t="s">
        <v>495</v>
      </c>
      <c r="R19" s="114" t="s">
        <v>641</v>
      </c>
      <c r="S19" s="109" t="s">
        <v>642</v>
      </c>
      <c r="T19" s="111">
        <v>7080</v>
      </c>
      <c r="U19" s="115" t="s">
        <v>480</v>
      </c>
      <c r="V19" s="109" t="s">
        <v>6</v>
      </c>
      <c r="W19" s="115" t="s">
        <v>176</v>
      </c>
      <c r="X19" s="116">
        <v>42438</v>
      </c>
      <c r="Y19" s="108" t="s">
        <v>20</v>
      </c>
      <c r="Z19" s="117" t="s">
        <v>27</v>
      </c>
      <c r="AA19" s="115" t="s">
        <v>25</v>
      </c>
      <c r="AB19" s="118">
        <v>1</v>
      </c>
      <c r="AC19" s="119">
        <v>190.08264462809919</v>
      </c>
      <c r="AD19" s="119">
        <v>0</v>
      </c>
      <c r="AE19" s="119">
        <v>21</v>
      </c>
      <c r="AF19" s="120" t="s">
        <v>5</v>
      </c>
      <c r="AG19" s="118">
        <v>0</v>
      </c>
      <c r="AH19" s="121">
        <v>0</v>
      </c>
      <c r="AI19" s="119">
        <v>0</v>
      </c>
      <c r="AJ19" s="119">
        <v>0</v>
      </c>
      <c r="AK19" s="108" t="s">
        <v>5</v>
      </c>
      <c r="AL19" s="118">
        <v>0</v>
      </c>
      <c r="AM19" s="121">
        <v>0</v>
      </c>
      <c r="AN19" s="119">
        <v>0</v>
      </c>
      <c r="AO19" s="119">
        <v>0</v>
      </c>
      <c r="AP19" s="122" t="s">
        <v>5</v>
      </c>
      <c r="AQ19" s="123">
        <v>0</v>
      </c>
      <c r="AR19" s="121">
        <v>0</v>
      </c>
      <c r="AS19" s="119">
        <v>0</v>
      </c>
      <c r="AT19" s="119">
        <v>0</v>
      </c>
      <c r="AU19" s="122" t="s">
        <v>5</v>
      </c>
      <c r="AV19" s="122" t="s">
        <v>5</v>
      </c>
      <c r="AW19" s="124" t="s">
        <v>5</v>
      </c>
      <c r="AX19" s="125"/>
      <c r="AY19" s="125"/>
      <c r="AZ19" s="125"/>
      <c r="BA19" s="126"/>
      <c r="BB19" s="103"/>
      <c r="BC19" s="126"/>
      <c r="BD19" s="127"/>
      <c r="BE19" s="128"/>
      <c r="BF19" s="128"/>
      <c r="BG19" s="129"/>
      <c r="BK19" s="129"/>
      <c r="BL19" s="125" t="s">
        <v>5</v>
      </c>
      <c r="BM19" s="125"/>
      <c r="BN19" s="125" t="s">
        <v>5</v>
      </c>
      <c r="BO19" s="125" t="s">
        <v>5</v>
      </c>
      <c r="BP19" s="125" t="s">
        <v>5</v>
      </c>
      <c r="BQ19" s="125" t="s">
        <v>5</v>
      </c>
      <c r="BR19" s="125" t="s">
        <v>5</v>
      </c>
      <c r="BS19" s="130" t="s">
        <v>5</v>
      </c>
      <c r="BT19" s="130"/>
      <c r="BU19" s="130"/>
      <c r="BV19" s="130"/>
      <c r="BW19" s="131">
        <v>42424</v>
      </c>
      <c r="BX19" s="129" t="s">
        <v>26</v>
      </c>
      <c r="BY19" s="129" t="s">
        <v>5</v>
      </c>
      <c r="BZ19" s="129" t="s">
        <v>26</v>
      </c>
      <c r="CA19" s="129"/>
      <c r="CB19" s="129"/>
      <c r="CC19" s="129"/>
      <c r="CD19" s="129"/>
      <c r="CE19" s="129" t="s">
        <v>482</v>
      </c>
      <c r="CF19" s="129"/>
      <c r="CG19" s="129" t="s">
        <v>5</v>
      </c>
      <c r="CH19" s="129" t="s">
        <v>5</v>
      </c>
      <c r="CI19" s="129" t="s">
        <v>5</v>
      </c>
      <c r="CJ19" s="129" t="s">
        <v>20</v>
      </c>
      <c r="CK19" s="129" t="s">
        <v>478</v>
      </c>
      <c r="CL19" s="129" t="s">
        <v>512</v>
      </c>
      <c r="CM19" s="129" t="s">
        <v>172</v>
      </c>
      <c r="CN19" s="129" t="s">
        <v>5</v>
      </c>
      <c r="CO19" s="129" t="s">
        <v>5</v>
      </c>
      <c r="CP19" s="129"/>
      <c r="CQ19" s="129"/>
      <c r="CR19" s="129" t="s">
        <v>25</v>
      </c>
      <c r="CS19" s="129" t="s">
        <v>527</v>
      </c>
      <c r="CT19" s="132" t="s">
        <v>5</v>
      </c>
      <c r="CU19" s="129" t="s">
        <v>25</v>
      </c>
      <c r="CV19" s="129" t="s">
        <v>5</v>
      </c>
      <c r="CW19" s="129" t="s">
        <v>5</v>
      </c>
      <c r="CX19" s="129" t="s">
        <v>5</v>
      </c>
      <c r="CY19" s="131" t="s">
        <v>5</v>
      </c>
      <c r="CZ19" s="129" t="s">
        <v>5</v>
      </c>
      <c r="DA19" s="129" t="s">
        <v>25</v>
      </c>
      <c r="DB19" s="129" t="s">
        <v>25</v>
      </c>
      <c r="DC19" s="129" t="s">
        <v>25</v>
      </c>
      <c r="DD19" s="129" t="s">
        <v>25</v>
      </c>
      <c r="DE19" s="129" t="s">
        <v>26</v>
      </c>
      <c r="DF19" s="129" t="s">
        <v>25</v>
      </c>
      <c r="DG19" s="129" t="s">
        <v>26</v>
      </c>
      <c r="DH19" s="129"/>
      <c r="DI19" s="131" t="s">
        <v>5</v>
      </c>
      <c r="DJ19" s="129" t="s">
        <v>5</v>
      </c>
      <c r="DK19" s="129" t="s">
        <v>25</v>
      </c>
      <c r="DL19" s="129"/>
      <c r="DM19" s="131" t="s">
        <v>633</v>
      </c>
      <c r="DN19" s="129"/>
      <c r="DO19" s="129" t="s">
        <v>644</v>
      </c>
      <c r="DP19" s="129" t="s">
        <v>25</v>
      </c>
      <c r="DQ19" s="129"/>
      <c r="DR19" s="129" t="s">
        <v>25</v>
      </c>
      <c r="DS19" s="129" t="s">
        <v>25</v>
      </c>
      <c r="DT19" s="131" t="s">
        <v>527</v>
      </c>
      <c r="DU19" s="131" t="s">
        <v>633</v>
      </c>
      <c r="DV19" s="129" t="s">
        <v>5</v>
      </c>
      <c r="DW19" s="129" t="s">
        <v>5</v>
      </c>
      <c r="DX19" s="129"/>
      <c r="DY19" s="131" t="s">
        <v>5</v>
      </c>
      <c r="DZ19" s="131" t="s">
        <v>5</v>
      </c>
      <c r="EA19" s="94">
        <f t="shared" ref="EA19:EA31" si="16">+AB19*AC19</f>
        <v>190.08264462809919</v>
      </c>
      <c r="EB19" s="3">
        <f t="shared" ref="EB19:EB31" si="17">AG19*AH19</f>
        <v>0</v>
      </c>
      <c r="EC19" s="3">
        <f t="shared" ref="EC19:EC31" si="18">AL19*AM19</f>
        <v>0</v>
      </c>
      <c r="ED19" s="3">
        <f t="shared" ref="ED19:ED31" si="19">AQ19*AR19</f>
        <v>0</v>
      </c>
      <c r="EE19" s="94">
        <f t="shared" ref="EE19:EE31" si="20">EA19+EB19+EC19+ED19</f>
        <v>190.08264462809919</v>
      </c>
      <c r="EF19" s="3">
        <f t="shared" ref="EF19:EF31" si="21">EE19*0.21</f>
        <v>39.917355371900825</v>
      </c>
      <c r="EG19" s="3">
        <f t="shared" ref="EG19:EG31" si="22">EE19*1.21</f>
        <v>230</v>
      </c>
      <c r="EH19" s="94">
        <f t="shared" ref="EH19:EH31" si="23">EE19+EF19</f>
        <v>230</v>
      </c>
      <c r="EI19" s="50" t="s">
        <v>5</v>
      </c>
    </row>
    <row r="20" spans="1:139" s="50" customFormat="1" ht="15.6">
      <c r="A20" s="108">
        <v>160210</v>
      </c>
      <c r="B20" s="109" t="s">
        <v>28</v>
      </c>
      <c r="C20" s="110">
        <v>42424</v>
      </c>
      <c r="D20" s="109" t="s">
        <v>645</v>
      </c>
      <c r="E20" s="109" t="s">
        <v>646</v>
      </c>
      <c r="F20" s="111">
        <v>7011</v>
      </c>
      <c r="G20" s="109" t="s">
        <v>490</v>
      </c>
      <c r="H20" s="112" t="s">
        <v>28</v>
      </c>
      <c r="I20" s="113" t="s">
        <v>28</v>
      </c>
      <c r="J20" s="108" t="s">
        <v>28</v>
      </c>
      <c r="K20" s="109" t="s">
        <v>646</v>
      </c>
      <c r="L20" s="108">
        <v>7011</v>
      </c>
      <c r="M20" s="109" t="s">
        <v>490</v>
      </c>
      <c r="N20" s="110">
        <v>42419</v>
      </c>
      <c r="O20" s="116"/>
      <c r="P20" s="116"/>
      <c r="Q20" s="109" t="s">
        <v>155</v>
      </c>
      <c r="R20" s="114" t="s">
        <v>155</v>
      </c>
      <c r="S20" s="109" t="s">
        <v>156</v>
      </c>
      <c r="T20" s="111">
        <v>7322</v>
      </c>
      <c r="U20" s="115" t="s">
        <v>157</v>
      </c>
      <c r="V20" s="109" t="s">
        <v>7</v>
      </c>
      <c r="W20" s="115" t="s">
        <v>30</v>
      </c>
      <c r="X20" s="133"/>
      <c r="Y20" s="108" t="s">
        <v>5</v>
      </c>
      <c r="Z20" s="117" t="s">
        <v>27</v>
      </c>
      <c r="AA20" s="115" t="s">
        <v>25</v>
      </c>
      <c r="AB20" s="118">
        <v>0</v>
      </c>
      <c r="AC20" s="119">
        <v>0</v>
      </c>
      <c r="AD20" s="119">
        <v>0</v>
      </c>
      <c r="AE20" s="119">
        <v>0</v>
      </c>
      <c r="AF20" s="120" t="s">
        <v>5</v>
      </c>
      <c r="AG20" s="118">
        <v>1</v>
      </c>
      <c r="AH20" s="121">
        <v>107.43801652892563</v>
      </c>
      <c r="AI20" s="119">
        <v>0</v>
      </c>
      <c r="AJ20" s="119">
        <v>21</v>
      </c>
      <c r="AK20" s="108" t="s">
        <v>5</v>
      </c>
      <c r="AL20" s="118">
        <v>0</v>
      </c>
      <c r="AM20" s="121">
        <v>0</v>
      </c>
      <c r="AN20" s="119">
        <v>0</v>
      </c>
      <c r="AO20" s="119">
        <v>0</v>
      </c>
      <c r="AP20" s="122" t="s">
        <v>5</v>
      </c>
      <c r="AQ20" s="123">
        <v>0</v>
      </c>
      <c r="AR20" s="121">
        <v>0</v>
      </c>
      <c r="AS20" s="119">
        <v>0</v>
      </c>
      <c r="AT20" s="119">
        <v>0</v>
      </c>
      <c r="AU20" s="122" t="s">
        <v>5</v>
      </c>
      <c r="AV20" s="122" t="s">
        <v>5</v>
      </c>
      <c r="AW20" s="124" t="s">
        <v>5</v>
      </c>
      <c r="AX20" s="125"/>
      <c r="AY20" s="125"/>
      <c r="AZ20" s="125"/>
      <c r="BA20" s="126"/>
      <c r="BB20" s="103"/>
      <c r="BC20" s="126"/>
      <c r="BD20" s="127"/>
      <c r="BE20" s="128"/>
      <c r="BF20" s="128"/>
      <c r="BG20" s="129"/>
      <c r="BK20" s="129"/>
      <c r="BL20" s="125" t="s">
        <v>5</v>
      </c>
      <c r="BM20" s="125"/>
      <c r="BN20" s="125" t="s">
        <v>5</v>
      </c>
      <c r="BO20" s="125" t="s">
        <v>5</v>
      </c>
      <c r="BP20" s="125" t="s">
        <v>5</v>
      </c>
      <c r="BQ20" s="125" t="s">
        <v>5</v>
      </c>
      <c r="BR20" s="125" t="s">
        <v>5</v>
      </c>
      <c r="BS20" s="130" t="s">
        <v>5</v>
      </c>
      <c r="BT20" s="130"/>
      <c r="BU20" s="130"/>
      <c r="BV20" s="130"/>
      <c r="BW20" s="131">
        <v>42424</v>
      </c>
      <c r="BX20" s="129" t="s">
        <v>26</v>
      </c>
      <c r="BY20" s="129" t="s">
        <v>5</v>
      </c>
      <c r="BZ20" s="129" t="s">
        <v>25</v>
      </c>
      <c r="CA20" s="129"/>
      <c r="CB20" s="129"/>
      <c r="CC20" s="129"/>
      <c r="CD20" s="129"/>
      <c r="CE20" s="129" t="s">
        <v>167</v>
      </c>
      <c r="CF20" s="129"/>
      <c r="CG20" s="129" t="s">
        <v>5</v>
      </c>
      <c r="CH20" s="129" t="s">
        <v>5</v>
      </c>
      <c r="CI20" s="129" t="s">
        <v>5</v>
      </c>
      <c r="CJ20" s="129" t="s">
        <v>167</v>
      </c>
      <c r="CK20" s="129" t="s">
        <v>168</v>
      </c>
      <c r="CL20" s="129" t="s">
        <v>479</v>
      </c>
      <c r="CM20" s="129" t="s">
        <v>172</v>
      </c>
      <c r="CN20" s="129" t="s">
        <v>5</v>
      </c>
      <c r="CO20" s="129" t="s">
        <v>5</v>
      </c>
      <c r="CP20" s="129"/>
      <c r="CQ20" s="129"/>
      <c r="CR20" s="129" t="s">
        <v>5</v>
      </c>
      <c r="CS20" s="129" t="s">
        <v>5</v>
      </c>
      <c r="CT20" s="132" t="s">
        <v>5</v>
      </c>
      <c r="CU20" s="129" t="s">
        <v>5</v>
      </c>
      <c r="CV20" s="129" t="s">
        <v>5</v>
      </c>
      <c r="CW20" s="129" t="s">
        <v>5</v>
      </c>
      <c r="CX20" s="129" t="s">
        <v>5</v>
      </c>
      <c r="CY20" s="131" t="s">
        <v>5</v>
      </c>
      <c r="CZ20" s="129" t="s">
        <v>5</v>
      </c>
      <c r="DA20" s="129" t="s">
        <v>25</v>
      </c>
      <c r="DB20" s="129" t="s">
        <v>26</v>
      </c>
      <c r="DC20" s="129" t="s">
        <v>25</v>
      </c>
      <c r="DD20" s="129" t="s">
        <v>25</v>
      </c>
      <c r="DE20" s="129" t="s">
        <v>25</v>
      </c>
      <c r="DF20" s="129" t="s">
        <v>26</v>
      </c>
      <c r="DG20" s="129" t="s">
        <v>26</v>
      </c>
      <c r="DH20" s="129"/>
      <c r="DI20" s="131" t="s">
        <v>618</v>
      </c>
      <c r="DJ20" s="129" t="s">
        <v>5</v>
      </c>
      <c r="DK20" s="129" t="s">
        <v>25</v>
      </c>
      <c r="DL20" s="129"/>
      <c r="DM20" s="131" t="s">
        <v>631</v>
      </c>
      <c r="DN20" s="129"/>
      <c r="DO20" s="129" t="s">
        <v>5</v>
      </c>
      <c r="DP20" s="129" t="s">
        <v>5</v>
      </c>
      <c r="DQ20" s="129"/>
      <c r="DR20" s="129" t="s">
        <v>5</v>
      </c>
      <c r="DS20" s="129" t="s">
        <v>5</v>
      </c>
      <c r="DT20" s="131" t="s">
        <v>5</v>
      </c>
      <c r="DU20" s="131" t="s">
        <v>5</v>
      </c>
      <c r="DV20" s="129" t="s">
        <v>5</v>
      </c>
      <c r="DW20" s="129" t="s">
        <v>25</v>
      </c>
      <c r="DX20" s="129"/>
      <c r="DY20" s="131" t="s">
        <v>631</v>
      </c>
      <c r="DZ20" s="131" t="s">
        <v>521</v>
      </c>
      <c r="EA20" s="94">
        <f t="shared" si="16"/>
        <v>0</v>
      </c>
      <c r="EB20" s="3">
        <f t="shared" si="17"/>
        <v>107.43801652892563</v>
      </c>
      <c r="EC20" s="3">
        <f t="shared" si="18"/>
        <v>0</v>
      </c>
      <c r="ED20" s="3">
        <f t="shared" si="19"/>
        <v>0</v>
      </c>
      <c r="EE20" s="94">
        <f t="shared" si="20"/>
        <v>107.43801652892563</v>
      </c>
      <c r="EF20" s="3">
        <f t="shared" si="21"/>
        <v>22.561983471074381</v>
      </c>
      <c r="EG20" s="3">
        <f t="shared" si="22"/>
        <v>130</v>
      </c>
      <c r="EH20" s="94">
        <f t="shared" si="23"/>
        <v>130</v>
      </c>
      <c r="EI20" s="50" t="s">
        <v>5</v>
      </c>
    </row>
    <row r="21" spans="1:139" s="50" customFormat="1" ht="31.2">
      <c r="A21" s="108">
        <v>160211</v>
      </c>
      <c r="B21" s="109" t="s">
        <v>28</v>
      </c>
      <c r="C21" s="110">
        <v>42424</v>
      </c>
      <c r="D21" s="109" t="s">
        <v>647</v>
      </c>
      <c r="E21" s="109" t="s">
        <v>648</v>
      </c>
      <c r="F21" s="111">
        <v>1301</v>
      </c>
      <c r="G21" s="109" t="s">
        <v>649</v>
      </c>
      <c r="H21" s="112" t="s">
        <v>28</v>
      </c>
      <c r="I21" s="113" t="s">
        <v>28</v>
      </c>
      <c r="J21" s="108" t="s">
        <v>28</v>
      </c>
      <c r="K21" s="109" t="s">
        <v>650</v>
      </c>
      <c r="L21" s="108">
        <v>1300</v>
      </c>
      <c r="M21" s="109" t="s">
        <v>561</v>
      </c>
      <c r="N21" s="110">
        <v>42422</v>
      </c>
      <c r="O21" s="116"/>
      <c r="P21" s="116"/>
      <c r="Q21" s="109" t="s">
        <v>498</v>
      </c>
      <c r="R21" s="114" t="s">
        <v>647</v>
      </c>
      <c r="S21" s="109" t="s">
        <v>648</v>
      </c>
      <c r="T21" s="111">
        <v>1301</v>
      </c>
      <c r="U21" s="115" t="s">
        <v>649</v>
      </c>
      <c r="V21" s="109" t="s">
        <v>6</v>
      </c>
      <c r="W21" s="115" t="s">
        <v>176</v>
      </c>
      <c r="X21" s="116">
        <v>42433</v>
      </c>
      <c r="Y21" s="108" t="s">
        <v>20</v>
      </c>
      <c r="Z21" s="117" t="s">
        <v>27</v>
      </c>
      <c r="AA21" s="115" t="s">
        <v>25</v>
      </c>
      <c r="AB21" s="118">
        <v>0</v>
      </c>
      <c r="AC21" s="119">
        <v>0</v>
      </c>
      <c r="AD21" s="119">
        <v>0</v>
      </c>
      <c r="AE21" s="119">
        <v>0</v>
      </c>
      <c r="AF21" s="120" t="s">
        <v>5</v>
      </c>
      <c r="AG21" s="118">
        <v>1</v>
      </c>
      <c r="AH21" s="121">
        <v>107.43801652892563</v>
      </c>
      <c r="AI21" s="119">
        <v>0</v>
      </c>
      <c r="AJ21" s="119">
        <v>21</v>
      </c>
      <c r="AK21" s="108" t="s">
        <v>5</v>
      </c>
      <c r="AL21" s="118">
        <v>0</v>
      </c>
      <c r="AM21" s="121">
        <v>0</v>
      </c>
      <c r="AN21" s="119">
        <v>0</v>
      </c>
      <c r="AO21" s="119">
        <v>0</v>
      </c>
      <c r="AP21" s="122" t="s">
        <v>5</v>
      </c>
      <c r="AQ21" s="123">
        <v>0</v>
      </c>
      <c r="AR21" s="121">
        <v>0</v>
      </c>
      <c r="AS21" s="119">
        <v>0</v>
      </c>
      <c r="AT21" s="119">
        <v>0</v>
      </c>
      <c r="AU21" s="122" t="s">
        <v>5</v>
      </c>
      <c r="AV21" s="122" t="s">
        <v>5</v>
      </c>
      <c r="AW21" s="124" t="s">
        <v>5</v>
      </c>
      <c r="AX21" s="125"/>
      <c r="AY21" s="125"/>
      <c r="AZ21" s="125"/>
      <c r="BA21" s="126"/>
      <c r="BB21" s="103"/>
      <c r="BC21" s="126"/>
      <c r="BD21" s="127"/>
      <c r="BE21" s="128"/>
      <c r="BF21" s="128"/>
      <c r="BG21" s="129"/>
      <c r="BK21" s="129"/>
      <c r="BL21" s="125" t="s">
        <v>5</v>
      </c>
      <c r="BM21" s="125"/>
      <c r="BN21" s="125" t="s">
        <v>5</v>
      </c>
      <c r="BO21" s="125" t="s">
        <v>5</v>
      </c>
      <c r="BP21" s="125" t="s">
        <v>5</v>
      </c>
      <c r="BQ21" s="125" t="s">
        <v>5</v>
      </c>
      <c r="BR21" s="125" t="s">
        <v>5</v>
      </c>
      <c r="BS21" s="130" t="s">
        <v>5</v>
      </c>
      <c r="BT21" s="130"/>
      <c r="BU21" s="130"/>
      <c r="BV21" s="130"/>
      <c r="BW21" s="131">
        <v>42424</v>
      </c>
      <c r="BX21" s="129" t="s">
        <v>26</v>
      </c>
      <c r="BY21" s="129" t="s">
        <v>5</v>
      </c>
      <c r="BZ21" s="129" t="s">
        <v>25</v>
      </c>
      <c r="CA21" s="129"/>
      <c r="CB21" s="129"/>
      <c r="CC21" s="129"/>
      <c r="CD21" s="129"/>
      <c r="CE21" s="129" t="s">
        <v>482</v>
      </c>
      <c r="CF21" s="129"/>
      <c r="CG21" s="129" t="s">
        <v>5</v>
      </c>
      <c r="CH21" s="129" t="s">
        <v>5</v>
      </c>
      <c r="CI21" s="129" t="s">
        <v>520</v>
      </c>
      <c r="CJ21" s="129" t="s">
        <v>20</v>
      </c>
      <c r="CK21" s="129" t="s">
        <v>478</v>
      </c>
      <c r="CL21" s="129" t="s">
        <v>479</v>
      </c>
      <c r="CM21" s="129" t="s">
        <v>477</v>
      </c>
      <c r="CN21" s="129" t="s">
        <v>5</v>
      </c>
      <c r="CO21" s="129" t="s">
        <v>5</v>
      </c>
      <c r="CP21" s="129"/>
      <c r="CQ21" s="129"/>
      <c r="CR21" s="129" t="s">
        <v>25</v>
      </c>
      <c r="CS21" s="129" t="s">
        <v>619</v>
      </c>
      <c r="CT21" s="132" t="s">
        <v>5</v>
      </c>
      <c r="CU21" s="129" t="s">
        <v>25</v>
      </c>
      <c r="CV21" s="129" t="s">
        <v>5</v>
      </c>
      <c r="CW21" s="129" t="s">
        <v>5</v>
      </c>
      <c r="CX21" s="129" t="s">
        <v>5</v>
      </c>
      <c r="CY21" s="131" t="s">
        <v>5</v>
      </c>
      <c r="CZ21" s="129" t="s">
        <v>5</v>
      </c>
      <c r="DA21" s="129" t="s">
        <v>25</v>
      </c>
      <c r="DB21" s="129" t="s">
        <v>26</v>
      </c>
      <c r="DC21" s="129" t="s">
        <v>25</v>
      </c>
      <c r="DD21" s="129" t="s">
        <v>25</v>
      </c>
      <c r="DE21" s="129" t="s">
        <v>25</v>
      </c>
      <c r="DF21" s="129" t="s">
        <v>25</v>
      </c>
      <c r="DG21" s="129" t="s">
        <v>26</v>
      </c>
      <c r="DH21" s="129"/>
      <c r="DI21" s="131" t="s">
        <v>528</v>
      </c>
      <c r="DJ21" s="129" t="s">
        <v>5</v>
      </c>
      <c r="DK21" s="129" t="s">
        <v>25</v>
      </c>
      <c r="DL21" s="129"/>
      <c r="DM21" s="131" t="s">
        <v>593</v>
      </c>
      <c r="DN21" s="129"/>
      <c r="DO21" s="129" t="s">
        <v>5</v>
      </c>
      <c r="DP21" s="129" t="s">
        <v>5</v>
      </c>
      <c r="DQ21" s="129"/>
      <c r="DR21" s="129" t="s">
        <v>5</v>
      </c>
      <c r="DS21" s="129" t="s">
        <v>5</v>
      </c>
      <c r="DT21" s="131" t="s">
        <v>5</v>
      </c>
      <c r="DU21" s="131" t="s">
        <v>5</v>
      </c>
      <c r="DV21" s="129" t="s">
        <v>5</v>
      </c>
      <c r="DW21" s="129" t="s">
        <v>25</v>
      </c>
      <c r="DX21" s="129"/>
      <c r="DY21" s="131" t="s">
        <v>619</v>
      </c>
      <c r="DZ21" s="131" t="s">
        <v>593</v>
      </c>
      <c r="EA21" s="94">
        <f t="shared" si="16"/>
        <v>0</v>
      </c>
      <c r="EB21" s="3">
        <f t="shared" si="17"/>
        <v>107.43801652892563</v>
      </c>
      <c r="EC21" s="3">
        <f t="shared" si="18"/>
        <v>0</v>
      </c>
      <c r="ED21" s="3">
        <f t="shared" si="19"/>
        <v>0</v>
      </c>
      <c r="EE21" s="94">
        <f t="shared" si="20"/>
        <v>107.43801652892563</v>
      </c>
      <c r="EF21" s="3">
        <f t="shared" si="21"/>
        <v>22.561983471074381</v>
      </c>
      <c r="EG21" s="3">
        <f t="shared" si="22"/>
        <v>130</v>
      </c>
      <c r="EH21" s="94">
        <f t="shared" si="23"/>
        <v>130</v>
      </c>
      <c r="EI21" s="50" t="s">
        <v>5</v>
      </c>
    </row>
    <row r="22" spans="1:139" s="50" customFormat="1" ht="31.2">
      <c r="A22" s="108">
        <v>160216</v>
      </c>
      <c r="B22" s="109" t="s">
        <v>2</v>
      </c>
      <c r="C22" s="110">
        <v>42426</v>
      </c>
      <c r="D22" s="109" t="s">
        <v>651</v>
      </c>
      <c r="E22" s="109" t="s">
        <v>652</v>
      </c>
      <c r="F22" s="111">
        <v>7190</v>
      </c>
      <c r="G22" s="109" t="s">
        <v>153</v>
      </c>
      <c r="H22" s="112" t="s">
        <v>653</v>
      </c>
      <c r="I22" s="113" t="s">
        <v>28</v>
      </c>
      <c r="J22" s="108" t="s">
        <v>654</v>
      </c>
      <c r="K22" s="109" t="s">
        <v>655</v>
      </c>
      <c r="L22" s="108">
        <v>7190</v>
      </c>
      <c r="M22" s="109" t="s">
        <v>153</v>
      </c>
      <c r="N22" s="110">
        <v>42429</v>
      </c>
      <c r="O22" s="116"/>
      <c r="P22" s="116"/>
      <c r="Q22" s="109" t="s">
        <v>152</v>
      </c>
      <c r="R22" s="114" t="s">
        <v>651</v>
      </c>
      <c r="S22" s="109" t="s">
        <v>652</v>
      </c>
      <c r="T22" s="111">
        <v>7190</v>
      </c>
      <c r="U22" s="115" t="s">
        <v>153</v>
      </c>
      <c r="V22" s="109" t="s">
        <v>6</v>
      </c>
      <c r="W22" s="115" t="s">
        <v>176</v>
      </c>
      <c r="X22" s="116">
        <v>42429</v>
      </c>
      <c r="Y22" s="108" t="s">
        <v>19</v>
      </c>
      <c r="Z22" s="117" t="s">
        <v>27</v>
      </c>
      <c r="AA22" s="115" t="s">
        <v>25</v>
      </c>
      <c r="AB22" s="118">
        <v>2</v>
      </c>
      <c r="AC22" s="119">
        <v>190.08264462809919</v>
      </c>
      <c r="AD22" s="119">
        <v>0</v>
      </c>
      <c r="AE22" s="119">
        <v>21</v>
      </c>
      <c r="AF22" s="120" t="s">
        <v>5</v>
      </c>
      <c r="AG22" s="118">
        <v>0</v>
      </c>
      <c r="AH22" s="121">
        <v>0</v>
      </c>
      <c r="AI22" s="119">
        <v>0</v>
      </c>
      <c r="AJ22" s="119">
        <v>0</v>
      </c>
      <c r="AK22" s="108" t="s">
        <v>5</v>
      </c>
      <c r="AL22" s="118">
        <v>0</v>
      </c>
      <c r="AM22" s="121">
        <v>0</v>
      </c>
      <c r="AN22" s="119">
        <v>0</v>
      </c>
      <c r="AO22" s="119">
        <v>0</v>
      </c>
      <c r="AP22" s="122" t="s">
        <v>5</v>
      </c>
      <c r="AQ22" s="123">
        <v>0</v>
      </c>
      <c r="AR22" s="121">
        <v>0</v>
      </c>
      <c r="AS22" s="119">
        <v>0</v>
      </c>
      <c r="AT22" s="119">
        <v>0</v>
      </c>
      <c r="AU22" s="122" t="s">
        <v>5</v>
      </c>
      <c r="AV22" s="122" t="s">
        <v>5</v>
      </c>
      <c r="AW22" s="124" t="s">
        <v>5</v>
      </c>
      <c r="AX22" s="125"/>
      <c r="AY22" s="125"/>
      <c r="AZ22" s="125"/>
      <c r="BA22" s="126"/>
      <c r="BB22" s="103"/>
      <c r="BC22" s="126"/>
      <c r="BD22" s="127"/>
      <c r="BE22" s="128"/>
      <c r="BF22" s="128"/>
      <c r="BG22" s="129"/>
      <c r="BK22" s="129"/>
      <c r="BL22" s="125" t="s">
        <v>5</v>
      </c>
      <c r="BM22" s="125"/>
      <c r="BN22" s="125" t="s">
        <v>5</v>
      </c>
      <c r="BO22" s="125" t="s">
        <v>5</v>
      </c>
      <c r="BP22" s="125" t="s">
        <v>5</v>
      </c>
      <c r="BQ22" s="125" t="s">
        <v>5</v>
      </c>
      <c r="BR22" s="125" t="s">
        <v>5</v>
      </c>
      <c r="BS22" s="130" t="s">
        <v>5</v>
      </c>
      <c r="BT22" s="130"/>
      <c r="BU22" s="130"/>
      <c r="BV22" s="130"/>
      <c r="BW22" s="131">
        <v>42426</v>
      </c>
      <c r="BX22" s="129" t="s">
        <v>25</v>
      </c>
      <c r="BY22" s="129" t="s">
        <v>5</v>
      </c>
      <c r="BZ22" s="129" t="s">
        <v>26</v>
      </c>
      <c r="CA22" s="129"/>
      <c r="CB22" s="129"/>
      <c r="CC22" s="129"/>
      <c r="CD22" s="129"/>
      <c r="CE22" s="129" t="s">
        <v>484</v>
      </c>
      <c r="CF22" s="129"/>
      <c r="CG22" s="129" t="s">
        <v>5</v>
      </c>
      <c r="CH22" s="129" t="s">
        <v>5</v>
      </c>
      <c r="CI22" s="129" t="s">
        <v>5</v>
      </c>
      <c r="CJ22" s="129" t="s">
        <v>19</v>
      </c>
      <c r="CK22" s="129" t="s">
        <v>463</v>
      </c>
      <c r="CL22" s="129" t="s">
        <v>170</v>
      </c>
      <c r="CM22" s="129" t="s">
        <v>172</v>
      </c>
      <c r="CN22" s="129" t="s">
        <v>494</v>
      </c>
      <c r="CO22" s="129" t="s">
        <v>5</v>
      </c>
      <c r="CP22" s="129"/>
      <c r="CQ22" s="129"/>
      <c r="CR22" s="129" t="s">
        <v>25</v>
      </c>
      <c r="CS22" s="129" t="s">
        <v>638</v>
      </c>
      <c r="CT22" s="132" t="s">
        <v>656</v>
      </c>
      <c r="CU22" s="129" t="s">
        <v>5</v>
      </c>
      <c r="CV22" s="129" t="s">
        <v>5</v>
      </c>
      <c r="CW22" s="129" t="s">
        <v>5</v>
      </c>
      <c r="CX22" s="129" t="s">
        <v>5</v>
      </c>
      <c r="CY22" s="131" t="s">
        <v>5</v>
      </c>
      <c r="CZ22" s="129" t="s">
        <v>5</v>
      </c>
      <c r="DA22" s="129" t="s">
        <v>25</v>
      </c>
      <c r="DB22" s="129" t="s">
        <v>25</v>
      </c>
      <c r="DC22" s="129" t="s">
        <v>25</v>
      </c>
      <c r="DD22" s="129" t="s">
        <v>25</v>
      </c>
      <c r="DE22" s="129" t="s">
        <v>26</v>
      </c>
      <c r="DF22" s="129" t="s">
        <v>25</v>
      </c>
      <c r="DG22" s="129" t="s">
        <v>25</v>
      </c>
      <c r="DH22" s="129"/>
      <c r="DI22" s="131" t="s">
        <v>5</v>
      </c>
      <c r="DJ22" s="129" t="s">
        <v>5</v>
      </c>
      <c r="DK22" s="129" t="s">
        <v>25</v>
      </c>
      <c r="DL22" s="129"/>
      <c r="DM22" s="131" t="s">
        <v>640</v>
      </c>
      <c r="DN22" s="129"/>
      <c r="DO22" s="129" t="s">
        <v>5</v>
      </c>
      <c r="DP22" s="129" t="s">
        <v>25</v>
      </c>
      <c r="DQ22" s="129"/>
      <c r="DR22" s="129" t="s">
        <v>25</v>
      </c>
      <c r="DS22" s="129" t="s">
        <v>25</v>
      </c>
      <c r="DT22" s="131" t="s">
        <v>638</v>
      </c>
      <c r="DU22" s="131" t="s">
        <v>638</v>
      </c>
      <c r="DV22" s="129" t="s">
        <v>5</v>
      </c>
      <c r="DW22" s="129" t="s">
        <v>5</v>
      </c>
      <c r="DX22" s="129"/>
      <c r="DY22" s="131" t="s">
        <v>5</v>
      </c>
      <c r="DZ22" s="131" t="s">
        <v>5</v>
      </c>
      <c r="EA22" s="94">
        <f t="shared" si="16"/>
        <v>380.16528925619838</v>
      </c>
      <c r="EB22" s="3">
        <f t="shared" si="17"/>
        <v>0</v>
      </c>
      <c r="EC22" s="3">
        <f t="shared" si="18"/>
        <v>0</v>
      </c>
      <c r="ED22" s="3">
        <f t="shared" si="19"/>
        <v>0</v>
      </c>
      <c r="EE22" s="94">
        <f t="shared" si="20"/>
        <v>380.16528925619838</v>
      </c>
      <c r="EF22" s="3">
        <f t="shared" si="21"/>
        <v>79.834710743801651</v>
      </c>
      <c r="EG22" s="3">
        <f t="shared" si="22"/>
        <v>460</v>
      </c>
      <c r="EH22" s="94">
        <f t="shared" si="23"/>
        <v>460</v>
      </c>
      <c r="EI22" s="50" t="s">
        <v>5</v>
      </c>
    </row>
    <row r="23" spans="1:139" s="50" customFormat="1" ht="15.6">
      <c r="A23" s="108">
        <v>160217</v>
      </c>
      <c r="B23" s="109" t="s">
        <v>2</v>
      </c>
      <c r="C23" s="110">
        <v>42426</v>
      </c>
      <c r="D23" s="109" t="s">
        <v>657</v>
      </c>
      <c r="E23" s="109" t="s">
        <v>658</v>
      </c>
      <c r="F23" s="111">
        <v>7190</v>
      </c>
      <c r="G23" s="109" t="s">
        <v>153</v>
      </c>
      <c r="H23" s="112" t="s">
        <v>659</v>
      </c>
      <c r="I23" s="113" t="s">
        <v>28</v>
      </c>
      <c r="J23" s="108" t="s">
        <v>28</v>
      </c>
      <c r="K23" s="109" t="s">
        <v>658</v>
      </c>
      <c r="L23" s="108">
        <v>7190</v>
      </c>
      <c r="M23" s="109" t="s">
        <v>153</v>
      </c>
      <c r="N23" s="110">
        <v>42429</v>
      </c>
      <c r="O23" s="116"/>
      <c r="P23" s="116"/>
      <c r="Q23" s="109" t="s">
        <v>152</v>
      </c>
      <c r="R23" s="114" t="s">
        <v>657</v>
      </c>
      <c r="S23" s="109" t="s">
        <v>658</v>
      </c>
      <c r="T23" s="111">
        <v>7190</v>
      </c>
      <c r="U23" s="115" t="s">
        <v>153</v>
      </c>
      <c r="V23" s="109" t="s">
        <v>6</v>
      </c>
      <c r="W23" s="115" t="s">
        <v>30</v>
      </c>
      <c r="X23" s="133"/>
      <c r="Y23" s="108" t="s">
        <v>5</v>
      </c>
      <c r="Z23" s="117" t="s">
        <v>27</v>
      </c>
      <c r="AA23" s="115" t="s">
        <v>25</v>
      </c>
      <c r="AB23" s="118">
        <v>1</v>
      </c>
      <c r="AC23" s="119">
        <v>190.08264462809919</v>
      </c>
      <c r="AD23" s="119">
        <v>0</v>
      </c>
      <c r="AE23" s="119">
        <v>21</v>
      </c>
      <c r="AF23" s="120" t="s">
        <v>5</v>
      </c>
      <c r="AG23" s="118">
        <v>1</v>
      </c>
      <c r="AH23" s="121">
        <v>107.43801652892563</v>
      </c>
      <c r="AI23" s="119">
        <v>0</v>
      </c>
      <c r="AJ23" s="119">
        <v>21</v>
      </c>
      <c r="AK23" s="108" t="s">
        <v>5</v>
      </c>
      <c r="AL23" s="118">
        <v>0</v>
      </c>
      <c r="AM23" s="121">
        <v>0</v>
      </c>
      <c r="AN23" s="119">
        <v>0</v>
      </c>
      <c r="AO23" s="119">
        <v>0</v>
      </c>
      <c r="AP23" s="122" t="s">
        <v>5</v>
      </c>
      <c r="AQ23" s="123">
        <v>0</v>
      </c>
      <c r="AR23" s="121">
        <v>0</v>
      </c>
      <c r="AS23" s="119">
        <v>0</v>
      </c>
      <c r="AT23" s="119">
        <v>0</v>
      </c>
      <c r="AU23" s="122" t="s">
        <v>5</v>
      </c>
      <c r="AV23" s="122" t="s">
        <v>5</v>
      </c>
      <c r="AW23" s="124" t="s">
        <v>5</v>
      </c>
      <c r="AX23" s="125"/>
      <c r="AY23" s="125"/>
      <c r="AZ23" s="125"/>
      <c r="BA23" s="126"/>
      <c r="BB23" s="103"/>
      <c r="BC23" s="126"/>
      <c r="BD23" s="127"/>
      <c r="BE23" s="128"/>
      <c r="BF23" s="128"/>
      <c r="BG23" s="129"/>
      <c r="BK23" s="129"/>
      <c r="BL23" s="125" t="s">
        <v>5</v>
      </c>
      <c r="BM23" s="125"/>
      <c r="BN23" s="125" t="s">
        <v>5</v>
      </c>
      <c r="BO23" s="125" t="s">
        <v>5</v>
      </c>
      <c r="BP23" s="125" t="s">
        <v>5</v>
      </c>
      <c r="BQ23" s="125" t="s">
        <v>5</v>
      </c>
      <c r="BR23" s="125" t="s">
        <v>5</v>
      </c>
      <c r="BS23" s="130" t="s">
        <v>5</v>
      </c>
      <c r="BT23" s="130"/>
      <c r="BU23" s="130"/>
      <c r="BV23" s="130"/>
      <c r="BW23" s="131">
        <v>42426</v>
      </c>
      <c r="BX23" s="129" t="s">
        <v>26</v>
      </c>
      <c r="BY23" s="129" t="s">
        <v>5</v>
      </c>
      <c r="BZ23" s="129" t="s">
        <v>25</v>
      </c>
      <c r="CA23" s="129"/>
      <c r="CB23" s="129"/>
      <c r="CC23" s="129"/>
      <c r="CD23" s="129"/>
      <c r="CE23" s="129" t="s">
        <v>167</v>
      </c>
      <c r="CF23" s="129"/>
      <c r="CG23" s="129" t="s">
        <v>5</v>
      </c>
      <c r="CH23" s="129" t="s">
        <v>5</v>
      </c>
      <c r="CI23" s="129" t="s">
        <v>5</v>
      </c>
      <c r="CJ23" s="129" t="s">
        <v>20</v>
      </c>
      <c r="CK23" s="129" t="s">
        <v>478</v>
      </c>
      <c r="CL23" s="129" t="s">
        <v>175</v>
      </c>
      <c r="CM23" s="129" t="s">
        <v>172</v>
      </c>
      <c r="CN23" s="129" t="s">
        <v>5</v>
      </c>
      <c r="CO23" s="129" t="s">
        <v>5</v>
      </c>
      <c r="CP23" s="129"/>
      <c r="CQ23" s="129"/>
      <c r="CR23" s="129" t="s">
        <v>5</v>
      </c>
      <c r="CS23" s="129" t="s">
        <v>5</v>
      </c>
      <c r="CT23" s="132" t="s">
        <v>5</v>
      </c>
      <c r="CU23" s="129" t="s">
        <v>660</v>
      </c>
      <c r="CV23" s="129" t="s">
        <v>5</v>
      </c>
      <c r="CW23" s="129" t="s">
        <v>5</v>
      </c>
      <c r="CX23" s="129" t="s">
        <v>5</v>
      </c>
      <c r="CY23" s="131" t="s">
        <v>5</v>
      </c>
      <c r="CZ23" s="129" t="s">
        <v>5</v>
      </c>
      <c r="DA23" s="129" t="s">
        <v>25</v>
      </c>
      <c r="DB23" s="129" t="s">
        <v>25</v>
      </c>
      <c r="DC23" s="129" t="s">
        <v>25</v>
      </c>
      <c r="DD23" s="129" t="s">
        <v>25</v>
      </c>
      <c r="DE23" s="129" t="s">
        <v>25</v>
      </c>
      <c r="DF23" s="129" t="s">
        <v>25</v>
      </c>
      <c r="DG23" s="129" t="s">
        <v>25</v>
      </c>
      <c r="DH23" s="129"/>
      <c r="DI23" s="131" t="s">
        <v>639</v>
      </c>
      <c r="DJ23" s="129" t="s">
        <v>5</v>
      </c>
      <c r="DK23" s="129" t="s">
        <v>25</v>
      </c>
      <c r="DL23" s="129"/>
      <c r="DM23" s="131" t="s">
        <v>661</v>
      </c>
      <c r="DN23" s="129"/>
      <c r="DO23" s="129" t="s">
        <v>662</v>
      </c>
      <c r="DP23" s="129" t="s">
        <v>25</v>
      </c>
      <c r="DQ23" s="129"/>
      <c r="DR23" s="129" t="s">
        <v>25</v>
      </c>
      <c r="DS23" s="129" t="s">
        <v>25</v>
      </c>
      <c r="DT23" s="131" t="s">
        <v>5</v>
      </c>
      <c r="DU23" s="131" t="s">
        <v>620</v>
      </c>
      <c r="DV23" s="129" t="s">
        <v>663</v>
      </c>
      <c r="DW23" s="129" t="s">
        <v>25</v>
      </c>
      <c r="DX23" s="129"/>
      <c r="DY23" s="131" t="s">
        <v>5</v>
      </c>
      <c r="DZ23" s="131" t="s">
        <v>620</v>
      </c>
      <c r="EA23" s="94">
        <f t="shared" si="16"/>
        <v>190.08264462809919</v>
      </c>
      <c r="EB23" s="3">
        <f t="shared" si="17"/>
        <v>107.43801652892563</v>
      </c>
      <c r="EC23" s="3">
        <f t="shared" si="18"/>
        <v>0</v>
      </c>
      <c r="ED23" s="3">
        <f t="shared" si="19"/>
        <v>0</v>
      </c>
      <c r="EE23" s="94">
        <f t="shared" si="20"/>
        <v>297.52066115702485</v>
      </c>
      <c r="EF23" s="3">
        <f t="shared" si="21"/>
        <v>62.479338842975217</v>
      </c>
      <c r="EG23" s="3">
        <f t="shared" si="22"/>
        <v>360.00000000000006</v>
      </c>
      <c r="EH23" s="94">
        <f t="shared" si="23"/>
        <v>360.00000000000006</v>
      </c>
      <c r="EI23" s="50" t="s">
        <v>5</v>
      </c>
    </row>
    <row r="24" spans="1:139" s="50" customFormat="1" ht="31.2">
      <c r="A24" s="108">
        <v>160218</v>
      </c>
      <c r="B24" s="109" t="s">
        <v>2</v>
      </c>
      <c r="C24" s="110">
        <v>42426</v>
      </c>
      <c r="D24" s="109" t="s">
        <v>664</v>
      </c>
      <c r="E24" s="109" t="s">
        <v>665</v>
      </c>
      <c r="F24" s="111">
        <v>6030</v>
      </c>
      <c r="G24" s="109" t="s">
        <v>666</v>
      </c>
      <c r="H24" s="112" t="s">
        <v>667</v>
      </c>
      <c r="I24" s="113" t="s">
        <v>28</v>
      </c>
      <c r="J24" s="108" t="s">
        <v>28</v>
      </c>
      <c r="K24" s="109" t="s">
        <v>668</v>
      </c>
      <c r="L24" s="108">
        <v>6030</v>
      </c>
      <c r="M24" s="109" t="s">
        <v>666</v>
      </c>
      <c r="N24" s="110">
        <v>42429</v>
      </c>
      <c r="O24" s="116"/>
      <c r="P24" s="116"/>
      <c r="Q24" s="109" t="s">
        <v>158</v>
      </c>
      <c r="R24" s="114" t="s">
        <v>158</v>
      </c>
      <c r="S24" s="109" t="s">
        <v>159</v>
      </c>
      <c r="T24" s="111">
        <v>7180</v>
      </c>
      <c r="U24" s="115" t="s">
        <v>160</v>
      </c>
      <c r="V24" s="109" t="s">
        <v>7</v>
      </c>
      <c r="W24" s="115" t="s">
        <v>5</v>
      </c>
      <c r="X24" s="133"/>
      <c r="Y24" s="108" t="s">
        <v>5</v>
      </c>
      <c r="Z24" s="117" t="s">
        <v>27</v>
      </c>
      <c r="AA24" s="115" t="s">
        <v>26</v>
      </c>
      <c r="AB24" s="118">
        <v>5</v>
      </c>
      <c r="AC24" s="119">
        <v>123.96694214876034</v>
      </c>
      <c r="AD24" s="119">
        <v>0</v>
      </c>
      <c r="AE24" s="119">
        <v>21</v>
      </c>
      <c r="AF24" s="120" t="s">
        <v>5</v>
      </c>
      <c r="AG24" s="118">
        <v>5</v>
      </c>
      <c r="AH24" s="121">
        <v>107.43801652892563</v>
      </c>
      <c r="AI24" s="119">
        <v>0</v>
      </c>
      <c r="AJ24" s="119">
        <v>21</v>
      </c>
      <c r="AK24" s="108" t="s">
        <v>5</v>
      </c>
      <c r="AL24" s="118">
        <v>0</v>
      </c>
      <c r="AM24" s="121">
        <v>0</v>
      </c>
      <c r="AN24" s="119">
        <v>0</v>
      </c>
      <c r="AO24" s="119">
        <v>0</v>
      </c>
      <c r="AP24" s="122" t="s">
        <v>5</v>
      </c>
      <c r="AQ24" s="123">
        <v>0</v>
      </c>
      <c r="AR24" s="121">
        <v>0</v>
      </c>
      <c r="AS24" s="119">
        <v>0</v>
      </c>
      <c r="AT24" s="119">
        <v>0</v>
      </c>
      <c r="AU24" s="122" t="s">
        <v>5</v>
      </c>
      <c r="AV24" s="122" t="s">
        <v>5</v>
      </c>
      <c r="AW24" s="124" t="s">
        <v>5</v>
      </c>
      <c r="AX24" s="125"/>
      <c r="AY24" s="125"/>
      <c r="AZ24" s="125"/>
      <c r="BA24" s="126"/>
      <c r="BB24" s="103"/>
      <c r="BC24" s="126"/>
      <c r="BD24" s="127"/>
      <c r="BE24" s="128"/>
      <c r="BF24" s="128"/>
      <c r="BG24" s="129"/>
      <c r="BK24" s="129"/>
      <c r="BL24" s="125" t="s">
        <v>5</v>
      </c>
      <c r="BM24" s="125"/>
      <c r="BN24" s="125" t="s">
        <v>5</v>
      </c>
      <c r="BO24" s="125" t="s">
        <v>5</v>
      </c>
      <c r="BP24" s="125" t="s">
        <v>5</v>
      </c>
      <c r="BQ24" s="125" t="s">
        <v>5</v>
      </c>
      <c r="BR24" s="125" t="s">
        <v>5</v>
      </c>
      <c r="BS24" s="130" t="s">
        <v>5</v>
      </c>
      <c r="BT24" s="130"/>
      <c r="BU24" s="130"/>
      <c r="BV24" s="130"/>
      <c r="BW24" s="131">
        <v>42426</v>
      </c>
      <c r="BX24" s="129" t="s">
        <v>26</v>
      </c>
      <c r="BY24" s="129" t="s">
        <v>5</v>
      </c>
      <c r="BZ24" s="129" t="s">
        <v>25</v>
      </c>
      <c r="CA24" s="129"/>
      <c r="CB24" s="129"/>
      <c r="CC24" s="129">
        <v>5</v>
      </c>
      <c r="CD24" s="129" t="s">
        <v>669</v>
      </c>
      <c r="CE24" s="129" t="s">
        <v>167</v>
      </c>
      <c r="CF24" s="129"/>
      <c r="CG24" s="129" t="s">
        <v>5</v>
      </c>
      <c r="CH24" s="129" t="s">
        <v>5</v>
      </c>
      <c r="CI24" s="129" t="s">
        <v>5</v>
      </c>
      <c r="CJ24" s="129" t="s">
        <v>167</v>
      </c>
      <c r="CK24" s="129" t="s">
        <v>168</v>
      </c>
      <c r="CL24" s="129" t="s">
        <v>512</v>
      </c>
      <c r="CM24" s="129" t="s">
        <v>477</v>
      </c>
      <c r="CN24" s="129" t="s">
        <v>5</v>
      </c>
      <c r="CO24" s="129" t="s">
        <v>5</v>
      </c>
      <c r="CP24" s="129"/>
      <c r="CQ24" s="129"/>
      <c r="CR24" s="129" t="s">
        <v>5</v>
      </c>
      <c r="CS24" s="129" t="s">
        <v>5</v>
      </c>
      <c r="CT24" s="132" t="s">
        <v>5</v>
      </c>
      <c r="CU24" s="129" t="s">
        <v>5</v>
      </c>
      <c r="CV24" s="129" t="s">
        <v>5</v>
      </c>
      <c r="CW24" s="129" t="s">
        <v>5</v>
      </c>
      <c r="CX24" s="129" t="s">
        <v>5</v>
      </c>
      <c r="CY24" s="131" t="s">
        <v>5</v>
      </c>
      <c r="CZ24" s="129" t="s">
        <v>5</v>
      </c>
      <c r="DA24" s="129" t="s">
        <v>25</v>
      </c>
      <c r="DB24" s="129" t="s">
        <v>25</v>
      </c>
      <c r="DC24" s="129" t="s">
        <v>25</v>
      </c>
      <c r="DD24" s="129" t="s">
        <v>25</v>
      </c>
      <c r="DE24" s="129" t="s">
        <v>25</v>
      </c>
      <c r="DF24" s="129" t="s">
        <v>25</v>
      </c>
      <c r="DG24" s="129" t="s">
        <v>26</v>
      </c>
      <c r="DH24" s="129"/>
      <c r="DI24" s="131" t="s">
        <v>528</v>
      </c>
      <c r="DJ24" s="129" t="s">
        <v>5</v>
      </c>
      <c r="DK24" s="129" t="s">
        <v>25</v>
      </c>
      <c r="DL24" s="129"/>
      <c r="DM24" s="131" t="s">
        <v>5</v>
      </c>
      <c r="DN24" s="129"/>
      <c r="DO24" s="129" t="s">
        <v>5</v>
      </c>
      <c r="DP24" s="129" t="s">
        <v>25</v>
      </c>
      <c r="DQ24" s="129"/>
      <c r="DR24" s="129" t="s">
        <v>25</v>
      </c>
      <c r="DS24" s="129" t="s">
        <v>25</v>
      </c>
      <c r="DT24" s="131" t="s">
        <v>5</v>
      </c>
      <c r="DU24" s="131" t="s">
        <v>724</v>
      </c>
      <c r="DV24" s="129" t="s">
        <v>5</v>
      </c>
      <c r="DW24" s="129" t="s">
        <v>25</v>
      </c>
      <c r="DX24" s="129"/>
      <c r="DY24" s="131" t="s">
        <v>5</v>
      </c>
      <c r="DZ24" s="131" t="s">
        <v>525</v>
      </c>
      <c r="EA24" s="94">
        <f t="shared" si="16"/>
        <v>619.83471074380168</v>
      </c>
      <c r="EB24" s="3">
        <f t="shared" si="17"/>
        <v>537.19008264462809</v>
      </c>
      <c r="EC24" s="3">
        <f t="shared" si="18"/>
        <v>0</v>
      </c>
      <c r="ED24" s="3">
        <f t="shared" si="19"/>
        <v>0</v>
      </c>
      <c r="EE24" s="94">
        <f t="shared" si="20"/>
        <v>1157.0247933884298</v>
      </c>
      <c r="EF24" s="3">
        <f t="shared" si="21"/>
        <v>242.97520661157023</v>
      </c>
      <c r="EG24" s="3">
        <f t="shared" si="22"/>
        <v>1400</v>
      </c>
      <c r="EH24" s="94">
        <f t="shared" si="23"/>
        <v>1400</v>
      </c>
      <c r="EI24" s="50" t="s">
        <v>5</v>
      </c>
    </row>
    <row r="25" spans="1:139" s="50" customFormat="1" ht="15.6">
      <c r="A25" s="108">
        <v>160219</v>
      </c>
      <c r="B25" s="109" t="s">
        <v>28</v>
      </c>
      <c r="C25" s="110">
        <v>42426</v>
      </c>
      <c r="D25" s="109" t="s">
        <v>670</v>
      </c>
      <c r="E25" s="109" t="s">
        <v>671</v>
      </c>
      <c r="F25" s="111">
        <v>7100</v>
      </c>
      <c r="G25" s="109" t="s">
        <v>151</v>
      </c>
      <c r="H25" s="112" t="s">
        <v>672</v>
      </c>
      <c r="I25" s="113" t="s">
        <v>28</v>
      </c>
      <c r="J25" s="108" t="s">
        <v>28</v>
      </c>
      <c r="K25" s="109" t="s">
        <v>671</v>
      </c>
      <c r="L25" s="108">
        <v>7100</v>
      </c>
      <c r="M25" s="109" t="s">
        <v>151</v>
      </c>
      <c r="N25" s="110">
        <v>42426</v>
      </c>
      <c r="O25" s="116"/>
      <c r="P25" s="116"/>
      <c r="Q25" s="109" t="s">
        <v>518</v>
      </c>
      <c r="R25" s="114" t="s">
        <v>670</v>
      </c>
      <c r="S25" s="109" t="s">
        <v>671</v>
      </c>
      <c r="T25" s="111">
        <v>7100</v>
      </c>
      <c r="U25" s="115" t="s">
        <v>151</v>
      </c>
      <c r="V25" s="109" t="s">
        <v>6</v>
      </c>
      <c r="W25" s="115" t="s">
        <v>30</v>
      </c>
      <c r="X25" s="133"/>
      <c r="Y25" s="108" t="s">
        <v>5</v>
      </c>
      <c r="Z25" s="117" t="s">
        <v>27</v>
      </c>
      <c r="AA25" s="115" t="s">
        <v>25</v>
      </c>
      <c r="AB25" s="118">
        <v>0</v>
      </c>
      <c r="AC25" s="119">
        <v>0</v>
      </c>
      <c r="AD25" s="119">
        <v>0</v>
      </c>
      <c r="AE25" s="119">
        <v>0</v>
      </c>
      <c r="AF25" s="120" t="s">
        <v>5</v>
      </c>
      <c r="AG25" s="118">
        <v>1</v>
      </c>
      <c r="AH25" s="121">
        <v>107.43801652892563</v>
      </c>
      <c r="AI25" s="119">
        <v>0</v>
      </c>
      <c r="AJ25" s="119">
        <v>21</v>
      </c>
      <c r="AK25" s="108" t="s">
        <v>5</v>
      </c>
      <c r="AL25" s="118">
        <v>0</v>
      </c>
      <c r="AM25" s="121">
        <v>0</v>
      </c>
      <c r="AN25" s="119">
        <v>0</v>
      </c>
      <c r="AO25" s="119">
        <v>0</v>
      </c>
      <c r="AP25" s="122" t="s">
        <v>5</v>
      </c>
      <c r="AQ25" s="123">
        <v>0</v>
      </c>
      <c r="AR25" s="121">
        <v>0</v>
      </c>
      <c r="AS25" s="119">
        <v>0</v>
      </c>
      <c r="AT25" s="119">
        <v>0</v>
      </c>
      <c r="AU25" s="122" t="s">
        <v>5</v>
      </c>
      <c r="AV25" s="122" t="s">
        <v>5</v>
      </c>
      <c r="AW25" s="124" t="s">
        <v>5</v>
      </c>
      <c r="AX25" s="125"/>
      <c r="AY25" s="125"/>
      <c r="AZ25" s="125"/>
      <c r="BA25" s="126"/>
      <c r="BB25" s="103"/>
      <c r="BC25" s="126"/>
      <c r="BD25" s="127"/>
      <c r="BE25" s="128"/>
      <c r="BF25" s="128"/>
      <c r="BG25" s="129"/>
      <c r="BK25" s="129"/>
      <c r="BL25" s="125" t="s">
        <v>5</v>
      </c>
      <c r="BM25" s="125"/>
      <c r="BN25" s="125" t="s">
        <v>5</v>
      </c>
      <c r="BO25" s="125" t="s">
        <v>5</v>
      </c>
      <c r="BP25" s="125" t="s">
        <v>5</v>
      </c>
      <c r="BQ25" s="125" t="s">
        <v>5</v>
      </c>
      <c r="BR25" s="125" t="s">
        <v>5</v>
      </c>
      <c r="BS25" s="130" t="s">
        <v>5</v>
      </c>
      <c r="BT25" s="130"/>
      <c r="BU25" s="130"/>
      <c r="BV25" s="130"/>
      <c r="BW25" s="131">
        <v>42426</v>
      </c>
      <c r="BX25" s="129" t="s">
        <v>26</v>
      </c>
      <c r="BY25" s="129" t="s">
        <v>5</v>
      </c>
      <c r="BZ25" s="129" t="s">
        <v>25</v>
      </c>
      <c r="CA25" s="129"/>
      <c r="CB25" s="129"/>
      <c r="CC25" s="129"/>
      <c r="CD25" s="129"/>
      <c r="CE25" s="129" t="s">
        <v>167</v>
      </c>
      <c r="CF25" s="129"/>
      <c r="CG25" s="129" t="s">
        <v>5</v>
      </c>
      <c r="CH25" s="129" t="s">
        <v>5</v>
      </c>
      <c r="CI25" s="129" t="s">
        <v>5</v>
      </c>
      <c r="CJ25" s="129" t="s">
        <v>20</v>
      </c>
      <c r="CK25" s="129" t="s">
        <v>478</v>
      </c>
      <c r="CL25" s="129" t="s">
        <v>479</v>
      </c>
      <c r="CM25" s="129" t="s">
        <v>172</v>
      </c>
      <c r="CN25" s="129" t="s">
        <v>5</v>
      </c>
      <c r="CO25" s="129" t="s">
        <v>5</v>
      </c>
      <c r="CP25" s="129"/>
      <c r="CQ25" s="129"/>
      <c r="CR25" s="129" t="s">
        <v>5</v>
      </c>
      <c r="CS25" s="129" t="s">
        <v>5</v>
      </c>
      <c r="CT25" s="132" t="s">
        <v>5</v>
      </c>
      <c r="CU25" s="129" t="s">
        <v>25</v>
      </c>
      <c r="CV25" s="129" t="s">
        <v>5</v>
      </c>
      <c r="CW25" s="129" t="s">
        <v>5</v>
      </c>
      <c r="CX25" s="129" t="s">
        <v>5</v>
      </c>
      <c r="CY25" s="131" t="s">
        <v>5</v>
      </c>
      <c r="CZ25" s="129" t="s">
        <v>5</v>
      </c>
      <c r="DA25" s="129" t="s">
        <v>25</v>
      </c>
      <c r="DB25" s="129" t="s">
        <v>26</v>
      </c>
      <c r="DC25" s="129" t="s">
        <v>25</v>
      </c>
      <c r="DD25" s="129" t="s">
        <v>25</v>
      </c>
      <c r="DE25" s="129" t="s">
        <v>25</v>
      </c>
      <c r="DF25" s="129" t="s">
        <v>26</v>
      </c>
      <c r="DG25" s="129" t="s">
        <v>26</v>
      </c>
      <c r="DH25" s="129"/>
      <c r="DI25" s="131" t="s">
        <v>673</v>
      </c>
      <c r="DJ25" s="129" t="s">
        <v>5</v>
      </c>
      <c r="DK25" s="129" t="s">
        <v>25</v>
      </c>
      <c r="DL25" s="129"/>
      <c r="DM25" s="131" t="s">
        <v>633</v>
      </c>
      <c r="DN25" s="129"/>
      <c r="DO25" s="129" t="s">
        <v>5</v>
      </c>
      <c r="DP25" s="129" t="s">
        <v>5</v>
      </c>
      <c r="DQ25" s="129"/>
      <c r="DR25" s="129" t="s">
        <v>5</v>
      </c>
      <c r="DS25" s="129" t="s">
        <v>5</v>
      </c>
      <c r="DT25" s="131" t="s">
        <v>5</v>
      </c>
      <c r="DU25" s="131" t="s">
        <v>5</v>
      </c>
      <c r="DV25" s="129" t="s">
        <v>5</v>
      </c>
      <c r="DW25" s="129" t="s">
        <v>25</v>
      </c>
      <c r="DX25" s="129"/>
      <c r="DY25" s="131" t="s">
        <v>5</v>
      </c>
      <c r="DZ25" s="131" t="s">
        <v>633</v>
      </c>
      <c r="EA25" s="94">
        <f t="shared" si="16"/>
        <v>0</v>
      </c>
      <c r="EB25" s="3">
        <f t="shared" si="17"/>
        <v>107.43801652892563</v>
      </c>
      <c r="EC25" s="3">
        <f t="shared" si="18"/>
        <v>0</v>
      </c>
      <c r="ED25" s="3">
        <f t="shared" si="19"/>
        <v>0</v>
      </c>
      <c r="EE25" s="94">
        <f t="shared" si="20"/>
        <v>107.43801652892563</v>
      </c>
      <c r="EF25" s="3">
        <f t="shared" si="21"/>
        <v>22.561983471074381</v>
      </c>
      <c r="EG25" s="3">
        <f t="shared" si="22"/>
        <v>130</v>
      </c>
      <c r="EH25" s="94">
        <f t="shared" si="23"/>
        <v>130</v>
      </c>
      <c r="EI25" s="50" t="s">
        <v>5</v>
      </c>
    </row>
    <row r="26" spans="1:139" s="50" customFormat="1" ht="15.6">
      <c r="A26" s="108">
        <v>160220</v>
      </c>
      <c r="B26" s="109" t="s">
        <v>2</v>
      </c>
      <c r="C26" s="110">
        <v>42429</v>
      </c>
      <c r="D26" s="109" t="s">
        <v>674</v>
      </c>
      <c r="E26" s="109" t="s">
        <v>675</v>
      </c>
      <c r="F26" s="111">
        <v>6210</v>
      </c>
      <c r="G26" s="109" t="s">
        <v>676</v>
      </c>
      <c r="H26" s="112" t="s">
        <v>677</v>
      </c>
      <c r="I26" s="113" t="s">
        <v>678</v>
      </c>
      <c r="J26" s="108" t="s">
        <v>679</v>
      </c>
      <c r="K26" s="109" t="s">
        <v>675</v>
      </c>
      <c r="L26" s="108">
        <v>6210</v>
      </c>
      <c r="M26" s="109" t="s">
        <v>676</v>
      </c>
      <c r="N26" s="110">
        <v>42430</v>
      </c>
      <c r="O26" s="116"/>
      <c r="P26" s="116"/>
      <c r="Q26" s="109" t="s">
        <v>158</v>
      </c>
      <c r="R26" s="114" t="s">
        <v>674</v>
      </c>
      <c r="S26" s="109" t="s">
        <v>675</v>
      </c>
      <c r="T26" s="111">
        <v>6210</v>
      </c>
      <c r="U26" s="115" t="s">
        <v>676</v>
      </c>
      <c r="V26" s="109" t="s">
        <v>6</v>
      </c>
      <c r="W26" s="115" t="s">
        <v>176</v>
      </c>
      <c r="X26" s="116">
        <v>42430</v>
      </c>
      <c r="Y26" s="108" t="s">
        <v>19</v>
      </c>
      <c r="Z26" s="117" t="s">
        <v>27</v>
      </c>
      <c r="AA26" s="115" t="s">
        <v>25</v>
      </c>
      <c r="AB26" s="118">
        <v>1</v>
      </c>
      <c r="AC26" s="119">
        <v>190.08264462809919</v>
      </c>
      <c r="AD26" s="119">
        <v>0</v>
      </c>
      <c r="AE26" s="119">
        <v>21</v>
      </c>
      <c r="AF26" s="120" t="s">
        <v>5</v>
      </c>
      <c r="AG26" s="118">
        <v>0</v>
      </c>
      <c r="AH26" s="121">
        <v>0</v>
      </c>
      <c r="AI26" s="119">
        <v>0</v>
      </c>
      <c r="AJ26" s="119">
        <v>0</v>
      </c>
      <c r="AK26" s="108" t="s">
        <v>5</v>
      </c>
      <c r="AL26" s="118">
        <v>0</v>
      </c>
      <c r="AM26" s="121">
        <v>0</v>
      </c>
      <c r="AN26" s="119">
        <v>0</v>
      </c>
      <c r="AO26" s="119">
        <v>0</v>
      </c>
      <c r="AP26" s="122" t="s">
        <v>5</v>
      </c>
      <c r="AQ26" s="123">
        <v>0</v>
      </c>
      <c r="AR26" s="121">
        <v>0</v>
      </c>
      <c r="AS26" s="119">
        <v>0</v>
      </c>
      <c r="AT26" s="119">
        <v>0</v>
      </c>
      <c r="AU26" s="122" t="s">
        <v>5</v>
      </c>
      <c r="AV26" s="122" t="s">
        <v>5</v>
      </c>
      <c r="AW26" s="124" t="s">
        <v>5</v>
      </c>
      <c r="AX26" s="125"/>
      <c r="AY26" s="125"/>
      <c r="AZ26" s="125"/>
      <c r="BA26" s="126"/>
      <c r="BB26" s="103"/>
      <c r="BC26" s="126"/>
      <c r="BD26" s="127"/>
      <c r="BE26" s="128"/>
      <c r="BF26" s="128"/>
      <c r="BG26" s="129"/>
      <c r="BK26" s="129"/>
      <c r="BL26" s="125" t="s">
        <v>5</v>
      </c>
      <c r="BM26" s="125"/>
      <c r="BN26" s="125" t="s">
        <v>5</v>
      </c>
      <c r="BO26" s="125" t="s">
        <v>5</v>
      </c>
      <c r="BP26" s="125" t="s">
        <v>5</v>
      </c>
      <c r="BQ26" s="125" t="s">
        <v>5</v>
      </c>
      <c r="BR26" s="125" t="s">
        <v>5</v>
      </c>
      <c r="BS26" s="130" t="s">
        <v>5</v>
      </c>
      <c r="BT26" s="130"/>
      <c r="BU26" s="130"/>
      <c r="BV26" s="130"/>
      <c r="BW26" s="131">
        <v>42429</v>
      </c>
      <c r="BX26" s="129" t="s">
        <v>25</v>
      </c>
      <c r="BY26" s="129" t="s">
        <v>639</v>
      </c>
      <c r="BZ26" s="129" t="s">
        <v>26</v>
      </c>
      <c r="CA26" s="129"/>
      <c r="CB26" s="129"/>
      <c r="CC26" s="129"/>
      <c r="CD26" s="129"/>
      <c r="CE26" s="129" t="s">
        <v>484</v>
      </c>
      <c r="CF26" s="129"/>
      <c r="CG26" s="129" t="s">
        <v>5</v>
      </c>
      <c r="CH26" s="129" t="s">
        <v>5</v>
      </c>
      <c r="CI26" s="129" t="s">
        <v>5</v>
      </c>
      <c r="CJ26" s="129" t="s">
        <v>19</v>
      </c>
      <c r="CK26" s="129" t="s">
        <v>463</v>
      </c>
      <c r="CL26" s="129" t="s">
        <v>487</v>
      </c>
      <c r="CM26" s="129" t="s">
        <v>172</v>
      </c>
      <c r="CN26" s="129" t="s">
        <v>464</v>
      </c>
      <c r="CO26" s="129" t="s">
        <v>5</v>
      </c>
      <c r="CP26" s="129"/>
      <c r="CQ26" s="129"/>
      <c r="CR26" s="129" t="s">
        <v>25</v>
      </c>
      <c r="CS26" s="129" t="s">
        <v>559</v>
      </c>
      <c r="CT26" s="132" t="s">
        <v>680</v>
      </c>
      <c r="CU26" s="129" t="s">
        <v>25</v>
      </c>
      <c r="CV26" s="129" t="s">
        <v>5</v>
      </c>
      <c r="CW26" s="129" t="s">
        <v>5</v>
      </c>
      <c r="CX26" s="129" t="s">
        <v>5</v>
      </c>
      <c r="CY26" s="131" t="s">
        <v>5</v>
      </c>
      <c r="CZ26" s="129" t="s">
        <v>5</v>
      </c>
      <c r="DA26" s="129" t="s">
        <v>25</v>
      </c>
      <c r="DB26" s="129" t="s">
        <v>25</v>
      </c>
      <c r="DC26" s="129" t="s">
        <v>25</v>
      </c>
      <c r="DD26" s="129" t="s">
        <v>25</v>
      </c>
      <c r="DE26" s="129" t="s">
        <v>26</v>
      </c>
      <c r="DF26" s="129" t="s">
        <v>25</v>
      </c>
      <c r="DG26" s="129" t="s">
        <v>25</v>
      </c>
      <c r="DH26" s="129"/>
      <c r="DI26" s="131" t="s">
        <v>5</v>
      </c>
      <c r="DJ26" s="129" t="s">
        <v>5</v>
      </c>
      <c r="DK26" s="129" t="s">
        <v>25</v>
      </c>
      <c r="DL26" s="129"/>
      <c r="DM26" s="131" t="s">
        <v>661</v>
      </c>
      <c r="DN26" s="129"/>
      <c r="DO26" s="129" t="s">
        <v>681</v>
      </c>
      <c r="DP26" s="129" t="s">
        <v>25</v>
      </c>
      <c r="DQ26" s="129"/>
      <c r="DR26" s="129" t="s">
        <v>25</v>
      </c>
      <c r="DS26" s="129" t="s">
        <v>25</v>
      </c>
      <c r="DT26" s="131" t="s">
        <v>559</v>
      </c>
      <c r="DU26" s="131" t="s">
        <v>559</v>
      </c>
      <c r="DV26" s="129" t="s">
        <v>5</v>
      </c>
      <c r="DW26" s="129" t="s">
        <v>5</v>
      </c>
      <c r="DX26" s="129"/>
      <c r="DY26" s="131" t="s">
        <v>5</v>
      </c>
      <c r="DZ26" s="131" t="s">
        <v>5</v>
      </c>
      <c r="EA26" s="94">
        <f t="shared" si="16"/>
        <v>190.08264462809919</v>
      </c>
      <c r="EB26" s="3">
        <f t="shared" si="17"/>
        <v>0</v>
      </c>
      <c r="EC26" s="3">
        <f t="shared" si="18"/>
        <v>0</v>
      </c>
      <c r="ED26" s="3">
        <f t="shared" si="19"/>
        <v>0</v>
      </c>
      <c r="EE26" s="94">
        <f t="shared" si="20"/>
        <v>190.08264462809919</v>
      </c>
      <c r="EF26" s="3">
        <f t="shared" si="21"/>
        <v>39.917355371900825</v>
      </c>
      <c r="EG26" s="3">
        <f t="shared" si="22"/>
        <v>230</v>
      </c>
      <c r="EH26" s="94">
        <f t="shared" si="23"/>
        <v>230</v>
      </c>
      <c r="EI26" s="50" t="s">
        <v>5</v>
      </c>
    </row>
    <row r="27" spans="1:139" s="50" customFormat="1" ht="15.6">
      <c r="A27" s="108">
        <v>160221</v>
      </c>
      <c r="B27" s="109" t="s">
        <v>3</v>
      </c>
      <c r="C27" s="110">
        <v>42429</v>
      </c>
      <c r="D27" s="109" t="s">
        <v>682</v>
      </c>
      <c r="E27" s="109" t="s">
        <v>683</v>
      </c>
      <c r="F27" s="111">
        <v>7971</v>
      </c>
      <c r="G27" s="109" t="s">
        <v>154</v>
      </c>
      <c r="H27" s="112" t="s">
        <v>684</v>
      </c>
      <c r="I27" s="113" t="s">
        <v>28</v>
      </c>
      <c r="J27" s="108" t="s">
        <v>685</v>
      </c>
      <c r="K27" s="109" t="s">
        <v>683</v>
      </c>
      <c r="L27" s="108">
        <v>7971</v>
      </c>
      <c r="M27" s="109" t="s">
        <v>154</v>
      </c>
      <c r="N27" s="110">
        <v>42430</v>
      </c>
      <c r="O27" s="116"/>
      <c r="P27" s="116"/>
      <c r="Q27" s="109" t="s">
        <v>155</v>
      </c>
      <c r="R27" s="114" t="s">
        <v>682</v>
      </c>
      <c r="S27" s="109" t="s">
        <v>683</v>
      </c>
      <c r="T27" s="111">
        <v>7971</v>
      </c>
      <c r="U27" s="115" t="s">
        <v>154</v>
      </c>
      <c r="V27" s="109" t="s">
        <v>6</v>
      </c>
      <c r="W27" s="115" t="s">
        <v>176</v>
      </c>
      <c r="X27" s="116">
        <v>42430</v>
      </c>
      <c r="Y27" s="108" t="s">
        <v>19</v>
      </c>
      <c r="Z27" s="117" t="s">
        <v>27</v>
      </c>
      <c r="AA27" s="115" t="s">
        <v>25</v>
      </c>
      <c r="AB27" s="118">
        <v>1</v>
      </c>
      <c r="AC27" s="119">
        <v>190.08264462809919</v>
      </c>
      <c r="AD27" s="119">
        <v>0</v>
      </c>
      <c r="AE27" s="119">
        <v>21</v>
      </c>
      <c r="AF27" s="120" t="s">
        <v>5</v>
      </c>
      <c r="AG27" s="118">
        <v>0</v>
      </c>
      <c r="AH27" s="121">
        <v>0</v>
      </c>
      <c r="AI27" s="119">
        <v>0</v>
      </c>
      <c r="AJ27" s="119">
        <v>0</v>
      </c>
      <c r="AK27" s="108" t="s">
        <v>5</v>
      </c>
      <c r="AL27" s="118">
        <v>0</v>
      </c>
      <c r="AM27" s="121">
        <v>0</v>
      </c>
      <c r="AN27" s="119">
        <v>0</v>
      </c>
      <c r="AO27" s="119">
        <v>0</v>
      </c>
      <c r="AP27" s="122" t="s">
        <v>5</v>
      </c>
      <c r="AQ27" s="123">
        <v>0</v>
      </c>
      <c r="AR27" s="121">
        <v>0</v>
      </c>
      <c r="AS27" s="119">
        <v>0</v>
      </c>
      <c r="AT27" s="119">
        <v>0</v>
      </c>
      <c r="AU27" s="122" t="s">
        <v>5</v>
      </c>
      <c r="AV27" s="122" t="s">
        <v>5</v>
      </c>
      <c r="AW27" s="124" t="s">
        <v>5</v>
      </c>
      <c r="AX27" s="125"/>
      <c r="AY27" s="125"/>
      <c r="AZ27" s="125"/>
      <c r="BA27" s="126"/>
      <c r="BB27" s="103"/>
      <c r="BC27" s="126"/>
      <c r="BD27" s="127"/>
      <c r="BE27" s="128"/>
      <c r="BF27" s="128"/>
      <c r="BG27" s="129"/>
      <c r="BK27" s="129"/>
      <c r="BL27" s="125" t="s">
        <v>5</v>
      </c>
      <c r="BM27" s="125"/>
      <c r="BN27" s="125" t="s">
        <v>5</v>
      </c>
      <c r="BO27" s="125" t="s">
        <v>5</v>
      </c>
      <c r="BP27" s="125" t="s">
        <v>5</v>
      </c>
      <c r="BQ27" s="125" t="s">
        <v>5</v>
      </c>
      <c r="BR27" s="125" t="s">
        <v>5</v>
      </c>
      <c r="BS27" s="130" t="s">
        <v>5</v>
      </c>
      <c r="BT27" s="130"/>
      <c r="BU27" s="130"/>
      <c r="BV27" s="130"/>
      <c r="BW27" s="131">
        <v>42429</v>
      </c>
      <c r="BX27" s="129" t="s">
        <v>25</v>
      </c>
      <c r="BY27" s="129" t="s">
        <v>593</v>
      </c>
      <c r="BZ27" s="129" t="s">
        <v>26</v>
      </c>
      <c r="CA27" s="129"/>
      <c r="CB27" s="129"/>
      <c r="CC27" s="129"/>
      <c r="CD27" s="129"/>
      <c r="CE27" s="129" t="s">
        <v>484</v>
      </c>
      <c r="CF27" s="129"/>
      <c r="CG27" s="129" t="s">
        <v>5</v>
      </c>
      <c r="CH27" s="129" t="s">
        <v>5</v>
      </c>
      <c r="CI27" s="129" t="s">
        <v>5</v>
      </c>
      <c r="CJ27" s="129" t="s">
        <v>20</v>
      </c>
      <c r="CK27" s="129" t="s">
        <v>463</v>
      </c>
      <c r="CL27" s="129" t="s">
        <v>487</v>
      </c>
      <c r="CM27" s="129" t="s">
        <v>172</v>
      </c>
      <c r="CN27" s="129" t="s">
        <v>173</v>
      </c>
      <c r="CO27" s="129" t="s">
        <v>5</v>
      </c>
      <c r="CP27" s="129"/>
      <c r="CQ27" s="129"/>
      <c r="CR27" s="129" t="s">
        <v>25</v>
      </c>
      <c r="CS27" s="129" t="s">
        <v>638</v>
      </c>
      <c r="CT27" s="132" t="s">
        <v>686</v>
      </c>
      <c r="CU27" s="129" t="s">
        <v>25</v>
      </c>
      <c r="CV27" s="129" t="s">
        <v>5</v>
      </c>
      <c r="CW27" s="129" t="s">
        <v>5</v>
      </c>
      <c r="CX27" s="129" t="s">
        <v>5</v>
      </c>
      <c r="CY27" s="131" t="s">
        <v>5</v>
      </c>
      <c r="CZ27" s="129" t="s">
        <v>5</v>
      </c>
      <c r="DA27" s="129" t="s">
        <v>25</v>
      </c>
      <c r="DB27" s="129" t="s">
        <v>25</v>
      </c>
      <c r="DC27" s="129" t="s">
        <v>25</v>
      </c>
      <c r="DD27" s="129" t="s">
        <v>25</v>
      </c>
      <c r="DE27" s="129" t="s">
        <v>26</v>
      </c>
      <c r="DF27" s="129" t="s">
        <v>25</v>
      </c>
      <c r="DG27" s="129" t="s">
        <v>25</v>
      </c>
      <c r="DH27" s="129"/>
      <c r="DI27" s="131" t="s">
        <v>5</v>
      </c>
      <c r="DJ27" s="129" t="s">
        <v>5</v>
      </c>
      <c r="DK27" s="129" t="s">
        <v>25</v>
      </c>
      <c r="DL27" s="129"/>
      <c r="DM27" s="131" t="s">
        <v>626</v>
      </c>
      <c r="DN27" s="129"/>
      <c r="DO27" s="129" t="s">
        <v>5</v>
      </c>
      <c r="DP27" s="129" t="s">
        <v>25</v>
      </c>
      <c r="DQ27" s="129"/>
      <c r="DR27" s="129" t="s">
        <v>25</v>
      </c>
      <c r="DS27" s="129" t="s">
        <v>25</v>
      </c>
      <c r="DT27" s="131" t="s">
        <v>638</v>
      </c>
      <c r="DU27" s="131" t="s">
        <v>638</v>
      </c>
      <c r="DV27" s="129" t="s">
        <v>5</v>
      </c>
      <c r="DW27" s="129" t="s">
        <v>5</v>
      </c>
      <c r="DX27" s="129"/>
      <c r="DY27" s="131" t="s">
        <v>5</v>
      </c>
      <c r="DZ27" s="131" t="s">
        <v>5</v>
      </c>
      <c r="EA27" s="94">
        <f t="shared" si="16"/>
        <v>190.08264462809919</v>
      </c>
      <c r="EB27" s="3">
        <f t="shared" si="17"/>
        <v>0</v>
      </c>
      <c r="EC27" s="3">
        <f t="shared" si="18"/>
        <v>0</v>
      </c>
      <c r="ED27" s="3">
        <f t="shared" si="19"/>
        <v>0</v>
      </c>
      <c r="EE27" s="94">
        <f t="shared" si="20"/>
        <v>190.08264462809919</v>
      </c>
      <c r="EF27" s="3">
        <f t="shared" si="21"/>
        <v>39.917355371900825</v>
      </c>
      <c r="EG27" s="3">
        <f t="shared" si="22"/>
        <v>230</v>
      </c>
      <c r="EH27" s="94">
        <f t="shared" si="23"/>
        <v>230</v>
      </c>
      <c r="EI27" s="50" t="s">
        <v>5</v>
      </c>
    </row>
    <row r="28" spans="1:139" s="50" customFormat="1" ht="15.6">
      <c r="A28" s="108">
        <v>160222</v>
      </c>
      <c r="B28" s="109" t="s">
        <v>3</v>
      </c>
      <c r="C28" s="110">
        <v>42429</v>
      </c>
      <c r="D28" s="109" t="s">
        <v>687</v>
      </c>
      <c r="E28" s="109" t="s">
        <v>688</v>
      </c>
      <c r="F28" s="111">
        <v>7500</v>
      </c>
      <c r="G28" s="109" t="s">
        <v>500</v>
      </c>
      <c r="H28" s="112" t="s">
        <v>28</v>
      </c>
      <c r="I28" s="113" t="s">
        <v>28</v>
      </c>
      <c r="J28" s="108" t="s">
        <v>28</v>
      </c>
      <c r="K28" s="109" t="s">
        <v>689</v>
      </c>
      <c r="L28" s="108">
        <v>7301</v>
      </c>
      <c r="M28" s="109" t="s">
        <v>148</v>
      </c>
      <c r="N28" s="110">
        <v>42430</v>
      </c>
      <c r="O28" s="116"/>
      <c r="P28" s="116"/>
      <c r="Q28" s="109" t="s">
        <v>564</v>
      </c>
      <c r="R28" s="114" t="s">
        <v>564</v>
      </c>
      <c r="S28" s="109" t="s">
        <v>634</v>
      </c>
      <c r="T28" s="111">
        <v>7340</v>
      </c>
      <c r="U28" s="115" t="s">
        <v>502</v>
      </c>
      <c r="V28" s="109" t="s">
        <v>7</v>
      </c>
      <c r="W28" s="115" t="s">
        <v>176</v>
      </c>
      <c r="X28" s="116">
        <v>42438</v>
      </c>
      <c r="Y28" s="108" t="s">
        <v>20</v>
      </c>
      <c r="Z28" s="117" t="s">
        <v>27</v>
      </c>
      <c r="AA28" s="115" t="s">
        <v>25</v>
      </c>
      <c r="AB28" s="118">
        <v>1</v>
      </c>
      <c r="AC28" s="119">
        <v>190.08264462809919</v>
      </c>
      <c r="AD28" s="119">
        <v>0</v>
      </c>
      <c r="AE28" s="119">
        <v>21</v>
      </c>
      <c r="AF28" s="120" t="s">
        <v>5</v>
      </c>
      <c r="AG28" s="118">
        <v>0</v>
      </c>
      <c r="AH28" s="121">
        <v>0</v>
      </c>
      <c r="AI28" s="119">
        <v>0</v>
      </c>
      <c r="AJ28" s="119">
        <v>0</v>
      </c>
      <c r="AK28" s="108" t="s">
        <v>5</v>
      </c>
      <c r="AL28" s="118">
        <v>0</v>
      </c>
      <c r="AM28" s="121">
        <v>0</v>
      </c>
      <c r="AN28" s="119">
        <v>0</v>
      </c>
      <c r="AO28" s="119">
        <v>0</v>
      </c>
      <c r="AP28" s="122" t="s">
        <v>5</v>
      </c>
      <c r="AQ28" s="123">
        <v>0</v>
      </c>
      <c r="AR28" s="121">
        <v>0</v>
      </c>
      <c r="AS28" s="119">
        <v>0</v>
      </c>
      <c r="AT28" s="119">
        <v>0</v>
      </c>
      <c r="AU28" s="122" t="s">
        <v>5</v>
      </c>
      <c r="AV28" s="122" t="s">
        <v>690</v>
      </c>
      <c r="AW28" s="124" t="s">
        <v>5</v>
      </c>
      <c r="AX28" s="125"/>
      <c r="AY28" s="125"/>
      <c r="AZ28" s="125"/>
      <c r="BA28" s="126"/>
      <c r="BB28" s="103"/>
      <c r="BC28" s="126"/>
      <c r="BD28" s="127"/>
      <c r="BE28" s="128"/>
      <c r="BF28" s="128"/>
      <c r="BG28" s="129"/>
      <c r="BK28" s="129"/>
      <c r="BL28" s="125" t="s">
        <v>5</v>
      </c>
      <c r="BM28" s="125"/>
      <c r="BN28" s="125" t="s">
        <v>5</v>
      </c>
      <c r="BO28" s="125" t="s">
        <v>5</v>
      </c>
      <c r="BP28" s="125" t="s">
        <v>5</v>
      </c>
      <c r="BQ28" s="125" t="s">
        <v>5</v>
      </c>
      <c r="BR28" s="125" t="s">
        <v>5</v>
      </c>
      <c r="BS28" s="130" t="s">
        <v>5</v>
      </c>
      <c r="BT28" s="130"/>
      <c r="BU28" s="130"/>
      <c r="BV28" s="130"/>
      <c r="BW28" s="131">
        <v>42429</v>
      </c>
      <c r="BX28" s="129" t="s">
        <v>26</v>
      </c>
      <c r="BY28" s="129" t="s">
        <v>5</v>
      </c>
      <c r="BZ28" s="129" t="s">
        <v>26</v>
      </c>
      <c r="CA28" s="129"/>
      <c r="CB28" s="129"/>
      <c r="CC28" s="129"/>
      <c r="CD28" s="129"/>
      <c r="CE28" s="129" t="s">
        <v>167</v>
      </c>
      <c r="CF28" s="129"/>
      <c r="CG28" s="129" t="s">
        <v>5</v>
      </c>
      <c r="CH28" s="129" t="s">
        <v>5</v>
      </c>
      <c r="CI28" s="129" t="s">
        <v>5</v>
      </c>
      <c r="CJ28" s="129" t="s">
        <v>167</v>
      </c>
      <c r="CK28" s="129" t="s">
        <v>168</v>
      </c>
      <c r="CL28" s="129" t="s">
        <v>508</v>
      </c>
      <c r="CM28" s="129" t="s">
        <v>172</v>
      </c>
      <c r="CN28" s="129" t="s">
        <v>173</v>
      </c>
      <c r="CO28" s="129" t="s">
        <v>5</v>
      </c>
      <c r="CP28" s="129"/>
      <c r="CQ28" s="129"/>
      <c r="CR28" s="129" t="s">
        <v>25</v>
      </c>
      <c r="CS28" s="129" t="s">
        <v>527</v>
      </c>
      <c r="CT28" s="132" t="s">
        <v>5</v>
      </c>
      <c r="CU28" s="129" t="s">
        <v>5</v>
      </c>
      <c r="CV28" s="129" t="s">
        <v>5</v>
      </c>
      <c r="CW28" s="129" t="s">
        <v>5</v>
      </c>
      <c r="CX28" s="129" t="s">
        <v>5</v>
      </c>
      <c r="CY28" s="131" t="s">
        <v>5</v>
      </c>
      <c r="CZ28" s="129" t="s">
        <v>5</v>
      </c>
      <c r="DA28" s="129" t="s">
        <v>25</v>
      </c>
      <c r="DB28" s="129" t="s">
        <v>25</v>
      </c>
      <c r="DC28" s="129" t="s">
        <v>25</v>
      </c>
      <c r="DD28" s="129" t="s">
        <v>25</v>
      </c>
      <c r="DE28" s="129" t="s">
        <v>26</v>
      </c>
      <c r="DF28" s="129" t="s">
        <v>25</v>
      </c>
      <c r="DG28" s="129" t="s">
        <v>26</v>
      </c>
      <c r="DH28" s="129"/>
      <c r="DI28" s="131" t="s">
        <v>5</v>
      </c>
      <c r="DJ28" s="129" t="s">
        <v>5</v>
      </c>
      <c r="DK28" s="129" t="s">
        <v>25</v>
      </c>
      <c r="DL28" s="129"/>
      <c r="DM28" s="131" t="s">
        <v>525</v>
      </c>
      <c r="DN28" s="129"/>
      <c r="DO28" s="129" t="s">
        <v>691</v>
      </c>
      <c r="DP28" s="129" t="s">
        <v>25</v>
      </c>
      <c r="DQ28" s="129"/>
      <c r="DR28" s="129" t="s">
        <v>25</v>
      </c>
      <c r="DS28" s="129" t="s">
        <v>25</v>
      </c>
      <c r="DT28" s="131" t="s">
        <v>525</v>
      </c>
      <c r="DU28" s="131" t="s">
        <v>525</v>
      </c>
      <c r="DV28" s="129" t="s">
        <v>5</v>
      </c>
      <c r="DW28" s="129" t="s">
        <v>5</v>
      </c>
      <c r="DX28" s="129"/>
      <c r="DY28" s="131" t="s">
        <v>5</v>
      </c>
      <c r="DZ28" s="131" t="s">
        <v>5</v>
      </c>
      <c r="EA28" s="94">
        <f t="shared" si="16"/>
        <v>190.08264462809919</v>
      </c>
      <c r="EB28" s="3">
        <f t="shared" si="17"/>
        <v>0</v>
      </c>
      <c r="EC28" s="3">
        <f t="shared" si="18"/>
        <v>0</v>
      </c>
      <c r="ED28" s="3">
        <f t="shared" si="19"/>
        <v>0</v>
      </c>
      <c r="EE28" s="94">
        <f t="shared" si="20"/>
        <v>190.08264462809919</v>
      </c>
      <c r="EF28" s="3">
        <f t="shared" si="21"/>
        <v>39.917355371900825</v>
      </c>
      <c r="EG28" s="3">
        <f t="shared" si="22"/>
        <v>230</v>
      </c>
      <c r="EH28" s="94">
        <f t="shared" si="23"/>
        <v>230</v>
      </c>
      <c r="EI28" s="50" t="s">
        <v>5</v>
      </c>
    </row>
    <row r="29" spans="1:139" s="50" customFormat="1" ht="15.6">
      <c r="A29" s="108">
        <v>160223</v>
      </c>
      <c r="B29" s="109" t="s">
        <v>3</v>
      </c>
      <c r="C29" s="110">
        <v>42429</v>
      </c>
      <c r="D29" s="109" t="s">
        <v>692</v>
      </c>
      <c r="E29" s="109" t="s">
        <v>693</v>
      </c>
      <c r="F29" s="111">
        <v>7370</v>
      </c>
      <c r="G29" s="109" t="s">
        <v>486</v>
      </c>
      <c r="H29" s="112" t="s">
        <v>694</v>
      </c>
      <c r="I29" s="113" t="s">
        <v>28</v>
      </c>
      <c r="J29" s="108" t="s">
        <v>28</v>
      </c>
      <c r="K29" s="109" t="s">
        <v>693</v>
      </c>
      <c r="L29" s="108">
        <v>7370</v>
      </c>
      <c r="M29" s="109" t="s">
        <v>486</v>
      </c>
      <c r="N29" s="110">
        <v>42430</v>
      </c>
      <c r="O29" s="116"/>
      <c r="P29" s="116"/>
      <c r="Q29" s="109" t="s">
        <v>555</v>
      </c>
      <c r="R29" s="114" t="s">
        <v>555</v>
      </c>
      <c r="S29" s="109" t="s">
        <v>556</v>
      </c>
      <c r="T29" s="111">
        <v>7382</v>
      </c>
      <c r="U29" s="115" t="s">
        <v>557</v>
      </c>
      <c r="V29" s="109" t="s">
        <v>7</v>
      </c>
      <c r="W29" s="115" t="s">
        <v>30</v>
      </c>
      <c r="X29" s="133"/>
      <c r="Y29" s="108" t="s">
        <v>5</v>
      </c>
      <c r="Z29" s="117" t="s">
        <v>27</v>
      </c>
      <c r="AA29" s="115" t="s">
        <v>25</v>
      </c>
      <c r="AB29" s="118">
        <v>1</v>
      </c>
      <c r="AC29" s="119">
        <v>190.08264462809919</v>
      </c>
      <c r="AD29" s="119">
        <v>0</v>
      </c>
      <c r="AE29" s="119">
        <v>21</v>
      </c>
      <c r="AF29" s="120" t="s">
        <v>5</v>
      </c>
      <c r="AG29" s="118">
        <v>0</v>
      </c>
      <c r="AH29" s="121">
        <v>0</v>
      </c>
      <c r="AI29" s="119">
        <v>0</v>
      </c>
      <c r="AJ29" s="119">
        <v>0</v>
      </c>
      <c r="AK29" s="108" t="s">
        <v>5</v>
      </c>
      <c r="AL29" s="118">
        <v>0</v>
      </c>
      <c r="AM29" s="121">
        <v>0</v>
      </c>
      <c r="AN29" s="119">
        <v>0</v>
      </c>
      <c r="AO29" s="119">
        <v>0</v>
      </c>
      <c r="AP29" s="122" t="s">
        <v>5</v>
      </c>
      <c r="AQ29" s="123">
        <v>0</v>
      </c>
      <c r="AR29" s="121">
        <v>0</v>
      </c>
      <c r="AS29" s="119">
        <v>0</v>
      </c>
      <c r="AT29" s="119">
        <v>0</v>
      </c>
      <c r="AU29" s="122" t="s">
        <v>5</v>
      </c>
      <c r="AV29" s="122" t="s">
        <v>5</v>
      </c>
      <c r="AW29" s="124" t="s">
        <v>5</v>
      </c>
      <c r="AX29" s="125"/>
      <c r="AY29" s="125"/>
      <c r="AZ29" s="125"/>
      <c r="BA29" s="126"/>
      <c r="BB29" s="103"/>
      <c r="BC29" s="126"/>
      <c r="BD29" s="127"/>
      <c r="BE29" s="128"/>
      <c r="BF29" s="128"/>
      <c r="BG29" s="129"/>
      <c r="BK29" s="129"/>
      <c r="BL29" s="125" t="s">
        <v>5</v>
      </c>
      <c r="BM29" s="125"/>
      <c r="BN29" s="125" t="s">
        <v>5</v>
      </c>
      <c r="BO29" s="125" t="s">
        <v>5</v>
      </c>
      <c r="BP29" s="125" t="s">
        <v>5</v>
      </c>
      <c r="BQ29" s="125" t="s">
        <v>5</v>
      </c>
      <c r="BR29" s="125" t="s">
        <v>5</v>
      </c>
      <c r="BS29" s="130" t="s">
        <v>5</v>
      </c>
      <c r="BT29" s="130"/>
      <c r="BU29" s="130"/>
      <c r="BV29" s="130"/>
      <c r="BW29" s="131">
        <v>42429</v>
      </c>
      <c r="BX29" s="129" t="s">
        <v>26</v>
      </c>
      <c r="BY29" s="129" t="s">
        <v>5</v>
      </c>
      <c r="BZ29" s="129" t="s">
        <v>26</v>
      </c>
      <c r="CA29" s="129"/>
      <c r="CB29" s="129"/>
      <c r="CC29" s="129"/>
      <c r="CD29" s="129"/>
      <c r="CE29" s="129" t="s">
        <v>167</v>
      </c>
      <c r="CF29" s="129"/>
      <c r="CG29" s="129" t="s">
        <v>5</v>
      </c>
      <c r="CH29" s="129" t="s">
        <v>5</v>
      </c>
      <c r="CI29" s="129" t="s">
        <v>5</v>
      </c>
      <c r="CJ29" s="129" t="s">
        <v>167</v>
      </c>
      <c r="CK29" s="129" t="s">
        <v>168</v>
      </c>
      <c r="CL29" s="129" t="s">
        <v>171</v>
      </c>
      <c r="CM29" s="129" t="s">
        <v>172</v>
      </c>
      <c r="CN29" s="129" t="s">
        <v>5</v>
      </c>
      <c r="CO29" s="129" t="s">
        <v>5</v>
      </c>
      <c r="CP29" s="129"/>
      <c r="CQ29" s="129"/>
      <c r="CR29" s="129" t="s">
        <v>5</v>
      </c>
      <c r="CS29" s="129" t="s">
        <v>5</v>
      </c>
      <c r="CT29" s="132" t="s">
        <v>5</v>
      </c>
      <c r="CU29" s="129" t="s">
        <v>5</v>
      </c>
      <c r="CV29" s="129" t="s">
        <v>5</v>
      </c>
      <c r="CW29" s="129" t="s">
        <v>5</v>
      </c>
      <c r="CX29" s="129" t="s">
        <v>5</v>
      </c>
      <c r="CY29" s="131" t="s">
        <v>5</v>
      </c>
      <c r="CZ29" s="129" t="s">
        <v>5</v>
      </c>
      <c r="DA29" s="129" t="s">
        <v>25</v>
      </c>
      <c r="DB29" s="129" t="s">
        <v>25</v>
      </c>
      <c r="DC29" s="129" t="s">
        <v>25</v>
      </c>
      <c r="DD29" s="129" t="s">
        <v>25</v>
      </c>
      <c r="DE29" s="129" t="s">
        <v>26</v>
      </c>
      <c r="DF29" s="129" t="s">
        <v>25</v>
      </c>
      <c r="DG29" s="129" t="s">
        <v>26</v>
      </c>
      <c r="DH29" s="129"/>
      <c r="DI29" s="131" t="s">
        <v>5</v>
      </c>
      <c r="DJ29" s="129" t="s">
        <v>5</v>
      </c>
      <c r="DK29" s="129" t="s">
        <v>25</v>
      </c>
      <c r="DL29" s="129"/>
      <c r="DM29" s="131" t="s">
        <v>525</v>
      </c>
      <c r="DN29" s="129"/>
      <c r="DO29" s="129" t="s">
        <v>695</v>
      </c>
      <c r="DP29" s="129" t="s">
        <v>25</v>
      </c>
      <c r="DQ29" s="129"/>
      <c r="DR29" s="129" t="s">
        <v>25</v>
      </c>
      <c r="DS29" s="129" t="s">
        <v>25</v>
      </c>
      <c r="DT29" s="131" t="s">
        <v>525</v>
      </c>
      <c r="DU29" s="131" t="s">
        <v>525</v>
      </c>
      <c r="DV29" s="129" t="s">
        <v>5</v>
      </c>
      <c r="DW29" s="129" t="s">
        <v>5</v>
      </c>
      <c r="DX29" s="129"/>
      <c r="DY29" s="131" t="s">
        <v>5</v>
      </c>
      <c r="DZ29" s="131" t="s">
        <v>5</v>
      </c>
      <c r="EA29" s="94">
        <f t="shared" si="16"/>
        <v>190.08264462809919</v>
      </c>
      <c r="EB29" s="3">
        <f t="shared" si="17"/>
        <v>0</v>
      </c>
      <c r="EC29" s="3">
        <f t="shared" si="18"/>
        <v>0</v>
      </c>
      <c r="ED29" s="3">
        <f t="shared" si="19"/>
        <v>0</v>
      </c>
      <c r="EE29" s="94">
        <f t="shared" si="20"/>
        <v>190.08264462809919</v>
      </c>
      <c r="EF29" s="3">
        <f t="shared" si="21"/>
        <v>39.917355371900825</v>
      </c>
      <c r="EG29" s="3">
        <f t="shared" si="22"/>
        <v>230</v>
      </c>
      <c r="EH29" s="94">
        <f t="shared" si="23"/>
        <v>230</v>
      </c>
      <c r="EI29" s="50" t="s">
        <v>5</v>
      </c>
    </row>
    <row r="30" spans="1:139" s="50" customFormat="1" ht="15.6">
      <c r="A30" s="108">
        <v>160224</v>
      </c>
      <c r="B30" s="109" t="s">
        <v>3</v>
      </c>
      <c r="C30" s="110">
        <v>42429</v>
      </c>
      <c r="D30" s="109" t="s">
        <v>696</v>
      </c>
      <c r="E30" s="109" t="s">
        <v>697</v>
      </c>
      <c r="F30" s="111">
        <v>7973</v>
      </c>
      <c r="G30" s="109" t="s">
        <v>636</v>
      </c>
      <c r="H30" s="112" t="s">
        <v>698</v>
      </c>
      <c r="I30" s="113" t="s">
        <v>28</v>
      </c>
      <c r="J30" s="108" t="s">
        <v>28</v>
      </c>
      <c r="K30" s="109" t="s">
        <v>699</v>
      </c>
      <c r="L30" s="108">
        <v>7334</v>
      </c>
      <c r="M30" s="109" t="s">
        <v>485</v>
      </c>
      <c r="N30" s="110">
        <v>42430</v>
      </c>
      <c r="O30" s="116"/>
      <c r="P30" s="116"/>
      <c r="Q30" s="109" t="s">
        <v>155</v>
      </c>
      <c r="R30" s="114" t="s">
        <v>696</v>
      </c>
      <c r="S30" s="109" t="s">
        <v>697</v>
      </c>
      <c r="T30" s="111">
        <v>7973</v>
      </c>
      <c r="U30" s="115" t="s">
        <v>636</v>
      </c>
      <c r="V30" s="109" t="s">
        <v>6</v>
      </c>
      <c r="W30" s="115" t="s">
        <v>176</v>
      </c>
      <c r="X30" s="116">
        <v>42430</v>
      </c>
      <c r="Y30" s="108" t="s">
        <v>462</v>
      </c>
      <c r="Z30" s="117" t="s">
        <v>25</v>
      </c>
      <c r="AA30" s="115" t="s">
        <v>25</v>
      </c>
      <c r="AB30" s="118">
        <v>1</v>
      </c>
      <c r="AC30" s="119">
        <v>190.08264462809919</v>
      </c>
      <c r="AD30" s="119">
        <v>0</v>
      </c>
      <c r="AE30" s="119">
        <v>21</v>
      </c>
      <c r="AF30" s="120" t="s">
        <v>5</v>
      </c>
      <c r="AG30" s="118">
        <v>0</v>
      </c>
      <c r="AH30" s="121">
        <v>0</v>
      </c>
      <c r="AI30" s="119">
        <v>0</v>
      </c>
      <c r="AJ30" s="119">
        <v>0</v>
      </c>
      <c r="AK30" s="108" t="s">
        <v>5</v>
      </c>
      <c r="AL30" s="118">
        <v>0</v>
      </c>
      <c r="AM30" s="121">
        <v>0</v>
      </c>
      <c r="AN30" s="119">
        <v>0</v>
      </c>
      <c r="AO30" s="119">
        <v>0</v>
      </c>
      <c r="AP30" s="122" t="s">
        <v>5</v>
      </c>
      <c r="AQ30" s="123">
        <v>0</v>
      </c>
      <c r="AR30" s="121">
        <v>0</v>
      </c>
      <c r="AS30" s="119">
        <v>0</v>
      </c>
      <c r="AT30" s="119">
        <v>0</v>
      </c>
      <c r="AU30" s="122" t="s">
        <v>5</v>
      </c>
      <c r="AV30" s="122" t="s">
        <v>5</v>
      </c>
      <c r="AW30" s="124" t="s">
        <v>5</v>
      </c>
      <c r="AX30" s="125"/>
      <c r="AY30" s="125"/>
      <c r="AZ30" s="125"/>
      <c r="BA30" s="126"/>
      <c r="BB30" s="103"/>
      <c r="BC30" s="126"/>
      <c r="BD30" s="127"/>
      <c r="BE30" s="128"/>
      <c r="BF30" s="128"/>
      <c r="BG30" s="129"/>
      <c r="BK30" s="129"/>
      <c r="BL30" s="125" t="s">
        <v>5</v>
      </c>
      <c r="BM30" s="125"/>
      <c r="BN30" s="125" t="s">
        <v>5</v>
      </c>
      <c r="BO30" s="125" t="s">
        <v>5</v>
      </c>
      <c r="BP30" s="125" t="s">
        <v>5</v>
      </c>
      <c r="BQ30" s="125" t="s">
        <v>5</v>
      </c>
      <c r="BR30" s="125" t="s">
        <v>5</v>
      </c>
      <c r="BS30" s="130" t="s">
        <v>5</v>
      </c>
      <c r="BT30" s="130"/>
      <c r="BU30" s="130"/>
      <c r="BV30" s="130"/>
      <c r="BW30" s="131">
        <v>42429</v>
      </c>
      <c r="BX30" s="129" t="s">
        <v>26</v>
      </c>
      <c r="BY30" s="129" t="s">
        <v>5</v>
      </c>
      <c r="BZ30" s="129" t="s">
        <v>26</v>
      </c>
      <c r="CA30" s="129"/>
      <c r="CB30" s="129"/>
      <c r="CC30" s="129"/>
      <c r="CD30" s="129"/>
      <c r="CE30" s="129" t="s">
        <v>700</v>
      </c>
      <c r="CF30" s="129"/>
      <c r="CG30" s="129" t="s">
        <v>5</v>
      </c>
      <c r="CH30" s="129" t="s">
        <v>5</v>
      </c>
      <c r="CI30" s="129" t="s">
        <v>5</v>
      </c>
      <c r="CJ30" s="129" t="s">
        <v>462</v>
      </c>
      <c r="CK30" s="129" t="s">
        <v>463</v>
      </c>
      <c r="CL30" s="129" t="s">
        <v>509</v>
      </c>
      <c r="CM30" s="129" t="s">
        <v>172</v>
      </c>
      <c r="CN30" s="129" t="s">
        <v>494</v>
      </c>
      <c r="CO30" s="129" t="s">
        <v>5</v>
      </c>
      <c r="CP30" s="129"/>
      <c r="CQ30" s="129"/>
      <c r="CR30" s="129" t="s">
        <v>25</v>
      </c>
      <c r="CS30" s="129" t="s">
        <v>620</v>
      </c>
      <c r="CT30" s="132" t="s">
        <v>5</v>
      </c>
      <c r="CU30" s="129" t="s">
        <v>25</v>
      </c>
      <c r="CV30" s="129" t="s">
        <v>5</v>
      </c>
      <c r="CW30" s="129" t="s">
        <v>5</v>
      </c>
      <c r="CX30" s="129" t="s">
        <v>5</v>
      </c>
      <c r="CY30" s="131" t="s">
        <v>5</v>
      </c>
      <c r="CZ30" s="129" t="s">
        <v>5</v>
      </c>
      <c r="DA30" s="129" t="s">
        <v>25</v>
      </c>
      <c r="DB30" s="129" t="s">
        <v>25</v>
      </c>
      <c r="DC30" s="129" t="s">
        <v>25</v>
      </c>
      <c r="DD30" s="129" t="s">
        <v>25</v>
      </c>
      <c r="DE30" s="129" t="s">
        <v>26</v>
      </c>
      <c r="DF30" s="129" t="s">
        <v>25</v>
      </c>
      <c r="DG30" s="129" t="s">
        <v>25</v>
      </c>
      <c r="DH30" s="129"/>
      <c r="DI30" s="131" t="s">
        <v>5</v>
      </c>
      <c r="DJ30" s="129" t="s">
        <v>5</v>
      </c>
      <c r="DK30" s="129" t="s">
        <v>25</v>
      </c>
      <c r="DL30" s="129"/>
      <c r="DM30" s="131" t="s">
        <v>661</v>
      </c>
      <c r="DN30" s="129"/>
      <c r="DO30" s="129" t="s">
        <v>5</v>
      </c>
      <c r="DP30" s="129" t="s">
        <v>25</v>
      </c>
      <c r="DQ30" s="129"/>
      <c r="DR30" s="129" t="s">
        <v>25</v>
      </c>
      <c r="DS30" s="129" t="s">
        <v>25</v>
      </c>
      <c r="DT30" s="131" t="s">
        <v>620</v>
      </c>
      <c r="DU30" s="131" t="s">
        <v>620</v>
      </c>
      <c r="DV30" s="129" t="s">
        <v>5</v>
      </c>
      <c r="DW30" s="129" t="s">
        <v>5</v>
      </c>
      <c r="DX30" s="129"/>
      <c r="DY30" s="131" t="s">
        <v>5</v>
      </c>
      <c r="DZ30" s="131" t="s">
        <v>5</v>
      </c>
      <c r="EA30" s="94">
        <f t="shared" si="16"/>
        <v>190.08264462809919</v>
      </c>
      <c r="EB30" s="3">
        <f t="shared" si="17"/>
        <v>0</v>
      </c>
      <c r="EC30" s="3">
        <f t="shared" si="18"/>
        <v>0</v>
      </c>
      <c r="ED30" s="3">
        <f t="shared" si="19"/>
        <v>0</v>
      </c>
      <c r="EE30" s="94">
        <f t="shared" si="20"/>
        <v>190.08264462809919</v>
      </c>
      <c r="EF30" s="3">
        <f t="shared" si="21"/>
        <v>39.917355371900825</v>
      </c>
      <c r="EG30" s="3">
        <f t="shared" si="22"/>
        <v>230</v>
      </c>
      <c r="EH30" s="94">
        <f t="shared" si="23"/>
        <v>230</v>
      </c>
      <c r="EI30" s="50" t="s">
        <v>5</v>
      </c>
    </row>
    <row r="31" spans="1:139" s="50" customFormat="1" ht="15.6">
      <c r="A31" s="108">
        <v>160225</v>
      </c>
      <c r="B31" s="109" t="s">
        <v>28</v>
      </c>
      <c r="C31" s="110">
        <v>42429</v>
      </c>
      <c r="D31" s="109" t="s">
        <v>701</v>
      </c>
      <c r="E31" s="109" t="s">
        <v>702</v>
      </c>
      <c r="F31" s="111">
        <v>7390</v>
      </c>
      <c r="G31" s="109" t="s">
        <v>166</v>
      </c>
      <c r="H31" s="112" t="s">
        <v>703</v>
      </c>
      <c r="I31" s="113" t="s">
        <v>28</v>
      </c>
      <c r="J31" s="108" t="s">
        <v>28</v>
      </c>
      <c r="K31" s="109" t="s">
        <v>704</v>
      </c>
      <c r="L31" s="108">
        <v>7390</v>
      </c>
      <c r="M31" s="109" t="s">
        <v>166</v>
      </c>
      <c r="N31" s="110">
        <v>42430</v>
      </c>
      <c r="O31" s="116"/>
      <c r="P31" s="116"/>
      <c r="Q31" s="109" t="s">
        <v>491</v>
      </c>
      <c r="R31" s="114" t="s">
        <v>491</v>
      </c>
      <c r="S31" s="109" t="s">
        <v>492</v>
      </c>
      <c r="T31" s="111">
        <v>7301</v>
      </c>
      <c r="U31" s="115" t="s">
        <v>148</v>
      </c>
      <c r="V31" s="109" t="s">
        <v>7</v>
      </c>
      <c r="W31" s="115" t="s">
        <v>176</v>
      </c>
      <c r="X31" s="116">
        <v>42444</v>
      </c>
      <c r="Y31" s="108" t="s">
        <v>20</v>
      </c>
      <c r="Z31" s="117" t="s">
        <v>27</v>
      </c>
      <c r="AA31" s="115" t="s">
        <v>25</v>
      </c>
      <c r="AB31" s="118">
        <v>0</v>
      </c>
      <c r="AC31" s="119">
        <v>0</v>
      </c>
      <c r="AD31" s="119">
        <v>0</v>
      </c>
      <c r="AE31" s="119">
        <v>0</v>
      </c>
      <c r="AF31" s="120" t="s">
        <v>5</v>
      </c>
      <c r="AG31" s="118">
        <v>1</v>
      </c>
      <c r="AH31" s="121">
        <v>107.43801652892563</v>
      </c>
      <c r="AI31" s="119">
        <v>0</v>
      </c>
      <c r="AJ31" s="119">
        <v>21</v>
      </c>
      <c r="AK31" s="108" t="s">
        <v>5</v>
      </c>
      <c r="AL31" s="118">
        <v>0</v>
      </c>
      <c r="AM31" s="121">
        <v>0</v>
      </c>
      <c r="AN31" s="119">
        <v>0</v>
      </c>
      <c r="AO31" s="119">
        <v>0</v>
      </c>
      <c r="AP31" s="122" t="s">
        <v>5</v>
      </c>
      <c r="AQ31" s="123">
        <v>0</v>
      </c>
      <c r="AR31" s="121">
        <v>0</v>
      </c>
      <c r="AS31" s="119">
        <v>0</v>
      </c>
      <c r="AT31" s="119">
        <v>0</v>
      </c>
      <c r="AU31" s="122" t="s">
        <v>5</v>
      </c>
      <c r="AV31" s="122" t="s">
        <v>5</v>
      </c>
      <c r="AW31" s="124" t="s">
        <v>5</v>
      </c>
      <c r="AX31" s="125"/>
      <c r="AY31" s="125"/>
      <c r="AZ31" s="125"/>
      <c r="BA31" s="126"/>
      <c r="BB31" s="103"/>
      <c r="BC31" s="126"/>
      <c r="BD31" s="127"/>
      <c r="BE31" s="128"/>
      <c r="BF31" s="128"/>
      <c r="BG31" s="129"/>
      <c r="BK31" s="129"/>
      <c r="BL31" s="125" t="s">
        <v>5</v>
      </c>
      <c r="BM31" s="125"/>
      <c r="BN31" s="125" t="s">
        <v>5</v>
      </c>
      <c r="BO31" s="125" t="s">
        <v>5</v>
      </c>
      <c r="BP31" s="125" t="s">
        <v>5</v>
      </c>
      <c r="BQ31" s="125" t="s">
        <v>5</v>
      </c>
      <c r="BR31" s="125" t="s">
        <v>5</v>
      </c>
      <c r="BS31" s="130" t="s">
        <v>5</v>
      </c>
      <c r="BT31" s="130"/>
      <c r="BU31" s="130"/>
      <c r="BV31" s="130"/>
      <c r="BW31" s="131">
        <v>42429</v>
      </c>
      <c r="BX31" s="129" t="s">
        <v>26</v>
      </c>
      <c r="BY31" s="129" t="s">
        <v>5</v>
      </c>
      <c r="BZ31" s="129" t="s">
        <v>25</v>
      </c>
      <c r="CA31" s="129"/>
      <c r="CB31" s="129"/>
      <c r="CC31" s="129"/>
      <c r="CD31" s="129"/>
      <c r="CE31" s="129" t="s">
        <v>167</v>
      </c>
      <c r="CF31" s="129"/>
      <c r="CG31" s="129" t="s">
        <v>5</v>
      </c>
      <c r="CH31" s="129" t="s">
        <v>5</v>
      </c>
      <c r="CI31" s="129" t="s">
        <v>5</v>
      </c>
      <c r="CJ31" s="129" t="s">
        <v>167</v>
      </c>
      <c r="CK31" s="129" t="s">
        <v>168</v>
      </c>
      <c r="CL31" s="129" t="s">
        <v>479</v>
      </c>
      <c r="CM31" s="129" t="s">
        <v>172</v>
      </c>
      <c r="CN31" s="129" t="s">
        <v>5</v>
      </c>
      <c r="CO31" s="129" t="s">
        <v>5</v>
      </c>
      <c r="CP31" s="129"/>
      <c r="CQ31" s="129"/>
      <c r="CR31" s="129" t="s">
        <v>25</v>
      </c>
      <c r="CS31" s="129" t="s">
        <v>723</v>
      </c>
      <c r="CT31" s="132" t="s">
        <v>5</v>
      </c>
      <c r="CU31" s="129" t="s">
        <v>5</v>
      </c>
      <c r="CV31" s="129" t="s">
        <v>5</v>
      </c>
      <c r="CW31" s="129" t="s">
        <v>5</v>
      </c>
      <c r="CX31" s="129" t="s">
        <v>5</v>
      </c>
      <c r="CY31" s="131" t="s">
        <v>5</v>
      </c>
      <c r="CZ31" s="129" t="s">
        <v>5</v>
      </c>
      <c r="DA31" s="129" t="s">
        <v>25</v>
      </c>
      <c r="DB31" s="129" t="s">
        <v>26</v>
      </c>
      <c r="DC31" s="129" t="s">
        <v>25</v>
      </c>
      <c r="DD31" s="129" t="s">
        <v>25</v>
      </c>
      <c r="DE31" s="129" t="s">
        <v>25</v>
      </c>
      <c r="DF31" s="129" t="s">
        <v>26</v>
      </c>
      <c r="DG31" s="129" t="s">
        <v>26</v>
      </c>
      <c r="DH31" s="129"/>
      <c r="DI31" s="131" t="s">
        <v>632</v>
      </c>
      <c r="DJ31" s="129" t="s">
        <v>5</v>
      </c>
      <c r="DK31" s="129" t="s">
        <v>25</v>
      </c>
      <c r="DL31" s="129"/>
      <c r="DM31" s="131" t="s">
        <v>722</v>
      </c>
      <c r="DN31" s="129"/>
      <c r="DO31" s="129" t="s">
        <v>5</v>
      </c>
      <c r="DP31" s="129" t="s">
        <v>5</v>
      </c>
      <c r="DQ31" s="129"/>
      <c r="DR31" s="129" t="s">
        <v>5</v>
      </c>
      <c r="DS31" s="129" t="s">
        <v>5</v>
      </c>
      <c r="DT31" s="131" t="s">
        <v>5</v>
      </c>
      <c r="DU31" s="131" t="s">
        <v>5</v>
      </c>
      <c r="DV31" s="129" t="s">
        <v>5</v>
      </c>
      <c r="DW31" s="129" t="s">
        <v>25</v>
      </c>
      <c r="DX31" s="129"/>
      <c r="DY31" s="131" t="s">
        <v>722</v>
      </c>
      <c r="DZ31" s="131" t="s">
        <v>722</v>
      </c>
      <c r="EA31" s="94">
        <f t="shared" si="16"/>
        <v>0</v>
      </c>
      <c r="EB31" s="3">
        <f t="shared" si="17"/>
        <v>107.43801652892563</v>
      </c>
      <c r="EC31" s="3">
        <f t="shared" si="18"/>
        <v>0</v>
      </c>
      <c r="ED31" s="3">
        <f t="shared" si="19"/>
        <v>0</v>
      </c>
      <c r="EE31" s="94">
        <f t="shared" si="20"/>
        <v>107.43801652892563</v>
      </c>
      <c r="EF31" s="3">
        <f t="shared" si="21"/>
        <v>22.561983471074381</v>
      </c>
      <c r="EG31" s="3">
        <f t="shared" si="22"/>
        <v>130</v>
      </c>
      <c r="EH31" s="94">
        <f t="shared" si="23"/>
        <v>130</v>
      </c>
      <c r="EI31" s="50" t="s">
        <v>5</v>
      </c>
    </row>
    <row r="32" spans="1:139" s="50" customFormat="1" ht="15.6">
      <c r="A32" s="108">
        <v>160289</v>
      </c>
      <c r="B32" s="109" t="s">
        <v>2</v>
      </c>
      <c r="C32" s="110">
        <v>42444</v>
      </c>
      <c r="D32" s="109" t="s">
        <v>725</v>
      </c>
      <c r="E32" s="109" t="s">
        <v>726</v>
      </c>
      <c r="F32" s="111">
        <v>7100</v>
      </c>
      <c r="G32" s="109" t="s">
        <v>151</v>
      </c>
      <c r="H32" s="112" t="s">
        <v>727</v>
      </c>
      <c r="I32" s="113" t="s">
        <v>28</v>
      </c>
      <c r="J32" s="108" t="s">
        <v>28</v>
      </c>
      <c r="K32" s="109" t="s">
        <v>726</v>
      </c>
      <c r="L32" s="108">
        <v>7100</v>
      </c>
      <c r="M32" s="109" t="s">
        <v>151</v>
      </c>
      <c r="N32" s="110">
        <v>42445</v>
      </c>
      <c r="O32" s="116"/>
      <c r="P32" s="116"/>
      <c r="Q32" s="109" t="s">
        <v>158</v>
      </c>
      <c r="R32" s="114" t="s">
        <v>158</v>
      </c>
      <c r="S32" s="109" t="s">
        <v>159</v>
      </c>
      <c r="T32" s="111">
        <v>7180</v>
      </c>
      <c r="U32" s="115" t="s">
        <v>160</v>
      </c>
      <c r="V32" s="109" t="s">
        <v>7</v>
      </c>
      <c r="W32" s="115" t="s">
        <v>5</v>
      </c>
      <c r="X32" s="133"/>
      <c r="Y32" s="108" t="s">
        <v>5</v>
      </c>
      <c r="Z32" s="117" t="s">
        <v>27</v>
      </c>
      <c r="AA32" s="115" t="s">
        <v>26</v>
      </c>
      <c r="AB32" s="118">
        <v>1</v>
      </c>
      <c r="AC32" s="119">
        <v>190.08264462809919</v>
      </c>
      <c r="AD32" s="119">
        <v>0</v>
      </c>
      <c r="AE32" s="119">
        <v>21</v>
      </c>
      <c r="AF32" s="120" t="s">
        <v>5</v>
      </c>
      <c r="AG32" s="118">
        <v>1</v>
      </c>
      <c r="AH32" s="121">
        <v>107.43801652892563</v>
      </c>
      <c r="AI32" s="119">
        <v>0</v>
      </c>
      <c r="AJ32" s="119">
        <v>21</v>
      </c>
      <c r="AK32" s="108" t="s">
        <v>5</v>
      </c>
      <c r="AL32" s="118">
        <v>0</v>
      </c>
      <c r="AM32" s="121">
        <v>0</v>
      </c>
      <c r="AN32" s="119">
        <v>0</v>
      </c>
      <c r="AO32" s="119">
        <v>0</v>
      </c>
      <c r="AP32" s="122" t="s">
        <v>5</v>
      </c>
      <c r="AQ32" s="123">
        <v>0</v>
      </c>
      <c r="AR32" s="121">
        <v>0</v>
      </c>
      <c r="AS32" s="119">
        <v>0</v>
      </c>
      <c r="AT32" s="119">
        <v>0</v>
      </c>
      <c r="AU32" s="122" t="s">
        <v>5</v>
      </c>
      <c r="AV32" s="122" t="s">
        <v>5</v>
      </c>
      <c r="AW32" s="124" t="s">
        <v>5</v>
      </c>
      <c r="AX32" s="125"/>
      <c r="AY32" s="125"/>
      <c r="AZ32" s="125"/>
      <c r="BA32" s="126"/>
      <c r="BB32" s="103"/>
      <c r="BC32" s="126"/>
      <c r="BD32" s="127"/>
      <c r="BE32" s="128"/>
      <c r="BF32" s="128"/>
      <c r="BG32" s="129"/>
      <c r="BK32" s="129"/>
      <c r="BL32" s="125" t="s">
        <v>5</v>
      </c>
      <c r="BM32" s="125"/>
      <c r="BN32" s="125" t="s">
        <v>5</v>
      </c>
      <c r="BO32" s="125" t="s">
        <v>5</v>
      </c>
      <c r="BP32" s="125" t="s">
        <v>5</v>
      </c>
      <c r="BQ32" s="125" t="s">
        <v>5</v>
      </c>
      <c r="BR32" s="125" t="s">
        <v>5</v>
      </c>
      <c r="BS32" s="129" t="s">
        <v>5</v>
      </c>
      <c r="BT32" s="129"/>
      <c r="BU32" s="129"/>
      <c r="BV32" s="129"/>
      <c r="BW32" s="131">
        <v>42444</v>
      </c>
      <c r="BX32" s="129" t="s">
        <v>26</v>
      </c>
      <c r="BY32" s="129" t="s">
        <v>5</v>
      </c>
      <c r="BZ32" s="129" t="s">
        <v>25</v>
      </c>
      <c r="CA32" s="129"/>
      <c r="CB32" s="129"/>
      <c r="CC32" s="129"/>
      <c r="CD32" s="129" t="s">
        <v>728</v>
      </c>
      <c r="CE32" s="129" t="s">
        <v>167</v>
      </c>
      <c r="CF32" s="129"/>
      <c r="CG32" s="129" t="s">
        <v>729</v>
      </c>
      <c r="CH32" s="129" t="s">
        <v>5</v>
      </c>
      <c r="CI32" s="129" t="s">
        <v>5</v>
      </c>
      <c r="CJ32" s="129" t="s">
        <v>167</v>
      </c>
      <c r="CK32" s="129" t="s">
        <v>168</v>
      </c>
      <c r="CL32" s="129" t="s">
        <v>175</v>
      </c>
      <c r="CM32" s="129" t="s">
        <v>172</v>
      </c>
      <c r="CN32" s="129" t="s">
        <v>5</v>
      </c>
      <c r="CO32" s="129" t="s">
        <v>5</v>
      </c>
      <c r="CP32" s="129"/>
      <c r="CQ32" s="129"/>
      <c r="CR32" s="129" t="s">
        <v>5</v>
      </c>
      <c r="CS32" s="129" t="s">
        <v>5</v>
      </c>
      <c r="CT32" s="132" t="s">
        <v>5</v>
      </c>
      <c r="CU32" s="129" t="s">
        <v>5</v>
      </c>
      <c r="CV32" s="129" t="s">
        <v>5</v>
      </c>
      <c r="CW32" s="129" t="s">
        <v>5</v>
      </c>
      <c r="CX32" s="129" t="s">
        <v>5</v>
      </c>
      <c r="CY32" s="131" t="s">
        <v>5</v>
      </c>
      <c r="CZ32" s="129" t="s">
        <v>5</v>
      </c>
      <c r="DA32" s="129" t="s">
        <v>25</v>
      </c>
      <c r="DB32" s="129" t="s">
        <v>25</v>
      </c>
      <c r="DC32" s="129" t="s">
        <v>25</v>
      </c>
      <c r="DD32" s="129" t="s">
        <v>25</v>
      </c>
      <c r="DE32" s="129" t="s">
        <v>25</v>
      </c>
      <c r="DF32" s="129" t="s">
        <v>25</v>
      </c>
      <c r="DG32" s="129" t="s">
        <v>26</v>
      </c>
      <c r="DH32" s="129"/>
      <c r="DI32" s="131" t="s">
        <v>730</v>
      </c>
      <c r="DJ32" s="129" t="s">
        <v>731</v>
      </c>
      <c r="DK32" s="129" t="s">
        <v>25</v>
      </c>
      <c r="DL32" s="129"/>
      <c r="DM32" s="131" t="s">
        <v>5</v>
      </c>
      <c r="DN32" s="129"/>
      <c r="DO32" s="129" t="s">
        <v>5</v>
      </c>
      <c r="DP32" s="129" t="s">
        <v>5</v>
      </c>
      <c r="DQ32" s="129"/>
      <c r="DR32" s="129" t="s">
        <v>5</v>
      </c>
      <c r="DS32" s="129" t="s">
        <v>5</v>
      </c>
      <c r="DT32" s="131" t="s">
        <v>5</v>
      </c>
      <c r="DU32" s="131" t="s">
        <v>5</v>
      </c>
      <c r="DV32" s="129" t="s">
        <v>5</v>
      </c>
      <c r="DW32" s="129" t="s">
        <v>5</v>
      </c>
      <c r="DX32" s="129"/>
      <c r="DY32" s="131" t="s">
        <v>5</v>
      </c>
      <c r="DZ32" s="131" t="s">
        <v>5</v>
      </c>
      <c r="EA32" s="94">
        <f t="shared" ref="EA32:EA39" si="24">+AB32*AC32</f>
        <v>190.08264462809919</v>
      </c>
      <c r="EB32" s="3">
        <f t="shared" ref="EB32:EB39" si="25">AG32*AH32</f>
        <v>107.43801652892563</v>
      </c>
      <c r="EC32" s="3">
        <f t="shared" ref="EC32:EC39" si="26">AL32*AM32</f>
        <v>0</v>
      </c>
      <c r="ED32" s="3">
        <f t="shared" ref="ED32:ED39" si="27">AQ32*AR32</f>
        <v>0</v>
      </c>
      <c r="EE32" s="94">
        <f t="shared" ref="EE32:EE39" si="28">EA32+EB32+EC32+ED32</f>
        <v>297.52066115702485</v>
      </c>
      <c r="EF32" s="3">
        <f t="shared" ref="EF32:EF39" si="29">EE32*0.21</f>
        <v>62.479338842975217</v>
      </c>
      <c r="EG32" s="3">
        <f t="shared" ref="EG32:EG39" si="30">EE32*1.21</f>
        <v>360.00000000000006</v>
      </c>
      <c r="EH32" s="94">
        <f t="shared" ref="EH32:EH39" si="31">EE32+EF32</f>
        <v>360.00000000000006</v>
      </c>
      <c r="EI32" s="50" t="s">
        <v>5</v>
      </c>
    </row>
    <row r="33" spans="1:139" s="50" customFormat="1" ht="15.6">
      <c r="A33" s="108">
        <v>160290</v>
      </c>
      <c r="B33" s="109" t="s">
        <v>2</v>
      </c>
      <c r="C33" s="110">
        <v>42444</v>
      </c>
      <c r="D33" s="109" t="s">
        <v>725</v>
      </c>
      <c r="E33" s="109" t="s">
        <v>732</v>
      </c>
      <c r="F33" s="111">
        <v>7100</v>
      </c>
      <c r="G33" s="109" t="s">
        <v>151</v>
      </c>
      <c r="H33" s="112" t="s">
        <v>727</v>
      </c>
      <c r="I33" s="113" t="s">
        <v>28</v>
      </c>
      <c r="J33" s="108" t="s">
        <v>28</v>
      </c>
      <c r="K33" s="109" t="s">
        <v>732</v>
      </c>
      <c r="L33" s="108">
        <v>7100</v>
      </c>
      <c r="M33" s="109" t="s">
        <v>151</v>
      </c>
      <c r="N33" s="110">
        <v>42445</v>
      </c>
      <c r="O33" s="116"/>
      <c r="P33" s="116"/>
      <c r="Q33" s="109" t="s">
        <v>158</v>
      </c>
      <c r="R33" s="114" t="s">
        <v>158</v>
      </c>
      <c r="S33" s="109" t="s">
        <v>159</v>
      </c>
      <c r="T33" s="111">
        <v>7180</v>
      </c>
      <c r="U33" s="115" t="s">
        <v>160</v>
      </c>
      <c r="V33" s="109" t="s">
        <v>7</v>
      </c>
      <c r="W33" s="115" t="s">
        <v>5</v>
      </c>
      <c r="X33" s="133"/>
      <c r="Y33" s="108" t="s">
        <v>5</v>
      </c>
      <c r="Z33" s="117" t="s">
        <v>27</v>
      </c>
      <c r="AA33" s="115" t="s">
        <v>26</v>
      </c>
      <c r="AB33" s="118">
        <v>1</v>
      </c>
      <c r="AC33" s="119">
        <v>190.08264462809919</v>
      </c>
      <c r="AD33" s="119">
        <v>0</v>
      </c>
      <c r="AE33" s="119">
        <v>21</v>
      </c>
      <c r="AF33" s="120" t="s">
        <v>5</v>
      </c>
      <c r="AG33" s="118">
        <v>1</v>
      </c>
      <c r="AH33" s="121">
        <v>107.43801652892563</v>
      </c>
      <c r="AI33" s="119">
        <v>0</v>
      </c>
      <c r="AJ33" s="119">
        <v>21</v>
      </c>
      <c r="AK33" s="108" t="s">
        <v>5</v>
      </c>
      <c r="AL33" s="118">
        <v>0</v>
      </c>
      <c r="AM33" s="121">
        <v>0</v>
      </c>
      <c r="AN33" s="119">
        <v>0</v>
      </c>
      <c r="AO33" s="119">
        <v>0</v>
      </c>
      <c r="AP33" s="122" t="s">
        <v>5</v>
      </c>
      <c r="AQ33" s="123">
        <v>0</v>
      </c>
      <c r="AR33" s="121">
        <v>0</v>
      </c>
      <c r="AS33" s="119">
        <v>0</v>
      </c>
      <c r="AT33" s="119">
        <v>0</v>
      </c>
      <c r="AU33" s="122" t="s">
        <v>5</v>
      </c>
      <c r="AV33" s="122" t="s">
        <v>733</v>
      </c>
      <c r="AW33" s="124" t="s">
        <v>5</v>
      </c>
      <c r="AX33" s="125"/>
      <c r="AY33" s="125"/>
      <c r="AZ33" s="125"/>
      <c r="BA33" s="126"/>
      <c r="BB33" s="103"/>
      <c r="BC33" s="126"/>
      <c r="BD33" s="127"/>
      <c r="BE33" s="128"/>
      <c r="BF33" s="128"/>
      <c r="BG33" s="129"/>
      <c r="BK33" s="129"/>
      <c r="BL33" s="125" t="s">
        <v>5</v>
      </c>
      <c r="BM33" s="125"/>
      <c r="BN33" s="125" t="s">
        <v>5</v>
      </c>
      <c r="BO33" s="125" t="s">
        <v>5</v>
      </c>
      <c r="BP33" s="125" t="s">
        <v>5</v>
      </c>
      <c r="BQ33" s="125" t="s">
        <v>5</v>
      </c>
      <c r="BR33" s="125" t="s">
        <v>5</v>
      </c>
      <c r="BS33" s="129" t="s">
        <v>5</v>
      </c>
      <c r="BT33" s="129"/>
      <c r="BU33" s="129"/>
      <c r="BV33" s="129"/>
      <c r="BW33" s="131">
        <v>42444</v>
      </c>
      <c r="BX33" s="129" t="s">
        <v>26</v>
      </c>
      <c r="BY33" s="129" t="s">
        <v>5</v>
      </c>
      <c r="BZ33" s="129" t="s">
        <v>25</v>
      </c>
      <c r="CA33" s="129"/>
      <c r="CB33" s="129"/>
      <c r="CC33" s="129"/>
      <c r="CD33" s="129" t="s">
        <v>734</v>
      </c>
      <c r="CE33" s="129" t="s">
        <v>167</v>
      </c>
      <c r="CF33" s="129"/>
      <c r="CG33" s="129" t="s">
        <v>5</v>
      </c>
      <c r="CH33" s="129" t="s">
        <v>5</v>
      </c>
      <c r="CI33" s="129" t="s">
        <v>5</v>
      </c>
      <c r="CJ33" s="129" t="s">
        <v>167</v>
      </c>
      <c r="CK33" s="129" t="s">
        <v>168</v>
      </c>
      <c r="CL33" s="129" t="s">
        <v>170</v>
      </c>
      <c r="CM33" s="129" t="s">
        <v>172</v>
      </c>
      <c r="CN33" s="129" t="s">
        <v>5</v>
      </c>
      <c r="CO33" s="129" t="s">
        <v>5</v>
      </c>
      <c r="CP33" s="129"/>
      <c r="CQ33" s="129"/>
      <c r="CR33" s="129" t="s">
        <v>5</v>
      </c>
      <c r="CS33" s="129" t="s">
        <v>5</v>
      </c>
      <c r="CT33" s="132" t="s">
        <v>5</v>
      </c>
      <c r="CU33" s="129" t="s">
        <v>5</v>
      </c>
      <c r="CV33" s="129" t="s">
        <v>5</v>
      </c>
      <c r="CW33" s="129" t="s">
        <v>5</v>
      </c>
      <c r="CX33" s="129" t="s">
        <v>5</v>
      </c>
      <c r="CY33" s="131" t="s">
        <v>5</v>
      </c>
      <c r="CZ33" s="129" t="s">
        <v>5</v>
      </c>
      <c r="DA33" s="129" t="s">
        <v>25</v>
      </c>
      <c r="DB33" s="129" t="s">
        <v>25</v>
      </c>
      <c r="DC33" s="129" t="s">
        <v>25</v>
      </c>
      <c r="DD33" s="129" t="s">
        <v>25</v>
      </c>
      <c r="DE33" s="129" t="s">
        <v>25</v>
      </c>
      <c r="DF33" s="129" t="s">
        <v>25</v>
      </c>
      <c r="DG33" s="129" t="s">
        <v>26</v>
      </c>
      <c r="DH33" s="129"/>
      <c r="DI33" s="131" t="s">
        <v>730</v>
      </c>
      <c r="DJ33" s="129" t="s">
        <v>5</v>
      </c>
      <c r="DK33" s="129" t="s">
        <v>25</v>
      </c>
      <c r="DL33" s="129"/>
      <c r="DM33" s="131" t="s">
        <v>5</v>
      </c>
      <c r="DN33" s="129"/>
      <c r="DO33" s="129" t="s">
        <v>735</v>
      </c>
      <c r="DP33" s="129" t="s">
        <v>5</v>
      </c>
      <c r="DQ33" s="129"/>
      <c r="DR33" s="129" t="s">
        <v>5</v>
      </c>
      <c r="DS33" s="129" t="s">
        <v>5</v>
      </c>
      <c r="DT33" s="131" t="s">
        <v>5</v>
      </c>
      <c r="DU33" s="131" t="s">
        <v>5</v>
      </c>
      <c r="DV33" s="129" t="s">
        <v>5</v>
      </c>
      <c r="DW33" s="129" t="s">
        <v>5</v>
      </c>
      <c r="DX33" s="129"/>
      <c r="DY33" s="131" t="s">
        <v>5</v>
      </c>
      <c r="DZ33" s="131" t="s">
        <v>5</v>
      </c>
      <c r="EA33" s="94">
        <f t="shared" si="24"/>
        <v>190.08264462809919</v>
      </c>
      <c r="EB33" s="3">
        <f t="shared" si="25"/>
        <v>107.43801652892563</v>
      </c>
      <c r="EC33" s="3">
        <f t="shared" si="26"/>
        <v>0</v>
      </c>
      <c r="ED33" s="3">
        <f t="shared" si="27"/>
        <v>0</v>
      </c>
      <c r="EE33" s="94">
        <f t="shared" si="28"/>
        <v>297.52066115702485</v>
      </c>
      <c r="EF33" s="3">
        <f t="shared" si="29"/>
        <v>62.479338842975217</v>
      </c>
      <c r="EG33" s="3">
        <f t="shared" si="30"/>
        <v>360.00000000000006</v>
      </c>
      <c r="EH33" s="94">
        <f t="shared" si="31"/>
        <v>360.00000000000006</v>
      </c>
      <c r="EI33" s="50" t="s">
        <v>5</v>
      </c>
    </row>
    <row r="34" spans="1:139" s="50" customFormat="1" ht="15.6">
      <c r="A34" s="108">
        <v>160291</v>
      </c>
      <c r="B34" s="109" t="s">
        <v>2</v>
      </c>
      <c r="C34" s="110">
        <v>42444</v>
      </c>
      <c r="D34" s="109" t="s">
        <v>736</v>
      </c>
      <c r="E34" s="109" t="s">
        <v>737</v>
      </c>
      <c r="F34" s="111">
        <v>7190</v>
      </c>
      <c r="G34" s="109" t="s">
        <v>153</v>
      </c>
      <c r="H34" s="112" t="s">
        <v>738</v>
      </c>
      <c r="I34" s="113" t="s">
        <v>28</v>
      </c>
      <c r="J34" s="108" t="s">
        <v>739</v>
      </c>
      <c r="K34" s="109" t="s">
        <v>740</v>
      </c>
      <c r="L34" s="108">
        <v>7100</v>
      </c>
      <c r="M34" s="109" t="s">
        <v>151</v>
      </c>
      <c r="N34" s="110">
        <v>42445</v>
      </c>
      <c r="O34" s="116"/>
      <c r="P34" s="116"/>
      <c r="Q34" s="109" t="s">
        <v>461</v>
      </c>
      <c r="R34" s="114" t="s">
        <v>736</v>
      </c>
      <c r="S34" s="109" t="s">
        <v>737</v>
      </c>
      <c r="T34" s="111">
        <v>7190</v>
      </c>
      <c r="U34" s="115" t="s">
        <v>153</v>
      </c>
      <c r="V34" s="109" t="s">
        <v>6</v>
      </c>
      <c r="W34" s="115" t="s">
        <v>5</v>
      </c>
      <c r="X34" s="133"/>
      <c r="Y34" s="108" t="s">
        <v>5</v>
      </c>
      <c r="Z34" s="117" t="s">
        <v>27</v>
      </c>
      <c r="AA34" s="115" t="s">
        <v>26</v>
      </c>
      <c r="AB34" s="118">
        <v>1</v>
      </c>
      <c r="AC34" s="119">
        <v>190.08264462809919</v>
      </c>
      <c r="AD34" s="119">
        <v>0</v>
      </c>
      <c r="AE34" s="119">
        <v>21</v>
      </c>
      <c r="AF34" s="120" t="s">
        <v>5</v>
      </c>
      <c r="AG34" s="118">
        <v>1</v>
      </c>
      <c r="AH34" s="121">
        <v>107.43801652892563</v>
      </c>
      <c r="AI34" s="119">
        <v>0</v>
      </c>
      <c r="AJ34" s="119">
        <v>21</v>
      </c>
      <c r="AK34" s="108" t="s">
        <v>5</v>
      </c>
      <c r="AL34" s="118">
        <v>0</v>
      </c>
      <c r="AM34" s="121">
        <v>0</v>
      </c>
      <c r="AN34" s="119">
        <v>0</v>
      </c>
      <c r="AO34" s="119">
        <v>0</v>
      </c>
      <c r="AP34" s="122" t="s">
        <v>5</v>
      </c>
      <c r="AQ34" s="123">
        <v>0</v>
      </c>
      <c r="AR34" s="121">
        <v>0</v>
      </c>
      <c r="AS34" s="119">
        <v>0</v>
      </c>
      <c r="AT34" s="119">
        <v>0</v>
      </c>
      <c r="AU34" s="122" t="s">
        <v>5</v>
      </c>
      <c r="AV34" s="122" t="s">
        <v>5</v>
      </c>
      <c r="AW34" s="124" t="s">
        <v>5</v>
      </c>
      <c r="AX34" s="125"/>
      <c r="AY34" s="125"/>
      <c r="AZ34" s="125"/>
      <c r="BA34" s="126"/>
      <c r="BB34" s="103"/>
      <c r="BC34" s="126"/>
      <c r="BD34" s="127"/>
      <c r="BE34" s="128"/>
      <c r="BF34" s="128"/>
      <c r="BG34" s="129"/>
      <c r="BK34" s="129"/>
      <c r="BL34" s="125" t="s">
        <v>5</v>
      </c>
      <c r="BM34" s="125"/>
      <c r="BN34" s="125" t="s">
        <v>5</v>
      </c>
      <c r="BO34" s="125" t="s">
        <v>5</v>
      </c>
      <c r="BP34" s="125" t="s">
        <v>5</v>
      </c>
      <c r="BQ34" s="125" t="s">
        <v>5</v>
      </c>
      <c r="BR34" s="125" t="s">
        <v>5</v>
      </c>
      <c r="BS34" s="129" t="s">
        <v>5</v>
      </c>
      <c r="BT34" s="129"/>
      <c r="BU34" s="129"/>
      <c r="BV34" s="129"/>
      <c r="BW34" s="131">
        <v>42444</v>
      </c>
      <c r="BX34" s="129" t="s">
        <v>25</v>
      </c>
      <c r="BY34" s="129" t="s">
        <v>741</v>
      </c>
      <c r="BZ34" s="129" t="s">
        <v>25</v>
      </c>
      <c r="CA34" s="129"/>
      <c r="CB34" s="129"/>
      <c r="CC34" s="129"/>
      <c r="CD34" s="129" t="s">
        <v>742</v>
      </c>
      <c r="CE34" s="129" t="s">
        <v>270</v>
      </c>
      <c r="CF34" s="129"/>
      <c r="CG34" s="129" t="s">
        <v>5</v>
      </c>
      <c r="CH34" s="129" t="s">
        <v>5</v>
      </c>
      <c r="CI34" s="129" t="s">
        <v>5</v>
      </c>
      <c r="CJ34" s="129" t="s">
        <v>19</v>
      </c>
      <c r="CK34" s="129" t="s">
        <v>463</v>
      </c>
      <c r="CL34" s="129" t="s">
        <v>487</v>
      </c>
      <c r="CM34" s="129" t="s">
        <v>172</v>
      </c>
      <c r="CN34" s="129" t="s">
        <v>173</v>
      </c>
      <c r="CO34" s="129" t="s">
        <v>5</v>
      </c>
      <c r="CP34" s="129"/>
      <c r="CQ34" s="129"/>
      <c r="CR34" s="129" t="s">
        <v>5</v>
      </c>
      <c r="CS34" s="129" t="s">
        <v>5</v>
      </c>
      <c r="CT34" s="132" t="s">
        <v>5</v>
      </c>
      <c r="CU34" s="129" t="s">
        <v>25</v>
      </c>
      <c r="CV34" s="129" t="s">
        <v>5</v>
      </c>
      <c r="CW34" s="129" t="s">
        <v>5</v>
      </c>
      <c r="CX34" s="129" t="s">
        <v>5</v>
      </c>
      <c r="CY34" s="131" t="s">
        <v>5</v>
      </c>
      <c r="CZ34" s="129" t="s">
        <v>5</v>
      </c>
      <c r="DA34" s="129" t="s">
        <v>25</v>
      </c>
      <c r="DB34" s="129" t="s">
        <v>25</v>
      </c>
      <c r="DC34" s="129" t="s">
        <v>25</v>
      </c>
      <c r="DD34" s="129" t="s">
        <v>25</v>
      </c>
      <c r="DE34" s="129" t="s">
        <v>25</v>
      </c>
      <c r="DF34" s="129" t="s">
        <v>25</v>
      </c>
      <c r="DG34" s="129" t="s">
        <v>25</v>
      </c>
      <c r="DH34" s="129"/>
      <c r="DI34" s="131" t="s">
        <v>741</v>
      </c>
      <c r="DJ34" s="129" t="s">
        <v>5</v>
      </c>
      <c r="DK34" s="129" t="s">
        <v>26</v>
      </c>
      <c r="DL34" s="129"/>
      <c r="DM34" s="131" t="s">
        <v>5</v>
      </c>
      <c r="DN34" s="129"/>
      <c r="DO34" s="129" t="s">
        <v>5</v>
      </c>
      <c r="DP34" s="129" t="s">
        <v>5</v>
      </c>
      <c r="DQ34" s="129"/>
      <c r="DR34" s="129" t="s">
        <v>5</v>
      </c>
      <c r="DS34" s="129" t="s">
        <v>5</v>
      </c>
      <c r="DT34" s="131" t="s">
        <v>5</v>
      </c>
      <c r="DU34" s="131" t="s">
        <v>5</v>
      </c>
      <c r="DV34" s="129" t="s">
        <v>5</v>
      </c>
      <c r="DW34" s="129" t="s">
        <v>5</v>
      </c>
      <c r="DX34" s="129"/>
      <c r="DY34" s="131" t="s">
        <v>5</v>
      </c>
      <c r="DZ34" s="131" t="s">
        <v>5</v>
      </c>
      <c r="EA34" s="94">
        <f t="shared" si="24"/>
        <v>190.08264462809919</v>
      </c>
      <c r="EB34" s="3">
        <f t="shared" si="25"/>
        <v>107.43801652892563</v>
      </c>
      <c r="EC34" s="3">
        <f t="shared" si="26"/>
        <v>0</v>
      </c>
      <c r="ED34" s="3">
        <f t="shared" si="27"/>
        <v>0</v>
      </c>
      <c r="EE34" s="94">
        <f t="shared" si="28"/>
        <v>297.52066115702485</v>
      </c>
      <c r="EF34" s="3">
        <f t="shared" si="29"/>
        <v>62.479338842975217</v>
      </c>
      <c r="EG34" s="3">
        <f t="shared" si="30"/>
        <v>360.00000000000006</v>
      </c>
      <c r="EH34" s="94">
        <f t="shared" si="31"/>
        <v>360.00000000000006</v>
      </c>
      <c r="EI34" s="50" t="s">
        <v>5</v>
      </c>
    </row>
    <row r="35" spans="1:139" s="50" customFormat="1" ht="31.2">
      <c r="A35" s="108">
        <v>160292</v>
      </c>
      <c r="B35" s="109" t="s">
        <v>2</v>
      </c>
      <c r="C35" s="110">
        <v>42444</v>
      </c>
      <c r="D35" s="109" t="s">
        <v>743</v>
      </c>
      <c r="E35" s="109" t="s">
        <v>744</v>
      </c>
      <c r="F35" s="111">
        <v>7864</v>
      </c>
      <c r="G35" s="109" t="s">
        <v>637</v>
      </c>
      <c r="H35" s="112" t="s">
        <v>745</v>
      </c>
      <c r="I35" s="113" t="s">
        <v>28</v>
      </c>
      <c r="J35" s="108" t="s">
        <v>746</v>
      </c>
      <c r="K35" s="109" t="s">
        <v>747</v>
      </c>
      <c r="L35" s="108">
        <v>7880</v>
      </c>
      <c r="M35" s="109" t="s">
        <v>748</v>
      </c>
      <c r="N35" s="110">
        <v>42445</v>
      </c>
      <c r="O35" s="116"/>
      <c r="P35" s="116"/>
      <c r="Q35" s="109" t="s">
        <v>617</v>
      </c>
      <c r="R35" s="114" t="s">
        <v>743</v>
      </c>
      <c r="S35" s="109" t="s">
        <v>744</v>
      </c>
      <c r="T35" s="111">
        <v>7864</v>
      </c>
      <c r="U35" s="115" t="s">
        <v>637</v>
      </c>
      <c r="V35" s="109" t="s">
        <v>6</v>
      </c>
      <c r="W35" s="115" t="s">
        <v>5</v>
      </c>
      <c r="X35" s="133"/>
      <c r="Y35" s="108" t="s">
        <v>5</v>
      </c>
      <c r="Z35" s="117" t="s">
        <v>27</v>
      </c>
      <c r="AA35" s="115" t="s">
        <v>26</v>
      </c>
      <c r="AB35" s="118">
        <v>1</v>
      </c>
      <c r="AC35" s="119">
        <v>140.49586776859505</v>
      </c>
      <c r="AD35" s="119">
        <v>0</v>
      </c>
      <c r="AE35" s="119">
        <v>21</v>
      </c>
      <c r="AF35" s="120" t="s">
        <v>5</v>
      </c>
      <c r="AG35" s="118">
        <v>0</v>
      </c>
      <c r="AH35" s="121">
        <v>0</v>
      </c>
      <c r="AI35" s="119">
        <v>0</v>
      </c>
      <c r="AJ35" s="119">
        <v>0</v>
      </c>
      <c r="AK35" s="108" t="s">
        <v>5</v>
      </c>
      <c r="AL35" s="118">
        <v>0</v>
      </c>
      <c r="AM35" s="121">
        <v>0</v>
      </c>
      <c r="AN35" s="119">
        <v>0</v>
      </c>
      <c r="AO35" s="119">
        <v>0</v>
      </c>
      <c r="AP35" s="122" t="s">
        <v>5</v>
      </c>
      <c r="AQ35" s="123">
        <v>0</v>
      </c>
      <c r="AR35" s="121">
        <v>0</v>
      </c>
      <c r="AS35" s="119">
        <v>0</v>
      </c>
      <c r="AT35" s="119">
        <v>0</v>
      </c>
      <c r="AU35" s="122" t="s">
        <v>5</v>
      </c>
      <c r="AV35" s="122" t="s">
        <v>5</v>
      </c>
      <c r="AW35" s="124" t="s">
        <v>5</v>
      </c>
      <c r="AX35" s="125"/>
      <c r="AY35" s="125"/>
      <c r="AZ35" s="125"/>
      <c r="BA35" s="126"/>
      <c r="BB35" s="103"/>
      <c r="BC35" s="126"/>
      <c r="BD35" s="127"/>
      <c r="BE35" s="128"/>
      <c r="BF35" s="128"/>
      <c r="BG35" s="129"/>
      <c r="BK35" s="129"/>
      <c r="BL35" s="125" t="s">
        <v>5</v>
      </c>
      <c r="BM35" s="125"/>
      <c r="BN35" s="125" t="s">
        <v>5</v>
      </c>
      <c r="BO35" s="125" t="s">
        <v>5</v>
      </c>
      <c r="BP35" s="125" t="s">
        <v>5</v>
      </c>
      <c r="BQ35" s="125" t="s">
        <v>5</v>
      </c>
      <c r="BR35" s="125" t="s">
        <v>5</v>
      </c>
      <c r="BS35" s="129" t="s">
        <v>5</v>
      </c>
      <c r="BT35" s="129"/>
      <c r="BU35" s="129"/>
      <c r="BV35" s="129"/>
      <c r="BW35" s="131">
        <v>42444</v>
      </c>
      <c r="BX35" s="129" t="s">
        <v>25</v>
      </c>
      <c r="BY35" s="129" t="s">
        <v>5</v>
      </c>
      <c r="BZ35" s="129" t="s">
        <v>26</v>
      </c>
      <c r="CA35" s="129"/>
      <c r="CB35" s="129"/>
      <c r="CC35" s="129"/>
      <c r="CD35" s="129"/>
      <c r="CE35" s="129" t="s">
        <v>270</v>
      </c>
      <c r="CF35" s="129"/>
      <c r="CG35" s="129" t="s">
        <v>5</v>
      </c>
      <c r="CH35" s="129" t="s">
        <v>5</v>
      </c>
      <c r="CI35" s="129" t="s">
        <v>5</v>
      </c>
      <c r="CJ35" s="129" t="s">
        <v>19</v>
      </c>
      <c r="CK35" s="129" t="s">
        <v>463</v>
      </c>
      <c r="CL35" s="129" t="s">
        <v>508</v>
      </c>
      <c r="CM35" s="129" t="s">
        <v>477</v>
      </c>
      <c r="CN35" s="129" t="s">
        <v>5</v>
      </c>
      <c r="CO35" s="129" t="s">
        <v>5</v>
      </c>
      <c r="CP35" s="129"/>
      <c r="CQ35" s="129"/>
      <c r="CR35" s="129" t="s">
        <v>5</v>
      </c>
      <c r="CS35" s="129" t="s">
        <v>5</v>
      </c>
      <c r="CT35" s="132" t="s">
        <v>5</v>
      </c>
      <c r="CU35" s="129" t="s">
        <v>25</v>
      </c>
      <c r="CV35" s="129" t="s">
        <v>5</v>
      </c>
      <c r="CW35" s="129" t="s">
        <v>5</v>
      </c>
      <c r="CX35" s="129" t="s">
        <v>5</v>
      </c>
      <c r="CY35" s="131" t="s">
        <v>5</v>
      </c>
      <c r="CZ35" s="129" t="s">
        <v>5</v>
      </c>
      <c r="DA35" s="129" t="s">
        <v>25</v>
      </c>
      <c r="DB35" s="129" t="s">
        <v>25</v>
      </c>
      <c r="DC35" s="129" t="s">
        <v>25</v>
      </c>
      <c r="DD35" s="129" t="s">
        <v>25</v>
      </c>
      <c r="DE35" s="129" t="s">
        <v>26</v>
      </c>
      <c r="DF35" s="129" t="s">
        <v>25</v>
      </c>
      <c r="DG35" s="129" t="s">
        <v>25</v>
      </c>
      <c r="DH35" s="129"/>
      <c r="DI35" s="131" t="s">
        <v>5</v>
      </c>
      <c r="DJ35" s="129" t="s">
        <v>5</v>
      </c>
      <c r="DK35" s="129" t="s">
        <v>25</v>
      </c>
      <c r="DL35" s="129"/>
      <c r="DM35" s="131" t="s">
        <v>5</v>
      </c>
      <c r="DN35" s="129"/>
      <c r="DO35" s="129" t="s">
        <v>5</v>
      </c>
      <c r="DP35" s="129" t="s">
        <v>5</v>
      </c>
      <c r="DQ35" s="129"/>
      <c r="DR35" s="129" t="s">
        <v>5</v>
      </c>
      <c r="DS35" s="129" t="s">
        <v>5</v>
      </c>
      <c r="DT35" s="131" t="s">
        <v>5</v>
      </c>
      <c r="DU35" s="131" t="s">
        <v>5</v>
      </c>
      <c r="DV35" s="129" t="s">
        <v>5</v>
      </c>
      <c r="DW35" s="129" t="s">
        <v>5</v>
      </c>
      <c r="DX35" s="129"/>
      <c r="DY35" s="131" t="s">
        <v>5</v>
      </c>
      <c r="DZ35" s="131" t="s">
        <v>5</v>
      </c>
      <c r="EA35" s="94">
        <f t="shared" si="24"/>
        <v>140.49586776859505</v>
      </c>
      <c r="EB35" s="3">
        <f t="shared" si="25"/>
        <v>0</v>
      </c>
      <c r="EC35" s="3">
        <f t="shared" si="26"/>
        <v>0</v>
      </c>
      <c r="ED35" s="3">
        <f t="shared" si="27"/>
        <v>0</v>
      </c>
      <c r="EE35" s="94">
        <f t="shared" si="28"/>
        <v>140.49586776859505</v>
      </c>
      <c r="EF35" s="3">
        <f t="shared" si="29"/>
        <v>29.504132231404959</v>
      </c>
      <c r="EG35" s="3">
        <f t="shared" si="30"/>
        <v>170</v>
      </c>
      <c r="EH35" s="94">
        <f t="shared" si="31"/>
        <v>170</v>
      </c>
      <c r="EI35" s="50" t="s">
        <v>5</v>
      </c>
    </row>
    <row r="36" spans="1:139" s="50" customFormat="1" ht="31.2">
      <c r="A36" s="108">
        <v>160293</v>
      </c>
      <c r="B36" s="109" t="s">
        <v>2</v>
      </c>
      <c r="C36" s="110">
        <v>42444</v>
      </c>
      <c r="D36" s="109" t="s">
        <v>749</v>
      </c>
      <c r="E36" s="109" t="s">
        <v>750</v>
      </c>
      <c r="F36" s="111">
        <v>7800</v>
      </c>
      <c r="G36" s="109" t="s">
        <v>635</v>
      </c>
      <c r="H36" s="112" t="s">
        <v>751</v>
      </c>
      <c r="I36" s="113" t="s">
        <v>28</v>
      </c>
      <c r="J36" s="108" t="s">
        <v>752</v>
      </c>
      <c r="K36" s="109" t="s">
        <v>753</v>
      </c>
      <c r="L36" s="108">
        <v>7801</v>
      </c>
      <c r="M36" s="109" t="s">
        <v>635</v>
      </c>
      <c r="N36" s="110">
        <v>42445</v>
      </c>
      <c r="O36" s="116"/>
      <c r="P36" s="116"/>
      <c r="Q36" s="109" t="s">
        <v>155</v>
      </c>
      <c r="R36" s="114" t="s">
        <v>749</v>
      </c>
      <c r="S36" s="109" t="s">
        <v>750</v>
      </c>
      <c r="T36" s="111">
        <v>7800</v>
      </c>
      <c r="U36" s="115" t="s">
        <v>635</v>
      </c>
      <c r="V36" s="109" t="s">
        <v>6</v>
      </c>
      <c r="W36" s="115" t="s">
        <v>5</v>
      </c>
      <c r="X36" s="133"/>
      <c r="Y36" s="108" t="s">
        <v>5</v>
      </c>
      <c r="Z36" s="117" t="s">
        <v>27</v>
      </c>
      <c r="AA36" s="115" t="s">
        <v>26</v>
      </c>
      <c r="AB36" s="118">
        <v>1</v>
      </c>
      <c r="AC36" s="119">
        <v>190.08264462809919</v>
      </c>
      <c r="AD36" s="119">
        <v>0</v>
      </c>
      <c r="AE36" s="119">
        <v>21</v>
      </c>
      <c r="AF36" s="120" t="s">
        <v>5</v>
      </c>
      <c r="AG36" s="118">
        <v>0</v>
      </c>
      <c r="AH36" s="121">
        <v>0</v>
      </c>
      <c r="AI36" s="119">
        <v>0</v>
      </c>
      <c r="AJ36" s="119">
        <v>0</v>
      </c>
      <c r="AK36" s="108" t="s">
        <v>5</v>
      </c>
      <c r="AL36" s="118">
        <v>0</v>
      </c>
      <c r="AM36" s="121">
        <v>0</v>
      </c>
      <c r="AN36" s="119">
        <v>0</v>
      </c>
      <c r="AO36" s="119">
        <v>0</v>
      </c>
      <c r="AP36" s="122" t="s">
        <v>5</v>
      </c>
      <c r="AQ36" s="123">
        <v>0</v>
      </c>
      <c r="AR36" s="121">
        <v>0</v>
      </c>
      <c r="AS36" s="119">
        <v>0</v>
      </c>
      <c r="AT36" s="119">
        <v>0</v>
      </c>
      <c r="AU36" s="122" t="s">
        <v>5</v>
      </c>
      <c r="AV36" s="122" t="s">
        <v>5</v>
      </c>
      <c r="AW36" s="124" t="s">
        <v>5</v>
      </c>
      <c r="AX36" s="125"/>
      <c r="AY36" s="125"/>
      <c r="AZ36" s="125"/>
      <c r="BA36" s="126"/>
      <c r="BB36" s="103"/>
      <c r="BC36" s="126"/>
      <c r="BD36" s="127"/>
      <c r="BE36" s="128"/>
      <c r="BF36" s="128"/>
      <c r="BG36" s="129"/>
      <c r="BK36" s="129"/>
      <c r="BL36" s="125" t="s">
        <v>5</v>
      </c>
      <c r="BM36" s="125"/>
      <c r="BN36" s="125" t="s">
        <v>5</v>
      </c>
      <c r="BO36" s="125" t="s">
        <v>5</v>
      </c>
      <c r="BP36" s="125" t="s">
        <v>5</v>
      </c>
      <c r="BQ36" s="125" t="s">
        <v>5</v>
      </c>
      <c r="BR36" s="125" t="s">
        <v>5</v>
      </c>
      <c r="BS36" s="129" t="s">
        <v>5</v>
      </c>
      <c r="BT36" s="129"/>
      <c r="BU36" s="129"/>
      <c r="BV36" s="129"/>
      <c r="BW36" s="131">
        <v>42444</v>
      </c>
      <c r="BX36" s="129" t="s">
        <v>25</v>
      </c>
      <c r="BY36" s="129" t="s">
        <v>706</v>
      </c>
      <c r="BZ36" s="129" t="s">
        <v>26</v>
      </c>
      <c r="CA36" s="129"/>
      <c r="CB36" s="129"/>
      <c r="CC36" s="129"/>
      <c r="CD36" s="129"/>
      <c r="CE36" s="129" t="s">
        <v>484</v>
      </c>
      <c r="CF36" s="129"/>
      <c r="CG36" s="129" t="s">
        <v>5</v>
      </c>
      <c r="CH36" s="129" t="s">
        <v>5</v>
      </c>
      <c r="CI36" s="129" t="s">
        <v>5</v>
      </c>
      <c r="CJ36" s="129" t="s">
        <v>19</v>
      </c>
      <c r="CK36" s="129" t="s">
        <v>463</v>
      </c>
      <c r="CL36" s="129" t="s">
        <v>171</v>
      </c>
      <c r="CM36" s="129" t="s">
        <v>172</v>
      </c>
      <c r="CN36" s="129" t="s">
        <v>464</v>
      </c>
      <c r="CO36" s="129" t="s">
        <v>5</v>
      </c>
      <c r="CP36" s="129"/>
      <c r="CQ36" s="129"/>
      <c r="CR36" s="129" t="s">
        <v>5</v>
      </c>
      <c r="CS36" s="129" t="s">
        <v>5</v>
      </c>
      <c r="CT36" s="132" t="s">
        <v>5</v>
      </c>
      <c r="CU36" s="129" t="s">
        <v>25</v>
      </c>
      <c r="CV36" s="129" t="s">
        <v>5</v>
      </c>
      <c r="CW36" s="129" t="s">
        <v>5</v>
      </c>
      <c r="CX36" s="129" t="s">
        <v>5</v>
      </c>
      <c r="CY36" s="131" t="s">
        <v>5</v>
      </c>
      <c r="CZ36" s="129" t="s">
        <v>5</v>
      </c>
      <c r="DA36" s="129" t="s">
        <v>25</v>
      </c>
      <c r="DB36" s="129" t="s">
        <v>25</v>
      </c>
      <c r="DC36" s="129" t="s">
        <v>25</v>
      </c>
      <c r="DD36" s="129" t="s">
        <v>25</v>
      </c>
      <c r="DE36" s="129" t="s">
        <v>26</v>
      </c>
      <c r="DF36" s="129" t="s">
        <v>25</v>
      </c>
      <c r="DG36" s="129" t="s">
        <v>25</v>
      </c>
      <c r="DH36" s="129"/>
      <c r="DI36" s="131" t="s">
        <v>5</v>
      </c>
      <c r="DJ36" s="129" t="s">
        <v>5</v>
      </c>
      <c r="DK36" s="129" t="s">
        <v>25</v>
      </c>
      <c r="DL36" s="129"/>
      <c r="DM36" s="131" t="s">
        <v>5</v>
      </c>
      <c r="DN36" s="129"/>
      <c r="DO36" s="129" t="s">
        <v>5</v>
      </c>
      <c r="DP36" s="129" t="s">
        <v>5</v>
      </c>
      <c r="DQ36" s="129"/>
      <c r="DR36" s="129" t="s">
        <v>5</v>
      </c>
      <c r="DS36" s="129" t="s">
        <v>5</v>
      </c>
      <c r="DT36" s="131" t="s">
        <v>5</v>
      </c>
      <c r="DU36" s="131" t="s">
        <v>5</v>
      </c>
      <c r="DV36" s="129" t="s">
        <v>5</v>
      </c>
      <c r="DW36" s="129" t="s">
        <v>5</v>
      </c>
      <c r="DX36" s="129"/>
      <c r="DY36" s="131" t="s">
        <v>5</v>
      </c>
      <c r="DZ36" s="131" t="s">
        <v>5</v>
      </c>
      <c r="EA36" s="94">
        <f t="shared" si="24"/>
        <v>190.08264462809919</v>
      </c>
      <c r="EB36" s="3">
        <f t="shared" si="25"/>
        <v>0</v>
      </c>
      <c r="EC36" s="3">
        <f t="shared" si="26"/>
        <v>0</v>
      </c>
      <c r="ED36" s="3">
        <f t="shared" si="27"/>
        <v>0</v>
      </c>
      <c r="EE36" s="94">
        <f t="shared" si="28"/>
        <v>190.08264462809919</v>
      </c>
      <c r="EF36" s="3">
        <f t="shared" si="29"/>
        <v>39.917355371900825</v>
      </c>
      <c r="EG36" s="3">
        <f t="shared" si="30"/>
        <v>230</v>
      </c>
      <c r="EH36" s="94">
        <f t="shared" si="31"/>
        <v>230</v>
      </c>
      <c r="EI36" s="50" t="s">
        <v>5</v>
      </c>
    </row>
    <row r="37" spans="1:139" s="50" customFormat="1" ht="15.6">
      <c r="A37" s="108">
        <v>160294</v>
      </c>
      <c r="B37" s="109" t="s">
        <v>28</v>
      </c>
      <c r="C37" s="110">
        <v>42445</v>
      </c>
      <c r="D37" s="109" t="s">
        <v>754</v>
      </c>
      <c r="E37" s="109" t="s">
        <v>755</v>
      </c>
      <c r="F37" s="111">
        <v>7300</v>
      </c>
      <c r="G37" s="109" t="s">
        <v>150</v>
      </c>
      <c r="H37" s="112" t="s">
        <v>756</v>
      </c>
      <c r="I37" s="113" t="s">
        <v>28</v>
      </c>
      <c r="J37" s="108" t="s">
        <v>28</v>
      </c>
      <c r="K37" s="109" t="s">
        <v>757</v>
      </c>
      <c r="L37" s="108">
        <v>7301</v>
      </c>
      <c r="M37" s="109" t="s">
        <v>148</v>
      </c>
      <c r="N37" s="110">
        <v>42445</v>
      </c>
      <c r="O37" s="116"/>
      <c r="P37" s="116"/>
      <c r="Q37" s="109" t="s">
        <v>165</v>
      </c>
      <c r="R37" s="114" t="s">
        <v>754</v>
      </c>
      <c r="S37" s="109" t="s">
        <v>755</v>
      </c>
      <c r="T37" s="111">
        <v>7300</v>
      </c>
      <c r="U37" s="115" t="s">
        <v>150</v>
      </c>
      <c r="V37" s="109" t="s">
        <v>6</v>
      </c>
      <c r="W37" s="115" t="s">
        <v>30</v>
      </c>
      <c r="X37" s="133"/>
      <c r="Y37" s="108" t="s">
        <v>5</v>
      </c>
      <c r="Z37" s="117" t="s">
        <v>27</v>
      </c>
      <c r="AA37" s="115" t="s">
        <v>25</v>
      </c>
      <c r="AB37" s="118">
        <v>0</v>
      </c>
      <c r="AC37" s="119">
        <v>0</v>
      </c>
      <c r="AD37" s="119">
        <v>0</v>
      </c>
      <c r="AE37" s="119">
        <v>0</v>
      </c>
      <c r="AF37" s="120" t="s">
        <v>5</v>
      </c>
      <c r="AG37" s="118">
        <v>1</v>
      </c>
      <c r="AH37" s="121">
        <v>107.43801652892563</v>
      </c>
      <c r="AI37" s="119">
        <v>0</v>
      </c>
      <c r="AJ37" s="119">
        <v>21</v>
      </c>
      <c r="AK37" s="108" t="s">
        <v>5</v>
      </c>
      <c r="AL37" s="118">
        <v>0</v>
      </c>
      <c r="AM37" s="121">
        <v>0</v>
      </c>
      <c r="AN37" s="119">
        <v>0</v>
      </c>
      <c r="AO37" s="119">
        <v>0</v>
      </c>
      <c r="AP37" s="122" t="s">
        <v>5</v>
      </c>
      <c r="AQ37" s="123">
        <v>0</v>
      </c>
      <c r="AR37" s="121">
        <v>0</v>
      </c>
      <c r="AS37" s="119">
        <v>0</v>
      </c>
      <c r="AT37" s="119">
        <v>0</v>
      </c>
      <c r="AU37" s="122" t="s">
        <v>5</v>
      </c>
      <c r="AV37" s="122" t="s">
        <v>5</v>
      </c>
      <c r="AW37" s="124" t="s">
        <v>5</v>
      </c>
      <c r="AX37" s="125"/>
      <c r="AY37" s="125"/>
      <c r="AZ37" s="125"/>
      <c r="BA37" s="126"/>
      <c r="BB37" s="103"/>
      <c r="BC37" s="126"/>
      <c r="BD37" s="127"/>
      <c r="BE37" s="128"/>
      <c r="BF37" s="128"/>
      <c r="BG37" s="129"/>
      <c r="BK37" s="129"/>
      <c r="BL37" s="125" t="s">
        <v>5</v>
      </c>
      <c r="BM37" s="125"/>
      <c r="BN37" s="125" t="s">
        <v>5</v>
      </c>
      <c r="BO37" s="125" t="s">
        <v>5</v>
      </c>
      <c r="BP37" s="125" t="s">
        <v>5</v>
      </c>
      <c r="BQ37" s="125" t="s">
        <v>5</v>
      </c>
      <c r="BR37" s="125" t="s">
        <v>5</v>
      </c>
      <c r="BS37" s="129" t="s">
        <v>5</v>
      </c>
      <c r="BT37" s="129"/>
      <c r="BU37" s="129"/>
      <c r="BV37" s="129"/>
      <c r="BW37" s="131">
        <v>42445</v>
      </c>
      <c r="BX37" s="129" t="s">
        <v>5</v>
      </c>
      <c r="BY37" s="129" t="s">
        <v>5</v>
      </c>
      <c r="BZ37" s="129" t="s">
        <v>25</v>
      </c>
      <c r="CA37" s="129"/>
      <c r="CB37" s="129"/>
      <c r="CC37" s="129"/>
      <c r="CD37" s="129"/>
      <c r="CE37" s="129" t="s">
        <v>167</v>
      </c>
      <c r="CF37" s="129"/>
      <c r="CG37" s="129" t="s">
        <v>5</v>
      </c>
      <c r="CH37" s="129" t="s">
        <v>5</v>
      </c>
      <c r="CI37" s="129" t="s">
        <v>5</v>
      </c>
      <c r="CJ37" s="129" t="s">
        <v>20</v>
      </c>
      <c r="CK37" s="129" t="s">
        <v>478</v>
      </c>
      <c r="CL37" s="129" t="s">
        <v>28</v>
      </c>
      <c r="CM37" s="129" t="s">
        <v>172</v>
      </c>
      <c r="CN37" s="129" t="s">
        <v>5</v>
      </c>
      <c r="CO37" s="129" t="s">
        <v>5</v>
      </c>
      <c r="CP37" s="129"/>
      <c r="CQ37" s="129"/>
      <c r="CR37" s="129" t="s">
        <v>5</v>
      </c>
      <c r="CS37" s="129" t="s">
        <v>5</v>
      </c>
      <c r="CT37" s="132" t="s">
        <v>5</v>
      </c>
      <c r="CU37" s="129" t="s">
        <v>25</v>
      </c>
      <c r="CV37" s="129" t="s">
        <v>5</v>
      </c>
      <c r="CW37" s="129" t="s">
        <v>5</v>
      </c>
      <c r="CX37" s="129" t="s">
        <v>5</v>
      </c>
      <c r="CY37" s="131" t="s">
        <v>5</v>
      </c>
      <c r="CZ37" s="129" t="s">
        <v>5</v>
      </c>
      <c r="DA37" s="129" t="s">
        <v>5</v>
      </c>
      <c r="DB37" s="129" t="s">
        <v>5</v>
      </c>
      <c r="DC37" s="129" t="s">
        <v>5</v>
      </c>
      <c r="DD37" s="129" t="s">
        <v>5</v>
      </c>
      <c r="DE37" s="129" t="s">
        <v>5</v>
      </c>
      <c r="DF37" s="129" t="s">
        <v>5</v>
      </c>
      <c r="DG37" s="129" t="s">
        <v>5</v>
      </c>
      <c r="DH37" s="129"/>
      <c r="DI37" s="131" t="s">
        <v>5</v>
      </c>
      <c r="DJ37" s="129" t="s">
        <v>5</v>
      </c>
      <c r="DK37" s="129" t="s">
        <v>5</v>
      </c>
      <c r="DL37" s="129"/>
      <c r="DM37" s="131" t="s">
        <v>723</v>
      </c>
      <c r="DN37" s="129"/>
      <c r="DO37" s="129" t="s">
        <v>5</v>
      </c>
      <c r="DP37" s="129" t="s">
        <v>5</v>
      </c>
      <c r="DQ37" s="129"/>
      <c r="DR37" s="129" t="s">
        <v>5</v>
      </c>
      <c r="DS37" s="129" t="s">
        <v>5</v>
      </c>
      <c r="DT37" s="131" t="s">
        <v>5</v>
      </c>
      <c r="DU37" s="131" t="s">
        <v>5</v>
      </c>
      <c r="DV37" s="129" t="s">
        <v>5</v>
      </c>
      <c r="DW37" s="129" t="s">
        <v>25</v>
      </c>
      <c r="DX37" s="129"/>
      <c r="DY37" s="131" t="s">
        <v>5</v>
      </c>
      <c r="DZ37" s="131" t="s">
        <v>521</v>
      </c>
      <c r="EA37" s="94">
        <f t="shared" si="24"/>
        <v>0</v>
      </c>
      <c r="EB37" s="3">
        <f t="shared" si="25"/>
        <v>107.43801652892563</v>
      </c>
      <c r="EC37" s="3">
        <f t="shared" si="26"/>
        <v>0</v>
      </c>
      <c r="ED37" s="3">
        <f t="shared" si="27"/>
        <v>0</v>
      </c>
      <c r="EE37" s="94">
        <f t="shared" si="28"/>
        <v>107.43801652892563</v>
      </c>
      <c r="EF37" s="3">
        <f t="shared" si="29"/>
        <v>22.561983471074381</v>
      </c>
      <c r="EG37" s="3">
        <f t="shared" si="30"/>
        <v>130</v>
      </c>
      <c r="EH37" s="94">
        <f t="shared" si="31"/>
        <v>130</v>
      </c>
      <c r="EI37" s="50" t="s">
        <v>5</v>
      </c>
    </row>
    <row r="38" spans="1:139" s="50" customFormat="1" ht="15.6">
      <c r="A38" s="108">
        <v>160295</v>
      </c>
      <c r="B38" s="109" t="s">
        <v>28</v>
      </c>
      <c r="C38" s="110">
        <v>42445</v>
      </c>
      <c r="D38" s="109" t="s">
        <v>758</v>
      </c>
      <c r="E38" s="109" t="s">
        <v>759</v>
      </c>
      <c r="F38" s="111">
        <v>7012</v>
      </c>
      <c r="G38" s="109" t="s">
        <v>481</v>
      </c>
      <c r="H38" s="112" t="s">
        <v>28</v>
      </c>
      <c r="I38" s="113" t="s">
        <v>28</v>
      </c>
      <c r="J38" s="108" t="s">
        <v>28</v>
      </c>
      <c r="K38" s="109" t="s">
        <v>759</v>
      </c>
      <c r="L38" s="108">
        <v>7012</v>
      </c>
      <c r="M38" s="109" t="s">
        <v>481</v>
      </c>
      <c r="N38" s="110">
        <v>42445</v>
      </c>
      <c r="O38" s="116"/>
      <c r="P38" s="116"/>
      <c r="Q38" s="109" t="s">
        <v>495</v>
      </c>
      <c r="R38" s="114" t="s">
        <v>760</v>
      </c>
      <c r="S38" s="109" t="s">
        <v>761</v>
      </c>
      <c r="T38" s="111">
        <v>7000</v>
      </c>
      <c r="U38" s="115" t="s">
        <v>503</v>
      </c>
      <c r="V38" s="109" t="s">
        <v>7</v>
      </c>
      <c r="W38" s="115" t="s">
        <v>30</v>
      </c>
      <c r="X38" s="133"/>
      <c r="Y38" s="108" t="s">
        <v>5</v>
      </c>
      <c r="Z38" s="117" t="s">
        <v>27</v>
      </c>
      <c r="AA38" s="115" t="s">
        <v>25</v>
      </c>
      <c r="AB38" s="118">
        <v>0</v>
      </c>
      <c r="AC38" s="119">
        <v>0</v>
      </c>
      <c r="AD38" s="119">
        <v>0</v>
      </c>
      <c r="AE38" s="119">
        <v>0</v>
      </c>
      <c r="AF38" s="120" t="s">
        <v>5</v>
      </c>
      <c r="AG38" s="118">
        <v>1</v>
      </c>
      <c r="AH38" s="121">
        <v>107.43801652892563</v>
      </c>
      <c r="AI38" s="119">
        <v>0</v>
      </c>
      <c r="AJ38" s="119">
        <v>21</v>
      </c>
      <c r="AK38" s="108" t="s">
        <v>5</v>
      </c>
      <c r="AL38" s="118">
        <v>0</v>
      </c>
      <c r="AM38" s="121">
        <v>0</v>
      </c>
      <c r="AN38" s="119">
        <v>0</v>
      </c>
      <c r="AO38" s="119">
        <v>0</v>
      </c>
      <c r="AP38" s="122" t="s">
        <v>5</v>
      </c>
      <c r="AQ38" s="123">
        <v>0</v>
      </c>
      <c r="AR38" s="121">
        <v>0</v>
      </c>
      <c r="AS38" s="119">
        <v>0</v>
      </c>
      <c r="AT38" s="119">
        <v>0</v>
      </c>
      <c r="AU38" s="122" t="s">
        <v>5</v>
      </c>
      <c r="AV38" s="122" t="s">
        <v>5</v>
      </c>
      <c r="AW38" s="124" t="s">
        <v>5</v>
      </c>
      <c r="AX38" s="125"/>
      <c r="AY38" s="125"/>
      <c r="AZ38" s="125"/>
      <c r="BA38" s="126"/>
      <c r="BB38" s="103"/>
      <c r="BC38" s="126"/>
      <c r="BD38" s="127"/>
      <c r="BE38" s="128"/>
      <c r="BF38" s="128"/>
      <c r="BG38" s="129"/>
      <c r="BK38" s="129"/>
      <c r="BL38" s="125" t="s">
        <v>5</v>
      </c>
      <c r="BM38" s="125"/>
      <c r="BN38" s="125" t="s">
        <v>5</v>
      </c>
      <c r="BO38" s="125" t="s">
        <v>5</v>
      </c>
      <c r="BP38" s="125" t="s">
        <v>5</v>
      </c>
      <c r="BQ38" s="125" t="s">
        <v>5</v>
      </c>
      <c r="BR38" s="125" t="s">
        <v>5</v>
      </c>
      <c r="BS38" s="129" t="s">
        <v>5</v>
      </c>
      <c r="BT38" s="129"/>
      <c r="BU38" s="129"/>
      <c r="BV38" s="129"/>
      <c r="BW38" s="131">
        <v>42445</v>
      </c>
      <c r="BX38" s="129" t="s">
        <v>26</v>
      </c>
      <c r="BY38" s="129" t="s">
        <v>5</v>
      </c>
      <c r="BZ38" s="129" t="s">
        <v>25</v>
      </c>
      <c r="CA38" s="129"/>
      <c r="CB38" s="129"/>
      <c r="CC38" s="129"/>
      <c r="CD38" s="129" t="s">
        <v>762</v>
      </c>
      <c r="CE38" s="129" t="s">
        <v>763</v>
      </c>
      <c r="CF38" s="129"/>
      <c r="CG38" s="129" t="s">
        <v>5</v>
      </c>
      <c r="CH38" s="129" t="s">
        <v>5</v>
      </c>
      <c r="CI38" s="129" t="s">
        <v>5</v>
      </c>
      <c r="CJ38" s="129" t="s">
        <v>167</v>
      </c>
      <c r="CK38" s="129" t="s">
        <v>168</v>
      </c>
      <c r="CL38" s="129" t="s">
        <v>28</v>
      </c>
      <c r="CM38" s="129" t="s">
        <v>172</v>
      </c>
      <c r="CN38" s="129" t="s">
        <v>5</v>
      </c>
      <c r="CO38" s="129" t="s">
        <v>5</v>
      </c>
      <c r="CP38" s="129"/>
      <c r="CQ38" s="129"/>
      <c r="CR38" s="129" t="s">
        <v>5</v>
      </c>
      <c r="CS38" s="129" t="s">
        <v>5</v>
      </c>
      <c r="CT38" s="132" t="s">
        <v>5</v>
      </c>
      <c r="CU38" s="129" t="s">
        <v>5</v>
      </c>
      <c r="CV38" s="129" t="s">
        <v>5</v>
      </c>
      <c r="CW38" s="129" t="s">
        <v>5</v>
      </c>
      <c r="CX38" s="129" t="s">
        <v>5</v>
      </c>
      <c r="CY38" s="131" t="s">
        <v>5</v>
      </c>
      <c r="CZ38" s="129" t="s">
        <v>5</v>
      </c>
      <c r="DA38" s="129" t="s">
        <v>25</v>
      </c>
      <c r="DB38" s="129" t="s">
        <v>26</v>
      </c>
      <c r="DC38" s="129" t="s">
        <v>25</v>
      </c>
      <c r="DD38" s="129" t="s">
        <v>25</v>
      </c>
      <c r="DE38" s="129" t="s">
        <v>25</v>
      </c>
      <c r="DF38" s="129" t="s">
        <v>26</v>
      </c>
      <c r="DG38" s="129" t="s">
        <v>26</v>
      </c>
      <c r="DH38" s="129"/>
      <c r="DI38" s="131" t="s">
        <v>705</v>
      </c>
      <c r="DJ38" s="129" t="s">
        <v>5</v>
      </c>
      <c r="DK38" s="129" t="s">
        <v>25</v>
      </c>
      <c r="DL38" s="129"/>
      <c r="DM38" s="131" t="s">
        <v>723</v>
      </c>
      <c r="DN38" s="129"/>
      <c r="DO38" s="129" t="s">
        <v>764</v>
      </c>
      <c r="DP38" s="129" t="s">
        <v>5</v>
      </c>
      <c r="DQ38" s="129"/>
      <c r="DR38" s="129" t="s">
        <v>5</v>
      </c>
      <c r="DS38" s="129" t="s">
        <v>5</v>
      </c>
      <c r="DT38" s="131" t="s">
        <v>5</v>
      </c>
      <c r="DU38" s="131" t="s">
        <v>5</v>
      </c>
      <c r="DV38" s="129" t="s">
        <v>5</v>
      </c>
      <c r="DW38" s="129" t="s">
        <v>25</v>
      </c>
      <c r="DX38" s="129"/>
      <c r="DY38" s="131" t="s">
        <v>723</v>
      </c>
      <c r="DZ38" s="131" t="s">
        <v>723</v>
      </c>
      <c r="EA38" s="94">
        <f t="shared" si="24"/>
        <v>0</v>
      </c>
      <c r="EB38" s="3">
        <f t="shared" si="25"/>
        <v>107.43801652892563</v>
      </c>
      <c r="EC38" s="3">
        <f t="shared" si="26"/>
        <v>0</v>
      </c>
      <c r="ED38" s="3">
        <f t="shared" si="27"/>
        <v>0</v>
      </c>
      <c r="EE38" s="94">
        <f t="shared" si="28"/>
        <v>107.43801652892563</v>
      </c>
      <c r="EF38" s="3">
        <f t="shared" si="29"/>
        <v>22.561983471074381</v>
      </c>
      <c r="EG38" s="3">
        <f t="shared" si="30"/>
        <v>130</v>
      </c>
      <c r="EH38" s="94">
        <f t="shared" si="31"/>
        <v>130</v>
      </c>
      <c r="EI38" s="50" t="s">
        <v>5</v>
      </c>
    </row>
    <row r="39" spans="1:139" s="50" customFormat="1" ht="15.6">
      <c r="A39" s="108">
        <v>160296</v>
      </c>
      <c r="B39" s="109" t="s">
        <v>3</v>
      </c>
      <c r="C39" s="110">
        <v>42445</v>
      </c>
      <c r="D39" s="109" t="s">
        <v>765</v>
      </c>
      <c r="E39" s="109" t="s">
        <v>627</v>
      </c>
      <c r="F39" s="111">
        <v>7000</v>
      </c>
      <c r="G39" s="109" t="s">
        <v>503</v>
      </c>
      <c r="H39" s="112" t="s">
        <v>28</v>
      </c>
      <c r="I39" s="113" t="s">
        <v>628</v>
      </c>
      <c r="J39" s="108" t="s">
        <v>28</v>
      </c>
      <c r="K39" s="109" t="s">
        <v>629</v>
      </c>
      <c r="L39" s="108" t="s">
        <v>28</v>
      </c>
      <c r="M39" s="109" t="s">
        <v>28</v>
      </c>
      <c r="N39" s="110">
        <v>42445</v>
      </c>
      <c r="O39" s="116"/>
      <c r="P39" s="116"/>
      <c r="Q39" s="109" t="s">
        <v>630</v>
      </c>
      <c r="R39" s="114" t="s">
        <v>765</v>
      </c>
      <c r="S39" s="109" t="s">
        <v>627</v>
      </c>
      <c r="T39" s="111">
        <v>7000</v>
      </c>
      <c r="U39" s="115" t="s">
        <v>503</v>
      </c>
      <c r="V39" s="109" t="s">
        <v>4</v>
      </c>
      <c r="W39" s="115" t="s">
        <v>30</v>
      </c>
      <c r="X39" s="133"/>
      <c r="Y39" s="108" t="s">
        <v>5</v>
      </c>
      <c r="Z39" s="117" t="s">
        <v>27</v>
      </c>
      <c r="AA39" s="115" t="s">
        <v>25</v>
      </c>
      <c r="AB39" s="118">
        <v>4</v>
      </c>
      <c r="AC39" s="119">
        <v>175</v>
      </c>
      <c r="AD39" s="119">
        <v>0</v>
      </c>
      <c r="AE39" s="119">
        <v>21</v>
      </c>
      <c r="AF39" s="120" t="s">
        <v>5</v>
      </c>
      <c r="AG39" s="118">
        <v>2</v>
      </c>
      <c r="AH39" s="121">
        <v>107.43801652892563</v>
      </c>
      <c r="AI39" s="119">
        <v>0</v>
      </c>
      <c r="AJ39" s="119">
        <v>21</v>
      </c>
      <c r="AK39" s="108" t="s">
        <v>5</v>
      </c>
      <c r="AL39" s="118">
        <v>0</v>
      </c>
      <c r="AM39" s="121">
        <v>0</v>
      </c>
      <c r="AN39" s="119">
        <v>0</v>
      </c>
      <c r="AO39" s="119">
        <v>0</v>
      </c>
      <c r="AP39" s="122" t="s">
        <v>5</v>
      </c>
      <c r="AQ39" s="123">
        <v>0</v>
      </c>
      <c r="AR39" s="121">
        <v>0</v>
      </c>
      <c r="AS39" s="119">
        <v>0</v>
      </c>
      <c r="AT39" s="119">
        <v>0</v>
      </c>
      <c r="AU39" s="122" t="s">
        <v>5</v>
      </c>
      <c r="AV39" s="122" t="s">
        <v>5</v>
      </c>
      <c r="AW39" s="124" t="s">
        <v>5</v>
      </c>
      <c r="AX39" s="125"/>
      <c r="AY39" s="125"/>
      <c r="AZ39" s="125"/>
      <c r="BA39" s="126"/>
      <c r="BB39" s="103"/>
      <c r="BC39" s="126"/>
      <c r="BD39" s="127"/>
      <c r="BE39" s="128"/>
      <c r="BF39" s="128"/>
      <c r="BG39" s="129"/>
      <c r="BK39" s="129"/>
      <c r="BL39" s="125" t="s">
        <v>5</v>
      </c>
      <c r="BM39" s="125"/>
      <c r="BN39" s="125" t="s">
        <v>5</v>
      </c>
      <c r="BO39" s="125" t="s">
        <v>5</v>
      </c>
      <c r="BP39" s="125" t="s">
        <v>5</v>
      </c>
      <c r="BQ39" s="125" t="s">
        <v>5</v>
      </c>
      <c r="BR39" s="125" t="s">
        <v>5</v>
      </c>
      <c r="BS39" s="129" t="s">
        <v>5</v>
      </c>
      <c r="BT39" s="129"/>
      <c r="BU39" s="129"/>
      <c r="BV39" s="129"/>
      <c r="BW39" s="131">
        <v>42445</v>
      </c>
      <c r="BX39" s="129" t="s">
        <v>5</v>
      </c>
      <c r="BY39" s="129" t="s">
        <v>5</v>
      </c>
      <c r="BZ39" s="129" t="s">
        <v>25</v>
      </c>
      <c r="CA39" s="129"/>
      <c r="CB39" s="129"/>
      <c r="CC39" s="129"/>
      <c r="CD39" s="129"/>
      <c r="CE39" s="129" t="s">
        <v>482</v>
      </c>
      <c r="CF39" s="129"/>
      <c r="CG39" s="129" t="s">
        <v>5</v>
      </c>
      <c r="CH39" s="129" t="s">
        <v>5</v>
      </c>
      <c r="CI39" s="129" t="s">
        <v>5</v>
      </c>
      <c r="CJ39" s="129" t="s">
        <v>20</v>
      </c>
      <c r="CK39" s="129" t="s">
        <v>476</v>
      </c>
      <c r="CL39" s="129" t="s">
        <v>28</v>
      </c>
      <c r="CM39" s="129" t="s">
        <v>172</v>
      </c>
      <c r="CN39" s="129" t="s">
        <v>5</v>
      </c>
      <c r="CO39" s="129" t="s">
        <v>5</v>
      </c>
      <c r="CP39" s="129"/>
      <c r="CQ39" s="129"/>
      <c r="CR39" s="129" t="s">
        <v>5</v>
      </c>
      <c r="CS39" s="129" t="s">
        <v>5</v>
      </c>
      <c r="CT39" s="132" t="s">
        <v>5</v>
      </c>
      <c r="CU39" s="129" t="s">
        <v>25</v>
      </c>
      <c r="CV39" s="129" t="s">
        <v>5</v>
      </c>
      <c r="CW39" s="129" t="s">
        <v>5</v>
      </c>
      <c r="CX39" s="129" t="s">
        <v>5</v>
      </c>
      <c r="CY39" s="131" t="s">
        <v>5</v>
      </c>
      <c r="CZ39" s="129" t="s">
        <v>5</v>
      </c>
      <c r="DA39" s="129" t="s">
        <v>5</v>
      </c>
      <c r="DB39" s="129" t="s">
        <v>5</v>
      </c>
      <c r="DC39" s="129" t="s">
        <v>5</v>
      </c>
      <c r="DD39" s="129" t="s">
        <v>5</v>
      </c>
      <c r="DE39" s="129" t="s">
        <v>5</v>
      </c>
      <c r="DF39" s="129" t="s">
        <v>5</v>
      </c>
      <c r="DG39" s="129" t="s">
        <v>5</v>
      </c>
      <c r="DH39" s="129"/>
      <c r="DI39" s="131" t="s">
        <v>5</v>
      </c>
      <c r="DJ39" s="129" t="s">
        <v>5</v>
      </c>
      <c r="DK39" s="129" t="s">
        <v>25</v>
      </c>
      <c r="DL39" s="129"/>
      <c r="DM39" s="131" t="s">
        <v>723</v>
      </c>
      <c r="DN39" s="129"/>
      <c r="DO39" s="129" t="s">
        <v>5</v>
      </c>
      <c r="DP39" s="129" t="s">
        <v>5</v>
      </c>
      <c r="DQ39" s="129"/>
      <c r="DR39" s="129" t="s">
        <v>5</v>
      </c>
      <c r="DS39" s="129" t="s">
        <v>5</v>
      </c>
      <c r="DT39" s="131" t="s">
        <v>5</v>
      </c>
      <c r="DU39" s="131" t="s">
        <v>5</v>
      </c>
      <c r="DV39" s="129" t="s">
        <v>5</v>
      </c>
      <c r="DW39" s="129" t="s">
        <v>25</v>
      </c>
      <c r="DX39" s="129"/>
      <c r="DY39" s="131" t="s">
        <v>5</v>
      </c>
      <c r="DZ39" s="131" t="s">
        <v>5</v>
      </c>
      <c r="EA39" s="94">
        <f t="shared" si="24"/>
        <v>700</v>
      </c>
      <c r="EB39" s="3">
        <f t="shared" si="25"/>
        <v>214.87603305785126</v>
      </c>
      <c r="EC39" s="3">
        <f t="shared" si="26"/>
        <v>0</v>
      </c>
      <c r="ED39" s="3">
        <f t="shared" si="27"/>
        <v>0</v>
      </c>
      <c r="EE39" s="94">
        <f t="shared" si="28"/>
        <v>914.87603305785126</v>
      </c>
      <c r="EF39" s="3">
        <f t="shared" si="29"/>
        <v>192.12396694214877</v>
      </c>
      <c r="EG39" s="3">
        <f t="shared" si="30"/>
        <v>1107</v>
      </c>
      <c r="EH39" s="94">
        <f t="shared" si="31"/>
        <v>1107</v>
      </c>
      <c r="EI39" s="50" t="s">
        <v>5</v>
      </c>
    </row>
  </sheetData>
  <autoFilter ref="A2:EG39"/>
  <sortState ref="A3:EG32">
    <sortCondition ref="N3:N32"/>
  </sortState>
  <mergeCells count="12">
    <mergeCell ref="V1:AA1"/>
    <mergeCell ref="AB1:AU1"/>
    <mergeCell ref="A1:C1"/>
    <mergeCell ref="D1:J1"/>
    <mergeCell ref="K1:M1"/>
    <mergeCell ref="R1:U1"/>
    <mergeCell ref="N1:P1"/>
    <mergeCell ref="BB1:BK1"/>
    <mergeCell ref="BL1:BR1"/>
    <mergeCell ref="BS1:BV1"/>
    <mergeCell ref="AX1:BA1"/>
    <mergeCell ref="AV1:AW1"/>
  </mergeCells>
  <phoneticPr fontId="0" type="noConversion"/>
  <printOptions horizontalCentered="1"/>
  <pageMargins left="0.19685039370078741" right="0.19685039370078741" top="0.59055118110236227" bottom="0.59055118110236227" header="0.51181102362204722" footer="0.51181102362204722"/>
  <pageSetup scale="65" fitToHeight="7" orientation="landscape"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topLeftCell="A4" workbookViewId="0">
      <selection activeCell="C41" sqref="C41:J41"/>
    </sheetView>
  </sheetViews>
  <sheetFormatPr baseColWidth="10" defaultRowHeight="13.8"/>
  <cols>
    <col min="2" max="2" width="17" customWidth="1"/>
  </cols>
  <sheetData>
    <row r="2" spans="1:10">
      <c r="A2" s="234" t="s">
        <v>179</v>
      </c>
      <c r="B2" s="234"/>
      <c r="C2" s="234"/>
      <c r="D2" s="234"/>
      <c r="E2" s="234"/>
      <c r="F2" s="234"/>
      <c r="G2" s="234"/>
      <c r="H2" s="234"/>
      <c r="I2" s="234"/>
      <c r="J2" s="234"/>
    </row>
    <row r="3" spans="1:10">
      <c r="A3" s="222" t="s">
        <v>177</v>
      </c>
      <c r="B3" s="222"/>
      <c r="C3" s="221" t="s">
        <v>182</v>
      </c>
      <c r="D3" s="222"/>
      <c r="E3" s="222"/>
      <c r="F3" s="222"/>
      <c r="G3" s="222"/>
      <c r="H3" s="222"/>
      <c r="I3" s="222"/>
      <c r="J3" s="222"/>
    </row>
    <row r="4" spans="1:10">
      <c r="A4" s="221" t="s">
        <v>180</v>
      </c>
      <c r="B4" s="222"/>
      <c r="C4" s="222" t="s">
        <v>178</v>
      </c>
      <c r="D4" s="222"/>
      <c r="E4" s="222"/>
      <c r="F4" s="222"/>
      <c r="G4" s="222"/>
      <c r="H4" s="222"/>
      <c r="I4" s="222"/>
      <c r="J4" s="222"/>
    </row>
    <row r="5" spans="1:10">
      <c r="A5" s="221" t="s">
        <v>216</v>
      </c>
      <c r="B5" s="222"/>
      <c r="C5" s="222" t="s">
        <v>217</v>
      </c>
      <c r="D5" s="222"/>
      <c r="E5" s="222"/>
      <c r="F5" s="222"/>
      <c r="G5" s="222"/>
      <c r="H5" s="222"/>
      <c r="I5" s="222"/>
      <c r="J5" s="222"/>
    </row>
    <row r="6" spans="1:10">
      <c r="A6" s="221" t="s">
        <v>224</v>
      </c>
      <c r="B6" s="222"/>
      <c r="C6" s="221" t="s">
        <v>215</v>
      </c>
      <c r="D6" s="222"/>
      <c r="E6" s="222"/>
      <c r="F6" s="222"/>
      <c r="G6" s="222"/>
      <c r="H6" s="222"/>
      <c r="I6" s="222"/>
      <c r="J6" s="222"/>
    </row>
    <row r="7" spans="1:10">
      <c r="A7" s="221" t="s">
        <v>225</v>
      </c>
      <c r="B7" s="222"/>
      <c r="C7" s="221" t="s">
        <v>219</v>
      </c>
      <c r="D7" s="222"/>
      <c r="E7" s="222"/>
      <c r="F7" s="222"/>
      <c r="G7" s="222"/>
      <c r="H7" s="222"/>
      <c r="I7" s="222"/>
      <c r="J7" s="222"/>
    </row>
    <row r="8" spans="1:10">
      <c r="A8" s="221" t="s">
        <v>226</v>
      </c>
      <c r="B8" s="222"/>
      <c r="C8" s="221" t="s">
        <v>227</v>
      </c>
      <c r="D8" s="222"/>
      <c r="E8" s="222"/>
      <c r="F8" s="222"/>
      <c r="G8" s="222"/>
      <c r="H8" s="222"/>
      <c r="I8" s="222"/>
      <c r="J8" s="222"/>
    </row>
    <row r="9" spans="1:10">
      <c r="A9" s="221" t="s">
        <v>228</v>
      </c>
      <c r="B9" s="222"/>
      <c r="C9" s="221" t="s">
        <v>229</v>
      </c>
      <c r="D9" s="222"/>
      <c r="E9" s="222"/>
      <c r="F9" s="222"/>
      <c r="G9" s="222"/>
      <c r="H9" s="222"/>
      <c r="I9" s="222"/>
      <c r="J9" s="222"/>
    </row>
    <row r="10" spans="1:10">
      <c r="A10" s="221"/>
      <c r="B10" s="222"/>
      <c r="C10" s="222"/>
      <c r="D10" s="222"/>
      <c r="E10" s="222"/>
      <c r="F10" s="222"/>
      <c r="G10" s="222"/>
      <c r="H10" s="222"/>
      <c r="I10" s="222"/>
      <c r="J10" s="222"/>
    </row>
    <row r="11" spans="1:10">
      <c r="A11" s="235" t="s">
        <v>181</v>
      </c>
      <c r="B11" s="235"/>
      <c r="C11" s="236" t="s">
        <v>195</v>
      </c>
      <c r="D11" s="236"/>
      <c r="E11" s="236"/>
      <c r="F11" s="236"/>
      <c r="G11" s="236"/>
      <c r="H11" s="236"/>
      <c r="I11" s="236"/>
      <c r="J11" s="236"/>
    </row>
    <row r="12" spans="1:10">
      <c r="A12" s="221" t="s">
        <v>184</v>
      </c>
      <c r="B12" s="222"/>
      <c r="C12" s="221" t="s">
        <v>188</v>
      </c>
      <c r="D12" s="222"/>
      <c r="E12" s="222"/>
      <c r="F12" s="222"/>
      <c r="G12" s="222"/>
      <c r="H12" s="222"/>
      <c r="I12" s="222"/>
      <c r="J12" s="222"/>
    </row>
    <row r="13" spans="1:10">
      <c r="A13" s="221" t="s">
        <v>185</v>
      </c>
      <c r="B13" s="222"/>
      <c r="C13" s="221" t="s">
        <v>188</v>
      </c>
      <c r="D13" s="222"/>
      <c r="E13" s="222"/>
      <c r="F13" s="222"/>
      <c r="G13" s="222"/>
      <c r="H13" s="222"/>
      <c r="I13" s="222"/>
      <c r="J13" s="222"/>
    </row>
    <row r="14" spans="1:10">
      <c r="A14" s="221" t="s">
        <v>186</v>
      </c>
      <c r="B14" s="222"/>
      <c r="C14" s="221" t="s">
        <v>188</v>
      </c>
      <c r="D14" s="222"/>
      <c r="E14" s="222"/>
      <c r="F14" s="222"/>
      <c r="G14" s="222"/>
      <c r="H14" s="222"/>
      <c r="I14" s="222"/>
      <c r="J14" s="222"/>
    </row>
    <row r="15" spans="1:10">
      <c r="A15" s="221" t="s">
        <v>187</v>
      </c>
      <c r="B15" s="222"/>
      <c r="C15" s="221" t="s">
        <v>188</v>
      </c>
      <c r="D15" s="222"/>
      <c r="E15" s="222"/>
      <c r="F15" s="222"/>
      <c r="G15" s="222"/>
      <c r="H15" s="222"/>
      <c r="I15" s="222"/>
      <c r="J15" s="222"/>
    </row>
    <row r="16" spans="1:10">
      <c r="A16" s="221" t="s">
        <v>220</v>
      </c>
      <c r="B16" s="221"/>
      <c r="C16" s="221" t="s">
        <v>230</v>
      </c>
      <c r="D16" s="221"/>
      <c r="E16" s="221"/>
      <c r="F16" s="221"/>
      <c r="G16" s="221"/>
      <c r="H16" s="221"/>
      <c r="I16" s="221"/>
      <c r="J16" s="221"/>
    </row>
    <row r="17" spans="1:10">
      <c r="A17" s="221" t="s">
        <v>183</v>
      </c>
      <c r="B17" s="222"/>
      <c r="C17" s="221" t="s">
        <v>221</v>
      </c>
      <c r="D17" s="222"/>
      <c r="E17" s="222"/>
      <c r="F17" s="222"/>
      <c r="G17" s="222"/>
      <c r="H17" s="222"/>
      <c r="I17" s="222"/>
      <c r="J17" s="222"/>
    </row>
    <row r="18" spans="1:10">
      <c r="A18" s="221" t="s">
        <v>222</v>
      </c>
      <c r="B18" s="221"/>
      <c r="C18" s="221" t="s">
        <v>223</v>
      </c>
      <c r="D18" s="221"/>
      <c r="E18" s="221"/>
      <c r="F18" s="221"/>
      <c r="G18" s="221"/>
      <c r="H18" s="221"/>
      <c r="I18" s="221"/>
      <c r="J18" s="221"/>
    </row>
    <row r="19" spans="1:10">
      <c r="A19" s="221"/>
      <c r="B19" s="221"/>
      <c r="C19" s="221"/>
      <c r="D19" s="221"/>
      <c r="E19" s="221"/>
      <c r="F19" s="221"/>
      <c r="G19" s="221"/>
      <c r="H19" s="221"/>
      <c r="I19" s="221"/>
      <c r="J19" s="221"/>
    </row>
    <row r="20" spans="1:10">
      <c r="A20" s="235" t="s">
        <v>231</v>
      </c>
      <c r="B20" s="235"/>
      <c r="C20" s="236" t="s">
        <v>232</v>
      </c>
      <c r="D20" s="236"/>
      <c r="E20" s="236"/>
      <c r="F20" s="236"/>
      <c r="G20" s="236"/>
      <c r="H20" s="236"/>
      <c r="I20" s="236"/>
      <c r="J20" s="236"/>
    </row>
    <row r="21" spans="1:10">
      <c r="A21" s="221"/>
      <c r="B21" s="221"/>
      <c r="C21" s="221"/>
      <c r="D21" s="221"/>
      <c r="E21" s="221"/>
      <c r="F21" s="221"/>
      <c r="G21" s="221"/>
      <c r="H21" s="221"/>
      <c r="I21" s="221"/>
      <c r="J21" s="221"/>
    </row>
    <row r="22" spans="1:10">
      <c r="A22" s="234" t="s">
        <v>218</v>
      </c>
      <c r="B22" s="234"/>
      <c r="C22" s="234"/>
      <c r="D22" s="234"/>
      <c r="E22" s="234"/>
      <c r="F22" s="234"/>
      <c r="G22" s="234"/>
      <c r="H22" s="234"/>
      <c r="I22" s="234"/>
      <c r="J22" s="234"/>
    </row>
    <row r="23" spans="1:10">
      <c r="A23" s="239" t="s">
        <v>189</v>
      </c>
      <c r="B23" s="239"/>
      <c r="C23" s="222"/>
      <c r="D23" s="222"/>
      <c r="E23" s="222"/>
      <c r="F23" s="222"/>
      <c r="G23" s="222"/>
      <c r="H23" s="222"/>
      <c r="I23" s="222"/>
      <c r="J23" s="222"/>
    </row>
    <row r="24" spans="1:10">
      <c r="A24" s="221" t="s">
        <v>190</v>
      </c>
      <c r="B24" s="222"/>
      <c r="C24" s="221" t="s">
        <v>191</v>
      </c>
      <c r="D24" s="222"/>
      <c r="E24" s="222"/>
      <c r="F24" s="222"/>
      <c r="G24" s="222"/>
      <c r="H24" s="222"/>
      <c r="I24" s="222"/>
      <c r="J24" s="222"/>
    </row>
    <row r="25" spans="1:10">
      <c r="A25" s="221" t="s">
        <v>194</v>
      </c>
      <c r="B25" s="222"/>
      <c r="C25" s="221" t="s">
        <v>192</v>
      </c>
      <c r="D25" s="222"/>
      <c r="E25" s="222"/>
      <c r="F25" s="222"/>
      <c r="G25" s="222"/>
      <c r="H25" s="222"/>
      <c r="I25" s="222"/>
      <c r="J25" s="222"/>
    </row>
    <row r="26" spans="1:10">
      <c r="A26" s="221" t="s">
        <v>193</v>
      </c>
      <c r="B26" s="222"/>
      <c r="C26" s="222"/>
      <c r="D26" s="222"/>
      <c r="E26" s="222"/>
      <c r="F26" s="222"/>
      <c r="G26" s="222"/>
      <c r="H26" s="222"/>
      <c r="I26" s="222"/>
      <c r="J26" s="222"/>
    </row>
    <row r="27" spans="1:10">
      <c r="A27" s="221" t="s">
        <v>190</v>
      </c>
      <c r="B27" s="222"/>
      <c r="C27" s="221" t="s">
        <v>191</v>
      </c>
      <c r="D27" s="222"/>
      <c r="E27" s="222"/>
      <c r="F27" s="222"/>
      <c r="G27" s="222"/>
      <c r="H27" s="222"/>
      <c r="I27" s="222"/>
      <c r="J27" s="222"/>
    </row>
    <row r="28" spans="1:10">
      <c r="A28" s="221" t="s">
        <v>198</v>
      </c>
      <c r="B28" s="222"/>
      <c r="C28" s="221" t="s">
        <v>192</v>
      </c>
      <c r="D28" s="222"/>
      <c r="E28" s="222"/>
      <c r="F28" s="222"/>
      <c r="G28" s="222"/>
      <c r="H28" s="222"/>
      <c r="I28" s="222"/>
      <c r="J28" s="222"/>
    </row>
    <row r="29" spans="1:10">
      <c r="A29" s="221" t="s">
        <v>196</v>
      </c>
      <c r="B29" s="222"/>
      <c r="C29" s="222"/>
      <c r="D29" s="222"/>
      <c r="E29" s="222"/>
      <c r="F29" s="222"/>
      <c r="G29" s="222"/>
      <c r="H29" s="222"/>
      <c r="I29" s="222"/>
      <c r="J29" s="222"/>
    </row>
    <row r="30" spans="1:10">
      <c r="A30" s="221" t="s">
        <v>190</v>
      </c>
      <c r="B30" s="222"/>
      <c r="C30" s="221" t="s">
        <v>191</v>
      </c>
      <c r="D30" s="222"/>
      <c r="E30" s="222"/>
      <c r="F30" s="222"/>
      <c r="G30" s="222"/>
      <c r="H30" s="222"/>
      <c r="I30" s="222"/>
      <c r="J30" s="222"/>
    </row>
    <row r="31" spans="1:10">
      <c r="A31" s="221" t="s">
        <v>199</v>
      </c>
      <c r="B31" s="222"/>
      <c r="C31" s="221" t="s">
        <v>192</v>
      </c>
      <c r="D31" s="222"/>
      <c r="E31" s="222"/>
      <c r="F31" s="222"/>
      <c r="G31" s="222"/>
      <c r="H31" s="222"/>
      <c r="I31" s="222"/>
      <c r="J31" s="222"/>
    </row>
    <row r="32" spans="1:10">
      <c r="A32" s="221" t="s">
        <v>197</v>
      </c>
      <c r="B32" s="222"/>
      <c r="C32" s="222"/>
      <c r="D32" s="222"/>
      <c r="E32" s="222"/>
      <c r="F32" s="222"/>
      <c r="G32" s="222"/>
      <c r="H32" s="222"/>
      <c r="I32" s="222"/>
      <c r="J32" s="222"/>
    </row>
    <row r="33" spans="1:10">
      <c r="A33" s="221" t="s">
        <v>190</v>
      </c>
      <c r="B33" s="222"/>
      <c r="C33" s="221" t="s">
        <v>191</v>
      </c>
      <c r="D33" s="222"/>
      <c r="E33" s="222"/>
      <c r="F33" s="222"/>
      <c r="G33" s="222"/>
      <c r="H33" s="222"/>
      <c r="I33" s="222"/>
      <c r="J33" s="222"/>
    </row>
    <row r="34" spans="1:10">
      <c r="A34" s="221" t="s">
        <v>200</v>
      </c>
      <c r="B34" s="222"/>
      <c r="C34" s="221" t="s">
        <v>192</v>
      </c>
      <c r="D34" s="222"/>
      <c r="E34" s="222"/>
      <c r="F34" s="222"/>
      <c r="G34" s="222"/>
      <c r="H34" s="222"/>
      <c r="I34" s="222"/>
      <c r="J34" s="222"/>
    </row>
    <row r="35" spans="1:10">
      <c r="A35" s="221" t="s">
        <v>201</v>
      </c>
      <c r="B35" s="222"/>
      <c r="C35" s="221" t="s">
        <v>202</v>
      </c>
      <c r="D35" s="222"/>
      <c r="E35" s="222"/>
      <c r="F35" s="222"/>
      <c r="G35" s="222"/>
      <c r="H35" s="222"/>
      <c r="I35" s="222"/>
      <c r="J35" s="222"/>
    </row>
    <row r="36" spans="1:10">
      <c r="A36" s="221" t="s">
        <v>203</v>
      </c>
      <c r="B36" s="222"/>
      <c r="C36" s="221" t="s">
        <v>204</v>
      </c>
      <c r="D36" s="222"/>
      <c r="E36" s="222"/>
      <c r="F36" s="222"/>
      <c r="G36" s="222"/>
      <c r="H36" s="222"/>
      <c r="I36" s="222"/>
      <c r="J36" s="222"/>
    </row>
    <row r="37" spans="1:10">
      <c r="A37" s="221" t="s">
        <v>205</v>
      </c>
      <c r="B37" s="222"/>
      <c r="C37" s="221" t="s">
        <v>209</v>
      </c>
      <c r="D37" s="222"/>
      <c r="E37" s="222"/>
      <c r="F37" s="222"/>
      <c r="G37" s="222"/>
      <c r="H37" s="222"/>
      <c r="I37" s="222"/>
      <c r="J37" s="222"/>
    </row>
    <row r="38" spans="1:10" ht="12.75" customHeight="1">
      <c r="A38" s="238" t="s">
        <v>207</v>
      </c>
      <c r="B38" s="238"/>
      <c r="C38" s="237" t="s">
        <v>234</v>
      </c>
      <c r="D38" s="237"/>
      <c r="E38" s="237"/>
      <c r="F38" s="237"/>
      <c r="G38" s="237"/>
      <c r="H38" s="237"/>
      <c r="I38" s="237"/>
      <c r="J38" s="237"/>
    </row>
    <row r="39" spans="1:10">
      <c r="A39" s="238"/>
      <c r="B39" s="238"/>
      <c r="C39" s="237"/>
      <c r="D39" s="237"/>
      <c r="E39" s="237"/>
      <c r="F39" s="237"/>
      <c r="G39" s="237"/>
      <c r="H39" s="237"/>
      <c r="I39" s="237"/>
      <c r="J39" s="237"/>
    </row>
    <row r="40" spans="1:10">
      <c r="A40" s="221" t="s">
        <v>208</v>
      </c>
      <c r="B40" s="222"/>
      <c r="C40" s="221" t="s">
        <v>233</v>
      </c>
      <c r="D40" s="222"/>
      <c r="E40" s="222"/>
      <c r="F40" s="222"/>
      <c r="G40" s="222"/>
      <c r="H40" s="222"/>
      <c r="I40" s="222"/>
      <c r="J40" s="222"/>
    </row>
    <row r="41" spans="1:10">
      <c r="A41" s="221" t="s">
        <v>206</v>
      </c>
      <c r="B41" s="222"/>
      <c r="C41" s="221" t="s">
        <v>210</v>
      </c>
      <c r="D41" s="222"/>
      <c r="E41" s="222"/>
      <c r="F41" s="222"/>
      <c r="G41" s="222"/>
      <c r="H41" s="222"/>
      <c r="I41" s="222"/>
      <c r="J41" s="222"/>
    </row>
    <row r="42" spans="1:10">
      <c r="A42" s="221"/>
      <c r="B42" s="222"/>
      <c r="C42" s="222"/>
      <c r="D42" s="222"/>
      <c r="E42" s="222"/>
      <c r="F42" s="222"/>
      <c r="G42" s="222"/>
      <c r="H42" s="222"/>
      <c r="I42" s="222"/>
      <c r="J42" s="222"/>
    </row>
    <row r="43" spans="1:10">
      <c r="A43" s="234" t="s">
        <v>235</v>
      </c>
      <c r="B43" s="234"/>
      <c r="C43" s="234"/>
      <c r="D43" s="234"/>
      <c r="E43" s="234"/>
      <c r="F43" s="234"/>
      <c r="G43" s="234"/>
      <c r="H43" s="234"/>
      <c r="I43" s="234"/>
      <c r="J43" s="234"/>
    </row>
    <row r="44" spans="1:10">
      <c r="A44" s="221" t="s">
        <v>236</v>
      </c>
      <c r="B44" s="222"/>
      <c r="C44" s="221" t="s">
        <v>250</v>
      </c>
      <c r="D44" s="222"/>
      <c r="E44" s="222"/>
      <c r="F44" s="222"/>
      <c r="G44" s="222"/>
      <c r="H44" s="222"/>
      <c r="I44" s="222"/>
      <c r="J44" s="222"/>
    </row>
    <row r="45" spans="1:10">
      <c r="A45" s="221" t="s">
        <v>237</v>
      </c>
      <c r="B45" s="222"/>
      <c r="C45" s="221" t="s">
        <v>239</v>
      </c>
      <c r="D45" s="222"/>
      <c r="E45" s="222"/>
      <c r="F45" s="222"/>
      <c r="G45" s="222"/>
      <c r="H45" s="222"/>
      <c r="I45" s="222"/>
      <c r="J45" s="222"/>
    </row>
    <row r="46" spans="1:10">
      <c r="A46" s="221" t="s">
        <v>211</v>
      </c>
      <c r="B46" s="222"/>
      <c r="C46" s="221" t="s">
        <v>240</v>
      </c>
      <c r="D46" s="222"/>
      <c r="E46" s="222"/>
      <c r="F46" s="222"/>
      <c r="G46" s="222"/>
      <c r="H46" s="222"/>
      <c r="I46" s="222"/>
      <c r="J46" s="222"/>
    </row>
    <row r="47" spans="1:10">
      <c r="A47" s="221" t="s">
        <v>241</v>
      </c>
      <c r="B47" s="222"/>
      <c r="C47" s="221" t="s">
        <v>238</v>
      </c>
      <c r="D47" s="222"/>
      <c r="E47" s="222"/>
      <c r="F47" s="222"/>
      <c r="G47" s="222"/>
      <c r="H47" s="222"/>
      <c r="I47" s="222"/>
      <c r="J47" s="222"/>
    </row>
    <row r="48" spans="1:10">
      <c r="A48" s="221" t="s">
        <v>242</v>
      </c>
      <c r="B48" s="222"/>
      <c r="C48" s="221" t="s">
        <v>239</v>
      </c>
      <c r="D48" s="222"/>
      <c r="E48" s="222"/>
      <c r="F48" s="222"/>
      <c r="G48" s="222"/>
      <c r="H48" s="222"/>
      <c r="I48" s="222"/>
      <c r="J48" s="222"/>
    </row>
    <row r="49" spans="1:10">
      <c r="A49" s="221" t="s">
        <v>212</v>
      </c>
      <c r="B49" s="222"/>
      <c r="C49" s="221" t="s">
        <v>240</v>
      </c>
      <c r="D49" s="222"/>
      <c r="E49" s="222"/>
      <c r="F49" s="222"/>
      <c r="G49" s="222"/>
      <c r="H49" s="222"/>
      <c r="I49" s="222"/>
      <c r="J49" s="222"/>
    </row>
    <row r="50" spans="1:10">
      <c r="A50" s="221" t="s">
        <v>243</v>
      </c>
      <c r="B50" s="222"/>
      <c r="C50" s="221" t="s">
        <v>238</v>
      </c>
      <c r="D50" s="222"/>
      <c r="E50" s="222"/>
      <c r="F50" s="222"/>
      <c r="G50" s="222"/>
      <c r="H50" s="222"/>
      <c r="I50" s="222"/>
      <c r="J50" s="222"/>
    </row>
    <row r="51" spans="1:10">
      <c r="A51" s="221" t="s">
        <v>244</v>
      </c>
      <c r="B51" s="222"/>
      <c r="C51" s="221" t="s">
        <v>239</v>
      </c>
      <c r="D51" s="222"/>
      <c r="E51" s="222"/>
      <c r="F51" s="222"/>
      <c r="G51" s="222"/>
      <c r="H51" s="222"/>
      <c r="I51" s="222"/>
      <c r="J51" s="222"/>
    </row>
    <row r="52" spans="1:10">
      <c r="A52" s="221" t="s">
        <v>213</v>
      </c>
      <c r="B52" s="222"/>
      <c r="C52" s="221" t="s">
        <v>240</v>
      </c>
      <c r="D52" s="222"/>
      <c r="E52" s="222"/>
      <c r="F52" s="222"/>
      <c r="G52" s="222"/>
      <c r="H52" s="222"/>
      <c r="I52" s="222"/>
      <c r="J52" s="222"/>
    </row>
    <row r="53" spans="1:10">
      <c r="A53" s="221" t="s">
        <v>245</v>
      </c>
      <c r="B53" s="222"/>
      <c r="C53" s="221" t="s">
        <v>239</v>
      </c>
      <c r="D53" s="222"/>
      <c r="E53" s="222"/>
      <c r="F53" s="222"/>
      <c r="G53" s="222"/>
      <c r="H53" s="222"/>
      <c r="I53" s="222"/>
      <c r="J53" s="222"/>
    </row>
    <row r="54" spans="1:10">
      <c r="A54" s="221" t="s">
        <v>214</v>
      </c>
      <c r="B54" s="222"/>
      <c r="C54" s="221" t="s">
        <v>240</v>
      </c>
      <c r="D54" s="222"/>
      <c r="E54" s="222"/>
      <c r="F54" s="222"/>
      <c r="G54" s="222"/>
      <c r="H54" s="222"/>
      <c r="I54" s="222"/>
      <c r="J54" s="222"/>
    </row>
    <row r="55" spans="1:10">
      <c r="A55" s="221"/>
      <c r="B55" s="222"/>
      <c r="C55" s="222"/>
      <c r="D55" s="222"/>
      <c r="E55" s="222"/>
      <c r="F55" s="222"/>
      <c r="G55" s="222"/>
      <c r="H55" s="222"/>
      <c r="I55" s="222"/>
      <c r="J55" s="222"/>
    </row>
    <row r="56" spans="1:10">
      <c r="A56" s="221"/>
      <c r="B56" s="222"/>
      <c r="C56" s="222"/>
      <c r="D56" s="222"/>
      <c r="E56" s="222"/>
      <c r="F56" s="222"/>
      <c r="G56" s="222"/>
      <c r="H56" s="222"/>
      <c r="I56" s="222"/>
      <c r="J56" s="222"/>
    </row>
    <row r="57" spans="1:10">
      <c r="A57" s="234" t="s">
        <v>246</v>
      </c>
      <c r="B57" s="234"/>
      <c r="C57" s="234"/>
      <c r="D57" s="234"/>
      <c r="E57" s="234"/>
      <c r="F57" s="234"/>
      <c r="G57" s="234"/>
      <c r="H57" s="234"/>
      <c r="I57" s="234"/>
      <c r="J57" s="234"/>
    </row>
    <row r="58" spans="1:10">
      <c r="A58" s="216" t="s">
        <v>247</v>
      </c>
      <c r="B58" s="216"/>
      <c r="C58" s="215" t="s">
        <v>277</v>
      </c>
      <c r="D58" s="215"/>
      <c r="E58" s="215"/>
      <c r="F58" s="215"/>
      <c r="G58" s="215"/>
      <c r="H58" s="215"/>
      <c r="I58" s="215"/>
      <c r="J58" s="215"/>
    </row>
    <row r="59" spans="1:10">
      <c r="A59" s="216"/>
      <c r="B59" s="216"/>
      <c r="C59" s="215"/>
      <c r="D59" s="215"/>
      <c r="E59" s="215"/>
      <c r="F59" s="215"/>
      <c r="G59" s="215"/>
      <c r="H59" s="215"/>
      <c r="I59" s="215"/>
      <c r="J59" s="215"/>
    </row>
    <row r="60" spans="1:10">
      <c r="A60" s="221" t="s">
        <v>251</v>
      </c>
      <c r="B60" s="222"/>
      <c r="C60" s="221" t="s">
        <v>252</v>
      </c>
      <c r="D60" s="222"/>
      <c r="E60" s="222"/>
      <c r="F60" s="222"/>
      <c r="G60" s="222"/>
      <c r="H60" s="222"/>
      <c r="I60" s="222"/>
      <c r="J60" s="222"/>
    </row>
    <row r="61" spans="1:10">
      <c r="A61" s="221" t="s">
        <v>248</v>
      </c>
      <c r="B61" s="222"/>
      <c r="C61" s="221" t="s">
        <v>253</v>
      </c>
      <c r="D61" s="222"/>
      <c r="E61" s="222"/>
      <c r="F61" s="222"/>
      <c r="G61" s="222"/>
      <c r="H61" s="222"/>
      <c r="I61" s="222"/>
      <c r="J61" s="222"/>
    </row>
    <row r="62" spans="1:10">
      <c r="A62" s="221" t="s">
        <v>249</v>
      </c>
      <c r="B62" s="222"/>
      <c r="C62" s="221" t="s">
        <v>254</v>
      </c>
      <c r="D62" s="222"/>
      <c r="E62" s="222"/>
      <c r="F62" s="222"/>
      <c r="G62" s="222"/>
      <c r="H62" s="222"/>
      <c r="I62" s="222"/>
      <c r="J62" s="222"/>
    </row>
    <row r="63" spans="1:10">
      <c r="A63" s="221" t="s">
        <v>255</v>
      </c>
      <c r="B63" s="222"/>
      <c r="C63" s="221" t="s">
        <v>257</v>
      </c>
      <c r="D63" s="222"/>
      <c r="E63" s="222"/>
      <c r="F63" s="222"/>
      <c r="G63" s="222"/>
      <c r="H63" s="222"/>
      <c r="I63" s="222"/>
      <c r="J63" s="222"/>
    </row>
    <row r="64" spans="1:10">
      <c r="A64" s="221" t="s">
        <v>256</v>
      </c>
      <c r="B64" s="222"/>
      <c r="C64" s="221" t="s">
        <v>258</v>
      </c>
      <c r="D64" s="222"/>
      <c r="E64" s="222"/>
      <c r="F64" s="222"/>
      <c r="G64" s="222"/>
      <c r="H64" s="222"/>
      <c r="I64" s="222"/>
      <c r="J64" s="222"/>
    </row>
    <row r="65" spans="1:10">
      <c r="A65" s="221" t="s">
        <v>255</v>
      </c>
      <c r="B65" s="222"/>
      <c r="C65" s="221" t="s">
        <v>259</v>
      </c>
      <c r="D65" s="222"/>
      <c r="E65" s="222"/>
      <c r="F65" s="222"/>
      <c r="G65" s="222"/>
      <c r="H65" s="222"/>
      <c r="I65" s="222"/>
      <c r="J65" s="222"/>
    </row>
    <row r="66" spans="1:10">
      <c r="A66" s="53"/>
      <c r="B66" s="54"/>
      <c r="C66" s="53"/>
      <c r="D66" s="54"/>
      <c r="E66" s="54"/>
      <c r="F66" s="54"/>
      <c r="G66" s="54"/>
      <c r="H66" s="54"/>
      <c r="I66" s="54"/>
      <c r="J66" s="54"/>
    </row>
    <row r="67" spans="1:10">
      <c r="A67" s="223" t="s">
        <v>260</v>
      </c>
      <c r="B67" s="223"/>
      <c r="C67" s="221"/>
      <c r="D67" s="222"/>
      <c r="E67" s="222"/>
      <c r="F67" s="222"/>
      <c r="G67" s="222"/>
      <c r="H67" s="222"/>
      <c r="I67" s="222"/>
      <c r="J67" s="222"/>
    </row>
    <row r="68" spans="1:10">
      <c r="A68" s="216" t="s">
        <v>261</v>
      </c>
      <c r="B68" s="216"/>
      <c r="C68" s="224" t="s">
        <v>266</v>
      </c>
      <c r="D68" s="225"/>
      <c r="E68" s="225"/>
      <c r="F68" s="225"/>
      <c r="G68" s="225"/>
      <c r="H68" s="225"/>
      <c r="I68" s="225"/>
      <c r="J68" s="226"/>
    </row>
    <row r="69" spans="1:10">
      <c r="A69" s="216"/>
      <c r="B69" s="216"/>
      <c r="C69" s="227"/>
      <c r="D69" s="228"/>
      <c r="E69" s="228"/>
      <c r="F69" s="228"/>
      <c r="G69" s="228"/>
      <c r="H69" s="228"/>
      <c r="I69" s="228"/>
      <c r="J69" s="229"/>
    </row>
    <row r="70" spans="1:10">
      <c r="A70" s="216"/>
      <c r="B70" s="216"/>
      <c r="C70" s="230"/>
      <c r="D70" s="231"/>
      <c r="E70" s="231"/>
      <c r="F70" s="231"/>
      <c r="G70" s="231"/>
      <c r="H70" s="231"/>
      <c r="I70" s="231"/>
      <c r="J70" s="232"/>
    </row>
    <row r="71" spans="1:10" ht="12.75" customHeight="1">
      <c r="A71" s="233" t="s">
        <v>262</v>
      </c>
      <c r="B71" s="233"/>
      <c r="C71" s="224" t="s">
        <v>264</v>
      </c>
      <c r="D71" s="225"/>
      <c r="E71" s="225"/>
      <c r="F71" s="225"/>
      <c r="G71" s="225"/>
      <c r="H71" s="225"/>
      <c r="I71" s="225"/>
      <c r="J71" s="226"/>
    </row>
    <row r="72" spans="1:10" ht="12.75" customHeight="1">
      <c r="A72" s="233"/>
      <c r="B72" s="233"/>
      <c r="C72" s="227"/>
      <c r="D72" s="228"/>
      <c r="E72" s="228"/>
      <c r="F72" s="228"/>
      <c r="G72" s="228"/>
      <c r="H72" s="228"/>
      <c r="I72" s="228"/>
      <c r="J72" s="229"/>
    </row>
    <row r="73" spans="1:10">
      <c r="A73" s="233"/>
      <c r="B73" s="233"/>
      <c r="C73" s="230"/>
      <c r="D73" s="231"/>
      <c r="E73" s="231"/>
      <c r="F73" s="231"/>
      <c r="G73" s="231"/>
      <c r="H73" s="231"/>
      <c r="I73" s="231"/>
      <c r="J73" s="232"/>
    </row>
    <row r="74" spans="1:10">
      <c r="A74" s="216" t="s">
        <v>263</v>
      </c>
      <c r="B74" s="216"/>
      <c r="C74" s="224" t="s">
        <v>265</v>
      </c>
      <c r="D74" s="225"/>
      <c r="E74" s="225"/>
      <c r="F74" s="225"/>
      <c r="G74" s="225"/>
      <c r="H74" s="225"/>
      <c r="I74" s="225"/>
      <c r="J74" s="226"/>
    </row>
    <row r="75" spans="1:10">
      <c r="A75" s="216"/>
      <c r="B75" s="216"/>
      <c r="C75" s="227"/>
      <c r="D75" s="228"/>
      <c r="E75" s="228"/>
      <c r="F75" s="228"/>
      <c r="G75" s="228"/>
      <c r="H75" s="228"/>
      <c r="I75" s="228"/>
      <c r="J75" s="229"/>
    </row>
    <row r="76" spans="1:10">
      <c r="A76" s="216"/>
      <c r="B76" s="216"/>
      <c r="C76" s="227"/>
      <c r="D76" s="228"/>
      <c r="E76" s="228"/>
      <c r="F76" s="228"/>
      <c r="G76" s="228"/>
      <c r="H76" s="228"/>
      <c r="I76" s="228"/>
      <c r="J76" s="229"/>
    </row>
    <row r="77" spans="1:10">
      <c r="A77" s="216"/>
      <c r="B77" s="216"/>
      <c r="C77" s="227"/>
      <c r="D77" s="228"/>
      <c r="E77" s="228"/>
      <c r="F77" s="228"/>
      <c r="G77" s="228"/>
      <c r="H77" s="228"/>
      <c r="I77" s="228"/>
      <c r="J77" s="229"/>
    </row>
    <row r="78" spans="1:10">
      <c r="A78" s="216"/>
      <c r="B78" s="216"/>
      <c r="C78" s="230"/>
      <c r="D78" s="231"/>
      <c r="E78" s="231"/>
      <c r="F78" s="231"/>
      <c r="G78" s="231"/>
      <c r="H78" s="231"/>
      <c r="I78" s="231"/>
      <c r="J78" s="232"/>
    </row>
    <row r="79" spans="1:10">
      <c r="A79" s="221" t="s">
        <v>267</v>
      </c>
      <c r="B79" s="222"/>
      <c r="C79" s="221" t="s">
        <v>286</v>
      </c>
      <c r="D79" s="222"/>
      <c r="E79" s="222"/>
      <c r="F79" s="222"/>
      <c r="G79" s="222"/>
      <c r="H79" s="222"/>
      <c r="I79" s="222"/>
      <c r="J79" s="222"/>
    </row>
    <row r="80" spans="1:10">
      <c r="A80" s="221" t="s">
        <v>268</v>
      </c>
      <c r="B80" s="222"/>
      <c r="C80" s="221" t="s">
        <v>240</v>
      </c>
      <c r="D80" s="222"/>
      <c r="E80" s="222"/>
      <c r="F80" s="222"/>
      <c r="G80" s="222"/>
      <c r="H80" s="222"/>
      <c r="I80" s="222"/>
      <c r="J80" s="222"/>
    </row>
    <row r="81" spans="1:10">
      <c r="B81" s="51" t="s">
        <v>270</v>
      </c>
      <c r="C81" s="218" t="s">
        <v>272</v>
      </c>
      <c r="D81" s="219"/>
      <c r="E81" s="219"/>
      <c r="F81" s="219"/>
      <c r="G81" s="219"/>
      <c r="H81" s="219"/>
      <c r="I81" s="219"/>
      <c r="J81" s="219"/>
    </row>
    <row r="82" spans="1:10">
      <c r="B82" s="51" t="s">
        <v>269</v>
      </c>
      <c r="C82" s="218" t="s">
        <v>273</v>
      </c>
      <c r="D82" s="219"/>
      <c r="E82" s="219"/>
      <c r="F82" s="219"/>
      <c r="G82" s="219"/>
      <c r="H82" s="219"/>
      <c r="I82" s="219"/>
      <c r="J82" s="219"/>
    </row>
    <row r="83" spans="1:10">
      <c r="B83" s="51" t="s">
        <v>271</v>
      </c>
      <c r="C83" s="218" t="s">
        <v>274</v>
      </c>
      <c r="D83" s="219"/>
      <c r="E83" s="219"/>
      <c r="F83" s="219"/>
      <c r="G83" s="219"/>
      <c r="H83" s="219"/>
      <c r="I83" s="219"/>
      <c r="J83" s="219"/>
    </row>
    <row r="85" spans="1:10">
      <c r="A85" s="220" t="s">
        <v>275</v>
      </c>
      <c r="B85" s="220"/>
      <c r="C85" s="220"/>
      <c r="D85" s="220"/>
      <c r="E85" s="220"/>
      <c r="F85" s="220"/>
      <c r="G85" s="220"/>
      <c r="H85" s="220"/>
      <c r="I85" s="220"/>
      <c r="J85" s="220"/>
    </row>
    <row r="86" spans="1:10">
      <c r="A86" s="214" t="s">
        <v>276</v>
      </c>
      <c r="B86" s="214"/>
      <c r="C86" s="213"/>
      <c r="D86" s="213"/>
      <c r="E86" s="213"/>
      <c r="F86" s="213"/>
      <c r="G86" s="213"/>
      <c r="H86" s="213"/>
      <c r="I86" s="213"/>
      <c r="J86" s="213"/>
    </row>
    <row r="87" spans="1:10">
      <c r="A87" s="56"/>
      <c r="B87" s="216" t="s">
        <v>279</v>
      </c>
      <c r="C87" s="215" t="s">
        <v>280</v>
      </c>
      <c r="D87" s="215"/>
      <c r="E87" s="215"/>
      <c r="F87" s="215"/>
      <c r="G87" s="215"/>
      <c r="H87" s="215"/>
      <c r="I87" s="215"/>
      <c r="J87" s="215"/>
    </row>
    <row r="88" spans="1:10">
      <c r="A88" s="56"/>
      <c r="B88" s="217"/>
      <c r="C88" s="215"/>
      <c r="D88" s="215"/>
      <c r="E88" s="215"/>
      <c r="F88" s="215"/>
      <c r="G88" s="215"/>
      <c r="H88" s="215"/>
      <c r="I88" s="215"/>
      <c r="J88" s="215"/>
    </row>
    <row r="89" spans="1:10" ht="12.75" customHeight="1">
      <c r="A89" s="56"/>
      <c r="B89" s="216" t="s">
        <v>281</v>
      </c>
      <c r="C89" s="215" t="s">
        <v>283</v>
      </c>
      <c r="D89" s="215"/>
      <c r="E89" s="215"/>
      <c r="F89" s="215"/>
      <c r="G89" s="215"/>
      <c r="H89" s="215"/>
      <c r="I89" s="215"/>
      <c r="J89" s="215"/>
    </row>
    <row r="90" spans="1:10">
      <c r="A90" s="56"/>
      <c r="B90" s="217"/>
      <c r="C90" s="215"/>
      <c r="D90" s="215"/>
      <c r="E90" s="215"/>
      <c r="F90" s="215"/>
      <c r="G90" s="215"/>
      <c r="H90" s="215"/>
      <c r="I90" s="215"/>
      <c r="J90" s="215"/>
    </row>
    <row r="91" spans="1:10">
      <c r="A91" s="56"/>
      <c r="B91" s="216" t="s">
        <v>282</v>
      </c>
      <c r="C91" s="215" t="s">
        <v>284</v>
      </c>
      <c r="D91" s="215"/>
      <c r="E91" s="215"/>
      <c r="F91" s="215"/>
      <c r="G91" s="215"/>
      <c r="H91" s="215"/>
      <c r="I91" s="215"/>
      <c r="J91" s="215"/>
    </row>
    <row r="92" spans="1:10">
      <c r="A92" s="56"/>
      <c r="B92" s="217"/>
      <c r="C92" s="215"/>
      <c r="D92" s="215"/>
      <c r="E92" s="215"/>
      <c r="F92" s="215"/>
      <c r="G92" s="215"/>
      <c r="H92" s="215"/>
      <c r="I92" s="215"/>
      <c r="J92" s="215"/>
    </row>
    <row r="93" spans="1:10">
      <c r="A93" s="56"/>
      <c r="B93" s="216" t="s">
        <v>285</v>
      </c>
      <c r="C93" s="215" t="s">
        <v>278</v>
      </c>
      <c r="D93" s="215"/>
      <c r="E93" s="215"/>
      <c r="F93" s="215"/>
      <c r="G93" s="215"/>
      <c r="H93" s="215"/>
      <c r="I93" s="215"/>
      <c r="J93" s="215"/>
    </row>
    <row r="94" spans="1:10">
      <c r="B94" s="217"/>
      <c r="C94" s="215"/>
      <c r="D94" s="215"/>
      <c r="E94" s="215"/>
      <c r="F94" s="215"/>
      <c r="G94" s="215"/>
      <c r="H94" s="215"/>
      <c r="I94" s="215"/>
      <c r="J94" s="215"/>
    </row>
  </sheetData>
  <mergeCells count="146">
    <mergeCell ref="A25:B25"/>
    <mergeCell ref="A26:B26"/>
    <mergeCell ref="A27:B27"/>
    <mergeCell ref="A28:B28"/>
    <mergeCell ref="A29:B29"/>
    <mergeCell ref="C25:J25"/>
    <mergeCell ref="C26:J26"/>
    <mergeCell ref="C27:J27"/>
    <mergeCell ref="C28:J28"/>
    <mergeCell ref="C29:J29"/>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33:B33"/>
    <mergeCell ref="C33:J33"/>
    <mergeCell ref="A34:B34"/>
    <mergeCell ref="C34:J34"/>
    <mergeCell ref="A35:B35"/>
    <mergeCell ref="C35:J35"/>
    <mergeCell ref="A30:B30"/>
    <mergeCell ref="C30:J30"/>
    <mergeCell ref="A31:B31"/>
    <mergeCell ref="C31:J31"/>
    <mergeCell ref="A32:B32"/>
    <mergeCell ref="C32:J32"/>
    <mergeCell ref="A40:B40"/>
    <mergeCell ref="C40:J40"/>
    <mergeCell ref="A42:B42"/>
    <mergeCell ref="C42:J42"/>
    <mergeCell ref="A38:B39"/>
    <mergeCell ref="A41:B41"/>
    <mergeCell ref="C41:J41"/>
    <mergeCell ref="A36:B36"/>
    <mergeCell ref="C36:J36"/>
    <mergeCell ref="A37:B37"/>
    <mergeCell ref="C37:J37"/>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C71:J73"/>
    <mergeCell ref="A71:B73"/>
    <mergeCell ref="C74:J78"/>
    <mergeCell ref="A74:B78"/>
    <mergeCell ref="C68:J70"/>
    <mergeCell ref="A68:B70"/>
    <mergeCell ref="A62:B62"/>
    <mergeCell ref="C62:J62"/>
    <mergeCell ref="A63:B63"/>
    <mergeCell ref="C63:J63"/>
    <mergeCell ref="A64:B64"/>
    <mergeCell ref="C64:J64"/>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CY35"/>
  <sheetViews>
    <sheetView zoomScaleNormal="100" workbookViewId="0">
      <pane xSplit="1" ySplit="3" topLeftCell="F4" activePane="bottomRight" state="frozen"/>
      <selection pane="topRight" activeCell="B1" sqref="B1"/>
      <selection pane="bottomLeft" activeCell="A4" sqref="A4"/>
      <selection pane="bottomRight" activeCell="F23" sqref="F23"/>
    </sheetView>
  </sheetViews>
  <sheetFormatPr baseColWidth="10" defaultRowHeight="13.8"/>
  <cols>
    <col min="1" max="1" width="14.5546875" customWidth="1"/>
    <col min="2" max="2" width="13.109375" customWidth="1"/>
    <col min="3" max="3" width="9.77734375" customWidth="1"/>
    <col min="4" max="4" width="10" customWidth="1"/>
    <col min="5" max="8" width="7.44140625" customWidth="1"/>
    <col min="9" max="9" width="6.33203125" customWidth="1"/>
    <col min="10" max="10" width="10.6640625" customWidth="1"/>
    <col min="11" max="11" width="10" customWidth="1"/>
    <col min="12" max="14" width="8.5546875" customWidth="1"/>
    <col min="15" max="15" width="5.5546875" customWidth="1"/>
    <col min="16" max="18" width="7" customWidth="1"/>
    <col min="19" max="19" width="8" customWidth="1"/>
    <col min="20" max="21" width="8.44140625" customWidth="1"/>
    <col min="22" max="22" width="8.88671875" customWidth="1"/>
    <col min="23" max="23" width="8.44140625" customWidth="1"/>
    <col min="24" max="24" width="9.109375" customWidth="1"/>
    <col min="25" max="25" width="11.21875" customWidth="1"/>
    <col min="26" max="26" width="6.6640625" customWidth="1"/>
    <col min="27" max="27" width="12" customWidth="1"/>
    <col min="28" max="28" width="9.109375" customWidth="1"/>
    <col min="29" max="29" width="10.5546875" customWidth="1"/>
    <col min="30" max="30" width="16.109375" customWidth="1"/>
    <col min="31" max="31" width="14.33203125" customWidth="1"/>
    <col min="32" max="33" width="7.109375" customWidth="1"/>
    <col min="34" max="37" width="6.6640625" hidden="1" customWidth="1"/>
    <col min="38" max="38" width="9.5546875" hidden="1" customWidth="1"/>
    <col min="39" max="39" width="10.5546875" hidden="1" customWidth="1"/>
    <col min="40" max="41" width="9.5546875" hidden="1" customWidth="1"/>
    <col min="42" max="44" width="8.33203125" hidden="1" customWidth="1"/>
    <col min="45" max="45" width="9.6640625" hidden="1" customWidth="1"/>
    <col min="46" max="47" width="9.6640625" customWidth="1"/>
    <col min="48" max="48" width="10.5546875" customWidth="1"/>
    <col min="49" max="49" width="15.5546875" customWidth="1"/>
    <col min="50" max="51" width="10.109375" customWidth="1"/>
    <col min="52" max="54" width="9.33203125" customWidth="1"/>
    <col min="55" max="55" width="10.6640625" customWidth="1"/>
    <col min="56" max="57" width="11.44140625" customWidth="1"/>
    <col min="58" max="58" width="10" customWidth="1"/>
    <col min="59" max="61" width="11.44140625" customWidth="1"/>
    <col min="62" max="62" width="13.109375" customWidth="1"/>
    <col min="63" max="64" width="11.6640625" customWidth="1"/>
    <col min="65" max="65" width="12.44140625" customWidth="1"/>
    <col min="66" max="66" width="8.5546875" customWidth="1"/>
    <col min="67" max="74" width="7.6640625" customWidth="1"/>
    <col min="75" max="75" width="10.33203125" customWidth="1"/>
    <col min="76" max="76" width="8.6640625" customWidth="1"/>
    <col min="77" max="78" width="9.109375" customWidth="1"/>
    <col min="79" max="79" width="10.109375" customWidth="1"/>
    <col min="80" max="82" width="11.5546875" customWidth="1"/>
    <col min="83" max="83" width="10.109375" customWidth="1"/>
    <col min="84" max="87" width="11.5546875" customWidth="1"/>
    <col min="88" max="88" width="10.44140625" customWidth="1"/>
    <col min="89" max="89" width="12.44140625" customWidth="1"/>
    <col min="90" max="98" width="11.44140625" customWidth="1"/>
    <col min="101" max="101" width="12.44140625" customWidth="1"/>
    <col min="103" max="103" width="17.33203125" customWidth="1"/>
  </cols>
  <sheetData>
    <row r="1" spans="1:103">
      <c r="O1" s="142"/>
      <c r="P1" s="142"/>
      <c r="Q1" s="142"/>
      <c r="R1" s="142"/>
      <c r="S1" s="142"/>
      <c r="T1" s="142"/>
      <c r="U1" s="142"/>
      <c r="V1" s="142"/>
      <c r="W1" s="142"/>
      <c r="X1" s="142"/>
      <c r="Y1" s="142"/>
      <c r="Z1" s="142"/>
      <c r="AA1" s="142"/>
      <c r="AB1" s="142"/>
      <c r="AC1" s="142"/>
      <c r="AD1" s="142"/>
      <c r="AE1" s="142"/>
      <c r="AF1" s="142"/>
      <c r="AV1" s="142"/>
      <c r="AW1" s="142"/>
      <c r="AX1" s="142"/>
      <c r="AY1" s="142"/>
      <c r="AZ1" s="142"/>
      <c r="BA1" s="142"/>
      <c r="BB1" s="142"/>
      <c r="BC1" s="142"/>
      <c r="BJ1" s="149"/>
      <c r="BL1" s="149"/>
      <c r="BM1" s="149"/>
      <c r="BN1" s="149"/>
      <c r="BO1" s="149"/>
      <c r="BP1" s="149"/>
      <c r="BW1" s="142"/>
      <c r="BX1" s="142"/>
      <c r="BY1" s="142"/>
      <c r="BZ1" s="142"/>
      <c r="CA1" s="142"/>
      <c r="CB1" s="142"/>
      <c r="CC1" s="142"/>
      <c r="CD1" s="142"/>
      <c r="CE1" s="142"/>
      <c r="CF1" s="142"/>
      <c r="CG1" s="142"/>
      <c r="CH1" s="142"/>
      <c r="CI1" s="142"/>
      <c r="CJ1" s="142"/>
      <c r="CK1" s="142"/>
      <c r="CP1" s="149"/>
      <c r="CQ1" s="149"/>
      <c r="CR1" s="149"/>
      <c r="CW1" s="167"/>
      <c r="CX1" s="168"/>
      <c r="CY1" s="168"/>
    </row>
    <row r="2" spans="1:103">
      <c r="A2" s="151" t="s">
        <v>768</v>
      </c>
      <c r="B2" s="243" t="s">
        <v>326</v>
      </c>
      <c r="C2" s="244"/>
      <c r="D2" s="244"/>
      <c r="E2" s="245" t="s">
        <v>327</v>
      </c>
      <c r="F2" s="245"/>
      <c r="G2" s="245"/>
      <c r="H2" s="245"/>
      <c r="I2" s="245"/>
      <c r="J2" s="245"/>
      <c r="K2" s="245"/>
      <c r="L2" s="166"/>
      <c r="M2" s="100"/>
      <c r="N2" s="100"/>
      <c r="O2" s="256" t="s">
        <v>328</v>
      </c>
      <c r="P2" s="257"/>
      <c r="Q2" s="257"/>
      <c r="R2" s="257"/>
      <c r="S2" s="257"/>
      <c r="T2" s="257"/>
      <c r="U2" s="257"/>
      <c r="V2" s="257"/>
      <c r="W2" s="257"/>
      <c r="X2" s="257"/>
      <c r="Y2" s="257"/>
      <c r="Z2" s="257"/>
      <c r="AA2" s="257"/>
      <c r="AB2" s="257"/>
      <c r="AC2" s="257"/>
      <c r="AD2" s="257"/>
      <c r="AE2" s="257"/>
      <c r="AF2" s="258"/>
      <c r="AG2" s="100"/>
      <c r="AH2" s="248" t="s">
        <v>329</v>
      </c>
      <c r="AI2" s="249"/>
      <c r="AJ2" s="249"/>
      <c r="AK2" s="249"/>
      <c r="AL2" s="249"/>
      <c r="AM2" s="249"/>
      <c r="AN2" s="249"/>
      <c r="AO2" s="249"/>
      <c r="AP2" s="249"/>
      <c r="AQ2" s="249"/>
      <c r="AR2" s="249"/>
      <c r="AS2" s="249"/>
      <c r="AT2" s="100"/>
      <c r="AU2" s="100"/>
      <c r="AV2" s="100"/>
      <c r="AW2" s="250" t="s">
        <v>330</v>
      </c>
      <c r="AX2" s="250"/>
      <c r="AY2" s="251"/>
      <c r="AZ2" s="251"/>
      <c r="BA2" s="251"/>
      <c r="BB2" s="251"/>
      <c r="BC2" s="251"/>
      <c r="BD2" s="251"/>
      <c r="BE2" s="251"/>
      <c r="BF2" s="251"/>
      <c r="BG2" s="100"/>
      <c r="BH2" s="100"/>
      <c r="BI2" s="100"/>
      <c r="BJ2" s="252" t="s">
        <v>331</v>
      </c>
      <c r="BK2" s="253"/>
      <c r="BL2" s="253"/>
      <c r="BM2" s="253"/>
      <c r="BN2" s="253"/>
      <c r="BO2" s="253"/>
      <c r="BP2" s="253"/>
      <c r="BQ2" s="100"/>
      <c r="BR2" s="100"/>
      <c r="BS2" s="100"/>
      <c r="BT2" s="100"/>
      <c r="BU2" s="100"/>
      <c r="BV2" s="100"/>
      <c r="BW2" s="254" t="s">
        <v>332</v>
      </c>
      <c r="BX2" s="255"/>
      <c r="BY2" s="255"/>
      <c r="BZ2" s="255"/>
      <c r="CA2" s="255"/>
      <c r="CB2" s="255"/>
      <c r="CC2" s="255"/>
      <c r="CD2" s="255"/>
      <c r="CE2" s="255"/>
      <c r="CF2" s="255"/>
      <c r="CG2" s="255"/>
      <c r="CH2" s="255"/>
      <c r="CI2" s="255"/>
      <c r="CJ2" s="255"/>
      <c r="CK2" s="255"/>
      <c r="CL2" s="100"/>
      <c r="CM2" s="100"/>
      <c r="CN2" s="100"/>
      <c r="CO2" s="100"/>
      <c r="CP2" s="246" t="s">
        <v>333</v>
      </c>
      <c r="CQ2" s="247"/>
      <c r="CR2" s="247"/>
      <c r="CS2" s="247"/>
      <c r="CT2" s="247"/>
      <c r="CU2" s="247"/>
      <c r="CV2" s="240" t="s">
        <v>712</v>
      </c>
      <c r="CW2" s="241"/>
      <c r="CX2" s="241"/>
      <c r="CY2" s="242"/>
    </row>
    <row r="3" spans="1:103" ht="48" customHeight="1">
      <c r="B3" s="107" t="s">
        <v>769</v>
      </c>
      <c r="C3" s="136" t="s">
        <v>314</v>
      </c>
      <c r="D3" s="136" t="s">
        <v>315</v>
      </c>
      <c r="E3" s="137" t="s">
        <v>773</v>
      </c>
      <c r="F3" s="137" t="s">
        <v>424</v>
      </c>
      <c r="G3" s="137" t="s">
        <v>425</v>
      </c>
      <c r="H3" s="137" t="s">
        <v>426</v>
      </c>
      <c r="I3" s="137" t="s">
        <v>371</v>
      </c>
      <c r="J3" s="137" t="s">
        <v>770</v>
      </c>
      <c r="K3" s="137" t="s">
        <v>779</v>
      </c>
      <c r="L3" s="101" t="s">
        <v>780</v>
      </c>
      <c r="M3" s="107" t="s">
        <v>707</v>
      </c>
      <c r="N3" s="107" t="s">
        <v>707</v>
      </c>
      <c r="O3" s="101" t="s">
        <v>771</v>
      </c>
      <c r="P3" s="101" t="s">
        <v>290</v>
      </c>
      <c r="Q3" s="101" t="s">
        <v>291</v>
      </c>
      <c r="R3" s="101" t="s">
        <v>292</v>
      </c>
      <c r="S3" s="101" t="s">
        <v>772</v>
      </c>
      <c r="T3" s="101" t="s">
        <v>774</v>
      </c>
      <c r="U3" s="101" t="s">
        <v>427</v>
      </c>
      <c r="V3" s="101" t="s">
        <v>428</v>
      </c>
      <c r="W3" s="101" t="s">
        <v>429</v>
      </c>
      <c r="X3" s="101" t="s">
        <v>778</v>
      </c>
      <c r="Y3" s="101" t="s">
        <v>825</v>
      </c>
      <c r="Z3" s="101" t="s">
        <v>293</v>
      </c>
      <c r="AA3" s="101" t="s">
        <v>713</v>
      </c>
      <c r="AB3" s="101" t="s">
        <v>714</v>
      </c>
      <c r="AC3" s="101" t="s">
        <v>430</v>
      </c>
      <c r="AD3" s="101" t="s">
        <v>715</v>
      </c>
      <c r="AE3" s="107" t="s">
        <v>708</v>
      </c>
      <c r="AF3" s="101" t="s">
        <v>785</v>
      </c>
      <c r="AG3" s="101" t="s">
        <v>784</v>
      </c>
      <c r="AH3" s="101" t="s">
        <v>316</v>
      </c>
      <c r="AI3" s="101" t="s">
        <v>317</v>
      </c>
      <c r="AJ3" s="101" t="s">
        <v>318</v>
      </c>
      <c r="AK3" s="101" t="s">
        <v>319</v>
      </c>
      <c r="AL3" s="101" t="s">
        <v>716</v>
      </c>
      <c r="AM3" s="101" t="s">
        <v>717</v>
      </c>
      <c r="AN3" s="101" t="s">
        <v>718</v>
      </c>
      <c r="AO3" s="101" t="s">
        <v>719</v>
      </c>
      <c r="AP3" s="107" t="s">
        <v>294</v>
      </c>
      <c r="AQ3" s="107" t="s">
        <v>295</v>
      </c>
      <c r="AR3" s="107" t="s">
        <v>296</v>
      </c>
      <c r="AS3" s="107" t="s">
        <v>297</v>
      </c>
      <c r="AT3" s="107" t="s">
        <v>707</v>
      </c>
      <c r="AU3" s="107" t="s">
        <v>707</v>
      </c>
      <c r="AV3" s="138" t="s">
        <v>710</v>
      </c>
      <c r="AW3" s="107" t="s">
        <v>720</v>
      </c>
      <c r="AX3" s="107" t="s">
        <v>437</v>
      </c>
      <c r="AY3" s="107" t="s">
        <v>435</v>
      </c>
      <c r="AZ3" s="147" t="s">
        <v>438</v>
      </c>
      <c r="BA3" s="107" t="s">
        <v>434</v>
      </c>
      <c r="BB3" s="107" t="s">
        <v>439</v>
      </c>
      <c r="BC3" s="107" t="s">
        <v>436</v>
      </c>
      <c r="BD3" s="101" t="s">
        <v>782</v>
      </c>
      <c r="BE3" s="107" t="s">
        <v>299</v>
      </c>
      <c r="BF3" s="107" t="s">
        <v>300</v>
      </c>
      <c r="BG3" s="107" t="s">
        <v>707</v>
      </c>
      <c r="BH3" s="107" t="s">
        <v>707</v>
      </c>
      <c r="BI3" s="107" t="s">
        <v>707</v>
      </c>
      <c r="BJ3" s="101" t="s">
        <v>709</v>
      </c>
      <c r="BK3" s="101" t="s">
        <v>440</v>
      </c>
      <c r="BL3" s="107" t="s">
        <v>441</v>
      </c>
      <c r="BM3" s="107" t="s">
        <v>301</v>
      </c>
      <c r="BN3" s="107" t="s">
        <v>444</v>
      </c>
      <c r="BO3" s="107" t="s">
        <v>443</v>
      </c>
      <c r="BP3" s="107" t="s">
        <v>442</v>
      </c>
      <c r="BQ3" s="107" t="s">
        <v>707</v>
      </c>
      <c r="BR3" s="107" t="s">
        <v>707</v>
      </c>
      <c r="BS3" s="107" t="s">
        <v>707</v>
      </c>
      <c r="BT3" s="107" t="s">
        <v>707</v>
      </c>
      <c r="BU3" s="107" t="s">
        <v>707</v>
      </c>
      <c r="BV3" s="107" t="s">
        <v>707</v>
      </c>
      <c r="BW3" s="107" t="s">
        <v>302</v>
      </c>
      <c r="BX3" s="101" t="s">
        <v>303</v>
      </c>
      <c r="BY3" s="101" t="s">
        <v>304</v>
      </c>
      <c r="BZ3" s="101" t="s">
        <v>445</v>
      </c>
      <c r="CA3" s="107" t="s">
        <v>305</v>
      </c>
      <c r="CB3" s="107" t="s">
        <v>306</v>
      </c>
      <c r="CC3" s="107" t="s">
        <v>307</v>
      </c>
      <c r="CD3" s="107" t="s">
        <v>308</v>
      </c>
      <c r="CE3" s="107" t="s">
        <v>446</v>
      </c>
      <c r="CF3" s="107" t="s">
        <v>309</v>
      </c>
      <c r="CG3" s="107" t="s">
        <v>310</v>
      </c>
      <c r="CH3" s="107" t="s">
        <v>311</v>
      </c>
      <c r="CI3" s="107" t="s">
        <v>312</v>
      </c>
      <c r="CJ3" s="107" t="s">
        <v>447</v>
      </c>
      <c r="CK3" s="107" t="s">
        <v>313</v>
      </c>
      <c r="CL3" s="107" t="s">
        <v>707</v>
      </c>
      <c r="CM3" s="107" t="s">
        <v>707</v>
      </c>
      <c r="CN3" s="107" t="s">
        <v>707</v>
      </c>
      <c r="CO3" s="107" t="s">
        <v>707</v>
      </c>
      <c r="CP3" s="107" t="s">
        <v>323</v>
      </c>
      <c r="CQ3" s="107" t="s">
        <v>324</v>
      </c>
      <c r="CR3" s="107" t="s">
        <v>325</v>
      </c>
      <c r="CS3" s="107" t="s">
        <v>320</v>
      </c>
      <c r="CT3" s="107" t="s">
        <v>321</v>
      </c>
      <c r="CU3" s="107" t="s">
        <v>322</v>
      </c>
      <c r="CV3" s="141" t="s">
        <v>298</v>
      </c>
      <c r="CW3" s="141" t="s">
        <v>711</v>
      </c>
      <c r="CX3" s="141" t="s">
        <v>766</v>
      </c>
      <c r="CY3" s="141" t="s">
        <v>767</v>
      </c>
    </row>
    <row r="4" spans="1:103">
      <c r="A4" s="55" t="s">
        <v>448</v>
      </c>
      <c r="C4" s="134"/>
      <c r="D4" t="s">
        <v>5</v>
      </c>
      <c r="E4" s="158">
        <v>81</v>
      </c>
      <c r="F4" s="158">
        <v>41</v>
      </c>
      <c r="G4" s="158">
        <v>1</v>
      </c>
      <c r="H4" s="158">
        <v>11</v>
      </c>
      <c r="I4" s="158">
        <v>171</v>
      </c>
      <c r="J4" s="158">
        <v>21</v>
      </c>
      <c r="K4" s="157">
        <v>11000</v>
      </c>
      <c r="L4" t="s">
        <v>5</v>
      </c>
      <c r="O4">
        <v>49</v>
      </c>
      <c r="P4">
        <v>39</v>
      </c>
      <c r="Q4">
        <v>0</v>
      </c>
      <c r="R4">
        <v>6</v>
      </c>
      <c r="S4">
        <v>94</v>
      </c>
      <c r="T4" s="139">
        <v>8917.3553719008214</v>
      </c>
      <c r="U4" s="139">
        <v>6206.6115702479328</v>
      </c>
      <c r="V4" s="139">
        <v>0</v>
      </c>
      <c r="W4">
        <v>1090.909090909091</v>
      </c>
      <c r="X4" s="139">
        <v>16214.876033057844</v>
      </c>
      <c r="Y4" s="139">
        <v>207.43801652892563</v>
      </c>
      <c r="Z4">
        <v>48</v>
      </c>
      <c r="AA4" s="139">
        <v>4171.2000000000007</v>
      </c>
      <c r="AB4" s="139">
        <v>5157.0247933884339</v>
      </c>
      <c r="AC4" s="139">
        <v>985.82479338843314</v>
      </c>
      <c r="AD4" s="139">
        <v>17408.138842975204</v>
      </c>
      <c r="AE4" s="139">
        <v>21579.338842975205</v>
      </c>
      <c r="AF4">
        <v>2</v>
      </c>
      <c r="AH4">
        <v>1</v>
      </c>
      <c r="AI4">
        <v>0</v>
      </c>
      <c r="AJ4">
        <v>0</v>
      </c>
      <c r="AK4">
        <v>0</v>
      </c>
      <c r="AL4">
        <v>26</v>
      </c>
      <c r="AM4">
        <v>13</v>
      </c>
      <c r="AN4">
        <v>0</v>
      </c>
      <c r="AO4">
        <v>0</v>
      </c>
      <c r="AP4">
        <v>66</v>
      </c>
      <c r="AQ4">
        <v>34</v>
      </c>
      <c r="AR4">
        <v>2</v>
      </c>
      <c r="AS4">
        <v>0</v>
      </c>
      <c r="AV4" s="139">
        <v>16214.876033057844</v>
      </c>
      <c r="AW4" s="139">
        <v>21579.338842975205</v>
      </c>
      <c r="AX4" s="139">
        <v>190.08264462809919</v>
      </c>
      <c r="AY4" s="139">
        <v>190.08264462809919</v>
      </c>
      <c r="AZ4" s="139">
        <v>6140.4958677685954</v>
      </c>
      <c r="BA4" s="139">
        <v>6140.4958677685954</v>
      </c>
      <c r="BB4" s="139">
        <v>15141.322314049587</v>
      </c>
      <c r="BC4" s="139">
        <v>15141.322314049587</v>
      </c>
      <c r="BD4" s="139">
        <v>5.6020153582574288</v>
      </c>
      <c r="BE4" s="139">
        <v>2.183836495591879</v>
      </c>
      <c r="BF4" s="139">
        <v>27.487855020602137</v>
      </c>
      <c r="BJ4" s="139">
        <v>17408.138842975204</v>
      </c>
      <c r="BK4" s="139">
        <v>0</v>
      </c>
      <c r="BL4" s="139">
        <v>17408.138842975204</v>
      </c>
      <c r="BM4" s="140">
        <v>0.28455440235915908</v>
      </c>
      <c r="BN4">
        <v>55</v>
      </c>
      <c r="BO4">
        <v>4</v>
      </c>
      <c r="BP4">
        <v>7</v>
      </c>
      <c r="BW4" s="139">
        <v>190.08264462809919</v>
      </c>
      <c r="BX4" s="139">
        <v>975.20661157024801</v>
      </c>
      <c r="BY4" s="139">
        <v>12538.01652892562</v>
      </c>
      <c r="BZ4" s="139">
        <v>13703.305785123968</v>
      </c>
      <c r="CA4" s="139">
        <v>13703.305785123968</v>
      </c>
      <c r="CB4" s="139">
        <v>0</v>
      </c>
      <c r="CC4" s="139">
        <v>380.16528925619838</v>
      </c>
      <c r="CD4" s="139">
        <v>892.56198347107454</v>
      </c>
      <c r="CE4" s="139">
        <v>1272.727272727273</v>
      </c>
      <c r="CF4" s="139">
        <v>1272.727272727273</v>
      </c>
      <c r="CG4" s="139">
        <v>0</v>
      </c>
      <c r="CH4" s="139">
        <v>4785.1239669421502</v>
      </c>
      <c r="CI4" s="139">
        <v>1710.7438016528927</v>
      </c>
      <c r="CJ4" s="139">
        <v>6495.8677685950424</v>
      </c>
      <c r="CK4" s="139">
        <v>6495.8677685950424</v>
      </c>
      <c r="CP4">
        <v>60</v>
      </c>
      <c r="CQ4">
        <v>6</v>
      </c>
      <c r="CR4">
        <v>27</v>
      </c>
      <c r="CV4" s="139"/>
      <c r="CW4">
        <v>94</v>
      </c>
      <c r="CX4">
        <v>23</v>
      </c>
      <c r="CY4">
        <v>23</v>
      </c>
    </row>
    <row r="5" spans="1:103">
      <c r="A5" s="55" t="s">
        <v>449</v>
      </c>
      <c r="C5" s="134"/>
      <c r="E5" s="158">
        <v>82</v>
      </c>
      <c r="F5" s="158">
        <v>42</v>
      </c>
      <c r="G5" s="158">
        <v>2</v>
      </c>
      <c r="H5" s="158">
        <v>12</v>
      </c>
      <c r="I5" s="158">
        <v>172</v>
      </c>
      <c r="J5" s="158">
        <v>22</v>
      </c>
      <c r="K5" s="157">
        <v>12000</v>
      </c>
      <c r="O5">
        <v>57</v>
      </c>
      <c r="P5">
        <v>56</v>
      </c>
      <c r="Q5">
        <v>2</v>
      </c>
      <c r="R5">
        <v>0</v>
      </c>
      <c r="S5">
        <v>115</v>
      </c>
      <c r="T5" s="139">
        <v>10019.421487603302</v>
      </c>
      <c r="U5" s="139">
        <v>9520.6611570247915</v>
      </c>
      <c r="V5" s="139">
        <v>330.57851239669424</v>
      </c>
      <c r="W5">
        <v>0</v>
      </c>
      <c r="X5" s="139">
        <v>19870.661157024788</v>
      </c>
      <c r="Y5" s="139">
        <v>223.14049586776861</v>
      </c>
      <c r="Z5">
        <v>49</v>
      </c>
      <c r="AA5" s="139">
        <v>4258.1000000000004</v>
      </c>
      <c r="AB5" s="139">
        <v>5309.5867768595081</v>
      </c>
      <c r="AC5" s="139">
        <v>1051.4867768595077</v>
      </c>
      <c r="AD5" s="139">
        <v>21145.288429752065</v>
      </c>
      <c r="AE5" s="139">
        <v>25403.388429752064</v>
      </c>
      <c r="AF5">
        <v>3</v>
      </c>
      <c r="AH5">
        <v>8</v>
      </c>
      <c r="AI5">
        <v>8</v>
      </c>
      <c r="AJ5">
        <v>0</v>
      </c>
      <c r="AK5">
        <v>0</v>
      </c>
      <c r="AL5">
        <v>26</v>
      </c>
      <c r="AM5">
        <v>16</v>
      </c>
      <c r="AN5">
        <v>0</v>
      </c>
      <c r="AO5">
        <v>0</v>
      </c>
      <c r="AP5">
        <v>81</v>
      </c>
      <c r="AQ5">
        <v>25</v>
      </c>
      <c r="AR5">
        <v>3</v>
      </c>
      <c r="AS5">
        <v>0</v>
      </c>
      <c r="AV5" s="139">
        <v>36085.537190082629</v>
      </c>
      <c r="AW5" s="139">
        <v>46982.727272727265</v>
      </c>
      <c r="AX5" s="139">
        <v>2000</v>
      </c>
      <c r="AY5" s="139">
        <v>2190.0826446280994</v>
      </c>
      <c r="AZ5" s="139">
        <v>6435.7851239669417</v>
      </c>
      <c r="BA5" s="139">
        <v>12576.280991735537</v>
      </c>
      <c r="BB5" s="139">
        <v>16967.603305785124</v>
      </c>
      <c r="BC5" s="139">
        <v>32108.92561983471</v>
      </c>
      <c r="BD5" s="139">
        <v>6.9569842239439161</v>
      </c>
      <c r="BE5" s="139">
        <v>1.4070305172021405</v>
      </c>
      <c r="BF5" s="139">
        <v>22.072009554987911</v>
      </c>
      <c r="BJ5" s="139">
        <v>21145.288429752065</v>
      </c>
      <c r="BK5" s="139">
        <v>0</v>
      </c>
      <c r="BL5" s="139">
        <v>21145.288429752065</v>
      </c>
      <c r="BM5" s="140">
        <v>0.25334357035730898</v>
      </c>
      <c r="BN5">
        <v>66</v>
      </c>
      <c r="BO5">
        <v>4</v>
      </c>
      <c r="BP5">
        <v>11</v>
      </c>
      <c r="BW5" s="139">
        <v>438.01652892561992</v>
      </c>
      <c r="BX5" s="139">
        <v>1471.0743801652893</v>
      </c>
      <c r="BY5" s="139">
        <v>13444.049586776859</v>
      </c>
      <c r="BZ5" s="139">
        <v>15353.140495867769</v>
      </c>
      <c r="CA5" s="139">
        <v>29056.446280991739</v>
      </c>
      <c r="CB5" s="139">
        <v>0</v>
      </c>
      <c r="CC5" s="139">
        <v>297.52066115702485</v>
      </c>
      <c r="CD5" s="139">
        <v>730.16528925619832</v>
      </c>
      <c r="CE5" s="139">
        <v>1027.6859504132231</v>
      </c>
      <c r="CF5" s="139">
        <v>2300.413223140496</v>
      </c>
      <c r="CG5" s="139">
        <v>1561.9834710743803</v>
      </c>
      <c r="CH5" s="139">
        <v>4667.190082644629</v>
      </c>
      <c r="CI5" s="139">
        <v>2793.3884297520672</v>
      </c>
      <c r="CJ5" s="139">
        <v>9022.561983471076</v>
      </c>
      <c r="CK5" s="139">
        <v>15518.429752066118</v>
      </c>
      <c r="CP5">
        <v>74</v>
      </c>
      <c r="CQ5">
        <v>5</v>
      </c>
      <c r="CR5">
        <v>36</v>
      </c>
      <c r="CV5" s="139"/>
      <c r="CW5">
        <v>209</v>
      </c>
      <c r="CX5">
        <v>46</v>
      </c>
      <c r="CY5">
        <v>69</v>
      </c>
    </row>
    <row r="6" spans="1:103">
      <c r="A6" s="55" t="s">
        <v>287</v>
      </c>
      <c r="C6" s="134"/>
      <c r="E6" s="158">
        <v>83</v>
      </c>
      <c r="F6" s="158">
        <v>43</v>
      </c>
      <c r="G6" s="158">
        <v>3</v>
      </c>
      <c r="H6" s="158">
        <v>13</v>
      </c>
      <c r="I6" s="176">
        <v>173</v>
      </c>
      <c r="J6" s="158">
        <v>23</v>
      </c>
      <c r="K6" s="157">
        <v>13000</v>
      </c>
      <c r="O6">
        <v>44</v>
      </c>
      <c r="P6">
        <v>28</v>
      </c>
      <c r="Q6">
        <v>1</v>
      </c>
      <c r="R6">
        <v>1</v>
      </c>
      <c r="S6">
        <v>74</v>
      </c>
      <c r="T6" s="139">
        <v>7460.3305785123966</v>
      </c>
      <c r="U6" s="139">
        <v>5074.380165289258</v>
      </c>
      <c r="V6" s="139">
        <v>140.49586776859505</v>
      </c>
      <c r="W6">
        <v>190.08264462809919</v>
      </c>
      <c r="X6" s="139">
        <v>12865.289256198348</v>
      </c>
      <c r="Y6" s="139">
        <v>0</v>
      </c>
      <c r="Z6">
        <v>33</v>
      </c>
      <c r="AA6" s="139">
        <v>2867.7000000000003</v>
      </c>
      <c r="AB6" s="139">
        <v>3568.0165289256211</v>
      </c>
      <c r="AC6" s="139">
        <v>700.31652892562079</v>
      </c>
      <c r="AD6" s="139">
        <v>13565.605785123969</v>
      </c>
      <c r="AE6" s="139">
        <v>16433.305785123968</v>
      </c>
      <c r="AF6">
        <v>0</v>
      </c>
      <c r="AH6">
        <v>28</v>
      </c>
      <c r="AI6">
        <v>11</v>
      </c>
      <c r="AJ6">
        <v>0</v>
      </c>
      <c r="AK6">
        <v>0</v>
      </c>
      <c r="AL6">
        <v>20</v>
      </c>
      <c r="AM6">
        <v>13</v>
      </c>
      <c r="AN6">
        <v>0</v>
      </c>
      <c r="AO6">
        <v>0</v>
      </c>
      <c r="AP6">
        <v>27</v>
      </c>
      <c r="AQ6">
        <v>9</v>
      </c>
      <c r="AR6">
        <v>0</v>
      </c>
      <c r="AS6">
        <v>0</v>
      </c>
      <c r="AV6" s="139">
        <v>48950.826446280975</v>
      </c>
      <c r="AW6" s="139">
        <v>63416.033057851237</v>
      </c>
      <c r="AX6" s="139">
        <v>5534.9586776859514</v>
      </c>
      <c r="AY6" s="139">
        <v>7725.0413223140513</v>
      </c>
      <c r="AZ6" s="139">
        <v>5088.4297520661185</v>
      </c>
      <c r="BA6" s="139">
        <v>17664.710743801654</v>
      </c>
      <c r="BB6" s="139">
        <v>5999.9999999999991</v>
      </c>
      <c r="BC6" s="139">
        <v>38108.925619834707</v>
      </c>
      <c r="BD6" s="139">
        <v>16.205299949440683</v>
      </c>
      <c r="BE6" s="139">
        <v>7.5360736982925269</v>
      </c>
      <c r="BF6" s="139">
        <v>13.768412738998471</v>
      </c>
      <c r="BJ6" s="139">
        <v>13565.605785123969</v>
      </c>
      <c r="BK6" s="139">
        <v>0</v>
      </c>
      <c r="BL6" s="139">
        <v>13565.605785123969</v>
      </c>
      <c r="BM6" s="140">
        <v>0.30964127477457104</v>
      </c>
      <c r="BN6">
        <v>25</v>
      </c>
      <c r="BO6">
        <v>0</v>
      </c>
      <c r="BP6">
        <v>2</v>
      </c>
      <c r="BW6" s="139">
        <v>3090.9090909090914</v>
      </c>
      <c r="BX6" s="139">
        <v>2198.3471074380168</v>
      </c>
      <c r="BY6" s="139">
        <v>5404.9586776859505</v>
      </c>
      <c r="BZ6" s="139">
        <v>10694.214876033058</v>
      </c>
      <c r="CA6" s="139">
        <v>39750.661157024799</v>
      </c>
      <c r="CB6" s="139">
        <v>0</v>
      </c>
      <c r="CC6" s="139">
        <v>1022.3140495867769</v>
      </c>
      <c r="CD6" s="139">
        <v>0</v>
      </c>
      <c r="CE6" s="139">
        <v>1022.3140495867769</v>
      </c>
      <c r="CF6" s="139">
        <v>3322.727272727273</v>
      </c>
      <c r="CG6" s="139">
        <v>2444.0495867768595</v>
      </c>
      <c r="CH6" s="139">
        <v>1867.7685950413222</v>
      </c>
      <c r="CI6" s="139">
        <v>595.04132231404969</v>
      </c>
      <c r="CJ6" s="139">
        <v>4906.8595041322315</v>
      </c>
      <c r="CK6" s="139">
        <v>20425.28925619835</v>
      </c>
      <c r="CP6">
        <v>53</v>
      </c>
      <c r="CQ6">
        <v>4</v>
      </c>
      <c r="CR6">
        <v>18</v>
      </c>
      <c r="CV6" s="139"/>
      <c r="CW6">
        <v>283</v>
      </c>
      <c r="CX6">
        <v>21</v>
      </c>
      <c r="CY6">
        <v>90</v>
      </c>
    </row>
    <row r="7" spans="1:103">
      <c r="A7" s="152" t="s">
        <v>450</v>
      </c>
      <c r="E7" s="158">
        <v>0</v>
      </c>
      <c r="F7" s="158">
        <v>0</v>
      </c>
      <c r="G7" s="158">
        <v>0</v>
      </c>
      <c r="H7" s="158">
        <v>0</v>
      </c>
      <c r="I7" s="158">
        <v>0</v>
      </c>
      <c r="J7" s="158">
        <v>0</v>
      </c>
      <c r="K7" s="157">
        <v>0</v>
      </c>
      <c r="O7">
        <v>0</v>
      </c>
      <c r="P7">
        <v>0</v>
      </c>
      <c r="Q7">
        <v>0</v>
      </c>
      <c r="R7">
        <v>0</v>
      </c>
      <c r="S7">
        <v>0</v>
      </c>
      <c r="T7" s="139">
        <v>0</v>
      </c>
      <c r="U7" s="139">
        <v>0</v>
      </c>
      <c r="V7" s="139">
        <v>0</v>
      </c>
      <c r="W7">
        <v>0</v>
      </c>
      <c r="X7" s="139">
        <v>0</v>
      </c>
      <c r="Y7" s="139">
        <v>0</v>
      </c>
      <c r="Z7">
        <v>0</v>
      </c>
      <c r="AA7" s="139">
        <v>0</v>
      </c>
      <c r="AB7" s="139">
        <v>0</v>
      </c>
      <c r="AC7" s="139">
        <v>0</v>
      </c>
      <c r="AD7" s="139">
        <v>0</v>
      </c>
      <c r="AE7" s="139">
        <v>0</v>
      </c>
      <c r="AF7">
        <v>0</v>
      </c>
      <c r="AH7">
        <v>0</v>
      </c>
      <c r="AI7">
        <v>0</v>
      </c>
      <c r="AJ7">
        <v>0</v>
      </c>
      <c r="AK7">
        <v>0</v>
      </c>
      <c r="AL7">
        <v>0</v>
      </c>
      <c r="AM7">
        <v>0</v>
      </c>
      <c r="AN7">
        <v>0</v>
      </c>
      <c r="AO7">
        <v>0</v>
      </c>
      <c r="AP7">
        <v>0</v>
      </c>
      <c r="AQ7">
        <v>0</v>
      </c>
      <c r="AR7">
        <v>0</v>
      </c>
      <c r="AS7">
        <v>0</v>
      </c>
      <c r="AV7" s="139">
        <v>0</v>
      </c>
      <c r="AW7" s="139">
        <v>0</v>
      </c>
      <c r="AX7" s="139">
        <v>0</v>
      </c>
      <c r="AY7" s="139">
        <v>0</v>
      </c>
      <c r="AZ7" s="139"/>
      <c r="BA7" s="139"/>
      <c r="BB7" s="139">
        <v>0</v>
      </c>
      <c r="BC7" s="139">
        <v>0</v>
      </c>
      <c r="BD7" s="139">
        <v>0</v>
      </c>
      <c r="BE7" s="139">
        <v>0</v>
      </c>
      <c r="BF7" s="139">
        <v>0</v>
      </c>
      <c r="BJ7" s="139">
        <v>0</v>
      </c>
      <c r="BK7" s="139">
        <v>0</v>
      </c>
      <c r="BL7" s="139">
        <v>0</v>
      </c>
      <c r="BM7" s="140">
        <v>0</v>
      </c>
      <c r="BN7">
        <v>0</v>
      </c>
      <c r="BO7">
        <v>0</v>
      </c>
      <c r="BP7">
        <v>0</v>
      </c>
      <c r="BW7" s="139">
        <v>0</v>
      </c>
      <c r="BX7" s="139">
        <v>0</v>
      </c>
      <c r="BY7" s="139">
        <v>0</v>
      </c>
      <c r="BZ7" s="139">
        <v>0</v>
      </c>
      <c r="CA7" s="139">
        <v>0</v>
      </c>
      <c r="CB7" s="139">
        <v>0</v>
      </c>
      <c r="CC7" s="139">
        <v>0</v>
      </c>
      <c r="CD7" s="139">
        <v>0</v>
      </c>
      <c r="CE7" s="139">
        <v>0</v>
      </c>
      <c r="CF7" s="139">
        <v>0</v>
      </c>
      <c r="CG7" s="139">
        <v>0</v>
      </c>
      <c r="CH7" s="139">
        <v>0</v>
      </c>
      <c r="CI7" s="139">
        <v>0</v>
      </c>
      <c r="CJ7" s="139">
        <v>0</v>
      </c>
      <c r="CK7" s="139">
        <v>0</v>
      </c>
      <c r="CP7">
        <v>0</v>
      </c>
      <c r="CQ7">
        <v>0</v>
      </c>
      <c r="CR7">
        <v>0</v>
      </c>
      <c r="CV7" s="139"/>
      <c r="CW7">
        <v>0</v>
      </c>
      <c r="CX7">
        <v>0</v>
      </c>
      <c r="CY7">
        <v>0</v>
      </c>
    </row>
    <row r="8" spans="1:103">
      <c r="A8" s="152" t="s">
        <v>288</v>
      </c>
      <c r="E8" s="158">
        <v>0</v>
      </c>
      <c r="F8" s="158">
        <v>0</v>
      </c>
      <c r="G8" s="158">
        <v>0</v>
      </c>
      <c r="H8" s="158">
        <v>0</v>
      </c>
      <c r="I8" s="158">
        <v>0</v>
      </c>
      <c r="J8" s="158">
        <v>0</v>
      </c>
      <c r="K8" s="157">
        <v>0</v>
      </c>
      <c r="O8">
        <v>0</v>
      </c>
      <c r="P8">
        <v>0</v>
      </c>
      <c r="Q8">
        <v>0</v>
      </c>
      <c r="R8">
        <v>0</v>
      </c>
      <c r="S8">
        <v>0</v>
      </c>
      <c r="T8" s="139">
        <v>0</v>
      </c>
      <c r="U8" s="139">
        <v>0</v>
      </c>
      <c r="V8" s="139">
        <v>0</v>
      </c>
      <c r="W8">
        <v>0</v>
      </c>
      <c r="X8" s="139">
        <v>0</v>
      </c>
      <c r="Y8" s="139">
        <v>0</v>
      </c>
      <c r="Z8">
        <v>0</v>
      </c>
      <c r="AA8" s="139">
        <v>0</v>
      </c>
      <c r="AB8" s="139">
        <v>0</v>
      </c>
      <c r="AC8" s="139">
        <v>0</v>
      </c>
      <c r="AD8" s="139">
        <v>0</v>
      </c>
      <c r="AE8" s="139">
        <v>0</v>
      </c>
      <c r="AF8">
        <v>0</v>
      </c>
      <c r="AH8">
        <v>0</v>
      </c>
      <c r="AI8">
        <v>0</v>
      </c>
      <c r="AJ8">
        <v>0</v>
      </c>
      <c r="AK8">
        <v>0</v>
      </c>
      <c r="AL8">
        <v>0</v>
      </c>
      <c r="AM8">
        <v>0</v>
      </c>
      <c r="AN8">
        <v>0</v>
      </c>
      <c r="AO8">
        <v>0</v>
      </c>
      <c r="AP8">
        <v>0</v>
      </c>
      <c r="AQ8">
        <v>0</v>
      </c>
      <c r="AR8">
        <v>0</v>
      </c>
      <c r="AS8">
        <v>0</v>
      </c>
      <c r="AV8" s="139">
        <v>0</v>
      </c>
      <c r="AW8" s="139">
        <v>0</v>
      </c>
      <c r="AX8" s="139">
        <v>0</v>
      </c>
      <c r="AY8" s="139">
        <v>0</v>
      </c>
      <c r="AZ8" s="139"/>
      <c r="BA8" s="139"/>
      <c r="BB8" s="139">
        <v>0</v>
      </c>
      <c r="BC8" s="139">
        <v>0</v>
      </c>
      <c r="BD8" s="139">
        <v>0</v>
      </c>
      <c r="BE8" s="139">
        <v>0</v>
      </c>
      <c r="BF8" s="139">
        <v>0</v>
      </c>
      <c r="BJ8" s="139">
        <v>0</v>
      </c>
      <c r="BK8" s="139">
        <v>0</v>
      </c>
      <c r="BL8" s="139">
        <v>0</v>
      </c>
      <c r="BM8" s="140">
        <v>0</v>
      </c>
      <c r="BN8">
        <v>0</v>
      </c>
      <c r="BO8">
        <v>0</v>
      </c>
      <c r="BP8">
        <v>0</v>
      </c>
      <c r="BW8" s="139">
        <v>0</v>
      </c>
      <c r="BX8" s="139">
        <v>0</v>
      </c>
      <c r="BY8" s="139">
        <v>0</v>
      </c>
      <c r="BZ8" s="139">
        <v>0</v>
      </c>
      <c r="CA8" s="139">
        <v>0</v>
      </c>
      <c r="CB8" s="139">
        <v>0</v>
      </c>
      <c r="CC8" s="139">
        <v>0</v>
      </c>
      <c r="CD8" s="139">
        <v>0</v>
      </c>
      <c r="CE8" s="139">
        <v>0</v>
      </c>
      <c r="CF8" s="139">
        <v>0</v>
      </c>
      <c r="CG8" s="139">
        <v>0</v>
      </c>
      <c r="CH8" s="139">
        <v>0</v>
      </c>
      <c r="CI8" s="139">
        <v>0</v>
      </c>
      <c r="CJ8" s="139">
        <v>0</v>
      </c>
      <c r="CK8" s="139">
        <v>0</v>
      </c>
      <c r="CP8">
        <v>0</v>
      </c>
      <c r="CQ8">
        <v>0</v>
      </c>
      <c r="CR8">
        <v>0</v>
      </c>
      <c r="CV8" s="139"/>
      <c r="CW8">
        <v>0</v>
      </c>
      <c r="CX8">
        <v>0</v>
      </c>
      <c r="CY8">
        <v>0</v>
      </c>
    </row>
    <row r="9" spans="1:103">
      <c r="A9" s="152" t="s">
        <v>289</v>
      </c>
      <c r="E9" s="158">
        <v>0</v>
      </c>
      <c r="F9" s="158">
        <v>0</v>
      </c>
      <c r="G9" s="158">
        <v>0</v>
      </c>
      <c r="H9" s="158">
        <v>0</v>
      </c>
      <c r="I9" s="158">
        <v>0</v>
      </c>
      <c r="J9" s="158">
        <v>0</v>
      </c>
      <c r="K9" s="157">
        <v>0</v>
      </c>
      <c r="O9">
        <v>0</v>
      </c>
      <c r="P9">
        <v>0</v>
      </c>
      <c r="Q9">
        <v>0</v>
      </c>
      <c r="R9">
        <v>0</v>
      </c>
      <c r="S9">
        <v>0</v>
      </c>
      <c r="T9" s="139">
        <v>0</v>
      </c>
      <c r="U9" s="139">
        <v>0</v>
      </c>
      <c r="V9" s="139">
        <v>0</v>
      </c>
      <c r="W9">
        <v>0</v>
      </c>
      <c r="X9" s="139">
        <v>0</v>
      </c>
      <c r="Y9" s="139">
        <v>0</v>
      </c>
      <c r="Z9">
        <v>0</v>
      </c>
      <c r="AA9" s="139">
        <v>0</v>
      </c>
      <c r="AB9" s="139">
        <v>0</v>
      </c>
      <c r="AC9" s="139">
        <v>0</v>
      </c>
      <c r="AD9" s="139">
        <v>0</v>
      </c>
      <c r="AE9" s="139">
        <v>0</v>
      </c>
      <c r="AF9">
        <v>0</v>
      </c>
      <c r="AH9">
        <v>0</v>
      </c>
      <c r="AI9">
        <v>0</v>
      </c>
      <c r="AJ9">
        <v>0</v>
      </c>
      <c r="AK9">
        <v>0</v>
      </c>
      <c r="AL9">
        <v>0</v>
      </c>
      <c r="AM9">
        <v>0</v>
      </c>
      <c r="AN9">
        <v>0</v>
      </c>
      <c r="AO9">
        <v>0</v>
      </c>
      <c r="AP9">
        <v>0</v>
      </c>
      <c r="AQ9">
        <v>0</v>
      </c>
      <c r="AR9">
        <v>0</v>
      </c>
      <c r="AS9">
        <v>0</v>
      </c>
      <c r="AV9" s="139">
        <v>0</v>
      </c>
      <c r="AW9" s="139">
        <v>0</v>
      </c>
      <c r="AX9" s="139">
        <v>0</v>
      </c>
      <c r="AY9" s="139">
        <v>0</v>
      </c>
      <c r="AZ9" s="139"/>
      <c r="BA9" s="139"/>
      <c r="BB9" s="139">
        <v>0</v>
      </c>
      <c r="BC9" s="139">
        <v>0</v>
      </c>
      <c r="BD9" s="139">
        <v>0</v>
      </c>
      <c r="BE9" s="139">
        <v>0</v>
      </c>
      <c r="BF9" s="139">
        <v>0</v>
      </c>
      <c r="BJ9" s="139">
        <v>0</v>
      </c>
      <c r="BK9" s="139">
        <v>0</v>
      </c>
      <c r="BL9" s="139">
        <v>0</v>
      </c>
      <c r="BM9" s="140">
        <v>0</v>
      </c>
      <c r="BN9">
        <v>0</v>
      </c>
      <c r="BO9">
        <v>0</v>
      </c>
      <c r="BP9">
        <v>0</v>
      </c>
      <c r="BW9" s="139">
        <v>0</v>
      </c>
      <c r="BX9" s="139">
        <v>0</v>
      </c>
      <c r="BY9" s="139">
        <v>0</v>
      </c>
      <c r="BZ9" s="139">
        <v>0</v>
      </c>
      <c r="CA9" s="139">
        <v>0</v>
      </c>
      <c r="CB9" s="139">
        <v>0</v>
      </c>
      <c r="CC9" s="139">
        <v>0</v>
      </c>
      <c r="CD9" s="139">
        <v>0</v>
      </c>
      <c r="CE9" s="139">
        <v>0</v>
      </c>
      <c r="CF9" s="139">
        <v>0</v>
      </c>
      <c r="CG9" s="139">
        <v>0</v>
      </c>
      <c r="CH9" s="139">
        <v>0</v>
      </c>
      <c r="CI9" s="139">
        <v>0</v>
      </c>
      <c r="CJ9" s="139">
        <v>0</v>
      </c>
      <c r="CK9" s="139">
        <v>0</v>
      </c>
      <c r="CP9">
        <v>0</v>
      </c>
      <c r="CQ9">
        <v>0</v>
      </c>
      <c r="CR9">
        <v>0</v>
      </c>
      <c r="CV9" s="139"/>
      <c r="CW9">
        <v>0</v>
      </c>
      <c r="CX9">
        <v>0</v>
      </c>
      <c r="CY9">
        <v>0</v>
      </c>
    </row>
    <row r="10" spans="1:103">
      <c r="A10" s="152" t="s">
        <v>775</v>
      </c>
      <c r="E10" s="158">
        <v>0</v>
      </c>
      <c r="F10" s="158">
        <v>0</v>
      </c>
      <c r="G10" s="158">
        <v>0</v>
      </c>
      <c r="H10" s="158">
        <v>0</v>
      </c>
      <c r="I10" s="158">
        <v>0</v>
      </c>
      <c r="J10" s="158">
        <v>0</v>
      </c>
      <c r="K10" s="157">
        <v>0</v>
      </c>
      <c r="O10">
        <v>0</v>
      </c>
      <c r="P10">
        <v>0</v>
      </c>
      <c r="Q10">
        <v>0</v>
      </c>
      <c r="R10">
        <v>0</v>
      </c>
      <c r="S10">
        <v>0</v>
      </c>
      <c r="T10" s="139">
        <v>0</v>
      </c>
      <c r="U10" s="139">
        <v>0</v>
      </c>
      <c r="V10" s="139">
        <v>0</v>
      </c>
      <c r="W10">
        <v>0</v>
      </c>
      <c r="X10" s="139">
        <v>0</v>
      </c>
      <c r="Y10" s="139">
        <v>0</v>
      </c>
      <c r="Z10">
        <v>0</v>
      </c>
      <c r="AA10" s="139">
        <v>0</v>
      </c>
      <c r="AB10" s="139">
        <v>0</v>
      </c>
      <c r="AC10" s="139">
        <v>0</v>
      </c>
      <c r="AD10" s="139">
        <v>0</v>
      </c>
      <c r="AE10" s="139">
        <v>0</v>
      </c>
      <c r="AF10">
        <v>0</v>
      </c>
      <c r="AH10">
        <v>0</v>
      </c>
      <c r="AI10">
        <v>0</v>
      </c>
      <c r="AJ10">
        <v>0</v>
      </c>
      <c r="AK10">
        <v>0</v>
      </c>
      <c r="AL10">
        <v>0</v>
      </c>
      <c r="AM10">
        <v>0</v>
      </c>
      <c r="AN10">
        <v>0</v>
      </c>
      <c r="AO10">
        <v>0</v>
      </c>
      <c r="AP10">
        <v>0</v>
      </c>
      <c r="AQ10">
        <v>0</v>
      </c>
      <c r="AR10">
        <v>0</v>
      </c>
      <c r="AS10">
        <v>0</v>
      </c>
      <c r="AV10" s="139">
        <v>0</v>
      </c>
      <c r="AW10" s="139">
        <v>0</v>
      </c>
      <c r="AX10" s="139">
        <v>0</v>
      </c>
      <c r="AY10" s="139">
        <v>0</v>
      </c>
      <c r="AZ10" s="139"/>
      <c r="BA10" s="139"/>
      <c r="BB10" s="139">
        <v>0</v>
      </c>
      <c r="BC10" s="139">
        <v>0</v>
      </c>
      <c r="BD10" s="139">
        <v>0</v>
      </c>
      <c r="BE10" s="139">
        <v>0</v>
      </c>
      <c r="BF10" s="139">
        <v>0</v>
      </c>
      <c r="BJ10" s="139">
        <v>0</v>
      </c>
      <c r="BK10" s="139">
        <v>0</v>
      </c>
      <c r="BL10" s="139">
        <v>0</v>
      </c>
      <c r="BM10" s="140">
        <v>0</v>
      </c>
      <c r="BN10">
        <v>0</v>
      </c>
      <c r="BO10">
        <v>0</v>
      </c>
      <c r="BP10">
        <v>0</v>
      </c>
      <c r="BW10" s="139">
        <v>0</v>
      </c>
      <c r="BX10" s="139">
        <v>0</v>
      </c>
      <c r="BY10" s="139">
        <v>0</v>
      </c>
      <c r="BZ10" s="139">
        <v>0</v>
      </c>
      <c r="CA10" s="139">
        <v>0</v>
      </c>
      <c r="CB10" s="139">
        <v>0</v>
      </c>
      <c r="CC10" s="139">
        <v>0</v>
      </c>
      <c r="CD10" s="139">
        <v>0</v>
      </c>
      <c r="CE10" s="139">
        <v>0</v>
      </c>
      <c r="CF10" s="139">
        <v>0</v>
      </c>
      <c r="CG10" s="139">
        <v>0</v>
      </c>
      <c r="CH10" s="139">
        <v>0</v>
      </c>
      <c r="CI10" s="139">
        <v>0</v>
      </c>
      <c r="CJ10" s="139">
        <v>0</v>
      </c>
      <c r="CK10" s="139">
        <v>0</v>
      </c>
      <c r="CP10">
        <v>0</v>
      </c>
      <c r="CQ10">
        <v>0</v>
      </c>
      <c r="CR10">
        <v>0</v>
      </c>
      <c r="CV10" s="139"/>
      <c r="CW10">
        <v>0</v>
      </c>
      <c r="CX10">
        <v>0</v>
      </c>
      <c r="CY10">
        <v>0</v>
      </c>
    </row>
    <row r="11" spans="1:103">
      <c r="A11" s="152" t="s">
        <v>776</v>
      </c>
      <c r="E11" s="158">
        <v>0</v>
      </c>
      <c r="F11" s="158">
        <v>0</v>
      </c>
      <c r="G11" s="158">
        <v>0</v>
      </c>
      <c r="H11" s="158">
        <v>0</v>
      </c>
      <c r="I11" s="158">
        <v>0</v>
      </c>
      <c r="J11" s="158">
        <v>0</v>
      </c>
      <c r="K11" s="157">
        <v>0</v>
      </c>
      <c r="O11">
        <v>0</v>
      </c>
      <c r="P11">
        <v>0</v>
      </c>
      <c r="Q11">
        <v>0</v>
      </c>
      <c r="R11">
        <v>0</v>
      </c>
      <c r="S11">
        <v>0</v>
      </c>
      <c r="T11" s="139">
        <v>0</v>
      </c>
      <c r="U11" s="139">
        <v>0</v>
      </c>
      <c r="V11" s="139">
        <v>0</v>
      </c>
      <c r="W11">
        <v>0</v>
      </c>
      <c r="X11" s="139">
        <v>0</v>
      </c>
      <c r="Y11" s="139">
        <v>0</v>
      </c>
      <c r="Z11">
        <v>0</v>
      </c>
      <c r="AA11" s="139">
        <v>0</v>
      </c>
      <c r="AB11" s="139">
        <v>0</v>
      </c>
      <c r="AC11" s="139">
        <v>0</v>
      </c>
      <c r="AD11" s="139">
        <v>0</v>
      </c>
      <c r="AE11" s="139">
        <v>0</v>
      </c>
      <c r="AF11">
        <v>0</v>
      </c>
      <c r="AH11">
        <v>0</v>
      </c>
      <c r="AI11">
        <v>0</v>
      </c>
      <c r="AJ11">
        <v>0</v>
      </c>
      <c r="AK11">
        <v>0</v>
      </c>
      <c r="AL11">
        <v>0</v>
      </c>
      <c r="AM11">
        <v>0</v>
      </c>
      <c r="AN11">
        <v>0</v>
      </c>
      <c r="AO11">
        <v>0</v>
      </c>
      <c r="AP11">
        <v>0</v>
      </c>
      <c r="AQ11">
        <v>0</v>
      </c>
      <c r="AR11">
        <v>0</v>
      </c>
      <c r="AS11">
        <v>0</v>
      </c>
      <c r="AV11" s="139">
        <v>0</v>
      </c>
      <c r="AW11" s="139">
        <v>0</v>
      </c>
      <c r="AX11" s="139">
        <v>0</v>
      </c>
      <c r="AY11" s="139">
        <v>0</v>
      </c>
      <c r="AZ11" s="139"/>
      <c r="BA11" s="139"/>
      <c r="BB11" s="139">
        <v>0</v>
      </c>
      <c r="BC11" s="139">
        <v>0</v>
      </c>
      <c r="BD11" s="139">
        <v>0</v>
      </c>
      <c r="BE11" s="139">
        <v>0</v>
      </c>
      <c r="BF11" s="139">
        <v>0</v>
      </c>
      <c r="BJ11" s="139">
        <v>0</v>
      </c>
      <c r="BK11" s="139">
        <v>0</v>
      </c>
      <c r="BL11" s="139">
        <v>0</v>
      </c>
      <c r="BM11" s="140">
        <v>0</v>
      </c>
      <c r="BN11">
        <v>0</v>
      </c>
      <c r="BO11">
        <v>0</v>
      </c>
      <c r="BP11">
        <v>0</v>
      </c>
      <c r="BW11" s="139">
        <v>0</v>
      </c>
      <c r="BX11" s="139">
        <v>0</v>
      </c>
      <c r="BY11" s="139">
        <v>0</v>
      </c>
      <c r="BZ11" s="139">
        <v>0</v>
      </c>
      <c r="CA11" s="139">
        <v>0</v>
      </c>
      <c r="CB11" s="139">
        <v>0</v>
      </c>
      <c r="CC11" s="139">
        <v>0</v>
      </c>
      <c r="CD11" s="139">
        <v>0</v>
      </c>
      <c r="CE11" s="139">
        <v>0</v>
      </c>
      <c r="CF11" s="139">
        <v>0</v>
      </c>
      <c r="CG11" s="139">
        <v>0</v>
      </c>
      <c r="CH11" s="139">
        <v>0</v>
      </c>
      <c r="CI11" s="139">
        <v>0</v>
      </c>
      <c r="CJ11" s="139">
        <v>0</v>
      </c>
      <c r="CK11" s="139">
        <v>0</v>
      </c>
      <c r="CP11">
        <v>0</v>
      </c>
      <c r="CQ11">
        <v>0</v>
      </c>
      <c r="CR11">
        <v>0</v>
      </c>
      <c r="CV11" s="139"/>
      <c r="CW11">
        <v>0</v>
      </c>
      <c r="CX11">
        <v>0</v>
      </c>
      <c r="CY11">
        <v>0</v>
      </c>
    </row>
    <row r="12" spans="1:103">
      <c r="A12" s="152" t="s">
        <v>453</v>
      </c>
      <c r="E12" s="158">
        <v>0</v>
      </c>
      <c r="F12" s="158">
        <v>0</v>
      </c>
      <c r="G12" s="158">
        <v>0</v>
      </c>
      <c r="H12" s="158">
        <v>0</v>
      </c>
      <c r="I12" s="158">
        <v>0</v>
      </c>
      <c r="J12" s="158">
        <v>0</v>
      </c>
      <c r="K12" s="157">
        <v>0</v>
      </c>
      <c r="O12">
        <v>0</v>
      </c>
      <c r="P12">
        <v>0</v>
      </c>
      <c r="Q12">
        <v>0</v>
      </c>
      <c r="R12">
        <v>0</v>
      </c>
      <c r="S12">
        <v>0</v>
      </c>
      <c r="T12" s="139">
        <v>0</v>
      </c>
      <c r="U12" s="139">
        <v>0</v>
      </c>
      <c r="V12" s="139">
        <v>0</v>
      </c>
      <c r="W12">
        <v>0</v>
      </c>
      <c r="X12" s="139">
        <v>0</v>
      </c>
      <c r="Y12" s="139">
        <v>0</v>
      </c>
      <c r="Z12">
        <v>0</v>
      </c>
      <c r="AA12" s="139">
        <v>0</v>
      </c>
      <c r="AB12" s="139">
        <v>0</v>
      </c>
      <c r="AC12" s="139">
        <v>0</v>
      </c>
      <c r="AD12" s="139">
        <v>0</v>
      </c>
      <c r="AE12" s="139">
        <v>0</v>
      </c>
      <c r="AF12">
        <v>0</v>
      </c>
      <c r="AH12">
        <v>0</v>
      </c>
      <c r="AI12">
        <v>0</v>
      </c>
      <c r="AJ12">
        <v>0</v>
      </c>
      <c r="AK12">
        <v>0</v>
      </c>
      <c r="AL12">
        <v>0</v>
      </c>
      <c r="AM12">
        <v>0</v>
      </c>
      <c r="AN12">
        <v>0</v>
      </c>
      <c r="AO12">
        <v>0</v>
      </c>
      <c r="AP12">
        <v>0</v>
      </c>
      <c r="AQ12">
        <v>0</v>
      </c>
      <c r="AR12">
        <v>0</v>
      </c>
      <c r="AS12">
        <v>0</v>
      </c>
      <c r="AV12" s="139">
        <v>0</v>
      </c>
      <c r="AW12" s="139">
        <v>0</v>
      </c>
      <c r="AX12" s="139">
        <v>0</v>
      </c>
      <c r="AY12" s="139">
        <v>0</v>
      </c>
      <c r="AZ12" s="139"/>
      <c r="BA12" s="139"/>
      <c r="BB12" s="139">
        <v>0</v>
      </c>
      <c r="BC12" s="139">
        <v>0</v>
      </c>
      <c r="BD12" s="139">
        <v>0</v>
      </c>
      <c r="BE12" s="139">
        <v>0</v>
      </c>
      <c r="BF12" s="139">
        <v>0</v>
      </c>
      <c r="BJ12" s="139">
        <v>0</v>
      </c>
      <c r="BK12" s="139">
        <v>0</v>
      </c>
      <c r="BL12" s="139">
        <v>0</v>
      </c>
      <c r="BM12" s="140">
        <v>0</v>
      </c>
      <c r="BN12">
        <v>0</v>
      </c>
      <c r="BO12">
        <v>0</v>
      </c>
      <c r="BP12">
        <v>0</v>
      </c>
      <c r="BW12" s="139">
        <v>0</v>
      </c>
      <c r="BX12" s="139">
        <v>0</v>
      </c>
      <c r="BY12" s="139">
        <v>0</v>
      </c>
      <c r="BZ12" s="139">
        <v>0</v>
      </c>
      <c r="CA12" s="139">
        <v>0</v>
      </c>
      <c r="CB12" s="139">
        <v>0</v>
      </c>
      <c r="CC12" s="139">
        <v>0</v>
      </c>
      <c r="CD12" s="139">
        <v>0</v>
      </c>
      <c r="CE12" s="139">
        <v>0</v>
      </c>
      <c r="CF12" s="139">
        <v>0</v>
      </c>
      <c r="CG12" s="139">
        <v>0</v>
      </c>
      <c r="CH12" s="139">
        <v>0</v>
      </c>
      <c r="CI12" s="139">
        <v>0</v>
      </c>
      <c r="CJ12" s="139">
        <v>0</v>
      </c>
      <c r="CK12" s="139">
        <v>0</v>
      </c>
      <c r="CP12">
        <v>0</v>
      </c>
      <c r="CQ12">
        <v>0</v>
      </c>
      <c r="CR12">
        <v>0</v>
      </c>
      <c r="CV12" s="139"/>
      <c r="CW12">
        <v>0</v>
      </c>
      <c r="CX12">
        <v>0</v>
      </c>
      <c r="CY12">
        <v>0</v>
      </c>
    </row>
    <row r="13" spans="1:103">
      <c r="A13" s="152" t="s">
        <v>777</v>
      </c>
      <c r="E13" s="158">
        <v>0</v>
      </c>
      <c r="F13" s="158">
        <v>0</v>
      </c>
      <c r="G13" s="158">
        <v>0</v>
      </c>
      <c r="H13" s="158">
        <v>0</v>
      </c>
      <c r="I13" s="158">
        <v>0</v>
      </c>
      <c r="J13" s="158">
        <v>0</v>
      </c>
      <c r="K13" s="157">
        <v>0</v>
      </c>
      <c r="O13">
        <v>0</v>
      </c>
      <c r="P13">
        <v>0</v>
      </c>
      <c r="Q13">
        <v>0</v>
      </c>
      <c r="R13">
        <v>0</v>
      </c>
      <c r="S13">
        <v>0</v>
      </c>
      <c r="T13" s="139">
        <v>0</v>
      </c>
      <c r="U13" s="139">
        <v>0</v>
      </c>
      <c r="V13" s="139">
        <v>0</v>
      </c>
      <c r="W13">
        <v>0</v>
      </c>
      <c r="X13" s="139">
        <v>0</v>
      </c>
      <c r="Y13" s="139">
        <v>0</v>
      </c>
      <c r="Z13">
        <v>0</v>
      </c>
      <c r="AA13" s="139">
        <v>0</v>
      </c>
      <c r="AB13" s="139">
        <v>0</v>
      </c>
      <c r="AC13" s="139">
        <v>0</v>
      </c>
      <c r="AD13" s="139">
        <v>0</v>
      </c>
      <c r="AE13" s="139">
        <v>0</v>
      </c>
      <c r="AF13">
        <v>0</v>
      </c>
      <c r="AH13">
        <v>0</v>
      </c>
      <c r="AI13">
        <v>0</v>
      </c>
      <c r="AJ13">
        <v>0</v>
      </c>
      <c r="AK13">
        <v>0</v>
      </c>
      <c r="AL13">
        <v>0</v>
      </c>
      <c r="AM13">
        <v>0</v>
      </c>
      <c r="AN13">
        <v>0</v>
      </c>
      <c r="AO13">
        <v>0</v>
      </c>
      <c r="AP13">
        <v>0</v>
      </c>
      <c r="AQ13">
        <v>0</v>
      </c>
      <c r="AR13">
        <v>0</v>
      </c>
      <c r="AS13">
        <v>0</v>
      </c>
      <c r="AV13" s="139">
        <v>0</v>
      </c>
      <c r="AW13" s="139">
        <v>0</v>
      </c>
      <c r="AX13" s="139">
        <v>0</v>
      </c>
      <c r="AY13" s="139">
        <v>0</v>
      </c>
      <c r="AZ13" s="139"/>
      <c r="BA13" s="139"/>
      <c r="BB13" s="139">
        <v>0</v>
      </c>
      <c r="BC13" s="139">
        <v>0</v>
      </c>
      <c r="BD13" s="139">
        <v>0</v>
      </c>
      <c r="BE13" s="139">
        <v>0</v>
      </c>
      <c r="BF13" s="139">
        <v>0</v>
      </c>
      <c r="BJ13" s="139">
        <v>0</v>
      </c>
      <c r="BK13" s="139">
        <v>0</v>
      </c>
      <c r="BL13" s="139">
        <v>0</v>
      </c>
      <c r="BM13" s="140">
        <v>0</v>
      </c>
      <c r="BN13">
        <v>0</v>
      </c>
      <c r="BO13">
        <v>0</v>
      </c>
      <c r="BP13">
        <v>0</v>
      </c>
      <c r="BW13" s="139">
        <v>0</v>
      </c>
      <c r="BX13" s="139">
        <v>0</v>
      </c>
      <c r="BY13" s="139">
        <v>0</v>
      </c>
      <c r="BZ13" s="139">
        <v>0</v>
      </c>
      <c r="CA13" s="139">
        <v>0</v>
      </c>
      <c r="CB13" s="139">
        <v>0</v>
      </c>
      <c r="CC13" s="139">
        <v>0</v>
      </c>
      <c r="CD13" s="139">
        <v>0</v>
      </c>
      <c r="CE13" s="139">
        <v>0</v>
      </c>
      <c r="CF13" s="139">
        <v>0</v>
      </c>
      <c r="CG13" s="139">
        <v>0</v>
      </c>
      <c r="CH13" s="139">
        <v>0</v>
      </c>
      <c r="CI13" s="139">
        <v>0</v>
      </c>
      <c r="CJ13" s="139">
        <v>0</v>
      </c>
      <c r="CK13" s="139">
        <v>0</v>
      </c>
      <c r="CP13">
        <v>0</v>
      </c>
      <c r="CQ13">
        <v>0</v>
      </c>
      <c r="CR13">
        <v>0</v>
      </c>
      <c r="CV13" s="139"/>
      <c r="CW13">
        <v>0</v>
      </c>
      <c r="CX13">
        <v>0</v>
      </c>
      <c r="CY13">
        <v>0</v>
      </c>
    </row>
    <row r="14" spans="1:103">
      <c r="A14" s="152" t="s">
        <v>455</v>
      </c>
      <c r="E14" s="158">
        <v>0</v>
      </c>
      <c r="F14" s="158">
        <v>0</v>
      </c>
      <c r="G14" s="158">
        <v>0</v>
      </c>
      <c r="H14" s="158">
        <v>0</v>
      </c>
      <c r="I14" s="158">
        <v>0</v>
      </c>
      <c r="J14" s="158">
        <v>0</v>
      </c>
      <c r="K14" s="157">
        <v>0</v>
      </c>
      <c r="O14">
        <v>0</v>
      </c>
      <c r="P14">
        <v>0</v>
      </c>
      <c r="Q14">
        <v>0</v>
      </c>
      <c r="R14">
        <v>0</v>
      </c>
      <c r="S14">
        <v>0</v>
      </c>
      <c r="T14" s="139">
        <v>0</v>
      </c>
      <c r="U14" s="139">
        <v>0</v>
      </c>
      <c r="V14" s="139">
        <v>0</v>
      </c>
      <c r="W14">
        <v>0</v>
      </c>
      <c r="X14" s="139">
        <v>0</v>
      </c>
      <c r="Y14" s="139">
        <v>0</v>
      </c>
      <c r="Z14">
        <v>0</v>
      </c>
      <c r="AA14" s="139">
        <v>0</v>
      </c>
      <c r="AB14" s="139">
        <v>0</v>
      </c>
      <c r="AC14" s="139">
        <v>0</v>
      </c>
      <c r="AD14" s="139">
        <v>0</v>
      </c>
      <c r="AE14" s="139">
        <v>0</v>
      </c>
      <c r="AF14">
        <v>0</v>
      </c>
      <c r="AH14">
        <v>0</v>
      </c>
      <c r="AI14">
        <v>0</v>
      </c>
      <c r="AJ14">
        <v>0</v>
      </c>
      <c r="AK14">
        <v>0</v>
      </c>
      <c r="AL14">
        <v>0</v>
      </c>
      <c r="AM14">
        <v>0</v>
      </c>
      <c r="AN14">
        <v>0</v>
      </c>
      <c r="AO14">
        <v>0</v>
      </c>
      <c r="AP14">
        <v>0</v>
      </c>
      <c r="AQ14">
        <v>0</v>
      </c>
      <c r="AR14">
        <v>0</v>
      </c>
      <c r="AS14">
        <v>0</v>
      </c>
      <c r="AV14" s="139">
        <v>0</v>
      </c>
      <c r="AW14" s="139">
        <v>0</v>
      </c>
      <c r="AX14" s="139">
        <v>0</v>
      </c>
      <c r="AY14" s="139">
        <v>0</v>
      </c>
      <c r="AZ14" s="139"/>
      <c r="BA14" s="139"/>
      <c r="BB14" s="139">
        <v>0</v>
      </c>
      <c r="BC14" s="139">
        <v>0</v>
      </c>
      <c r="BD14" s="139">
        <v>0</v>
      </c>
      <c r="BE14" s="139">
        <v>0</v>
      </c>
      <c r="BF14" s="139">
        <v>0</v>
      </c>
      <c r="BJ14" s="139">
        <v>0</v>
      </c>
      <c r="BK14" s="139">
        <v>0</v>
      </c>
      <c r="BL14" s="139">
        <v>0</v>
      </c>
      <c r="BM14" s="140">
        <v>0</v>
      </c>
      <c r="BN14">
        <v>0</v>
      </c>
      <c r="BO14">
        <v>0</v>
      </c>
      <c r="BP14">
        <v>0</v>
      </c>
      <c r="BW14" s="139">
        <v>0</v>
      </c>
      <c r="BX14" s="139">
        <v>0</v>
      </c>
      <c r="BY14" s="139">
        <v>0</v>
      </c>
      <c r="BZ14" s="139">
        <v>0</v>
      </c>
      <c r="CA14" s="139">
        <v>0</v>
      </c>
      <c r="CB14" s="139">
        <v>0</v>
      </c>
      <c r="CC14" s="139">
        <v>0</v>
      </c>
      <c r="CD14" s="139">
        <v>0</v>
      </c>
      <c r="CE14" s="139">
        <v>0</v>
      </c>
      <c r="CF14" s="139">
        <v>0</v>
      </c>
      <c r="CG14" s="139">
        <v>0</v>
      </c>
      <c r="CH14" s="139">
        <v>0</v>
      </c>
      <c r="CI14" s="139">
        <v>0</v>
      </c>
      <c r="CJ14" s="139">
        <v>0</v>
      </c>
      <c r="CK14" s="139">
        <v>0</v>
      </c>
      <c r="CP14">
        <v>0</v>
      </c>
      <c r="CQ14">
        <v>0</v>
      </c>
      <c r="CR14">
        <v>0</v>
      </c>
      <c r="CV14" s="139"/>
      <c r="CW14">
        <v>0</v>
      </c>
      <c r="CX14">
        <v>0</v>
      </c>
      <c r="CY14">
        <v>0</v>
      </c>
    </row>
    <row r="15" spans="1:103">
      <c r="A15" s="152" t="s">
        <v>456</v>
      </c>
      <c r="E15" s="158">
        <v>0</v>
      </c>
      <c r="F15" s="158">
        <v>0</v>
      </c>
      <c r="G15" s="158">
        <v>0</v>
      </c>
      <c r="H15" s="158">
        <v>0</v>
      </c>
      <c r="I15" s="158">
        <v>0</v>
      </c>
      <c r="J15" s="158">
        <v>0</v>
      </c>
      <c r="K15" s="157">
        <v>0</v>
      </c>
      <c r="O15">
        <v>0</v>
      </c>
      <c r="P15">
        <v>0</v>
      </c>
      <c r="Q15">
        <v>0</v>
      </c>
      <c r="R15">
        <v>0</v>
      </c>
      <c r="S15">
        <v>0</v>
      </c>
      <c r="T15" s="139">
        <v>0</v>
      </c>
      <c r="U15" s="139">
        <v>0</v>
      </c>
      <c r="V15" s="139">
        <v>0</v>
      </c>
      <c r="W15">
        <v>0</v>
      </c>
      <c r="X15" s="139">
        <v>0</v>
      </c>
      <c r="Y15" s="139">
        <v>0</v>
      </c>
      <c r="Z15">
        <v>0</v>
      </c>
      <c r="AA15" s="139">
        <v>0</v>
      </c>
      <c r="AB15" s="139">
        <v>0</v>
      </c>
      <c r="AC15" s="139">
        <v>0</v>
      </c>
      <c r="AD15" s="139">
        <v>0</v>
      </c>
      <c r="AE15" s="139">
        <v>0</v>
      </c>
      <c r="AF15">
        <v>0</v>
      </c>
      <c r="AH15">
        <v>0</v>
      </c>
      <c r="AI15">
        <v>0</v>
      </c>
      <c r="AJ15">
        <v>0</v>
      </c>
      <c r="AK15">
        <v>0</v>
      </c>
      <c r="AL15">
        <v>0</v>
      </c>
      <c r="AM15">
        <v>0</v>
      </c>
      <c r="AN15">
        <v>0</v>
      </c>
      <c r="AO15">
        <v>0</v>
      </c>
      <c r="AP15">
        <v>0</v>
      </c>
      <c r="AQ15">
        <v>0</v>
      </c>
      <c r="AR15">
        <v>0</v>
      </c>
      <c r="AS15">
        <v>0</v>
      </c>
      <c r="AV15" s="139">
        <v>0</v>
      </c>
      <c r="AW15" s="139">
        <v>0</v>
      </c>
      <c r="AX15" s="139">
        <v>0</v>
      </c>
      <c r="AY15" s="139">
        <v>0</v>
      </c>
      <c r="AZ15" s="139"/>
      <c r="BA15" s="139"/>
      <c r="BB15" s="139">
        <v>0</v>
      </c>
      <c r="BC15" s="139">
        <v>0</v>
      </c>
      <c r="BD15" s="139">
        <v>0</v>
      </c>
      <c r="BE15" s="139">
        <v>0</v>
      </c>
      <c r="BF15" s="139">
        <v>0</v>
      </c>
      <c r="BJ15" s="139">
        <v>0</v>
      </c>
      <c r="BK15" s="139">
        <v>0</v>
      </c>
      <c r="BL15" s="139">
        <v>0</v>
      </c>
      <c r="BM15" s="140">
        <v>0</v>
      </c>
      <c r="BN15">
        <v>0</v>
      </c>
      <c r="BO15">
        <v>0</v>
      </c>
      <c r="BP15">
        <v>0</v>
      </c>
      <c r="BW15" s="139">
        <v>0</v>
      </c>
      <c r="BX15" s="139">
        <v>0</v>
      </c>
      <c r="BY15" s="139">
        <v>0</v>
      </c>
      <c r="BZ15" s="139">
        <v>0</v>
      </c>
      <c r="CA15" s="139">
        <v>0</v>
      </c>
      <c r="CB15" s="139">
        <v>0</v>
      </c>
      <c r="CC15" s="139">
        <v>0</v>
      </c>
      <c r="CD15" s="139">
        <v>0</v>
      </c>
      <c r="CE15" s="139">
        <v>0</v>
      </c>
      <c r="CF15" s="139">
        <v>0</v>
      </c>
      <c r="CG15" s="139">
        <v>0</v>
      </c>
      <c r="CH15" s="139">
        <v>0</v>
      </c>
      <c r="CI15" s="139">
        <v>0</v>
      </c>
      <c r="CJ15" s="139">
        <v>0</v>
      </c>
      <c r="CK15" s="139">
        <v>0</v>
      </c>
      <c r="CP15">
        <v>0</v>
      </c>
      <c r="CQ15">
        <v>0</v>
      </c>
      <c r="CR15">
        <v>0</v>
      </c>
      <c r="CV15" s="139"/>
      <c r="CW15">
        <v>0</v>
      </c>
      <c r="CX15">
        <v>0</v>
      </c>
      <c r="CY15">
        <v>0</v>
      </c>
    </row>
    <row r="17" spans="1:101">
      <c r="O17" s="142">
        <f>SUM(O4:O16)</f>
        <v>150</v>
      </c>
      <c r="P17" s="142">
        <f t="shared" ref="P17:S17" si="0">SUM(P4:P16)</f>
        <v>123</v>
      </c>
      <c r="Q17" s="142">
        <f t="shared" si="0"/>
        <v>3</v>
      </c>
      <c r="R17" s="142">
        <f t="shared" si="0"/>
        <v>7</v>
      </c>
      <c r="S17" s="142">
        <f t="shared" si="0"/>
        <v>283</v>
      </c>
      <c r="T17" s="143">
        <f t="shared" ref="T17" si="1">SUM(T4:T16)</f>
        <v>26397.107438016519</v>
      </c>
      <c r="U17" s="143">
        <f t="shared" ref="U17" si="2">SUM(U4:U16)</f>
        <v>20801.652892561982</v>
      </c>
      <c r="V17" s="143">
        <f t="shared" ref="V17" si="3">SUM(V4:V16)</f>
        <v>471.07438016528931</v>
      </c>
      <c r="W17" s="142">
        <f t="shared" ref="W17" si="4">SUM(W4:W16)</f>
        <v>1280.9917355371902</v>
      </c>
      <c r="X17" s="142">
        <f t="shared" ref="X17" si="5">SUM(X4:X16)</f>
        <v>48950.826446280975</v>
      </c>
      <c r="Y17" s="143">
        <f t="shared" ref="Y17" si="6">SUM(Y4:Y16)</f>
        <v>430.57851239669424</v>
      </c>
      <c r="Z17" s="142">
        <f t="shared" ref="Z17" si="7">SUM(Z4:Z16)</f>
        <v>130</v>
      </c>
      <c r="AA17" s="143">
        <f>SUM(AA4:AA16)</f>
        <v>11297.000000000002</v>
      </c>
      <c r="AB17" s="142">
        <f t="shared" ref="AB17" si="8">SUM(AB4:AB16)</f>
        <v>14034.628099173562</v>
      </c>
      <c r="AC17" s="143">
        <f t="shared" ref="AC17" si="9">SUM(AC4:AC16)</f>
        <v>2737.6280991735616</v>
      </c>
      <c r="AD17" s="143">
        <f t="shared" ref="AD17" si="10">SUM(AD4:AD16)</f>
        <v>52119.033057851237</v>
      </c>
      <c r="AE17" s="143">
        <f t="shared" ref="AE17" si="11">SUM(AE4:AE16)</f>
        <v>63416.033057851237</v>
      </c>
      <c r="AH17" s="143">
        <f t="shared" ref="AH17:AI17" si="12">SUM(AH4:AH16)</f>
        <v>37</v>
      </c>
      <c r="AI17" s="143">
        <f t="shared" si="12"/>
        <v>19</v>
      </c>
      <c r="AJ17" s="143">
        <f t="shared" ref="AJ17" si="13">SUM(AJ4:AJ16)</f>
        <v>0</v>
      </c>
      <c r="AK17" s="143">
        <f t="shared" ref="AK17:AL17" si="14">SUM(AK4:AK16)</f>
        <v>0</v>
      </c>
      <c r="AL17" s="143">
        <f t="shared" si="14"/>
        <v>72</v>
      </c>
      <c r="AM17" s="143">
        <f t="shared" ref="AM17" si="15">SUM(AM4:AM16)</f>
        <v>42</v>
      </c>
      <c r="AN17" s="143">
        <f t="shared" ref="AN17" si="16">SUM(AN4:AN16)</f>
        <v>0</v>
      </c>
      <c r="AO17" s="143">
        <f t="shared" ref="AO17:AQ17" si="17">SUM(AO4:AO16)</f>
        <v>0</v>
      </c>
      <c r="AP17" s="143">
        <f t="shared" si="17"/>
        <v>174</v>
      </c>
      <c r="AQ17" s="143">
        <f t="shared" si="17"/>
        <v>68</v>
      </c>
      <c r="AR17" s="143">
        <f t="shared" ref="AR17" si="18">SUM(AR4:AR16)</f>
        <v>5</v>
      </c>
      <c r="AS17" s="143">
        <f t="shared" ref="AS17" si="19">SUM(AS4:AS16)</f>
        <v>0</v>
      </c>
      <c r="AV17" s="142"/>
      <c r="AW17" s="142"/>
      <c r="AX17" s="143">
        <f>SUM(AX4:AX16)</f>
        <v>7725.0413223140513</v>
      </c>
      <c r="AY17" s="142"/>
      <c r="AZ17" s="143">
        <f>SUM(AZ4:AZ16)</f>
        <v>17664.710743801654</v>
      </c>
      <c r="BA17" s="142"/>
      <c r="BB17" s="143">
        <f>SUM(BB4:BB16)</f>
        <v>38108.925619834707</v>
      </c>
      <c r="BC17" s="142"/>
      <c r="BN17" s="143">
        <f t="shared" ref="BN17:BP17" si="20">SUM(BN4:BN16)</f>
        <v>146</v>
      </c>
      <c r="BO17" s="143">
        <f t="shared" si="20"/>
        <v>8</v>
      </c>
      <c r="BP17" s="143">
        <f t="shared" si="20"/>
        <v>20</v>
      </c>
      <c r="BW17" s="143">
        <f t="shared" ref="BW17:BZ17" si="21">SUM(BW4:BW16)</f>
        <v>3719.0082644628105</v>
      </c>
      <c r="BX17" s="143">
        <f t="shared" si="21"/>
        <v>4644.6280991735539</v>
      </c>
      <c r="BY17" s="143">
        <f t="shared" si="21"/>
        <v>31387.024793388431</v>
      </c>
      <c r="BZ17" s="143">
        <f t="shared" si="21"/>
        <v>39750.661157024799</v>
      </c>
      <c r="CA17" s="142"/>
      <c r="CB17" s="143">
        <f t="shared" ref="CB17" si="22">SUM(CB4:CB16)</f>
        <v>0</v>
      </c>
      <c r="CC17" s="143">
        <f t="shared" ref="CC17" si="23">SUM(CC4:CC16)</f>
        <v>1700.0000000000002</v>
      </c>
      <c r="CD17" s="143">
        <f t="shared" ref="CD17" si="24">SUM(CD4:CD16)</f>
        <v>1622.727272727273</v>
      </c>
      <c r="CE17" s="143">
        <f t="shared" ref="CE17" si="25">SUM(CE4:CE16)</f>
        <v>3322.727272727273</v>
      </c>
      <c r="CF17" s="142"/>
      <c r="CG17" s="143">
        <f t="shared" ref="CG17" si="26">SUM(CG4:CG16)</f>
        <v>4006.0330578512398</v>
      </c>
      <c r="CH17" s="143">
        <f t="shared" ref="CH17" si="27">SUM(CH4:CH16)</f>
        <v>11320.082644628101</v>
      </c>
      <c r="CI17" s="143">
        <f t="shared" ref="CI17" si="28">SUM(CI4:CI16)</f>
        <v>5099.1735537190089</v>
      </c>
      <c r="CJ17" s="143">
        <f t="shared" ref="CJ17" si="29">SUM(CJ4:CJ16)</f>
        <v>20425.28925619835</v>
      </c>
      <c r="CK17" s="142"/>
      <c r="CP17" s="143">
        <f t="shared" ref="CP17:CR17" si="30">SUM(CP4:CP16)</f>
        <v>187</v>
      </c>
      <c r="CQ17" s="143">
        <f t="shared" si="30"/>
        <v>15</v>
      </c>
      <c r="CR17" s="143">
        <f t="shared" si="30"/>
        <v>81</v>
      </c>
    </row>
    <row r="19" spans="1:101" ht="27.6">
      <c r="B19" s="135" t="s">
        <v>433</v>
      </c>
      <c r="C19" s="135" t="s">
        <v>433</v>
      </c>
      <c r="D19" s="135" t="s">
        <v>433</v>
      </c>
      <c r="L19" s="135" t="s">
        <v>433</v>
      </c>
      <c r="X19" s="102" t="s">
        <v>433</v>
      </c>
      <c r="AD19" s="102" t="s">
        <v>433</v>
      </c>
      <c r="AE19" s="102" t="s">
        <v>433</v>
      </c>
      <c r="AV19" s="102" t="s">
        <v>433</v>
      </c>
      <c r="AW19" s="102" t="s">
        <v>433</v>
      </c>
      <c r="AY19" s="102" t="s">
        <v>433</v>
      </c>
      <c r="BA19" s="102" t="s">
        <v>433</v>
      </c>
      <c r="BC19" s="102" t="s">
        <v>433</v>
      </c>
      <c r="BM19" s="150"/>
      <c r="BO19" s="235"/>
      <c r="BP19" s="235"/>
      <c r="BQ19" s="235"/>
      <c r="BR19" s="235"/>
      <c r="BS19" s="235"/>
      <c r="BT19" s="235"/>
      <c r="BU19" s="235"/>
      <c r="BV19" s="235"/>
      <c r="BW19" s="235"/>
      <c r="CA19" s="102" t="s">
        <v>433</v>
      </c>
      <c r="CF19" s="102" t="s">
        <v>433</v>
      </c>
      <c r="CK19" s="102" t="s">
        <v>433</v>
      </c>
      <c r="CW19" s="135" t="s">
        <v>433</v>
      </c>
    </row>
    <row r="20" spans="1:101">
      <c r="A20" s="99" t="s">
        <v>373</v>
      </c>
      <c r="B20" s="164">
        <f>E4+F4+G4+H4</f>
        <v>134</v>
      </c>
      <c r="C20" s="51">
        <f>(E4+F4+G4+H4)*I4</f>
        <v>22914</v>
      </c>
      <c r="D20" s="139">
        <f>X4-K4</f>
        <v>5214.8760330578443</v>
      </c>
      <c r="L20">
        <f>J4*I4</f>
        <v>3591</v>
      </c>
      <c r="X20" s="139">
        <f t="shared" ref="X20:X31" si="31">T4+U4+V4+W4</f>
        <v>16214.876033057844</v>
      </c>
      <c r="AD20" s="139">
        <f>X4+Y4+AC4</f>
        <v>17408.138842975204</v>
      </c>
      <c r="AE20" s="139">
        <f>X4+Y4+AB4</f>
        <v>21579.338842975205</v>
      </c>
      <c r="AV20" s="139">
        <f>X4</f>
        <v>16214.876033057844</v>
      </c>
      <c r="AW20" s="139">
        <f>AE4</f>
        <v>21579.338842975205</v>
      </c>
      <c r="AX20" s="139"/>
      <c r="AY20" s="139">
        <f>AX4</f>
        <v>190.08264462809919</v>
      </c>
      <c r="AZ20" s="139"/>
      <c r="BA20" s="139">
        <f>AZ4</f>
        <v>6140.4958677685954</v>
      </c>
      <c r="BB20" s="139"/>
      <c r="BC20" s="139">
        <f>BB4</f>
        <v>15141.322314049587</v>
      </c>
      <c r="BD20">
        <f>(BX4*100)/AZ4</f>
        <v>15.881561238223419</v>
      </c>
      <c r="BF20" s="148"/>
      <c r="BM20" s="140">
        <f>((AZ4*100)/AE4)/100</f>
        <v>0.28455440235915908</v>
      </c>
      <c r="BO20" s="75"/>
      <c r="BP20" s="56"/>
      <c r="BQ20" s="56"/>
      <c r="BR20" s="56"/>
      <c r="BS20" s="56"/>
      <c r="BT20" s="56"/>
      <c r="BU20" s="56"/>
      <c r="BV20" s="56"/>
      <c r="BW20" s="56"/>
      <c r="BX20">
        <f>(BX4*100)/BZ4</f>
        <v>7.1165792171762865</v>
      </c>
      <c r="CA20" s="139">
        <f>BZ4</f>
        <v>13703.305785123968</v>
      </c>
      <c r="CF20" s="139">
        <f>CE4</f>
        <v>1272.727272727273</v>
      </c>
      <c r="CK20" s="139">
        <f>CJ4</f>
        <v>6495.8677685950424</v>
      </c>
      <c r="CW20">
        <f>S4</f>
        <v>94</v>
      </c>
    </row>
    <row r="21" spans="1:101">
      <c r="A21" s="99" t="s">
        <v>374</v>
      </c>
      <c r="B21" s="164">
        <f t="shared" ref="B21:B31" si="32">E5+F5+G5+H5</f>
        <v>138</v>
      </c>
      <c r="C21" s="51">
        <f t="shared" ref="C21:C31" si="33">(E5+F5+G5+H5)*I5</f>
        <v>23736</v>
      </c>
      <c r="D21" s="139">
        <f t="shared" ref="D21:D31" si="34">X5-K5</f>
        <v>7870.6611570247878</v>
      </c>
      <c r="L21">
        <f t="shared" ref="L21:L31" si="35">J5*I5</f>
        <v>3784</v>
      </c>
      <c r="X21" s="139">
        <f t="shared" si="31"/>
        <v>19870.661157024784</v>
      </c>
      <c r="AD21" s="139">
        <f t="shared" ref="AD21:AD31" si="36">X5+Y5+AC5</f>
        <v>21145.288429752065</v>
      </c>
      <c r="AE21" s="139">
        <f t="shared" ref="AE21:AE31" si="37">X5+Y5+AB5</f>
        <v>25403.388429752067</v>
      </c>
      <c r="AV21" s="139">
        <f>AV20+X5</f>
        <v>36085.537190082629</v>
      </c>
      <c r="AW21" s="139">
        <f>AW20+AE5</f>
        <v>46982.727272727265</v>
      </c>
      <c r="AX21" s="139"/>
      <c r="AY21" s="139">
        <f t="shared" ref="AY21:AY31" si="38">AY20+AX5</f>
        <v>2190.0826446280994</v>
      </c>
      <c r="AZ21" s="139"/>
      <c r="BA21" s="139">
        <f t="shared" ref="BA21:BA31" si="39">BA20+AZ5</f>
        <v>12576.280991735537</v>
      </c>
      <c r="BB21" s="139"/>
      <c r="BC21" s="139">
        <f t="shared" ref="BC21:BC30" si="40">BC20+BB5</f>
        <v>32108.92561983471</v>
      </c>
      <c r="BD21">
        <f t="shared" ref="BD21:BD31" si="41">(BX5*100)/AZ5</f>
        <v>22.857729893544619</v>
      </c>
      <c r="BM21" s="140">
        <f t="shared" ref="BM21:BM31" si="42">((AZ5*100)/AE5)/100</f>
        <v>0.25334357035730898</v>
      </c>
      <c r="BO21" s="75"/>
      <c r="BP21" s="56"/>
      <c r="BQ21" s="56"/>
      <c r="BR21" s="56"/>
      <c r="BS21" s="56"/>
      <c r="BT21" s="56"/>
      <c r="BU21" s="56"/>
      <c r="BV21" s="56"/>
      <c r="BW21" s="56"/>
      <c r="CA21" s="139">
        <f t="shared" ref="CA21:CA31" si="43">CA20+BZ5</f>
        <v>29056.446280991739</v>
      </c>
      <c r="CF21" s="139">
        <f t="shared" ref="CF21:CF31" si="44">CF20+CE5</f>
        <v>2300.413223140496</v>
      </c>
      <c r="CK21" s="139">
        <f t="shared" ref="CK21:CK31" si="45">CK20+CJ5</f>
        <v>15518.429752066118</v>
      </c>
      <c r="CW21">
        <f>CW20+S5</f>
        <v>209</v>
      </c>
    </row>
    <row r="22" spans="1:101">
      <c r="A22" s="99" t="s">
        <v>287</v>
      </c>
      <c r="B22" s="164">
        <f t="shared" si="32"/>
        <v>142</v>
      </c>
      <c r="C22" s="51">
        <f t="shared" si="33"/>
        <v>24566</v>
      </c>
      <c r="D22" s="139">
        <f t="shared" si="34"/>
        <v>-134.71074380165192</v>
      </c>
      <c r="L22">
        <f t="shared" si="35"/>
        <v>3979</v>
      </c>
      <c r="X22" s="139">
        <f t="shared" si="31"/>
        <v>12865.289256198348</v>
      </c>
      <c r="AD22" s="139">
        <f t="shared" si="36"/>
        <v>13565.605785123969</v>
      </c>
      <c r="AE22" s="139">
        <f t="shared" si="37"/>
        <v>16433.305785123968</v>
      </c>
      <c r="AV22" s="139">
        <f t="shared" ref="AV22:AV31" si="46">AV21+X6</f>
        <v>48950.826446280975</v>
      </c>
      <c r="AW22" s="139">
        <f t="shared" ref="AW22:AW31" si="47">AW21+AE6</f>
        <v>63416.033057851237</v>
      </c>
      <c r="AX22" s="139"/>
      <c r="AY22" s="139">
        <f t="shared" si="38"/>
        <v>7725.0413223140513</v>
      </c>
      <c r="AZ22" s="139"/>
      <c r="BA22" s="139">
        <f t="shared" si="39"/>
        <v>17664.710743801654</v>
      </c>
      <c r="BB22" s="139"/>
      <c r="BC22" s="139">
        <f t="shared" si="40"/>
        <v>38108.925619834707</v>
      </c>
      <c r="BD22">
        <f t="shared" si="41"/>
        <v>43.202858535000793</v>
      </c>
      <c r="BM22" s="140">
        <f t="shared" si="42"/>
        <v>0.30964127477457104</v>
      </c>
      <c r="BO22" s="75"/>
      <c r="BP22" s="56"/>
      <c r="BQ22" s="56"/>
      <c r="BR22" s="56"/>
      <c r="BS22" s="56"/>
      <c r="BT22" s="56"/>
      <c r="BU22" s="56"/>
      <c r="BV22" s="56"/>
      <c r="BW22" s="56"/>
      <c r="CA22" s="139">
        <f t="shared" si="43"/>
        <v>39750.661157024799</v>
      </c>
      <c r="CF22" s="139">
        <f t="shared" si="44"/>
        <v>3322.727272727273</v>
      </c>
      <c r="CK22" s="139">
        <f t="shared" si="45"/>
        <v>20425.28925619835</v>
      </c>
      <c r="CW22">
        <f t="shared" ref="CW22:CW31" si="48">CW21+S6</f>
        <v>283</v>
      </c>
    </row>
    <row r="23" spans="1:101">
      <c r="A23" s="99" t="s">
        <v>375</v>
      </c>
      <c r="B23" s="164">
        <f t="shared" si="32"/>
        <v>0</v>
      </c>
      <c r="C23" s="51">
        <f t="shared" si="33"/>
        <v>0</v>
      </c>
      <c r="D23" s="139">
        <f t="shared" si="34"/>
        <v>0</v>
      </c>
      <c r="L23">
        <f t="shared" si="35"/>
        <v>0</v>
      </c>
      <c r="X23" s="139">
        <f t="shared" si="31"/>
        <v>0</v>
      </c>
      <c r="AD23" s="139">
        <f t="shared" si="36"/>
        <v>0</v>
      </c>
      <c r="AE23" s="139">
        <f t="shared" si="37"/>
        <v>0</v>
      </c>
      <c r="AV23" s="139">
        <f t="shared" si="46"/>
        <v>48950.826446280975</v>
      </c>
      <c r="AW23" s="139">
        <f t="shared" si="47"/>
        <v>63416.033057851237</v>
      </c>
      <c r="AX23" s="139"/>
      <c r="AY23" s="139">
        <f t="shared" si="38"/>
        <v>7725.0413223140513</v>
      </c>
      <c r="AZ23" s="139"/>
      <c r="BA23" s="139">
        <f t="shared" si="39"/>
        <v>17664.710743801654</v>
      </c>
      <c r="BB23" s="139"/>
      <c r="BC23" s="139">
        <f t="shared" si="40"/>
        <v>38108.925619834707</v>
      </c>
      <c r="BD23" t="e">
        <f t="shared" si="41"/>
        <v>#DIV/0!</v>
      </c>
      <c r="BM23" s="140" t="e">
        <f t="shared" si="42"/>
        <v>#DIV/0!</v>
      </c>
      <c r="BO23" s="75"/>
      <c r="BP23" s="56"/>
      <c r="BQ23" s="56"/>
      <c r="BR23" s="56"/>
      <c r="BS23" s="56"/>
      <c r="BT23" s="56"/>
      <c r="BU23" s="56"/>
      <c r="BV23" s="56"/>
      <c r="BW23" s="56"/>
      <c r="CA23" s="139">
        <f t="shared" si="43"/>
        <v>39750.661157024799</v>
      </c>
      <c r="CF23" s="139">
        <f t="shared" si="44"/>
        <v>3322.727272727273</v>
      </c>
      <c r="CK23" s="139">
        <f t="shared" si="45"/>
        <v>20425.28925619835</v>
      </c>
      <c r="CW23">
        <f t="shared" si="48"/>
        <v>283</v>
      </c>
    </row>
    <row r="24" spans="1:101">
      <c r="A24" s="99" t="s">
        <v>288</v>
      </c>
      <c r="B24" s="164">
        <f t="shared" si="32"/>
        <v>0</v>
      </c>
      <c r="C24" s="51">
        <f t="shared" si="33"/>
        <v>0</v>
      </c>
      <c r="D24" s="139">
        <f t="shared" si="34"/>
        <v>0</v>
      </c>
      <c r="L24">
        <f t="shared" si="35"/>
        <v>0</v>
      </c>
      <c r="X24" s="139">
        <f t="shared" si="31"/>
        <v>0</v>
      </c>
      <c r="AD24" s="139">
        <f t="shared" si="36"/>
        <v>0</v>
      </c>
      <c r="AE24" s="139">
        <f t="shared" si="37"/>
        <v>0</v>
      </c>
      <c r="AV24" s="139">
        <f t="shared" si="46"/>
        <v>48950.826446280975</v>
      </c>
      <c r="AW24" s="139">
        <f t="shared" si="47"/>
        <v>63416.033057851237</v>
      </c>
      <c r="AX24" s="139"/>
      <c r="AY24" s="139">
        <f t="shared" si="38"/>
        <v>7725.0413223140513</v>
      </c>
      <c r="AZ24" s="139"/>
      <c r="BA24" s="139">
        <f t="shared" si="39"/>
        <v>17664.710743801654</v>
      </c>
      <c r="BB24" s="139"/>
      <c r="BC24" s="139">
        <f t="shared" si="40"/>
        <v>38108.925619834707</v>
      </c>
      <c r="BD24" t="e">
        <f t="shared" si="41"/>
        <v>#DIV/0!</v>
      </c>
      <c r="BM24" s="140" t="e">
        <f t="shared" si="42"/>
        <v>#DIV/0!</v>
      </c>
      <c r="BO24" s="75"/>
      <c r="BP24" s="56"/>
      <c r="BQ24" s="56"/>
      <c r="BR24" s="56"/>
      <c r="BS24" s="56"/>
      <c r="BT24" s="56"/>
      <c r="BU24" s="56"/>
      <c r="BV24" s="56"/>
      <c r="BW24" s="56"/>
      <c r="CA24" s="139">
        <f t="shared" si="43"/>
        <v>39750.661157024799</v>
      </c>
      <c r="CF24" s="139">
        <f t="shared" si="44"/>
        <v>3322.727272727273</v>
      </c>
      <c r="CK24" s="139">
        <f t="shared" si="45"/>
        <v>20425.28925619835</v>
      </c>
      <c r="CW24">
        <f t="shared" si="48"/>
        <v>283</v>
      </c>
    </row>
    <row r="25" spans="1:101">
      <c r="A25" s="99" t="s">
        <v>289</v>
      </c>
      <c r="B25" s="164">
        <f t="shared" si="32"/>
        <v>0</v>
      </c>
      <c r="C25" s="51">
        <f t="shared" si="33"/>
        <v>0</v>
      </c>
      <c r="D25" s="139">
        <f t="shared" si="34"/>
        <v>0</v>
      </c>
      <c r="L25">
        <f t="shared" si="35"/>
        <v>0</v>
      </c>
      <c r="X25" s="139">
        <f t="shared" si="31"/>
        <v>0</v>
      </c>
      <c r="AA25" s="139"/>
      <c r="AD25" s="139">
        <f t="shared" si="36"/>
        <v>0</v>
      </c>
      <c r="AE25" s="139">
        <f t="shared" si="37"/>
        <v>0</v>
      </c>
      <c r="AV25" s="139">
        <f t="shared" si="46"/>
        <v>48950.826446280975</v>
      </c>
      <c r="AW25" s="139">
        <f t="shared" si="47"/>
        <v>63416.033057851237</v>
      </c>
      <c r="AX25" s="139"/>
      <c r="AY25" s="139">
        <f t="shared" si="38"/>
        <v>7725.0413223140513</v>
      </c>
      <c r="AZ25" s="139"/>
      <c r="BA25" s="139">
        <f t="shared" si="39"/>
        <v>17664.710743801654</v>
      </c>
      <c r="BB25" s="139"/>
      <c r="BC25" s="139">
        <f t="shared" si="40"/>
        <v>38108.925619834707</v>
      </c>
      <c r="BD25" t="e">
        <f t="shared" si="41"/>
        <v>#DIV/0!</v>
      </c>
      <c r="BM25" s="140" t="e">
        <f t="shared" si="42"/>
        <v>#DIV/0!</v>
      </c>
      <c r="BO25" s="75"/>
      <c r="BP25" s="56"/>
      <c r="BQ25" s="56"/>
      <c r="BR25" s="56"/>
      <c r="BS25" s="56"/>
      <c r="BT25" s="56"/>
      <c r="BU25" s="56"/>
      <c r="BV25" s="56"/>
      <c r="BW25" s="56"/>
      <c r="CA25" s="139">
        <f t="shared" si="43"/>
        <v>39750.661157024799</v>
      </c>
      <c r="CF25" s="139">
        <f t="shared" si="44"/>
        <v>3322.727272727273</v>
      </c>
      <c r="CK25" s="139">
        <f t="shared" si="45"/>
        <v>20425.28925619835</v>
      </c>
      <c r="CW25">
        <f t="shared" si="48"/>
        <v>283</v>
      </c>
    </row>
    <row r="26" spans="1:101">
      <c r="A26" s="99" t="s">
        <v>376</v>
      </c>
      <c r="B26" s="164">
        <f t="shared" si="32"/>
        <v>0</v>
      </c>
      <c r="C26" s="51">
        <f t="shared" si="33"/>
        <v>0</v>
      </c>
      <c r="D26" s="139">
        <f t="shared" si="34"/>
        <v>0</v>
      </c>
      <c r="L26">
        <f t="shared" si="35"/>
        <v>0</v>
      </c>
      <c r="X26" s="139">
        <f t="shared" si="31"/>
        <v>0</v>
      </c>
      <c r="AD26" s="139">
        <f t="shared" si="36"/>
        <v>0</v>
      </c>
      <c r="AE26" s="139">
        <f t="shared" si="37"/>
        <v>0</v>
      </c>
      <c r="AV26" s="139">
        <f t="shared" si="46"/>
        <v>48950.826446280975</v>
      </c>
      <c r="AW26" s="139">
        <f t="shared" si="47"/>
        <v>63416.033057851237</v>
      </c>
      <c r="AX26" s="139"/>
      <c r="AY26" s="139">
        <f t="shared" si="38"/>
        <v>7725.0413223140513</v>
      </c>
      <c r="AZ26" s="139"/>
      <c r="BA26" s="139">
        <f t="shared" si="39"/>
        <v>17664.710743801654</v>
      </c>
      <c r="BB26" s="139"/>
      <c r="BC26" s="139">
        <f t="shared" si="40"/>
        <v>38108.925619834707</v>
      </c>
      <c r="BD26" t="e">
        <f t="shared" si="41"/>
        <v>#DIV/0!</v>
      </c>
      <c r="BM26" s="140" t="e">
        <f t="shared" si="42"/>
        <v>#DIV/0!</v>
      </c>
      <c r="BO26" s="75"/>
      <c r="BP26" s="56"/>
      <c r="BQ26" s="56"/>
      <c r="BR26" s="56"/>
      <c r="BS26" s="56"/>
      <c r="BT26" s="56"/>
      <c r="BU26" s="56"/>
      <c r="BV26" s="56"/>
      <c r="BW26" s="56"/>
      <c r="CA26" s="139">
        <f t="shared" si="43"/>
        <v>39750.661157024799</v>
      </c>
      <c r="CF26" s="139">
        <f t="shared" si="44"/>
        <v>3322.727272727273</v>
      </c>
      <c r="CK26" s="139">
        <f t="shared" si="45"/>
        <v>20425.28925619835</v>
      </c>
      <c r="CW26">
        <f t="shared" si="48"/>
        <v>283</v>
      </c>
    </row>
    <row r="27" spans="1:101">
      <c r="A27" s="99" t="s">
        <v>381</v>
      </c>
      <c r="B27" s="164">
        <f t="shared" si="32"/>
        <v>0</v>
      </c>
      <c r="C27" s="51">
        <f t="shared" si="33"/>
        <v>0</v>
      </c>
      <c r="D27" s="139">
        <f t="shared" si="34"/>
        <v>0</v>
      </c>
      <c r="L27">
        <f t="shared" si="35"/>
        <v>0</v>
      </c>
      <c r="X27" s="139">
        <f t="shared" si="31"/>
        <v>0</v>
      </c>
      <c r="AD27" s="139">
        <f t="shared" si="36"/>
        <v>0</v>
      </c>
      <c r="AE27" s="139">
        <f t="shared" si="37"/>
        <v>0</v>
      </c>
      <c r="AV27" s="139">
        <f t="shared" si="46"/>
        <v>48950.826446280975</v>
      </c>
      <c r="AW27" s="139">
        <f t="shared" si="47"/>
        <v>63416.033057851237</v>
      </c>
      <c r="AX27" s="139"/>
      <c r="AY27" s="139">
        <f t="shared" si="38"/>
        <v>7725.0413223140513</v>
      </c>
      <c r="AZ27" s="139"/>
      <c r="BA27" s="139">
        <f t="shared" si="39"/>
        <v>17664.710743801654</v>
      </c>
      <c r="BB27" s="139"/>
      <c r="BC27" s="139">
        <f t="shared" si="40"/>
        <v>38108.925619834707</v>
      </c>
      <c r="BD27" t="e">
        <f t="shared" si="41"/>
        <v>#DIV/0!</v>
      </c>
      <c r="BM27" s="140" t="e">
        <f t="shared" si="42"/>
        <v>#DIV/0!</v>
      </c>
      <c r="BO27" s="75"/>
      <c r="BP27" s="56"/>
      <c r="BQ27" s="56"/>
      <c r="BR27" s="56"/>
      <c r="BS27" s="56"/>
      <c r="BT27" s="56"/>
      <c r="BU27" s="56"/>
      <c r="BV27" s="56"/>
      <c r="BW27" s="56"/>
      <c r="CA27" s="139">
        <f t="shared" si="43"/>
        <v>39750.661157024799</v>
      </c>
      <c r="CF27" s="139">
        <f t="shared" si="44"/>
        <v>3322.727272727273</v>
      </c>
      <c r="CK27" s="139">
        <f t="shared" si="45"/>
        <v>20425.28925619835</v>
      </c>
      <c r="CW27">
        <f t="shared" si="48"/>
        <v>283</v>
      </c>
    </row>
    <row r="28" spans="1:101">
      <c r="A28" s="99" t="s">
        <v>377</v>
      </c>
      <c r="B28" s="164">
        <f t="shared" si="32"/>
        <v>0</v>
      </c>
      <c r="C28" s="51">
        <f t="shared" si="33"/>
        <v>0</v>
      </c>
      <c r="D28" s="139">
        <f t="shared" si="34"/>
        <v>0</v>
      </c>
      <c r="L28">
        <f t="shared" si="35"/>
        <v>0</v>
      </c>
      <c r="X28" s="139">
        <f t="shared" si="31"/>
        <v>0</v>
      </c>
      <c r="AD28" s="139">
        <f t="shared" si="36"/>
        <v>0</v>
      </c>
      <c r="AE28" s="139">
        <f t="shared" si="37"/>
        <v>0</v>
      </c>
      <c r="AV28" s="139">
        <f t="shared" si="46"/>
        <v>48950.826446280975</v>
      </c>
      <c r="AW28" s="139">
        <f t="shared" si="47"/>
        <v>63416.033057851237</v>
      </c>
      <c r="AX28" s="139"/>
      <c r="AY28" s="139">
        <f t="shared" si="38"/>
        <v>7725.0413223140513</v>
      </c>
      <c r="AZ28" s="139"/>
      <c r="BA28" s="139">
        <f t="shared" si="39"/>
        <v>17664.710743801654</v>
      </c>
      <c r="BB28" s="139"/>
      <c r="BC28" s="139">
        <f t="shared" si="40"/>
        <v>38108.925619834707</v>
      </c>
      <c r="BD28" t="e">
        <f t="shared" si="41"/>
        <v>#DIV/0!</v>
      </c>
      <c r="BM28" s="140" t="e">
        <f t="shared" si="42"/>
        <v>#DIV/0!</v>
      </c>
      <c r="BO28" s="75"/>
      <c r="BP28" s="56"/>
      <c r="BQ28" s="56"/>
      <c r="BR28" s="56"/>
      <c r="BS28" s="56"/>
      <c r="BT28" s="56"/>
      <c r="BU28" s="56"/>
      <c r="BV28" s="56"/>
      <c r="BW28" s="56"/>
      <c r="CA28" s="139">
        <f t="shared" si="43"/>
        <v>39750.661157024799</v>
      </c>
      <c r="CF28" s="139">
        <f t="shared" si="44"/>
        <v>3322.727272727273</v>
      </c>
      <c r="CK28" s="139">
        <f t="shared" si="45"/>
        <v>20425.28925619835</v>
      </c>
      <c r="CW28">
        <f t="shared" si="48"/>
        <v>283</v>
      </c>
    </row>
    <row r="29" spans="1:101">
      <c r="A29" s="99" t="s">
        <v>378</v>
      </c>
      <c r="B29" s="164">
        <f t="shared" si="32"/>
        <v>0</v>
      </c>
      <c r="C29" s="51">
        <f t="shared" si="33"/>
        <v>0</v>
      </c>
      <c r="D29" s="139">
        <f t="shared" si="34"/>
        <v>0</v>
      </c>
      <c r="L29">
        <f t="shared" si="35"/>
        <v>0</v>
      </c>
      <c r="X29" s="139">
        <f t="shared" si="31"/>
        <v>0</v>
      </c>
      <c r="AD29" s="139">
        <f t="shared" si="36"/>
        <v>0</v>
      </c>
      <c r="AE29" s="139">
        <f t="shared" si="37"/>
        <v>0</v>
      </c>
      <c r="AV29" s="139">
        <f t="shared" si="46"/>
        <v>48950.826446280975</v>
      </c>
      <c r="AW29" s="139">
        <f t="shared" si="47"/>
        <v>63416.033057851237</v>
      </c>
      <c r="AX29" s="139"/>
      <c r="AY29" s="139">
        <f t="shared" si="38"/>
        <v>7725.0413223140513</v>
      </c>
      <c r="AZ29" s="139"/>
      <c r="BA29" s="139">
        <f t="shared" si="39"/>
        <v>17664.710743801654</v>
      </c>
      <c r="BB29" s="139"/>
      <c r="BC29" s="139">
        <f t="shared" si="40"/>
        <v>38108.925619834707</v>
      </c>
      <c r="BD29" t="e">
        <f t="shared" si="41"/>
        <v>#DIV/0!</v>
      </c>
      <c r="BM29" s="140" t="e">
        <f t="shared" si="42"/>
        <v>#DIV/0!</v>
      </c>
      <c r="BO29" s="75"/>
      <c r="BP29" s="56"/>
      <c r="BQ29" s="56"/>
      <c r="BR29" s="56"/>
      <c r="BS29" s="56"/>
      <c r="BT29" s="56"/>
      <c r="BU29" s="56"/>
      <c r="BV29" s="56"/>
      <c r="BW29" s="56"/>
      <c r="CA29" s="139">
        <f t="shared" si="43"/>
        <v>39750.661157024799</v>
      </c>
      <c r="CF29" s="139">
        <f t="shared" si="44"/>
        <v>3322.727272727273</v>
      </c>
      <c r="CK29" s="139">
        <f t="shared" si="45"/>
        <v>20425.28925619835</v>
      </c>
      <c r="CW29">
        <f t="shared" si="48"/>
        <v>283</v>
      </c>
    </row>
    <row r="30" spans="1:101">
      <c r="A30" s="99" t="s">
        <v>379</v>
      </c>
      <c r="B30" s="164">
        <f t="shared" si="32"/>
        <v>0</v>
      </c>
      <c r="C30" s="51">
        <f t="shared" si="33"/>
        <v>0</v>
      </c>
      <c r="D30" s="139">
        <f t="shared" si="34"/>
        <v>0</v>
      </c>
      <c r="L30">
        <f t="shared" si="35"/>
        <v>0</v>
      </c>
      <c r="X30" s="139">
        <f t="shared" si="31"/>
        <v>0</v>
      </c>
      <c r="AD30" s="139">
        <f t="shared" si="36"/>
        <v>0</v>
      </c>
      <c r="AE30" s="139">
        <f t="shared" si="37"/>
        <v>0</v>
      </c>
      <c r="AV30" s="139">
        <f t="shared" si="46"/>
        <v>48950.826446280975</v>
      </c>
      <c r="AW30" s="139">
        <f t="shared" si="47"/>
        <v>63416.033057851237</v>
      </c>
      <c r="AX30" s="139"/>
      <c r="AY30" s="139">
        <f t="shared" si="38"/>
        <v>7725.0413223140513</v>
      </c>
      <c r="AZ30" s="139"/>
      <c r="BA30" s="139">
        <f t="shared" si="39"/>
        <v>17664.710743801654</v>
      </c>
      <c r="BB30" s="139"/>
      <c r="BC30" s="139">
        <f t="shared" si="40"/>
        <v>38108.925619834707</v>
      </c>
      <c r="BD30" t="e">
        <f t="shared" si="41"/>
        <v>#DIV/0!</v>
      </c>
      <c r="BM30" s="140" t="e">
        <f t="shared" si="42"/>
        <v>#DIV/0!</v>
      </c>
      <c r="BO30" s="75"/>
      <c r="BP30" s="56"/>
      <c r="BQ30" s="56"/>
      <c r="BR30" s="56"/>
      <c r="BS30" s="56"/>
      <c r="BT30" s="56"/>
      <c r="BU30" s="56"/>
      <c r="BV30" s="56"/>
      <c r="BW30" s="56"/>
      <c r="CA30" s="139">
        <f t="shared" si="43"/>
        <v>39750.661157024799</v>
      </c>
      <c r="CF30" s="139">
        <f t="shared" si="44"/>
        <v>3322.727272727273</v>
      </c>
      <c r="CK30" s="139">
        <f t="shared" si="45"/>
        <v>20425.28925619835</v>
      </c>
      <c r="CW30">
        <f t="shared" si="48"/>
        <v>283</v>
      </c>
    </row>
    <row r="31" spans="1:101">
      <c r="A31" s="99" t="s">
        <v>380</v>
      </c>
      <c r="B31" s="164">
        <f t="shared" si="32"/>
        <v>0</v>
      </c>
      <c r="C31" s="51">
        <f t="shared" si="33"/>
        <v>0</v>
      </c>
      <c r="D31" s="139">
        <f t="shared" si="34"/>
        <v>0</v>
      </c>
      <c r="L31">
        <f t="shared" si="35"/>
        <v>0</v>
      </c>
      <c r="X31" s="139">
        <f t="shared" si="31"/>
        <v>0</v>
      </c>
      <c r="AD31" s="139">
        <f t="shared" si="36"/>
        <v>0</v>
      </c>
      <c r="AE31" s="139">
        <f t="shared" si="37"/>
        <v>0</v>
      </c>
      <c r="AV31" s="139">
        <f t="shared" si="46"/>
        <v>48950.826446280975</v>
      </c>
      <c r="AW31" s="139">
        <f t="shared" si="47"/>
        <v>63416.033057851237</v>
      </c>
      <c r="AX31" s="139"/>
      <c r="AY31" s="139">
        <f t="shared" si="38"/>
        <v>7725.0413223140513</v>
      </c>
      <c r="AZ31" s="139"/>
      <c r="BA31" s="139">
        <f t="shared" si="39"/>
        <v>17664.710743801654</v>
      </c>
      <c r="BB31" s="139"/>
      <c r="BC31" s="139">
        <f>BC30+BB15</f>
        <v>38108.925619834707</v>
      </c>
      <c r="BD31" t="e">
        <f t="shared" si="41"/>
        <v>#DIV/0!</v>
      </c>
      <c r="BM31" s="140" t="e">
        <f t="shared" si="42"/>
        <v>#DIV/0!</v>
      </c>
      <c r="BO31" s="75"/>
      <c r="BP31" s="56"/>
      <c r="BQ31" s="56"/>
      <c r="BR31" s="56"/>
      <c r="BS31" s="56"/>
      <c r="BT31" s="56"/>
      <c r="BU31" s="56"/>
      <c r="BV31" s="56"/>
      <c r="BW31" s="56"/>
      <c r="CA31" s="139">
        <f t="shared" si="43"/>
        <v>39750.661157024799</v>
      </c>
      <c r="CF31" s="139">
        <f t="shared" si="44"/>
        <v>3322.727272727273</v>
      </c>
      <c r="CK31" s="139">
        <f t="shared" si="45"/>
        <v>20425.28925619835</v>
      </c>
      <c r="CW31">
        <f t="shared" si="48"/>
        <v>283</v>
      </c>
    </row>
    <row r="34" spans="49:50">
      <c r="AW34" s="144"/>
    </row>
    <row r="35" spans="49:50">
      <c r="AW35" s="145" t="s">
        <v>721</v>
      </c>
      <c r="AX35" s="146">
        <f>(AX17+AZ17+BB17)-AE17</f>
        <v>82.644628099173133</v>
      </c>
    </row>
  </sheetData>
  <mergeCells count="10">
    <mergeCell ref="CV2:CY2"/>
    <mergeCell ref="B2:D2"/>
    <mergeCell ref="BO19:BW19"/>
    <mergeCell ref="E2:K2"/>
    <mergeCell ref="CP2:CU2"/>
    <mergeCell ref="AH2:AS2"/>
    <mergeCell ref="AW2:BF2"/>
    <mergeCell ref="BJ2:BP2"/>
    <mergeCell ref="BW2:CK2"/>
    <mergeCell ref="O2:AF2"/>
  </mergeCells>
  <pageMargins left="0.7" right="0.7" top="0.75" bottom="0.75" header="0.3" footer="0.3"/>
  <pageSetup paperSize="123"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BM62"/>
  <sheetViews>
    <sheetView zoomScaleNormal="100" workbookViewId="0">
      <selection activeCell="G8" sqref="G8"/>
    </sheetView>
  </sheetViews>
  <sheetFormatPr baseColWidth="10" defaultRowHeight="13.8"/>
  <cols>
    <col min="1" max="1" width="12.6640625" customWidth="1"/>
    <col min="2" max="2" width="14.6640625" customWidth="1"/>
    <col min="3" max="3" width="12.6640625" customWidth="1"/>
    <col min="4" max="4" width="1.88671875" customWidth="1"/>
    <col min="5" max="5" width="12.6640625" customWidth="1"/>
    <col min="6" max="6" width="13.5546875" customWidth="1"/>
    <col min="7" max="7" width="12.6640625" customWidth="1"/>
    <col min="8" max="8" width="2" customWidth="1"/>
    <col min="9" max="9" width="12.6640625" customWidth="1"/>
    <col min="10" max="10" width="13.44140625" customWidth="1"/>
    <col min="11" max="11" width="12.6640625" customWidth="1"/>
  </cols>
  <sheetData>
    <row r="1" spans="1:65" ht="18">
      <c r="A1" s="59"/>
      <c r="B1" s="59"/>
      <c r="C1" s="59"/>
      <c r="D1" s="60"/>
      <c r="E1" s="60"/>
      <c r="G1" s="22"/>
      <c r="J1" s="284" t="s">
        <v>334</v>
      </c>
      <c r="K1" s="284"/>
    </row>
    <row r="2" spans="1:65" ht="18.600000000000001" thickBot="1">
      <c r="A2" s="59"/>
      <c r="B2" s="59"/>
      <c r="C2" s="59"/>
      <c r="D2" s="61"/>
      <c r="E2" s="59"/>
      <c r="F2" s="59"/>
      <c r="G2" s="59"/>
      <c r="H2" s="73"/>
      <c r="I2" s="73"/>
      <c r="J2" s="259" t="s">
        <v>448</v>
      </c>
      <c r="K2" s="260"/>
      <c r="L2" s="19"/>
    </row>
    <row r="3" spans="1:65" ht="18.600000000000001" thickBot="1">
      <c r="A3" s="59"/>
      <c r="B3" s="59"/>
      <c r="C3" s="59"/>
      <c r="D3" s="61"/>
      <c r="E3" s="289" t="s">
        <v>372</v>
      </c>
      <c r="F3" s="290"/>
      <c r="G3" s="59"/>
      <c r="H3" s="64"/>
      <c r="I3" s="65"/>
    </row>
    <row r="4" spans="1:65" ht="18">
      <c r="A4" s="59"/>
      <c r="B4" s="59"/>
      <c r="C4" s="59"/>
      <c r="D4" s="66"/>
      <c r="E4" s="59"/>
      <c r="F4" s="59"/>
      <c r="G4" s="59"/>
      <c r="H4" s="59"/>
      <c r="BM4">
        <v>0.35730003893272033</v>
      </c>
    </row>
    <row r="5" spans="1:65" ht="15.6">
      <c r="A5" s="264" t="s">
        <v>848</v>
      </c>
      <c r="B5" s="265"/>
      <c r="C5" s="265"/>
      <c r="D5" s="265"/>
      <c r="E5" s="265"/>
      <c r="F5" s="265"/>
      <c r="G5" s="265"/>
      <c r="H5" s="265"/>
      <c r="I5" s="265"/>
      <c r="J5" s="265"/>
      <c r="K5" s="266"/>
      <c r="BM5">
        <v>0.34305358218439852</v>
      </c>
    </row>
    <row r="6" spans="1:65" ht="9" customHeight="1">
      <c r="A6" s="77"/>
      <c r="B6" s="77"/>
      <c r="C6" s="77"/>
      <c r="D6" s="77"/>
      <c r="E6" s="77"/>
      <c r="F6" s="77"/>
      <c r="G6" s="77"/>
      <c r="H6" s="77"/>
      <c r="I6" s="77"/>
      <c r="J6" s="77"/>
      <c r="K6" s="77"/>
      <c r="BM6">
        <v>0.42285948713079091</v>
      </c>
    </row>
    <row r="7" spans="1:65">
      <c r="A7" s="267" t="s">
        <v>335</v>
      </c>
      <c r="B7" s="268"/>
      <c r="C7" s="269"/>
      <c r="E7" s="270" t="s">
        <v>386</v>
      </c>
      <c r="F7" s="271"/>
      <c r="G7" s="272"/>
      <c r="I7" s="270" t="s">
        <v>341</v>
      </c>
      <c r="J7" s="271"/>
      <c r="K7" s="272"/>
      <c r="BM7">
        <v>0</v>
      </c>
    </row>
    <row r="8" spans="1:65">
      <c r="A8" s="263" t="s">
        <v>336</v>
      </c>
      <c r="B8" s="263"/>
      <c r="C8" s="175">
        <v>134</v>
      </c>
      <c r="E8" s="261" t="s">
        <v>340</v>
      </c>
      <c r="F8" s="262"/>
      <c r="G8" s="79">
        <v>21579.338842975205</v>
      </c>
      <c r="I8" s="261" t="s">
        <v>342</v>
      </c>
      <c r="J8" s="262"/>
      <c r="K8" s="80"/>
      <c r="N8" s="222"/>
      <c r="O8" s="222"/>
      <c r="BM8">
        <v>0</v>
      </c>
    </row>
    <row r="9" spans="1:65">
      <c r="A9" s="263" t="s">
        <v>337</v>
      </c>
      <c r="B9" s="263"/>
      <c r="C9" s="175">
        <v>0</v>
      </c>
      <c r="E9" s="261" t="s">
        <v>783</v>
      </c>
      <c r="F9" s="262"/>
      <c r="G9" s="79"/>
      <c r="H9" s="70"/>
      <c r="I9" s="261" t="s">
        <v>369</v>
      </c>
      <c r="J9" s="262"/>
      <c r="K9" s="80"/>
      <c r="N9" s="19"/>
      <c r="O9" s="19"/>
      <c r="BM9">
        <v>0</v>
      </c>
    </row>
    <row r="10" spans="1:65">
      <c r="A10" s="273" t="s">
        <v>845</v>
      </c>
      <c r="B10" s="274"/>
      <c r="C10" s="172">
        <v>985.82479338843314</v>
      </c>
      <c r="E10" s="263" t="s">
        <v>338</v>
      </c>
      <c r="F10" s="263"/>
      <c r="G10" s="178"/>
      <c r="I10" s="263" t="s">
        <v>339</v>
      </c>
      <c r="J10" s="263"/>
      <c r="K10" s="179"/>
      <c r="N10" s="19"/>
      <c r="O10" s="19"/>
      <c r="BM10">
        <v>0</v>
      </c>
    </row>
    <row r="11" spans="1:65">
      <c r="A11" s="286" t="s">
        <v>815</v>
      </c>
      <c r="B11" s="285"/>
      <c r="C11" s="173">
        <v>2</v>
      </c>
      <c r="E11" s="261" t="s">
        <v>351</v>
      </c>
      <c r="F11" s="261"/>
      <c r="G11" s="79">
        <v>207.43801652892563</v>
      </c>
      <c r="I11" s="285" t="s">
        <v>370</v>
      </c>
      <c r="J11" s="285"/>
      <c r="K11" s="80"/>
      <c r="O11" s="19"/>
      <c r="BM11">
        <v>0</v>
      </c>
    </row>
    <row r="12" spans="1:65">
      <c r="A12" s="287" t="s">
        <v>816</v>
      </c>
      <c r="B12" s="288"/>
      <c r="C12" s="174">
        <v>48</v>
      </c>
      <c r="E12" s="261" t="s">
        <v>352</v>
      </c>
      <c r="F12" s="261"/>
      <c r="G12" s="79">
        <v>5157.0247933884339</v>
      </c>
      <c r="H12" s="56"/>
      <c r="I12" s="261" t="s">
        <v>353</v>
      </c>
      <c r="J12" s="262"/>
      <c r="K12" s="80">
        <v>4171.2000000000007</v>
      </c>
      <c r="N12" s="19"/>
      <c r="O12" s="19"/>
      <c r="BM12">
        <v>0</v>
      </c>
    </row>
    <row r="13" spans="1:65">
      <c r="A13" s="78"/>
      <c r="B13" s="78"/>
      <c r="C13" s="69"/>
      <c r="D13" s="19"/>
      <c r="E13" s="78"/>
      <c r="F13" s="78"/>
      <c r="G13" s="69"/>
      <c r="H13" s="70"/>
      <c r="I13" s="78"/>
      <c r="J13" s="70"/>
      <c r="K13" s="88"/>
      <c r="L13" s="19"/>
      <c r="N13" s="19"/>
      <c r="O13" s="19"/>
      <c r="BM13">
        <v>0</v>
      </c>
    </row>
    <row r="14" spans="1:65">
      <c r="A14" s="70"/>
      <c r="B14" s="70"/>
      <c r="C14" s="69"/>
      <c r="D14" s="19"/>
      <c r="E14" s="78"/>
      <c r="F14" s="70"/>
      <c r="G14" s="69"/>
      <c r="H14" s="19"/>
      <c r="I14" s="70"/>
      <c r="J14" s="70"/>
      <c r="K14" s="88"/>
      <c r="L14" s="19"/>
      <c r="M14" s="19"/>
      <c r="N14" s="19"/>
      <c r="O14" s="19"/>
      <c r="P14" s="19"/>
      <c r="BM14">
        <v>0</v>
      </c>
    </row>
    <row r="15" spans="1:65">
      <c r="A15" s="78"/>
      <c r="B15" s="70"/>
      <c r="C15" s="69"/>
      <c r="D15" s="19"/>
      <c r="E15" s="78"/>
      <c r="F15" s="70"/>
      <c r="G15" s="69"/>
      <c r="H15" s="19"/>
      <c r="I15" s="78"/>
      <c r="J15" s="70"/>
      <c r="K15" s="88"/>
      <c r="L15" s="19"/>
      <c r="M15" s="19"/>
      <c r="N15" s="19"/>
      <c r="O15" s="19"/>
      <c r="P15" s="19"/>
      <c r="BM15">
        <v>0</v>
      </c>
    </row>
    <row r="16" spans="1:65">
      <c r="A16" s="84"/>
      <c r="B16" s="74"/>
      <c r="C16" s="69"/>
      <c r="D16" s="19"/>
      <c r="E16" s="84"/>
      <c r="F16" s="74"/>
      <c r="G16" s="69"/>
      <c r="H16" s="19"/>
      <c r="I16" s="84"/>
      <c r="J16" s="74"/>
      <c r="K16" s="88"/>
      <c r="L16" s="19"/>
      <c r="M16" s="19"/>
      <c r="N16" s="19"/>
      <c r="O16" s="19"/>
      <c r="P16" s="19"/>
    </row>
    <row r="17" spans="1:16">
      <c r="A17" s="84"/>
      <c r="B17" s="74"/>
      <c r="C17" s="69"/>
      <c r="D17" s="19"/>
      <c r="E17" s="84"/>
      <c r="F17" s="74"/>
      <c r="G17" s="69"/>
      <c r="H17" s="19"/>
      <c r="I17" s="84"/>
      <c r="J17" s="74"/>
      <c r="K17" s="88"/>
      <c r="L17" s="19"/>
      <c r="M17" s="19"/>
      <c r="N17" s="19"/>
      <c r="O17" s="19"/>
      <c r="P17" s="19"/>
    </row>
    <row r="18" spans="1:16">
      <c r="A18" s="84"/>
      <c r="B18" s="74"/>
      <c r="C18" s="69"/>
      <c r="D18" s="19"/>
      <c r="E18" s="84"/>
      <c r="F18" s="74"/>
      <c r="G18" s="69"/>
      <c r="H18" s="19"/>
      <c r="I18" s="84"/>
      <c r="J18" s="74"/>
      <c r="K18" s="88"/>
      <c r="L18" s="19"/>
      <c r="M18" s="19"/>
      <c r="N18" s="19"/>
      <c r="O18" s="19"/>
      <c r="P18" s="19"/>
    </row>
    <row r="19" spans="1:16">
      <c r="A19" s="84"/>
      <c r="B19" s="74"/>
      <c r="C19" s="69"/>
      <c r="D19" s="19"/>
      <c r="E19" s="84"/>
      <c r="F19" s="74"/>
      <c r="G19" s="69"/>
      <c r="H19" s="19"/>
      <c r="I19" s="84"/>
      <c r="J19" s="74"/>
      <c r="K19" s="88"/>
      <c r="L19" s="19"/>
      <c r="M19" s="19"/>
      <c r="N19" s="19"/>
      <c r="O19" s="19"/>
      <c r="P19" s="19"/>
    </row>
    <row r="20" spans="1:16">
      <c r="A20" s="84"/>
      <c r="B20" s="74"/>
      <c r="C20" s="69"/>
      <c r="D20" s="19"/>
      <c r="E20" s="84"/>
      <c r="F20" s="74"/>
      <c r="G20" s="69"/>
      <c r="H20" s="19"/>
      <c r="I20" s="84"/>
      <c r="J20" s="74"/>
      <c r="K20" s="88"/>
      <c r="L20" s="19"/>
      <c r="M20" s="19"/>
      <c r="N20" s="19"/>
      <c r="O20" s="19"/>
      <c r="P20" s="19"/>
    </row>
    <row r="21" spans="1:16">
      <c r="A21" s="78"/>
      <c r="B21" s="70"/>
      <c r="C21" s="69"/>
      <c r="D21" s="19"/>
      <c r="E21" s="78"/>
      <c r="F21" s="70"/>
      <c r="G21" s="19"/>
      <c r="H21" s="19"/>
      <c r="I21" s="78"/>
      <c r="J21" s="70"/>
      <c r="K21" s="88"/>
      <c r="L21" s="19"/>
      <c r="M21" s="19"/>
      <c r="N21" s="19"/>
      <c r="O21" s="19"/>
      <c r="P21" s="19"/>
    </row>
    <row r="22" spans="1:16">
      <c r="A22" s="78"/>
      <c r="B22" s="70"/>
      <c r="C22" s="69"/>
      <c r="D22" s="19"/>
      <c r="E22" s="78"/>
      <c r="F22" s="70"/>
      <c r="G22" s="19"/>
      <c r="H22" s="19"/>
      <c r="I22" s="78"/>
      <c r="J22" s="70"/>
      <c r="K22" s="88"/>
      <c r="L22" s="19"/>
      <c r="M22" s="19"/>
      <c r="N22" s="19"/>
      <c r="O22" s="19"/>
      <c r="P22" s="19"/>
    </row>
    <row r="23" spans="1:16">
      <c r="A23" s="78"/>
      <c r="B23" s="70"/>
      <c r="C23" s="69"/>
      <c r="D23" s="19"/>
      <c r="E23" s="78"/>
      <c r="F23" s="70"/>
      <c r="G23" s="19"/>
      <c r="H23" s="19"/>
      <c r="I23" s="78"/>
      <c r="J23" s="70"/>
      <c r="K23" s="88"/>
      <c r="L23" s="19"/>
      <c r="M23" s="19"/>
      <c r="N23" s="70"/>
      <c r="O23" s="70"/>
      <c r="P23" s="19"/>
    </row>
    <row r="24" spans="1:16">
      <c r="A24" s="70"/>
      <c r="B24" s="70"/>
      <c r="C24" s="69"/>
      <c r="D24" s="19"/>
      <c r="E24" s="19"/>
      <c r="F24" s="19"/>
      <c r="G24" s="19"/>
      <c r="H24" s="19"/>
      <c r="I24" s="78"/>
      <c r="J24" s="70"/>
      <c r="K24" s="88"/>
      <c r="L24" s="19"/>
      <c r="M24" s="19"/>
      <c r="N24" s="19"/>
      <c r="O24" s="19"/>
      <c r="P24" s="19"/>
    </row>
    <row r="25" spans="1:16">
      <c r="I25" s="221"/>
      <c r="J25" s="222"/>
      <c r="K25" s="68"/>
    </row>
    <row r="26" spans="1:16" ht="15.6">
      <c r="A26" s="264" t="s">
        <v>368</v>
      </c>
      <c r="B26" s="265"/>
      <c r="C26" s="265"/>
      <c r="D26" s="265"/>
      <c r="E26" s="265"/>
      <c r="F26" s="265"/>
      <c r="G26" s="265"/>
      <c r="H26" s="265"/>
      <c r="I26" s="265"/>
      <c r="J26" s="265"/>
      <c r="K26" s="266"/>
    </row>
    <row r="27" spans="1:16" ht="9" customHeight="1"/>
    <row r="28" spans="1:16">
      <c r="A28" s="261" t="s">
        <v>344</v>
      </c>
      <c r="B28" s="262"/>
      <c r="C28" s="153">
        <v>81</v>
      </c>
      <c r="E28" s="261" t="s">
        <v>364</v>
      </c>
      <c r="F28" s="262"/>
      <c r="G28" s="154">
        <v>49</v>
      </c>
      <c r="I28" s="261" t="s">
        <v>347</v>
      </c>
      <c r="J28" s="262"/>
      <c r="K28" s="155">
        <v>8917.3553719008214</v>
      </c>
    </row>
    <row r="29" spans="1:16">
      <c r="A29" s="261" t="s">
        <v>343</v>
      </c>
      <c r="B29" s="262"/>
      <c r="C29" s="153">
        <v>41</v>
      </c>
      <c r="E29" s="261" t="s">
        <v>365</v>
      </c>
      <c r="F29" s="262"/>
      <c r="G29" s="153">
        <v>39</v>
      </c>
      <c r="I29" s="261" t="s">
        <v>348</v>
      </c>
      <c r="J29" s="262"/>
      <c r="K29" s="155">
        <v>6206.6115702479328</v>
      </c>
    </row>
    <row r="30" spans="1:16">
      <c r="A30" s="261" t="s">
        <v>345</v>
      </c>
      <c r="B30" s="262"/>
      <c r="C30" s="153">
        <v>1</v>
      </c>
      <c r="E30" s="261" t="s">
        <v>366</v>
      </c>
      <c r="F30" s="262"/>
      <c r="G30" s="153">
        <v>0</v>
      </c>
      <c r="I30" s="261" t="s">
        <v>349</v>
      </c>
      <c r="J30" s="262"/>
      <c r="K30" s="155">
        <v>0</v>
      </c>
    </row>
    <row r="31" spans="1:16">
      <c r="A31" s="261" t="s">
        <v>346</v>
      </c>
      <c r="B31" s="262"/>
      <c r="C31" s="153">
        <v>11</v>
      </c>
      <c r="E31" s="261" t="s">
        <v>367</v>
      </c>
      <c r="F31" s="262"/>
      <c r="G31" s="153">
        <v>6</v>
      </c>
      <c r="I31" s="261" t="s">
        <v>350</v>
      </c>
      <c r="J31" s="262"/>
      <c r="K31" s="155">
        <v>1090.909090909091</v>
      </c>
    </row>
    <row r="32" spans="1:16">
      <c r="A32" s="57"/>
      <c r="B32" s="58"/>
      <c r="C32" s="67"/>
      <c r="E32" s="57"/>
      <c r="F32" s="58"/>
      <c r="H32" s="51"/>
    </row>
    <row r="33" spans="1:12">
      <c r="A33" s="78"/>
      <c r="B33" s="70"/>
      <c r="C33" s="69"/>
      <c r="D33" s="19"/>
      <c r="E33" s="78"/>
      <c r="F33" s="70"/>
      <c r="G33" s="19"/>
      <c r="H33" s="70"/>
      <c r="I33" s="19"/>
      <c r="J33" s="19"/>
      <c r="K33" s="19"/>
      <c r="L33" s="19"/>
    </row>
    <row r="34" spans="1:12">
      <c r="A34" s="78"/>
      <c r="B34" s="70"/>
      <c r="C34" s="69"/>
      <c r="D34" s="19"/>
      <c r="E34" s="78"/>
      <c r="F34" s="70"/>
      <c r="G34" s="19"/>
      <c r="H34" s="52"/>
      <c r="I34" s="19"/>
      <c r="J34" s="19"/>
      <c r="K34" s="19"/>
      <c r="L34" s="19"/>
    </row>
    <row r="35" spans="1:12">
      <c r="A35" s="78"/>
      <c r="B35" s="70"/>
      <c r="C35" s="69"/>
      <c r="D35" s="19"/>
      <c r="E35" s="78"/>
      <c r="F35" s="70"/>
      <c r="G35" s="19"/>
      <c r="H35" s="19"/>
      <c r="I35" s="19"/>
      <c r="J35" s="19"/>
      <c r="K35" s="19"/>
      <c r="L35" s="19"/>
    </row>
    <row r="36" spans="1:12">
      <c r="A36" s="71"/>
      <c r="B36" s="72"/>
      <c r="C36" s="69"/>
      <c r="D36" s="19"/>
      <c r="E36" s="71"/>
      <c r="F36" s="72"/>
      <c r="G36" s="19"/>
      <c r="H36" s="19"/>
      <c r="I36" s="19"/>
      <c r="J36" s="19"/>
      <c r="K36" s="19"/>
      <c r="L36" s="19"/>
    </row>
    <row r="37" spans="1:12">
      <c r="A37" s="78"/>
      <c r="B37" s="70"/>
      <c r="C37" s="69"/>
      <c r="D37" s="19"/>
      <c r="E37" s="70"/>
      <c r="F37" s="70"/>
      <c r="G37" s="19"/>
      <c r="H37" s="52"/>
      <c r="I37" s="78"/>
      <c r="J37" s="70"/>
      <c r="K37" s="69"/>
      <c r="L37" s="19"/>
    </row>
    <row r="38" spans="1:12">
      <c r="A38" s="78"/>
      <c r="B38" s="70"/>
      <c r="C38" s="69"/>
      <c r="D38" s="19"/>
      <c r="E38" s="78"/>
      <c r="F38" s="70"/>
      <c r="G38" s="69"/>
      <c r="H38" s="19"/>
      <c r="I38" s="78"/>
      <c r="J38" s="70"/>
      <c r="K38" s="69"/>
      <c r="L38" s="19"/>
    </row>
    <row r="39" spans="1:12">
      <c r="A39" s="78"/>
      <c r="B39" s="70"/>
      <c r="C39" s="69"/>
      <c r="D39" s="19"/>
      <c r="E39" s="78"/>
      <c r="F39" s="70"/>
      <c r="G39" s="69"/>
      <c r="H39" s="52"/>
      <c r="I39" s="78"/>
      <c r="J39" s="70"/>
      <c r="K39" s="69"/>
      <c r="L39" s="19"/>
    </row>
    <row r="40" spans="1:12">
      <c r="A40" s="78"/>
      <c r="B40" s="70"/>
      <c r="C40" s="69"/>
      <c r="D40" s="19"/>
      <c r="E40" s="78"/>
      <c r="F40" s="70"/>
      <c r="G40" s="69"/>
      <c r="H40" s="19"/>
      <c r="I40" s="78"/>
      <c r="J40" s="70"/>
      <c r="K40" s="69"/>
      <c r="L40" s="19"/>
    </row>
    <row r="41" spans="1:12">
      <c r="A41" s="78"/>
      <c r="B41" s="70"/>
      <c r="C41" s="69"/>
      <c r="D41" s="19"/>
      <c r="E41" s="78"/>
      <c r="F41" s="70"/>
      <c r="G41" s="69"/>
      <c r="H41" s="19"/>
      <c r="I41" s="78"/>
      <c r="J41" s="70"/>
      <c r="K41" s="69"/>
      <c r="L41" s="19"/>
    </row>
    <row r="42" spans="1:12">
      <c r="A42" s="78"/>
      <c r="B42" s="70"/>
      <c r="C42" s="69"/>
      <c r="D42" s="19"/>
      <c r="E42" s="78"/>
      <c r="F42" s="70"/>
      <c r="G42" s="69"/>
      <c r="H42" s="19"/>
      <c r="I42" s="19"/>
      <c r="J42" s="19"/>
      <c r="K42" s="19"/>
      <c r="L42" s="19"/>
    </row>
    <row r="43" spans="1:12">
      <c r="A43" s="19"/>
      <c r="B43" s="19"/>
      <c r="C43" s="19"/>
      <c r="D43" s="19"/>
      <c r="E43" s="19"/>
      <c r="F43" s="19"/>
      <c r="G43" s="19"/>
      <c r="H43" s="19"/>
      <c r="I43" s="19"/>
      <c r="J43" s="19"/>
      <c r="K43" s="19"/>
      <c r="L43" s="19"/>
    </row>
    <row r="44" spans="1:12">
      <c r="A44" s="19"/>
      <c r="B44" s="19"/>
      <c r="C44" s="19"/>
      <c r="D44" s="19"/>
      <c r="E44" s="19"/>
      <c r="F44" s="19"/>
      <c r="G44" s="19"/>
      <c r="H44" s="19"/>
      <c r="I44" s="19"/>
      <c r="J44" s="19"/>
      <c r="K44" s="19"/>
      <c r="L44" s="19"/>
    </row>
    <row r="46" spans="1:12" ht="15.6">
      <c r="A46" s="264" t="s">
        <v>354</v>
      </c>
      <c r="B46" s="265"/>
      <c r="C46" s="265"/>
      <c r="D46" s="265"/>
      <c r="E46" s="265"/>
      <c r="F46" s="265"/>
      <c r="G46" s="265"/>
      <c r="H46" s="265"/>
      <c r="I46" s="265"/>
      <c r="J46" s="265"/>
      <c r="K46" s="266"/>
    </row>
    <row r="47" spans="1:12" ht="9" customHeight="1">
      <c r="A47" s="77"/>
      <c r="B47" s="77"/>
      <c r="C47" s="77"/>
      <c r="D47" s="77"/>
      <c r="E47" s="77"/>
      <c r="F47" s="77"/>
      <c r="G47" s="77"/>
      <c r="H47" s="77"/>
      <c r="I47" s="77"/>
      <c r="J47" s="77"/>
      <c r="K47" s="77"/>
    </row>
    <row r="48" spans="1:12">
      <c r="A48" s="261" t="s">
        <v>355</v>
      </c>
      <c r="B48" s="262"/>
      <c r="C48" s="67"/>
      <c r="E48" s="261" t="s">
        <v>358</v>
      </c>
      <c r="F48" s="262"/>
      <c r="G48" s="67"/>
      <c r="I48" s="261" t="s">
        <v>361</v>
      </c>
      <c r="J48" s="262"/>
      <c r="K48" s="67"/>
    </row>
    <row r="49" spans="1:12">
      <c r="A49" s="261" t="s">
        <v>356</v>
      </c>
      <c r="B49" s="262"/>
      <c r="C49" s="67"/>
      <c r="E49" s="261" t="s">
        <v>359</v>
      </c>
      <c r="F49" s="262"/>
      <c r="G49" s="67"/>
      <c r="I49" s="261" t="s">
        <v>362</v>
      </c>
      <c r="J49" s="262"/>
      <c r="K49" s="67"/>
    </row>
    <row r="50" spans="1:12">
      <c r="A50" s="261" t="s">
        <v>357</v>
      </c>
      <c r="B50" s="262"/>
      <c r="C50" s="67"/>
      <c r="E50" s="261" t="s">
        <v>360</v>
      </c>
      <c r="F50" s="262"/>
      <c r="G50" s="67"/>
      <c r="H50" s="51"/>
      <c r="I50" s="261" t="s">
        <v>363</v>
      </c>
      <c r="J50" s="262"/>
      <c r="K50" s="67"/>
    </row>
    <row r="51" spans="1:12">
      <c r="A51" s="19"/>
      <c r="B51" s="19"/>
      <c r="C51" s="19"/>
      <c r="D51" s="19"/>
      <c r="E51" s="19"/>
      <c r="F51" s="19"/>
      <c r="G51" s="19"/>
      <c r="H51" s="19"/>
      <c r="I51" s="19"/>
      <c r="J51" s="19"/>
      <c r="K51" s="19"/>
      <c r="L51" s="19"/>
    </row>
    <row r="52" spans="1:12">
      <c r="A52" s="19"/>
      <c r="B52" s="19"/>
      <c r="C52" s="19"/>
      <c r="D52" s="19"/>
      <c r="E52" s="19"/>
      <c r="F52" s="19"/>
      <c r="G52" s="19" t="s">
        <v>423</v>
      </c>
      <c r="H52" s="19"/>
      <c r="I52" s="19"/>
      <c r="J52" s="19"/>
      <c r="K52" s="19"/>
      <c r="L52" s="19"/>
    </row>
    <row r="53" spans="1:12">
      <c r="A53" s="19"/>
      <c r="B53" s="19"/>
      <c r="C53" s="19"/>
      <c r="D53" s="19"/>
      <c r="E53" s="19"/>
      <c r="F53" s="19"/>
      <c r="G53" s="275"/>
      <c r="H53" s="276"/>
      <c r="I53" s="276"/>
      <c r="J53" s="276"/>
      <c r="K53" s="277"/>
      <c r="L53" s="19"/>
    </row>
    <row r="54" spans="1:12">
      <c r="A54" s="19"/>
      <c r="B54" s="19"/>
      <c r="C54" s="19"/>
      <c r="D54" s="19"/>
      <c r="E54" s="19"/>
      <c r="F54" s="19"/>
      <c r="G54" s="278"/>
      <c r="H54" s="279"/>
      <c r="I54" s="279"/>
      <c r="J54" s="279"/>
      <c r="K54" s="280"/>
      <c r="L54" s="19"/>
    </row>
    <row r="55" spans="1:12">
      <c r="A55" s="19"/>
      <c r="B55" s="19"/>
      <c r="C55" s="19"/>
      <c r="D55" s="19"/>
      <c r="E55" s="19"/>
      <c r="F55" s="19"/>
      <c r="G55" s="278"/>
      <c r="H55" s="279"/>
      <c r="I55" s="279"/>
      <c r="J55" s="279"/>
      <c r="K55" s="280"/>
      <c r="L55" s="19"/>
    </row>
    <row r="56" spans="1:12">
      <c r="A56" s="19"/>
      <c r="B56" s="19"/>
      <c r="C56" s="19"/>
      <c r="D56" s="19"/>
      <c r="E56" s="19"/>
      <c r="F56" s="19"/>
      <c r="G56" s="278"/>
      <c r="H56" s="279"/>
      <c r="I56" s="279"/>
      <c r="J56" s="279"/>
      <c r="K56" s="280"/>
      <c r="L56" s="19"/>
    </row>
    <row r="57" spans="1:12">
      <c r="A57" s="19"/>
      <c r="B57" s="19"/>
      <c r="C57" s="19"/>
      <c r="D57" s="19"/>
      <c r="E57" s="19"/>
      <c r="F57" s="19"/>
      <c r="G57" s="278"/>
      <c r="H57" s="279"/>
      <c r="I57" s="279"/>
      <c r="J57" s="279"/>
      <c r="K57" s="280"/>
      <c r="L57" s="19"/>
    </row>
    <row r="58" spans="1:12">
      <c r="A58" s="19"/>
      <c r="B58" s="19"/>
      <c r="C58" s="19"/>
      <c r="D58" s="19"/>
      <c r="E58" s="19"/>
      <c r="F58" s="19"/>
      <c r="G58" s="278"/>
      <c r="H58" s="279"/>
      <c r="I58" s="279"/>
      <c r="J58" s="279"/>
      <c r="K58" s="280"/>
      <c r="L58" s="19"/>
    </row>
    <row r="59" spans="1:12">
      <c r="A59" s="19"/>
      <c r="B59" s="19"/>
      <c r="C59" s="19"/>
      <c r="D59" s="19"/>
      <c r="E59" s="19"/>
      <c r="F59" s="19"/>
      <c r="G59" s="278"/>
      <c r="H59" s="279"/>
      <c r="I59" s="279"/>
      <c r="J59" s="279"/>
      <c r="K59" s="280"/>
      <c r="L59" s="19"/>
    </row>
    <row r="60" spans="1:12">
      <c r="A60" s="19"/>
      <c r="B60" s="19"/>
      <c r="C60" s="19"/>
      <c r="D60" s="19"/>
      <c r="E60" s="19"/>
      <c r="F60" s="19"/>
      <c r="G60" s="278"/>
      <c r="H60" s="279"/>
      <c r="I60" s="279"/>
      <c r="J60" s="279"/>
      <c r="K60" s="280"/>
      <c r="L60" s="19"/>
    </row>
    <row r="61" spans="1:12">
      <c r="A61" s="19"/>
      <c r="B61" s="19"/>
      <c r="C61" s="19"/>
      <c r="D61" s="19"/>
      <c r="E61" s="19"/>
      <c r="F61" s="19"/>
      <c r="G61" s="278"/>
      <c r="H61" s="279"/>
      <c r="I61" s="279"/>
      <c r="J61" s="279"/>
      <c r="K61" s="280"/>
      <c r="L61" s="19"/>
    </row>
    <row r="62" spans="1:12">
      <c r="A62" s="19"/>
      <c r="B62" s="19"/>
      <c r="C62" s="19"/>
      <c r="D62" s="19"/>
      <c r="E62" s="19"/>
      <c r="F62" s="19"/>
      <c r="G62" s="281"/>
      <c r="H62" s="282"/>
      <c r="I62" s="282"/>
      <c r="J62" s="282"/>
      <c r="K62" s="283"/>
      <c r="L62" s="19"/>
    </row>
  </sheetData>
  <mergeCells count="48">
    <mergeCell ref="G53:K62"/>
    <mergeCell ref="J1:K1"/>
    <mergeCell ref="I28:J28"/>
    <mergeCell ref="A29:B29"/>
    <mergeCell ref="E29:F29"/>
    <mergeCell ref="I29:J29"/>
    <mergeCell ref="I11:J11"/>
    <mergeCell ref="I12:J12"/>
    <mergeCell ref="E11:F11"/>
    <mergeCell ref="E12:F12"/>
    <mergeCell ref="A11:B11"/>
    <mergeCell ref="A12:B12"/>
    <mergeCell ref="A28:B28"/>
    <mergeCell ref="E28:F28"/>
    <mergeCell ref="A26:K26"/>
    <mergeCell ref="E3:F3"/>
    <mergeCell ref="A50:B50"/>
    <mergeCell ref="E50:F50"/>
    <mergeCell ref="I50:J50"/>
    <mergeCell ref="A46:K46"/>
    <mergeCell ref="A48:B48"/>
    <mergeCell ref="E48:F48"/>
    <mergeCell ref="I48:J48"/>
    <mergeCell ref="A49:B49"/>
    <mergeCell ref="E49:F49"/>
    <mergeCell ref="I49:J49"/>
    <mergeCell ref="A31:B31"/>
    <mergeCell ref="E31:F31"/>
    <mergeCell ref="I31:J31"/>
    <mergeCell ref="N8:O8"/>
    <mergeCell ref="A8:B8"/>
    <mergeCell ref="E8:F8"/>
    <mergeCell ref="I8:J8"/>
    <mergeCell ref="A9:B9"/>
    <mergeCell ref="E9:F9"/>
    <mergeCell ref="I9:J9"/>
    <mergeCell ref="A10:B10"/>
    <mergeCell ref="E10:F10"/>
    <mergeCell ref="J2:K2"/>
    <mergeCell ref="A30:B30"/>
    <mergeCell ref="E30:F30"/>
    <mergeCell ref="I30:J30"/>
    <mergeCell ref="I10:J10"/>
    <mergeCell ref="I25:J25"/>
    <mergeCell ref="A5:K5"/>
    <mergeCell ref="A7:C7"/>
    <mergeCell ref="E7:G7"/>
    <mergeCell ref="I7:K7"/>
  </mergeCells>
  <printOptions horizontalCentered="1" verticalCentered="1" headings="1" gridLines="1"/>
  <pageMargins left="0.43307086614173229" right="0.43307086614173229" top="0.74803149606299213" bottom="0.74803149606299213" header="0.31496062992125984" footer="0.31496062992125984"/>
  <pageSetup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P63"/>
  <sheetViews>
    <sheetView topLeftCell="A25" zoomScale="110" zoomScaleNormal="110" workbookViewId="0">
      <selection activeCell="M43" sqref="M43"/>
    </sheetView>
  </sheetViews>
  <sheetFormatPr baseColWidth="10" defaultRowHeight="13.8"/>
  <cols>
    <col min="1" max="1" width="12.6640625" customWidth="1"/>
    <col min="2" max="2" width="14.6640625" customWidth="1"/>
    <col min="3" max="3" width="12.6640625" customWidth="1"/>
    <col min="4" max="4" width="1.88671875" customWidth="1"/>
    <col min="5" max="5" width="12.6640625" customWidth="1"/>
    <col min="6" max="6" width="13.5546875" customWidth="1"/>
    <col min="7" max="7" width="12.6640625" customWidth="1"/>
    <col min="8" max="8" width="2" customWidth="1"/>
    <col min="9" max="9" width="12.6640625" customWidth="1"/>
    <col min="10" max="10" width="13.44140625" customWidth="1"/>
    <col min="11" max="11" width="12.6640625" customWidth="1"/>
  </cols>
  <sheetData>
    <row r="1" spans="1:16" ht="18">
      <c r="A1" s="59"/>
      <c r="B1" s="59"/>
      <c r="C1" s="59"/>
      <c r="D1" s="60"/>
      <c r="E1" s="60"/>
      <c r="G1" s="22"/>
      <c r="J1" s="284" t="s">
        <v>383</v>
      </c>
      <c r="K1" s="284"/>
    </row>
    <row r="2" spans="1:16" ht="18.600000000000001" thickBot="1">
      <c r="A2" s="59"/>
      <c r="B2" s="59"/>
      <c r="C2" s="59"/>
      <c r="D2" s="61"/>
      <c r="E2" s="59"/>
      <c r="F2" s="59"/>
      <c r="G2" s="59"/>
      <c r="H2" s="73"/>
      <c r="I2" s="73"/>
      <c r="J2" s="291">
        <v>2015</v>
      </c>
      <c r="K2" s="292"/>
      <c r="L2" s="19"/>
    </row>
    <row r="3" spans="1:16" ht="18.600000000000001" thickBot="1">
      <c r="A3" s="59"/>
      <c r="B3" s="59"/>
      <c r="C3" s="59"/>
      <c r="D3" s="62"/>
      <c r="E3" s="289" t="s">
        <v>382</v>
      </c>
      <c r="F3" s="290"/>
      <c r="G3" s="63"/>
      <c r="H3" s="64"/>
      <c r="I3" s="65"/>
    </row>
    <row r="4" spans="1:16" ht="18">
      <c r="A4" s="59"/>
      <c r="B4" s="59"/>
      <c r="C4" s="59"/>
      <c r="D4" s="66"/>
      <c r="E4" s="59"/>
      <c r="F4" s="59"/>
      <c r="G4" s="59"/>
      <c r="H4" s="59"/>
    </row>
    <row r="5" spans="1:16" ht="15.6">
      <c r="A5" s="264" t="s">
        <v>384</v>
      </c>
      <c r="B5" s="265"/>
      <c r="C5" s="265"/>
      <c r="D5" s="265"/>
      <c r="E5" s="265"/>
      <c r="F5" s="265"/>
      <c r="G5" s="265"/>
      <c r="H5" s="265"/>
      <c r="I5" s="265"/>
      <c r="J5" s="265"/>
      <c r="K5" s="266"/>
    </row>
    <row r="6" spans="1:16" ht="9" customHeight="1">
      <c r="A6" s="77"/>
      <c r="B6" s="77"/>
      <c r="C6" s="77"/>
      <c r="D6" s="77"/>
      <c r="E6" s="77"/>
      <c r="F6" s="77"/>
      <c r="G6" s="77"/>
      <c r="H6" s="77"/>
      <c r="I6" s="77"/>
      <c r="J6" s="77"/>
      <c r="K6" s="77"/>
    </row>
    <row r="7" spans="1:16">
      <c r="A7" s="270" t="s">
        <v>385</v>
      </c>
      <c r="B7" s="271"/>
      <c r="C7" s="272"/>
      <c r="E7" s="270" t="s">
        <v>421</v>
      </c>
      <c r="F7" s="271"/>
      <c r="G7" s="272"/>
      <c r="I7" s="270" t="s">
        <v>422</v>
      </c>
      <c r="J7" s="271"/>
      <c r="K7" s="272"/>
    </row>
    <row r="8" spans="1:16">
      <c r="A8" s="261" t="s">
        <v>387</v>
      </c>
      <c r="B8" s="262"/>
      <c r="C8" s="81"/>
      <c r="E8" s="293" t="s">
        <v>31</v>
      </c>
      <c r="F8" s="293"/>
      <c r="G8" s="79" t="s">
        <v>419</v>
      </c>
      <c r="I8" s="261" t="s">
        <v>417</v>
      </c>
      <c r="J8" s="262"/>
      <c r="K8" s="80"/>
      <c r="N8" s="222"/>
      <c r="O8" s="222"/>
    </row>
    <row r="9" spans="1:16">
      <c r="A9" s="261" t="s">
        <v>388</v>
      </c>
      <c r="B9" s="262"/>
      <c r="C9" s="81"/>
      <c r="E9" s="82" t="s">
        <v>411</v>
      </c>
      <c r="F9" s="56"/>
      <c r="G9" s="79"/>
      <c r="H9" s="70"/>
      <c r="I9" s="261" t="s">
        <v>416</v>
      </c>
      <c r="J9" s="262"/>
      <c r="K9" s="80"/>
      <c r="N9" s="19"/>
      <c r="O9" s="19"/>
    </row>
    <row r="10" spans="1:16">
      <c r="A10" s="261" t="s">
        <v>389</v>
      </c>
      <c r="B10" s="262"/>
      <c r="C10" s="81"/>
      <c r="E10" s="82" t="s">
        <v>412</v>
      </c>
      <c r="F10" s="56"/>
      <c r="G10" s="79"/>
      <c r="I10" s="261" t="s">
        <v>415</v>
      </c>
      <c r="J10" s="262"/>
      <c r="K10" s="80"/>
      <c r="N10" s="19"/>
      <c r="O10" s="19"/>
    </row>
    <row r="11" spans="1:16">
      <c r="A11" s="261" t="s">
        <v>390</v>
      </c>
      <c r="B11" s="261"/>
      <c r="C11" s="81"/>
      <c r="E11" s="82" t="s">
        <v>420</v>
      </c>
      <c r="F11" s="75"/>
      <c r="G11" s="79"/>
      <c r="I11" s="285" t="s">
        <v>418</v>
      </c>
      <c r="J11" s="285"/>
      <c r="K11" s="80"/>
      <c r="N11" s="19"/>
      <c r="O11" s="19"/>
    </row>
    <row r="12" spans="1:16">
      <c r="A12" s="75"/>
      <c r="B12" s="75"/>
      <c r="C12" s="67"/>
      <c r="E12" s="75"/>
      <c r="F12" s="75"/>
      <c r="G12" s="69"/>
      <c r="H12" s="56"/>
      <c r="I12" s="75"/>
      <c r="J12" s="56"/>
      <c r="K12" s="68"/>
      <c r="N12" s="19"/>
      <c r="O12" s="19"/>
    </row>
    <row r="13" spans="1:16">
      <c r="A13" s="70"/>
      <c r="B13" s="295" t="s">
        <v>403</v>
      </c>
      <c r="C13" s="296" t="s">
        <v>262</v>
      </c>
      <c r="D13" s="87"/>
      <c r="E13" s="295" t="s">
        <v>404</v>
      </c>
      <c r="F13" s="297" t="s">
        <v>405</v>
      </c>
      <c r="G13" s="69"/>
      <c r="H13" s="19"/>
      <c r="I13" s="70"/>
      <c r="J13" s="70"/>
      <c r="K13" s="88"/>
      <c r="M13" s="19"/>
      <c r="N13" s="19"/>
      <c r="O13" s="19"/>
      <c r="P13" s="19"/>
    </row>
    <row r="14" spans="1:16">
      <c r="A14" s="70"/>
      <c r="B14" s="295"/>
      <c r="C14" s="296"/>
      <c r="D14" s="87"/>
      <c r="E14" s="295"/>
      <c r="F14" s="297"/>
      <c r="G14" s="69"/>
      <c r="H14" s="19"/>
      <c r="I14" s="70"/>
      <c r="J14" s="70"/>
      <c r="K14" s="88"/>
      <c r="M14" s="19"/>
      <c r="N14" s="19"/>
      <c r="O14" s="19"/>
      <c r="P14" s="19"/>
    </row>
    <row r="15" spans="1:16">
      <c r="A15" s="71" t="s">
        <v>391</v>
      </c>
      <c r="B15" s="70"/>
      <c r="C15" s="69"/>
      <c r="D15" s="19"/>
      <c r="E15" s="78"/>
      <c r="F15" s="70"/>
      <c r="G15" s="69"/>
      <c r="H15" s="19"/>
      <c r="I15" s="78"/>
      <c r="J15" s="70"/>
      <c r="K15" s="88"/>
      <c r="M15" s="19"/>
      <c r="N15" s="19"/>
      <c r="O15" s="19"/>
      <c r="P15" s="19"/>
    </row>
    <row r="16" spans="1:16">
      <c r="A16" s="71" t="s">
        <v>392</v>
      </c>
      <c r="B16" s="74"/>
      <c r="C16" s="69"/>
      <c r="D16" s="19"/>
      <c r="E16" s="84"/>
      <c r="F16" s="74"/>
      <c r="G16" s="69"/>
      <c r="H16" s="19"/>
      <c r="I16" s="84"/>
      <c r="J16" s="74"/>
      <c r="K16" s="88"/>
      <c r="M16" s="19"/>
      <c r="N16" s="19"/>
      <c r="O16" s="19"/>
      <c r="P16" s="19"/>
    </row>
    <row r="17" spans="1:16">
      <c r="A17" s="71" t="s">
        <v>393</v>
      </c>
      <c r="B17" s="74"/>
      <c r="C17" s="69"/>
      <c r="D17" s="19"/>
      <c r="E17" s="84"/>
      <c r="F17" s="74"/>
      <c r="G17" s="69"/>
      <c r="H17" s="19"/>
      <c r="I17" s="84"/>
      <c r="J17" s="74"/>
      <c r="K17" s="88"/>
      <c r="M17" s="19"/>
      <c r="N17" s="19"/>
      <c r="O17" s="19"/>
      <c r="P17" s="19"/>
    </row>
    <row r="18" spans="1:16">
      <c r="A18" s="71" t="s">
        <v>394</v>
      </c>
      <c r="B18" s="74"/>
      <c r="C18" s="69"/>
      <c r="D18" s="19"/>
      <c r="E18" s="84"/>
      <c r="F18" s="74"/>
      <c r="G18" s="69"/>
      <c r="H18" s="19"/>
      <c r="I18" s="84"/>
      <c r="J18" s="74"/>
      <c r="K18" s="88"/>
      <c r="M18" s="19"/>
      <c r="N18" s="19"/>
      <c r="O18" s="19"/>
      <c r="P18" s="19"/>
    </row>
    <row r="19" spans="1:16">
      <c r="A19" s="71" t="s">
        <v>395</v>
      </c>
      <c r="B19" s="74"/>
      <c r="C19" s="69"/>
      <c r="D19" s="19"/>
      <c r="E19" s="84"/>
      <c r="F19" s="74"/>
      <c r="G19" s="69"/>
      <c r="H19" s="19"/>
      <c r="I19" s="84"/>
      <c r="J19" s="74"/>
      <c r="K19" s="88"/>
      <c r="M19" s="19"/>
      <c r="N19" s="19"/>
      <c r="O19" s="19"/>
      <c r="P19" s="19"/>
    </row>
    <row r="20" spans="1:16">
      <c r="A20" s="71" t="s">
        <v>396</v>
      </c>
      <c r="B20" s="74"/>
      <c r="C20" s="69"/>
      <c r="D20" s="19"/>
      <c r="E20" s="84"/>
      <c r="F20" s="74"/>
      <c r="G20" s="69"/>
      <c r="H20" s="19"/>
      <c r="I20" s="84"/>
      <c r="J20" s="74"/>
      <c r="K20" s="88"/>
      <c r="M20" s="19"/>
      <c r="N20" s="19"/>
      <c r="O20" s="19"/>
      <c r="P20" s="19"/>
    </row>
    <row r="21" spans="1:16">
      <c r="A21" s="71" t="s">
        <v>397</v>
      </c>
      <c r="B21" s="70"/>
      <c r="C21" s="69"/>
      <c r="D21" s="19"/>
      <c r="E21" s="78"/>
      <c r="F21" s="70"/>
      <c r="G21" s="19"/>
      <c r="H21" s="19"/>
      <c r="I21" s="78"/>
      <c r="J21" s="70"/>
      <c r="K21" s="88"/>
      <c r="M21" s="19"/>
      <c r="N21" s="19"/>
      <c r="O21" s="19"/>
      <c r="P21" s="19"/>
    </row>
    <row r="22" spans="1:16">
      <c r="A22" s="71" t="s">
        <v>398</v>
      </c>
      <c r="B22" s="70"/>
      <c r="C22" s="69"/>
      <c r="D22" s="19"/>
      <c r="E22" s="78"/>
      <c r="F22" s="70"/>
      <c r="G22" s="19"/>
      <c r="H22" s="19"/>
      <c r="I22" s="78"/>
      <c r="J22" s="70"/>
      <c r="K22" s="88"/>
      <c r="M22" s="19"/>
      <c r="N22" s="19"/>
      <c r="O22" s="19"/>
      <c r="P22" s="19"/>
    </row>
    <row r="23" spans="1:16">
      <c r="A23" s="71" t="s">
        <v>399</v>
      </c>
      <c r="B23" s="70"/>
      <c r="C23" s="69"/>
      <c r="D23" s="19"/>
      <c r="E23" s="78"/>
      <c r="F23" s="70"/>
      <c r="G23" s="19"/>
      <c r="H23" s="19"/>
      <c r="I23" s="78"/>
      <c r="J23" s="70"/>
      <c r="K23" s="88"/>
      <c r="M23" s="19"/>
      <c r="N23" s="70"/>
      <c r="O23" s="70"/>
      <c r="P23" s="19"/>
    </row>
    <row r="24" spans="1:16">
      <c r="A24" s="71" t="s">
        <v>400</v>
      </c>
      <c r="B24" s="70"/>
      <c r="C24" s="69"/>
      <c r="D24" s="19"/>
      <c r="E24" s="78"/>
      <c r="F24" s="70"/>
      <c r="G24" s="19"/>
      <c r="H24" s="19"/>
      <c r="I24" s="78"/>
      <c r="J24" s="70"/>
      <c r="K24" s="88"/>
      <c r="M24" s="19"/>
      <c r="N24" s="70"/>
      <c r="O24" s="70"/>
      <c r="P24" s="19"/>
    </row>
    <row r="25" spans="1:16">
      <c r="A25" s="71" t="s">
        <v>401</v>
      </c>
      <c r="B25" s="70"/>
      <c r="C25" s="69"/>
      <c r="D25" s="19"/>
      <c r="E25" s="78"/>
      <c r="F25" s="70"/>
      <c r="G25" s="19"/>
      <c r="H25" s="19"/>
      <c r="I25" s="78"/>
      <c r="J25" s="70"/>
      <c r="K25" s="88"/>
      <c r="M25" s="19"/>
      <c r="N25" s="70"/>
      <c r="O25" s="70"/>
      <c r="P25" s="19"/>
    </row>
    <row r="26" spans="1:16">
      <c r="A26" s="71" t="s">
        <v>402</v>
      </c>
      <c r="B26" s="70"/>
      <c r="C26" s="69"/>
      <c r="D26" s="19"/>
      <c r="E26" s="78"/>
      <c r="F26" s="70"/>
      <c r="G26" s="19"/>
      <c r="H26" s="19"/>
      <c r="I26" s="78"/>
      <c r="J26" s="70"/>
      <c r="K26" s="88"/>
      <c r="M26" s="19"/>
      <c r="N26" s="70"/>
      <c r="O26" s="70"/>
      <c r="P26" s="19"/>
    </row>
    <row r="27" spans="1:16">
      <c r="A27" s="70"/>
      <c r="B27" s="70"/>
      <c r="C27" s="69"/>
      <c r="D27" s="19"/>
      <c r="E27" s="19"/>
      <c r="F27" s="19"/>
      <c r="G27" s="19"/>
      <c r="H27" s="19"/>
      <c r="I27" s="78"/>
      <c r="J27" s="70"/>
      <c r="K27" s="88"/>
      <c r="M27" s="19"/>
      <c r="N27" s="19"/>
      <c r="O27" s="19"/>
      <c r="P27" s="19"/>
    </row>
    <row r="28" spans="1:16">
      <c r="I28" s="221"/>
      <c r="J28" s="222"/>
      <c r="K28" s="68"/>
    </row>
    <row r="29" spans="1:16" ht="15.6">
      <c r="A29" s="264" t="s">
        <v>414</v>
      </c>
      <c r="B29" s="265"/>
      <c r="C29" s="265"/>
      <c r="D29" s="265"/>
      <c r="E29" s="265"/>
      <c r="F29" s="265"/>
      <c r="G29" s="265"/>
      <c r="H29" s="265"/>
      <c r="I29" s="265"/>
      <c r="J29" s="265"/>
      <c r="K29" s="266"/>
    </row>
    <row r="30" spans="1:16" ht="9" customHeight="1"/>
    <row r="31" spans="1:16">
      <c r="A31" s="78"/>
      <c r="B31" s="298" t="s">
        <v>407</v>
      </c>
      <c r="C31" s="294" t="s">
        <v>406</v>
      </c>
      <c r="D31" s="19"/>
      <c r="E31" s="294" t="s">
        <v>408</v>
      </c>
      <c r="F31" s="294" t="s">
        <v>409</v>
      </c>
      <c r="G31" s="294" t="s">
        <v>410</v>
      </c>
      <c r="H31" s="19"/>
      <c r="I31" s="78"/>
      <c r="J31" s="70"/>
      <c r="K31" s="85"/>
      <c r="L31" s="19"/>
    </row>
    <row r="32" spans="1:16">
      <c r="A32" s="78"/>
      <c r="B32" s="298"/>
      <c r="C32" s="294"/>
      <c r="D32" s="19"/>
      <c r="E32" s="294"/>
      <c r="F32" s="294"/>
      <c r="G32" s="294"/>
      <c r="H32" s="52"/>
      <c r="I32" s="19"/>
      <c r="J32" s="19"/>
      <c r="K32" s="85"/>
      <c r="L32" s="19"/>
    </row>
    <row r="33" spans="1:12">
      <c r="A33" s="84" t="s">
        <v>411</v>
      </c>
      <c r="B33" s="70"/>
      <c r="C33" s="79"/>
      <c r="D33" s="19"/>
      <c r="E33" s="78"/>
      <c r="F33" s="70"/>
      <c r="G33" s="86"/>
      <c r="H33" s="19"/>
      <c r="I33" s="78"/>
      <c r="J33" s="70"/>
      <c r="K33" s="85"/>
      <c r="L33" s="19"/>
    </row>
    <row r="34" spans="1:12">
      <c r="A34" s="84" t="s">
        <v>412</v>
      </c>
      <c r="B34" s="70"/>
      <c r="C34" s="79"/>
      <c r="D34" s="19"/>
      <c r="E34" s="78"/>
      <c r="F34" s="70"/>
      <c r="G34" s="86"/>
      <c r="H34" s="19"/>
      <c r="I34" s="78"/>
      <c r="J34" s="70"/>
      <c r="K34" s="85"/>
      <c r="L34" s="19"/>
    </row>
    <row r="35" spans="1:12">
      <c r="A35" s="84" t="s">
        <v>413</v>
      </c>
      <c r="B35" s="70"/>
      <c r="C35" s="79"/>
      <c r="D35" s="19"/>
      <c r="E35" s="78"/>
      <c r="F35" s="70"/>
      <c r="G35" s="86"/>
      <c r="H35" s="19"/>
      <c r="I35" s="78"/>
      <c r="J35" s="70"/>
      <c r="K35" s="85"/>
      <c r="L35" s="19"/>
    </row>
    <row r="36" spans="1:12">
      <c r="A36" s="71"/>
      <c r="B36" s="72"/>
      <c r="C36" s="69"/>
      <c r="D36" s="19"/>
      <c r="E36" s="71"/>
      <c r="F36" s="72"/>
      <c r="G36" s="19"/>
      <c r="H36" s="52"/>
      <c r="I36" s="19"/>
      <c r="J36" s="19"/>
      <c r="K36" s="19"/>
      <c r="L36" s="19"/>
    </row>
    <row r="37" spans="1:12">
      <c r="A37" s="78"/>
      <c r="B37" s="70"/>
      <c r="C37" s="69"/>
      <c r="D37" s="19"/>
      <c r="E37" s="78"/>
      <c r="F37" s="70"/>
      <c r="G37" s="19"/>
      <c r="H37" s="70"/>
      <c r="I37" s="19"/>
      <c r="J37" s="19"/>
      <c r="K37" s="19"/>
      <c r="L37" s="19"/>
    </row>
    <row r="38" spans="1:12">
      <c r="A38" s="78"/>
      <c r="B38" s="70"/>
      <c r="C38" s="69"/>
      <c r="D38" s="19"/>
      <c r="E38" s="78"/>
      <c r="F38" s="70"/>
      <c r="G38" s="19"/>
      <c r="H38" s="52"/>
      <c r="I38" s="19"/>
      <c r="J38" s="19"/>
      <c r="K38" s="19"/>
      <c r="L38" s="19"/>
    </row>
    <row r="39" spans="1:12">
      <c r="A39" s="78"/>
      <c r="B39" s="70"/>
      <c r="C39" s="69"/>
      <c r="D39" s="19"/>
      <c r="E39" s="78"/>
      <c r="F39" s="70"/>
      <c r="G39" s="69"/>
      <c r="H39" s="52"/>
      <c r="I39" s="78"/>
      <c r="J39" s="70"/>
      <c r="K39" s="69"/>
      <c r="L39" s="19"/>
    </row>
    <row r="40" spans="1:12">
      <c r="A40" s="78"/>
      <c r="B40" s="70"/>
      <c r="C40" s="69"/>
      <c r="D40" s="19"/>
      <c r="E40" s="78"/>
      <c r="F40" s="70"/>
      <c r="G40" s="69"/>
      <c r="H40" s="19"/>
      <c r="I40" s="78"/>
      <c r="J40" s="70"/>
      <c r="K40" s="69"/>
      <c r="L40" s="19"/>
    </row>
    <row r="41" spans="1:12">
      <c r="A41" s="78"/>
      <c r="B41" s="70"/>
      <c r="C41" s="69"/>
      <c r="D41" s="19"/>
      <c r="E41" s="78"/>
      <c r="F41" s="70"/>
      <c r="G41" s="69"/>
      <c r="H41" s="19"/>
      <c r="I41" s="78"/>
      <c r="J41" s="70"/>
      <c r="K41" s="69"/>
      <c r="L41" s="19"/>
    </row>
    <row r="42" spans="1:12">
      <c r="A42" s="78"/>
      <c r="B42" s="70"/>
      <c r="C42" s="69"/>
      <c r="D42" s="19"/>
      <c r="E42" s="78"/>
      <c r="F42" s="70"/>
      <c r="G42" s="69"/>
      <c r="H42" s="19"/>
      <c r="I42" s="19"/>
      <c r="J42" s="19"/>
      <c r="K42" s="19"/>
      <c r="L42" s="19"/>
    </row>
    <row r="43" spans="1:12">
      <c r="A43" s="19"/>
      <c r="B43" s="19"/>
      <c r="C43" s="19"/>
      <c r="D43" s="19"/>
      <c r="E43" s="19"/>
      <c r="F43" s="19"/>
      <c r="G43" s="19"/>
      <c r="H43" s="19"/>
      <c r="I43" s="19"/>
      <c r="J43" s="19"/>
      <c r="K43" s="19"/>
      <c r="L43" s="19"/>
    </row>
    <row r="44" spans="1:12">
      <c r="A44" s="19"/>
      <c r="B44" s="19"/>
      <c r="C44" s="19"/>
      <c r="D44" s="19"/>
      <c r="E44" s="19"/>
      <c r="F44" s="19"/>
      <c r="G44" s="19"/>
      <c r="H44" s="19"/>
      <c r="I44" s="19"/>
      <c r="J44" s="19"/>
      <c r="K44" s="19"/>
      <c r="L44" s="19"/>
    </row>
    <row r="45" spans="1:12">
      <c r="A45" s="19"/>
      <c r="B45" s="19"/>
      <c r="C45" s="19"/>
      <c r="D45" s="19"/>
      <c r="E45" s="19"/>
      <c r="F45" s="19"/>
      <c r="G45" s="19"/>
      <c r="H45" s="19"/>
      <c r="I45" s="19"/>
      <c r="J45" s="19"/>
      <c r="K45" s="19"/>
      <c r="L45" s="19"/>
    </row>
    <row r="46" spans="1:12" ht="15.6">
      <c r="A46" s="299"/>
      <c r="B46" s="299"/>
      <c r="C46" s="299"/>
      <c r="D46" s="299"/>
      <c r="E46" s="299"/>
      <c r="F46" s="299"/>
      <c r="G46" s="299"/>
      <c r="H46" s="299"/>
      <c r="I46" s="299"/>
      <c r="J46" s="299"/>
      <c r="K46" s="299"/>
      <c r="L46" s="65"/>
    </row>
    <row r="47" spans="1:12" ht="9" customHeight="1">
      <c r="A47" s="77"/>
      <c r="B47" s="77"/>
      <c r="C47" s="77"/>
      <c r="D47" s="77"/>
      <c r="E47" s="77"/>
      <c r="F47" s="77"/>
      <c r="G47" s="77"/>
      <c r="H47" s="77"/>
      <c r="I47" s="77"/>
      <c r="J47" s="77"/>
      <c r="K47" s="77"/>
      <c r="L47" s="19"/>
    </row>
    <row r="48" spans="1:12">
      <c r="A48" s="285"/>
      <c r="B48" s="300"/>
      <c r="C48" s="69"/>
      <c r="D48" s="19"/>
      <c r="E48" s="285"/>
      <c r="F48" s="300"/>
      <c r="G48" s="69"/>
      <c r="H48" s="19"/>
      <c r="I48" s="285"/>
      <c r="J48" s="300"/>
      <c r="K48" s="69"/>
      <c r="L48" s="19"/>
    </row>
    <row r="49" spans="1:11">
      <c r="A49" s="82"/>
      <c r="B49" s="83"/>
      <c r="C49" s="67"/>
      <c r="E49" s="82"/>
      <c r="F49" s="83"/>
      <c r="G49" s="67"/>
      <c r="I49" s="82"/>
      <c r="J49" s="83"/>
      <c r="K49" s="67"/>
    </row>
    <row r="50" spans="1:11">
      <c r="A50" s="261"/>
      <c r="B50" s="262"/>
      <c r="C50" s="67"/>
      <c r="E50" s="261"/>
      <c r="F50" s="262"/>
      <c r="G50" s="67"/>
      <c r="I50" s="261"/>
      <c r="J50" s="262"/>
      <c r="K50" s="67"/>
    </row>
    <row r="51" spans="1:11">
      <c r="A51" s="261"/>
      <c r="B51" s="262"/>
      <c r="C51" s="67"/>
      <c r="E51" s="261"/>
      <c r="F51" s="262"/>
      <c r="G51" s="67"/>
      <c r="H51" s="51"/>
      <c r="I51" s="261"/>
      <c r="J51" s="262"/>
      <c r="K51" s="67"/>
    </row>
    <row r="52" spans="1:11">
      <c r="A52" s="19"/>
      <c r="B52" s="19"/>
      <c r="C52" s="19"/>
      <c r="D52" s="19"/>
      <c r="E52" s="19"/>
      <c r="F52" s="19"/>
      <c r="G52" s="19"/>
      <c r="H52" s="19"/>
      <c r="I52" s="19"/>
      <c r="J52" s="19"/>
      <c r="K52" s="19"/>
    </row>
    <row r="53" spans="1:11">
      <c r="A53" s="19"/>
      <c r="B53" s="19"/>
      <c r="C53" s="19"/>
      <c r="D53" s="19"/>
      <c r="E53" s="19"/>
      <c r="F53" s="19"/>
      <c r="G53" s="19"/>
      <c r="H53" s="19"/>
      <c r="I53" s="19"/>
      <c r="J53" s="19"/>
      <c r="K53" s="19"/>
    </row>
    <row r="54" spans="1:11">
      <c r="A54" s="19"/>
      <c r="B54" s="19"/>
      <c r="C54" s="19"/>
      <c r="D54" s="19"/>
      <c r="E54" s="19"/>
      <c r="F54" s="19"/>
      <c r="G54" s="19"/>
      <c r="H54" s="19"/>
      <c r="I54" s="19"/>
      <c r="J54" s="19"/>
      <c r="K54" s="19"/>
    </row>
    <row r="55" spans="1:11">
      <c r="A55" s="19"/>
      <c r="B55" s="19"/>
      <c r="C55" s="19"/>
      <c r="D55" s="19"/>
      <c r="E55" s="19"/>
      <c r="F55" s="19"/>
      <c r="G55" s="19"/>
      <c r="H55" s="19"/>
      <c r="I55" s="19"/>
      <c r="J55" s="19"/>
      <c r="K55" s="19"/>
    </row>
    <row r="56" spans="1:11">
      <c r="A56" s="19"/>
      <c r="B56" s="19"/>
      <c r="C56" s="19"/>
      <c r="D56" s="19"/>
      <c r="E56" s="19"/>
      <c r="F56" s="19"/>
      <c r="G56" s="19"/>
      <c r="H56" s="19"/>
      <c r="I56" s="19"/>
      <c r="J56" s="19"/>
      <c r="K56" s="19"/>
    </row>
    <row r="57" spans="1:11">
      <c r="A57" s="19"/>
      <c r="B57" s="19"/>
      <c r="C57" s="19"/>
      <c r="D57" s="19"/>
      <c r="E57" s="19"/>
      <c r="F57" s="19"/>
      <c r="G57" s="19"/>
      <c r="H57" s="19"/>
      <c r="I57" s="19"/>
      <c r="J57" s="19"/>
      <c r="K57" s="19"/>
    </row>
    <row r="58" spans="1:11">
      <c r="A58" s="19"/>
      <c r="B58" s="19"/>
      <c r="C58" s="19"/>
      <c r="D58" s="19"/>
      <c r="E58" s="19"/>
      <c r="F58" s="19"/>
      <c r="G58" s="19"/>
      <c r="H58" s="19"/>
      <c r="I58" s="19"/>
      <c r="J58" s="19"/>
      <c r="K58" s="19"/>
    </row>
    <row r="59" spans="1:11">
      <c r="A59" s="19"/>
      <c r="B59" s="19"/>
      <c r="C59" s="19"/>
      <c r="D59" s="19"/>
      <c r="E59" s="19"/>
      <c r="F59" s="19"/>
      <c r="G59" s="19"/>
      <c r="H59" s="19"/>
      <c r="I59" s="19"/>
      <c r="J59" s="19"/>
      <c r="K59" s="19"/>
    </row>
    <row r="60" spans="1:11">
      <c r="A60" s="19"/>
      <c r="B60" s="19"/>
      <c r="C60" s="19"/>
      <c r="D60" s="19"/>
      <c r="E60" s="19"/>
      <c r="F60" s="19"/>
      <c r="G60" s="19"/>
      <c r="H60" s="19"/>
      <c r="I60" s="19"/>
      <c r="J60" s="19"/>
      <c r="K60" s="19"/>
    </row>
    <row r="61" spans="1:11">
      <c r="A61" s="19"/>
      <c r="B61" s="19"/>
      <c r="C61" s="19"/>
      <c r="D61" s="19"/>
      <c r="E61" s="19"/>
      <c r="F61" s="19"/>
      <c r="G61" s="19"/>
      <c r="H61" s="19"/>
      <c r="I61" s="19"/>
      <c r="J61" s="19"/>
      <c r="K61" s="19"/>
    </row>
    <row r="62" spans="1:11">
      <c r="A62" s="76"/>
      <c r="B62" s="76"/>
      <c r="C62" s="76"/>
      <c r="D62" s="76"/>
      <c r="E62" s="76"/>
      <c r="F62" s="76"/>
      <c r="G62" s="76"/>
      <c r="H62" s="76"/>
      <c r="I62" s="76"/>
      <c r="J62" s="76"/>
      <c r="K62" s="76"/>
    </row>
    <row r="63" spans="1:11">
      <c r="A63" s="19"/>
      <c r="B63" s="19"/>
      <c r="C63" s="19"/>
      <c r="D63" s="19"/>
      <c r="E63" s="19"/>
      <c r="F63" s="19"/>
      <c r="G63" s="19"/>
      <c r="H63" s="19"/>
      <c r="I63" s="19"/>
      <c r="J63" s="19"/>
      <c r="K63" s="19"/>
    </row>
  </sheetData>
  <mergeCells count="38">
    <mergeCell ref="A51:B51"/>
    <mergeCell ref="E51:F51"/>
    <mergeCell ref="I51:J51"/>
    <mergeCell ref="B13:B14"/>
    <mergeCell ref="C13:C14"/>
    <mergeCell ref="E13:E14"/>
    <mergeCell ref="F13:F14"/>
    <mergeCell ref="B31:B32"/>
    <mergeCell ref="C31:C32"/>
    <mergeCell ref="E31:E32"/>
    <mergeCell ref="A46:K46"/>
    <mergeCell ref="A48:B48"/>
    <mergeCell ref="E48:F48"/>
    <mergeCell ref="I48:J48"/>
    <mergeCell ref="A50:B50"/>
    <mergeCell ref="E50:F50"/>
    <mergeCell ref="I50:J50"/>
    <mergeCell ref="F31:F32"/>
    <mergeCell ref="G31:G32"/>
    <mergeCell ref="I28:J28"/>
    <mergeCell ref="A29:K29"/>
    <mergeCell ref="A10:B10"/>
    <mergeCell ref="I10:J10"/>
    <mergeCell ref="A11:B11"/>
    <mergeCell ref="I11:J11"/>
    <mergeCell ref="A8:B8"/>
    <mergeCell ref="E8:F8"/>
    <mergeCell ref="I8:J8"/>
    <mergeCell ref="N8:O8"/>
    <mergeCell ref="A9:B9"/>
    <mergeCell ref="I9:J9"/>
    <mergeCell ref="J1:K1"/>
    <mergeCell ref="J2:K2"/>
    <mergeCell ref="E3:F3"/>
    <mergeCell ref="A5:K5"/>
    <mergeCell ref="A7:C7"/>
    <mergeCell ref="E7:G7"/>
    <mergeCell ref="I7:K7"/>
  </mergeCells>
  <pageMargins left="0.7" right="0.7" top="0.75" bottom="0.75" header="0.3" footer="0.3"/>
  <pageSetup scale="8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12"/>
  <sheetViews>
    <sheetView zoomScale="80" zoomScaleNormal="80" workbookViewId="0">
      <selection activeCell="C30" sqref="C30"/>
    </sheetView>
  </sheetViews>
  <sheetFormatPr baseColWidth="10" defaultColWidth="20.88671875" defaultRowHeight="14.4"/>
  <cols>
    <col min="1" max="16384" width="20.88671875" style="106"/>
  </cols>
  <sheetData>
    <row r="1" spans="1:1" s="105" customFormat="1" ht="35.25" customHeight="1">
      <c r="A1" s="104" t="s">
        <v>177</v>
      </c>
    </row>
    <row r="2" spans="1:1">
      <c r="A2" s="106" t="s">
        <v>448</v>
      </c>
    </row>
    <row r="3" spans="1:1">
      <c r="A3" s="106" t="s">
        <v>449</v>
      </c>
    </row>
    <row r="4" spans="1:1">
      <c r="A4" s="106" t="s">
        <v>287</v>
      </c>
    </row>
    <row r="5" spans="1:1">
      <c r="A5" s="106" t="s">
        <v>450</v>
      </c>
    </row>
    <row r="6" spans="1:1">
      <c r="A6" s="106" t="s">
        <v>288</v>
      </c>
    </row>
    <row r="7" spans="1:1">
      <c r="A7" s="106" t="s">
        <v>451</v>
      </c>
    </row>
    <row r="8" spans="1:1">
      <c r="A8" s="106" t="s">
        <v>452</v>
      </c>
    </row>
    <row r="9" spans="1:1">
      <c r="A9" s="106" t="s">
        <v>453</v>
      </c>
    </row>
    <row r="10" spans="1:1">
      <c r="A10" s="106" t="s">
        <v>454</v>
      </c>
    </row>
    <row r="11" spans="1:1">
      <c r="A11" s="106" t="s">
        <v>455</v>
      </c>
    </row>
    <row r="12" spans="1:1">
      <c r="A12" s="106" t="s">
        <v>456</v>
      </c>
    </row>
  </sheetData>
  <pageMargins left="0.7" right="0.7" top="0.75" bottom="0.75" header="0.3" footer="0.3"/>
  <pageSetup paperSize="9" orientation="portrait"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1"/>
  <sheetViews>
    <sheetView zoomScale="80" zoomScaleNormal="80" workbookViewId="0">
      <selection activeCell="B3" sqref="B3"/>
    </sheetView>
  </sheetViews>
  <sheetFormatPr baseColWidth="10" defaultRowHeight="13.8"/>
  <cols>
    <col min="1" max="1" width="29.33203125" customWidth="1"/>
    <col min="2" max="2" width="23.77734375" customWidth="1"/>
    <col min="3" max="3" width="23.109375" customWidth="1"/>
    <col min="4" max="4" width="11.5546875" customWidth="1"/>
    <col min="5" max="5" width="13.6640625" customWidth="1"/>
    <col min="6" max="6" width="11.109375" customWidth="1"/>
    <col min="7" max="7" width="11.21875" customWidth="1"/>
    <col min="8" max="8" width="12.21875" style="161" customWidth="1"/>
    <col min="9" max="9" width="14.44140625" customWidth="1"/>
    <col min="10" max="10" width="15.6640625" customWidth="1"/>
    <col min="11" max="11" width="14.44140625" customWidth="1"/>
    <col min="12" max="12" width="32.44140625" customWidth="1"/>
    <col min="13" max="13" width="10.44140625" customWidth="1"/>
    <col min="14" max="14" width="26.44140625" customWidth="1"/>
  </cols>
  <sheetData>
    <row r="1" spans="1:14" s="169" customFormat="1" ht="43.8" customHeight="1">
      <c r="A1" s="169" t="s">
        <v>793</v>
      </c>
      <c r="B1" s="169" t="s">
        <v>805</v>
      </c>
      <c r="C1" s="169" t="s">
        <v>786</v>
      </c>
      <c r="D1" s="169" t="s">
        <v>788</v>
      </c>
      <c r="E1" s="169" t="s">
        <v>796</v>
      </c>
      <c r="F1" s="169" t="s">
        <v>787</v>
      </c>
      <c r="G1" s="169" t="s">
        <v>797</v>
      </c>
      <c r="H1" s="169" t="s">
        <v>789</v>
      </c>
      <c r="I1" s="169" t="s">
        <v>790</v>
      </c>
      <c r="J1" s="169" t="s">
        <v>801</v>
      </c>
      <c r="K1" s="169" t="s">
        <v>814</v>
      </c>
      <c r="L1" s="169" t="s">
        <v>802</v>
      </c>
      <c r="M1" s="169" t="s">
        <v>804</v>
      </c>
      <c r="N1" s="169" t="s">
        <v>803</v>
      </c>
    </row>
    <row r="3" spans="1:14" ht="13.8" customHeight="1">
      <c r="A3" t="s">
        <v>862</v>
      </c>
      <c r="B3" s="162" t="s">
        <v>854</v>
      </c>
      <c r="C3" s="162" t="s">
        <v>853</v>
      </c>
      <c r="D3" s="51" t="s">
        <v>857</v>
      </c>
      <c r="E3" s="51" t="s">
        <v>852</v>
      </c>
      <c r="F3" s="171" t="s">
        <v>800</v>
      </c>
      <c r="G3" s="171" t="s">
        <v>800</v>
      </c>
      <c r="H3" s="160" t="s">
        <v>851</v>
      </c>
      <c r="I3" s="177"/>
      <c r="J3" s="170" t="str">
        <f>H3&amp;" "&amp;E3</f>
        <v>G 9 Offset (0,41)</v>
      </c>
      <c r="K3" s="170" t="str">
        <f>H3&amp;" 'vide' "</f>
        <v xml:space="preserve">G 9 'vide' </v>
      </c>
      <c r="L3" t="str">
        <f>B3&amp;" " &amp;E3</f>
        <v>TB_Revenu_Mensuel_payes Offset (0,41)</v>
      </c>
      <c r="M3" s="170" t="s">
        <v>800</v>
      </c>
      <c r="N3" t="str">
        <f>B3&amp;" 'vide'  "</f>
        <v xml:space="preserve">TB_Revenu_Mensuel_payes 'vide'  </v>
      </c>
    </row>
    <row r="4" spans="1:14" ht="27.6">
      <c r="A4" s="180" t="s">
        <v>850</v>
      </c>
      <c r="B4" s="159" t="s">
        <v>856</v>
      </c>
      <c r="C4" s="159" t="s">
        <v>855</v>
      </c>
      <c r="D4" s="181" t="s">
        <v>849</v>
      </c>
      <c r="E4" s="181" t="s">
        <v>858</v>
      </c>
      <c r="F4" s="184" t="s">
        <v>860</v>
      </c>
      <c r="G4" s="184" t="s">
        <v>859</v>
      </c>
      <c r="H4" s="163" t="s">
        <v>861</v>
      </c>
      <c r="I4" s="177"/>
      <c r="J4" s="183" t="str">
        <f>H4&amp;" "&amp;E4</f>
        <v>G 8 Offset (0,30)</v>
      </c>
      <c r="K4" s="183" t="str">
        <f>H4&amp;" 'vide' "</f>
        <v xml:space="preserve">G 8 'vide' </v>
      </c>
      <c r="L4" s="182" t="str">
        <f>B4&amp;" " &amp;E4</f>
        <v>TB_Ch_AFF_Mensuel Offset (0,30)</v>
      </c>
      <c r="M4" s="183" t="s">
        <v>800</v>
      </c>
      <c r="N4" s="182" t="str">
        <f>B4&amp;" 'vide'  "</f>
        <v xml:space="preserve">TB_Ch_AFF_Mensuel 'vide'  </v>
      </c>
    </row>
    <row r="6" spans="1:14">
      <c r="A6" t="s">
        <v>792</v>
      </c>
      <c r="B6" t="s">
        <v>811</v>
      </c>
      <c r="C6" t="s">
        <v>791</v>
      </c>
      <c r="D6" t="s">
        <v>794</v>
      </c>
      <c r="E6" t="s">
        <v>795</v>
      </c>
      <c r="F6" t="s">
        <v>798</v>
      </c>
      <c r="G6" t="s">
        <v>799</v>
      </c>
      <c r="H6" s="170" t="s">
        <v>817</v>
      </c>
      <c r="I6" s="177"/>
      <c r="J6" s="170" t="str">
        <f t="shared" ref="J6:J11" si="0">H6&amp;" "&amp;E6</f>
        <v>C 11 Offset (0,31)</v>
      </c>
      <c r="K6" s="170" t="str">
        <f t="shared" ref="K6:K11" si="1">H6&amp;" 'vide' "</f>
        <v xml:space="preserve">C 11 'vide' </v>
      </c>
      <c r="L6" t="str">
        <f t="shared" ref="L6:L11" si="2">B6&amp;" " &amp;E6</f>
        <v>TB_Total_A Offset (0,31)</v>
      </c>
      <c r="M6" s="170" t="s">
        <v>800</v>
      </c>
      <c r="N6" t="str">
        <f t="shared" ref="N6:N11" si="3">B6&amp;" 'vide'  "</f>
        <v xml:space="preserve">TB_Total_A 'vide'  </v>
      </c>
    </row>
    <row r="7" spans="1:14">
      <c r="A7" t="s">
        <v>826</v>
      </c>
      <c r="B7" t="s">
        <v>823</v>
      </c>
      <c r="C7" t="s">
        <v>824</v>
      </c>
      <c r="D7" t="s">
        <v>827</v>
      </c>
      <c r="E7" t="s">
        <v>828</v>
      </c>
      <c r="F7" t="s">
        <v>830</v>
      </c>
      <c r="G7" t="s">
        <v>829</v>
      </c>
      <c r="H7" s="170" t="s">
        <v>831</v>
      </c>
      <c r="I7" s="177"/>
      <c r="J7" s="170" t="str">
        <f t="shared" si="0"/>
        <v>G 11 Offset (0,24)</v>
      </c>
      <c r="K7" s="170" t="str">
        <f t="shared" si="1"/>
        <v xml:space="preserve">G 11 'vide' </v>
      </c>
      <c r="L7" t="str">
        <f t="shared" si="2"/>
        <v>TB_Revenu_M_A Offset (0,24)</v>
      </c>
      <c r="M7" s="170" t="s">
        <v>800</v>
      </c>
      <c r="N7" t="str">
        <f t="shared" si="3"/>
        <v xml:space="preserve">TB_Revenu_M_A 'vide'  </v>
      </c>
    </row>
    <row r="8" spans="1:14">
      <c r="A8" t="s">
        <v>806</v>
      </c>
      <c r="B8" t="s">
        <v>812</v>
      </c>
      <c r="C8" t="s">
        <v>807</v>
      </c>
      <c r="D8" t="s">
        <v>808</v>
      </c>
      <c r="E8" t="s">
        <v>809</v>
      </c>
      <c r="F8" t="s">
        <v>813</v>
      </c>
      <c r="G8" t="s">
        <v>795</v>
      </c>
      <c r="H8" s="170" t="s">
        <v>810</v>
      </c>
      <c r="I8" s="177"/>
      <c r="J8" s="170" t="str">
        <f t="shared" si="0"/>
        <v>C 12 Offset (0,25)</v>
      </c>
      <c r="K8" s="170" t="str">
        <f t="shared" si="1"/>
        <v xml:space="preserve">C 12 'vide' </v>
      </c>
      <c r="L8" t="str">
        <f t="shared" si="2"/>
        <v>TB_Total_E Offset (0,25)</v>
      </c>
      <c r="M8" s="170" t="s">
        <v>800</v>
      </c>
      <c r="N8" t="str">
        <f t="shared" si="3"/>
        <v xml:space="preserve">TB_Total_E 'vide'  </v>
      </c>
    </row>
    <row r="9" spans="1:14">
      <c r="A9" t="s">
        <v>822</v>
      </c>
      <c r="B9" t="s">
        <v>818</v>
      </c>
      <c r="C9" s="51" t="s">
        <v>847</v>
      </c>
      <c r="D9" t="s">
        <v>819</v>
      </c>
      <c r="E9" t="s">
        <v>820</v>
      </c>
      <c r="F9" s="171" t="s">
        <v>800</v>
      </c>
      <c r="G9" s="171" t="s">
        <v>800</v>
      </c>
      <c r="H9" s="170" t="s">
        <v>821</v>
      </c>
      <c r="I9" s="177"/>
      <c r="J9" s="170" t="str">
        <f t="shared" si="0"/>
        <v>K 12 Offset (0,26)</v>
      </c>
      <c r="K9" s="170" t="str">
        <f t="shared" si="1"/>
        <v xml:space="preserve">K 12 'vide' </v>
      </c>
      <c r="L9" t="str">
        <f t="shared" si="2"/>
        <v>TB_Facturation_E Offset (0,26)</v>
      </c>
      <c r="M9" s="170" t="s">
        <v>800</v>
      </c>
      <c r="N9" t="str">
        <f t="shared" si="3"/>
        <v xml:space="preserve">TB_Facturation_E 'vide'  </v>
      </c>
    </row>
    <row r="10" spans="1:14">
      <c r="A10" t="s">
        <v>840</v>
      </c>
      <c r="B10" t="s">
        <v>832</v>
      </c>
      <c r="C10" t="s">
        <v>834</v>
      </c>
      <c r="D10" t="s">
        <v>835</v>
      </c>
      <c r="E10" t="s">
        <v>836</v>
      </c>
      <c r="F10" t="s">
        <v>839</v>
      </c>
      <c r="G10" t="s">
        <v>838</v>
      </c>
      <c r="H10" s="170" t="s">
        <v>837</v>
      </c>
      <c r="I10" s="177"/>
      <c r="J10" s="170" t="str">
        <f t="shared" si="0"/>
        <v>G 12 Offset (0,27)</v>
      </c>
      <c r="K10" s="170" t="str">
        <f t="shared" si="1"/>
        <v xml:space="preserve">G 12 'vide' </v>
      </c>
      <c r="L10" t="str">
        <f t="shared" si="2"/>
        <v>TB_Revenu_M_E Offset (0,27)</v>
      </c>
      <c r="M10" s="170" t="s">
        <v>800</v>
      </c>
      <c r="N10" t="str">
        <f t="shared" si="3"/>
        <v xml:space="preserve">TB_Revenu_M_E 'vide'  </v>
      </c>
    </row>
    <row r="11" spans="1:14">
      <c r="A11" t="s">
        <v>841</v>
      </c>
      <c r="B11" t="s">
        <v>833</v>
      </c>
      <c r="C11" t="s">
        <v>842</v>
      </c>
      <c r="D11" t="s">
        <v>844</v>
      </c>
      <c r="E11" t="s">
        <v>843</v>
      </c>
      <c r="F11" s="171" t="s">
        <v>800</v>
      </c>
      <c r="G11" s="171" t="s">
        <v>800</v>
      </c>
      <c r="H11" s="160" t="s">
        <v>846</v>
      </c>
      <c r="I11" s="177"/>
      <c r="J11" s="161" t="str">
        <f t="shared" si="0"/>
        <v>C 10 Offset (0,28)</v>
      </c>
      <c r="K11" s="161" t="str">
        <f t="shared" si="1"/>
        <v xml:space="preserve">C 10 'vide' </v>
      </c>
      <c r="L11" t="str">
        <f t="shared" si="2"/>
        <v>TB_Benefice_E Offset (0,28)</v>
      </c>
      <c r="M11" s="170" t="s">
        <v>800</v>
      </c>
      <c r="N11" t="str">
        <f t="shared" si="3"/>
        <v xml:space="preserve">TB_Benefice_E 'vide'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Accueil</vt:lpstr>
      <vt:lpstr>Factures</vt:lpstr>
      <vt:lpstr>Explications</vt:lpstr>
      <vt:lpstr>Tableaurecap</vt:lpstr>
      <vt:lpstr>StatMensuelle</vt:lpstr>
      <vt:lpstr>StatAnnuelle</vt:lpstr>
      <vt:lpstr>Donnees generales</vt:lpstr>
      <vt:lpstr>Documentation</vt:lpstr>
      <vt:lpstr>StatAnnuelle!Zone_d_impression</vt:lpstr>
      <vt:lpstr>StatMensuelle!Zone_d_impression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Guy</cp:lastModifiedBy>
  <cp:lastPrinted>2016-03-21T18:48:11Z</cp:lastPrinted>
  <dcterms:created xsi:type="dcterms:W3CDTF">2008-02-28T17:35:23Z</dcterms:created>
  <dcterms:modified xsi:type="dcterms:W3CDTF">2016-03-21T20:44:44Z</dcterms:modified>
</cp:coreProperties>
</file>