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9320" windowHeight="9915"/>
  </bookViews>
  <sheets>
    <sheet name="Mail" sheetId="4" r:id="rId1"/>
    <sheet name="Mai" sheetId="5" r:id="rId2"/>
  </sheets>
  <calcPr calcId="145621"/>
</workbook>
</file>

<file path=xl/calcChain.xml><?xml version="1.0" encoding="utf-8"?>
<calcChain xmlns="http://schemas.openxmlformats.org/spreadsheetml/2006/main">
  <c r="H81" i="5" l="1"/>
  <c r="H80" i="5"/>
  <c r="H50" i="5"/>
  <c r="H49" i="5"/>
  <c r="B3" i="4" l="1"/>
  <c r="D1" i="4"/>
  <c r="J93" i="5" l="1"/>
  <c r="L93" i="5"/>
  <c r="O93" i="5"/>
  <c r="S93" i="5"/>
  <c r="U93" i="5"/>
  <c r="W93" i="5"/>
  <c r="Y93" i="5"/>
  <c r="AA93" i="5"/>
  <c r="AE93" i="5"/>
  <c r="AG93" i="5"/>
  <c r="AI93" i="5"/>
  <c r="AK93" i="5"/>
  <c r="AM93" i="5"/>
  <c r="AQ93" i="5"/>
  <c r="AS93" i="5"/>
  <c r="AU93" i="5"/>
  <c r="AX93" i="5"/>
  <c r="J75" i="5"/>
  <c r="L75" i="5"/>
  <c r="O75" i="5"/>
  <c r="S75" i="5"/>
  <c r="U75" i="5"/>
  <c r="W75" i="5"/>
  <c r="Y75" i="5"/>
  <c r="AA75" i="5"/>
  <c r="AE75" i="5"/>
  <c r="AG75" i="5"/>
  <c r="AI75" i="5"/>
  <c r="AK75" i="5"/>
  <c r="AM75" i="5"/>
  <c r="AQ75" i="5"/>
  <c r="AS75" i="5"/>
  <c r="AU75" i="5"/>
  <c r="AX75" i="5"/>
  <c r="F72" i="5"/>
  <c r="J72" i="5"/>
  <c r="L72" i="5"/>
  <c r="O72" i="5"/>
  <c r="S72" i="5"/>
  <c r="U72" i="5"/>
  <c r="W72" i="5"/>
  <c r="Y72" i="5"/>
  <c r="AA72" i="5"/>
  <c r="AE72" i="5"/>
  <c r="AG72" i="5"/>
  <c r="AI72" i="5"/>
  <c r="AK72" i="5"/>
  <c r="AM72" i="5"/>
  <c r="AQ72" i="5"/>
  <c r="AS72" i="5"/>
  <c r="AU72" i="5"/>
  <c r="AX72" i="5"/>
  <c r="H74" i="5"/>
  <c r="H75" i="5" s="1"/>
  <c r="J74" i="5"/>
  <c r="L74" i="5"/>
  <c r="O74" i="5"/>
  <c r="S74" i="5"/>
  <c r="U74" i="5"/>
  <c r="W74" i="5"/>
  <c r="Y74" i="5"/>
  <c r="AA74" i="5"/>
  <c r="AE74" i="5"/>
  <c r="AG74" i="5"/>
  <c r="AI74" i="5"/>
  <c r="AK74" i="5"/>
  <c r="AM74" i="5"/>
  <c r="AQ74" i="5"/>
  <c r="AS74" i="5"/>
  <c r="AU74" i="5"/>
  <c r="AX74" i="5"/>
  <c r="D74" i="5"/>
  <c r="AY70" i="5"/>
  <c r="AV70" i="5"/>
  <c r="AT70" i="5"/>
  <c r="AR70" i="5"/>
  <c r="AN70" i="5"/>
  <c r="AL70" i="5"/>
  <c r="AJ70" i="5"/>
  <c r="AH70" i="5"/>
  <c r="AF70" i="5"/>
  <c r="AB70" i="5"/>
  <c r="Z70" i="5"/>
  <c r="X70" i="5"/>
  <c r="V70" i="5"/>
  <c r="T70" i="5"/>
  <c r="P70" i="5"/>
  <c r="M70" i="5"/>
  <c r="K70" i="5"/>
  <c r="I70" i="5"/>
  <c r="E70" i="5"/>
  <c r="H60" i="5"/>
  <c r="J60" i="5"/>
  <c r="L60" i="5"/>
  <c r="O60" i="5"/>
  <c r="S60" i="5"/>
  <c r="U60" i="5"/>
  <c r="W60" i="5"/>
  <c r="Y60" i="5"/>
  <c r="AA60" i="5"/>
  <c r="AE60" i="5"/>
  <c r="AG60" i="5"/>
  <c r="AI60" i="5"/>
  <c r="AK60" i="5"/>
  <c r="AM60" i="5"/>
  <c r="AQ60" i="5"/>
  <c r="AS60" i="5"/>
  <c r="AU60" i="5"/>
  <c r="AX60" i="5"/>
  <c r="H59" i="5"/>
  <c r="J59" i="5"/>
  <c r="L59" i="5"/>
  <c r="M59" i="5"/>
  <c r="O59" i="5"/>
  <c r="P59" i="5"/>
  <c r="S59" i="5"/>
  <c r="U59" i="5"/>
  <c r="W59" i="5"/>
  <c r="X59" i="5"/>
  <c r="Y59" i="5"/>
  <c r="Z59" i="5"/>
  <c r="AA59" i="5"/>
  <c r="AB59" i="5"/>
  <c r="AE59" i="5"/>
  <c r="AF59" i="5"/>
  <c r="AG59" i="5"/>
  <c r="AH59" i="5"/>
  <c r="AI59" i="5"/>
  <c r="AJ59" i="5"/>
  <c r="AK59" i="5"/>
  <c r="AL59" i="5"/>
  <c r="AM59" i="5"/>
  <c r="AN59" i="5"/>
  <c r="AQ59" i="5"/>
  <c r="AS59" i="5"/>
  <c r="AU59" i="5"/>
  <c r="AV59" i="5"/>
  <c r="AX59" i="5"/>
  <c r="AY59" i="5"/>
  <c r="D60" i="5"/>
  <c r="D59" i="5"/>
  <c r="E57" i="5"/>
  <c r="I57" i="5"/>
  <c r="K57" i="5"/>
  <c r="M57" i="5"/>
  <c r="P57" i="5"/>
  <c r="T57" i="5"/>
  <c r="V57" i="5"/>
  <c r="X57" i="5"/>
  <c r="Z57" i="5"/>
  <c r="AB57" i="5"/>
  <c r="AF57" i="5"/>
  <c r="AH57" i="5"/>
  <c r="AJ57" i="5"/>
  <c r="AL57" i="5"/>
  <c r="AN57" i="5"/>
  <c r="AR57" i="5"/>
  <c r="AT57" i="5"/>
  <c r="AV57" i="5"/>
  <c r="AY57" i="5"/>
  <c r="D75" i="5" l="1"/>
  <c r="T66" i="5" l="1"/>
  <c r="T67" i="5"/>
  <c r="T68" i="5"/>
  <c r="T69" i="5"/>
  <c r="M66" i="5"/>
  <c r="M67" i="5"/>
  <c r="M68" i="5"/>
  <c r="M69" i="5"/>
  <c r="K66" i="5"/>
  <c r="K67" i="5"/>
  <c r="K68" i="5"/>
  <c r="K69" i="5"/>
  <c r="I66" i="5"/>
  <c r="I67" i="5"/>
  <c r="I68" i="5"/>
  <c r="I69" i="5"/>
  <c r="L91" i="5"/>
  <c r="O91" i="5"/>
  <c r="S91" i="5"/>
  <c r="U91" i="5"/>
  <c r="W91" i="5"/>
  <c r="Y91" i="5"/>
  <c r="AA91" i="5"/>
  <c r="AE91" i="5"/>
  <c r="AG91" i="5"/>
  <c r="AI91" i="5"/>
  <c r="AK91" i="5"/>
  <c r="AM91" i="5"/>
  <c r="AQ91" i="5"/>
  <c r="AS91" i="5"/>
  <c r="AX89" i="5"/>
  <c r="H89" i="5"/>
  <c r="J89" i="5"/>
  <c r="L89" i="5"/>
  <c r="O89" i="5"/>
  <c r="S89" i="5"/>
  <c r="U89" i="5"/>
  <c r="W89" i="5"/>
  <c r="Y89" i="5"/>
  <c r="AA89" i="5"/>
  <c r="AE89" i="5"/>
  <c r="AG89" i="5"/>
  <c r="AI89" i="5"/>
  <c r="AK89" i="5"/>
  <c r="AM89" i="5"/>
  <c r="AQ89" i="5"/>
  <c r="AS89" i="5"/>
  <c r="AU89" i="5"/>
  <c r="D89" i="5"/>
  <c r="D93" i="5" s="1"/>
  <c r="B17" i="4"/>
  <c r="H93" i="5" l="1"/>
  <c r="BB89" i="5"/>
  <c r="BA89" i="5"/>
  <c r="AT66" i="5" l="1"/>
  <c r="AT67" i="5"/>
  <c r="AT68" i="5"/>
  <c r="AT69" i="5"/>
  <c r="AR66" i="5"/>
  <c r="AR67" i="5"/>
  <c r="AR68" i="5"/>
  <c r="AR69" i="5"/>
  <c r="V66" i="5" l="1"/>
  <c r="V67" i="5"/>
  <c r="V68" i="5"/>
  <c r="V69" i="5"/>
  <c r="AX91" i="5" l="1"/>
  <c r="E43" i="5" l="1"/>
  <c r="H30" i="5"/>
  <c r="J30" i="5"/>
  <c r="L30" i="5"/>
  <c r="O30" i="5"/>
  <c r="S30" i="5"/>
  <c r="U30" i="5"/>
  <c r="W30" i="5"/>
  <c r="Y30" i="5"/>
  <c r="AA30" i="5"/>
  <c r="AE30" i="5"/>
  <c r="AG30" i="5"/>
  <c r="AI30" i="5"/>
  <c r="AK30" i="5"/>
  <c r="AM30" i="5"/>
  <c r="AQ30" i="5"/>
  <c r="AS30" i="5"/>
  <c r="AU30" i="5"/>
  <c r="AX30" i="5"/>
  <c r="D30" i="5"/>
  <c r="B5" i="4"/>
  <c r="AT65" i="5" l="1"/>
  <c r="AT59" i="5" s="1"/>
  <c r="AQ62" i="5"/>
  <c r="AR65" i="5" l="1"/>
  <c r="AL65" i="5"/>
  <c r="AH66" i="5"/>
  <c r="AH67" i="5"/>
  <c r="AH68" i="5"/>
  <c r="AH69" i="5"/>
  <c r="AJ66" i="5"/>
  <c r="AJ67" i="5"/>
  <c r="AJ68" i="5"/>
  <c r="AJ69" i="5"/>
  <c r="AJ65" i="5"/>
  <c r="AF66" i="5"/>
  <c r="AF67" i="5"/>
  <c r="AF68" i="5"/>
  <c r="AF69" i="5"/>
  <c r="AH65" i="5"/>
  <c r="V65" i="5"/>
  <c r="V59" i="5" s="1"/>
  <c r="K65" i="5"/>
  <c r="G6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34" i="5"/>
  <c r="AW34" i="5"/>
  <c r="AV35" i="5"/>
  <c r="AW35" i="5" s="1"/>
  <c r="AX35" i="5" s="1"/>
  <c r="AY35" i="5" s="1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T34" i="5"/>
  <c r="AR34" i="5"/>
  <c r="AV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34" i="5"/>
  <c r="AG62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34" i="5"/>
  <c r="T47" i="5"/>
  <c r="T48" i="5"/>
  <c r="T49" i="5"/>
  <c r="T50" i="5"/>
  <c r="T51" i="5"/>
  <c r="T52" i="5"/>
  <c r="T53" i="5"/>
  <c r="T54" i="5"/>
  <c r="T55" i="5"/>
  <c r="T56" i="5"/>
  <c r="T35" i="5"/>
  <c r="T36" i="5"/>
  <c r="T37" i="5"/>
  <c r="T38" i="5"/>
  <c r="T39" i="5"/>
  <c r="T40" i="5"/>
  <c r="T41" i="5"/>
  <c r="T42" i="5"/>
  <c r="T43" i="5"/>
  <c r="T44" i="5"/>
  <c r="T45" i="5"/>
  <c r="T46" i="5"/>
  <c r="T34" i="5"/>
  <c r="X41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34" i="5"/>
  <c r="M34" i="5"/>
  <c r="P34" i="5"/>
  <c r="X34" i="5"/>
  <c r="Z34" i="5"/>
  <c r="AB34" i="5"/>
  <c r="AN34" i="5"/>
  <c r="E35" i="5"/>
  <c r="E36" i="5"/>
  <c r="E37" i="5"/>
  <c r="E38" i="5"/>
  <c r="E39" i="5"/>
  <c r="E40" i="5"/>
  <c r="E41" i="5"/>
  <c r="E42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C74" i="5"/>
  <c r="AY69" i="5"/>
  <c r="AV69" i="5"/>
  <c r="AN69" i="5"/>
  <c r="AL69" i="5"/>
  <c r="AB69" i="5"/>
  <c r="Z69" i="5"/>
  <c r="X69" i="5"/>
  <c r="P69" i="5"/>
  <c r="E69" i="5"/>
  <c r="AY68" i="5"/>
  <c r="AV68" i="5"/>
  <c r="AN68" i="5"/>
  <c r="AL68" i="5"/>
  <c r="AB68" i="5"/>
  <c r="Z68" i="5"/>
  <c r="X68" i="5"/>
  <c r="P68" i="5"/>
  <c r="E68" i="5"/>
  <c r="AY67" i="5"/>
  <c r="AV67" i="5"/>
  <c r="AN67" i="5"/>
  <c r="AL67" i="5"/>
  <c r="AB67" i="5"/>
  <c r="Z67" i="5"/>
  <c r="X67" i="5"/>
  <c r="P67" i="5"/>
  <c r="E67" i="5"/>
  <c r="AY66" i="5"/>
  <c r="AV66" i="5"/>
  <c r="AN66" i="5"/>
  <c r="AL66" i="5"/>
  <c r="AB66" i="5"/>
  <c r="Z66" i="5"/>
  <c r="X66" i="5"/>
  <c r="P66" i="5"/>
  <c r="E66" i="5"/>
  <c r="AY65" i="5"/>
  <c r="AV65" i="5"/>
  <c r="AN65" i="5"/>
  <c r="AB65" i="5"/>
  <c r="Z65" i="5"/>
  <c r="X65" i="5"/>
  <c r="P65" i="5"/>
  <c r="M65" i="5"/>
  <c r="E65" i="5"/>
  <c r="E59" i="5" s="1"/>
  <c r="C72" i="5"/>
  <c r="AX62" i="5"/>
  <c r="AW62" i="5"/>
  <c r="AU62" i="5"/>
  <c r="AS62" i="5"/>
  <c r="AM62" i="5"/>
  <c r="AK62" i="5"/>
  <c r="AI62" i="5"/>
  <c r="U62" i="5"/>
  <c r="J62" i="5"/>
  <c r="AB56" i="5"/>
  <c r="Z56" i="5"/>
  <c r="X56" i="5"/>
  <c r="P56" i="5"/>
  <c r="AB55" i="5"/>
  <c r="Z55" i="5"/>
  <c r="X55" i="5"/>
  <c r="P55" i="5"/>
  <c r="AB54" i="5"/>
  <c r="Z54" i="5"/>
  <c r="X54" i="5"/>
  <c r="P54" i="5"/>
  <c r="AB53" i="5"/>
  <c r="Z53" i="5"/>
  <c r="X53" i="5"/>
  <c r="P53" i="5"/>
  <c r="AB52" i="5"/>
  <c r="Z52" i="5"/>
  <c r="X52" i="5"/>
  <c r="P52" i="5"/>
  <c r="AB51" i="5"/>
  <c r="Z51" i="5"/>
  <c r="X51" i="5"/>
  <c r="P51" i="5"/>
  <c r="AB50" i="5"/>
  <c r="Z50" i="5"/>
  <c r="X50" i="5"/>
  <c r="P50" i="5"/>
  <c r="AB49" i="5"/>
  <c r="Z49" i="5"/>
  <c r="X49" i="5"/>
  <c r="P49" i="5"/>
  <c r="AB48" i="5"/>
  <c r="Z48" i="5"/>
  <c r="X48" i="5"/>
  <c r="P48" i="5"/>
  <c r="AB47" i="5"/>
  <c r="Z47" i="5"/>
  <c r="X47" i="5"/>
  <c r="P47" i="5"/>
  <c r="AB46" i="5"/>
  <c r="Z46" i="5"/>
  <c r="X46" i="5"/>
  <c r="P46" i="5"/>
  <c r="AB45" i="5"/>
  <c r="Z45" i="5"/>
  <c r="X45" i="5"/>
  <c r="P45" i="5"/>
  <c r="AB44" i="5"/>
  <c r="Z44" i="5"/>
  <c r="X44" i="5"/>
  <c r="P44" i="5"/>
  <c r="AB43" i="5"/>
  <c r="Z43" i="5"/>
  <c r="X43" i="5"/>
  <c r="P43" i="5"/>
  <c r="AB42" i="5"/>
  <c r="Z42" i="5"/>
  <c r="X42" i="5"/>
  <c r="P42" i="5"/>
  <c r="AB41" i="5"/>
  <c r="Z41" i="5"/>
  <c r="P41" i="5"/>
  <c r="AB40" i="5"/>
  <c r="Z40" i="5"/>
  <c r="X40" i="5"/>
  <c r="P40" i="5"/>
  <c r="AB39" i="5"/>
  <c r="Z39" i="5"/>
  <c r="X39" i="5"/>
  <c r="P39" i="5"/>
  <c r="AB38" i="5"/>
  <c r="Z38" i="5"/>
  <c r="X38" i="5"/>
  <c r="P38" i="5"/>
  <c r="AB37" i="5"/>
  <c r="Z37" i="5"/>
  <c r="X37" i="5"/>
  <c r="P37" i="5"/>
  <c r="AB36" i="5"/>
  <c r="Z36" i="5"/>
  <c r="X36" i="5"/>
  <c r="P36" i="5"/>
  <c r="AB35" i="5"/>
  <c r="Z35" i="5"/>
  <c r="X35" i="5"/>
  <c r="P35" i="5"/>
  <c r="E34" i="5"/>
  <c r="AX31" i="5"/>
  <c r="AU31" i="5"/>
  <c r="AS31" i="5"/>
  <c r="AQ31" i="5"/>
  <c r="AM31" i="5"/>
  <c r="AK31" i="5"/>
  <c r="AI31" i="5"/>
  <c r="AG31" i="5"/>
  <c r="AE31" i="5"/>
  <c r="AA31" i="5"/>
  <c r="Y31" i="5"/>
  <c r="W31" i="5"/>
  <c r="U31" i="5"/>
  <c r="S31" i="5"/>
  <c r="O31" i="5"/>
  <c r="L31" i="5"/>
  <c r="J31" i="5"/>
  <c r="H31" i="5"/>
  <c r="D31" i="5"/>
  <c r="C30" i="5"/>
  <c r="C31" i="5" s="1"/>
  <c r="B6" i="4"/>
  <c r="D72" i="5" l="1"/>
  <c r="K59" i="5"/>
  <c r="AR59" i="5"/>
  <c r="BB59" i="5"/>
  <c r="BA59" i="5"/>
  <c r="AU91" i="5"/>
  <c r="J91" i="5"/>
  <c r="D91" i="5"/>
  <c r="AV62" i="5"/>
  <c r="C75" i="5"/>
  <c r="BB31" i="5"/>
  <c r="BB30" i="5"/>
  <c r="D62" i="5"/>
  <c r="L62" i="5"/>
  <c r="AF65" i="5" l="1"/>
  <c r="AE62" i="5"/>
  <c r="S62" i="5"/>
  <c r="T65" i="5"/>
  <c r="T59" i="5" s="1"/>
  <c r="I65" i="5"/>
  <c r="H62" i="5"/>
  <c r="BB62" i="5" s="1"/>
  <c r="O62" i="5"/>
  <c r="I59" i="5" l="1"/>
  <c r="H72" i="5"/>
  <c r="BB93" i="5"/>
  <c r="H91" i="5"/>
  <c r="B13" i="4"/>
  <c r="BB72" i="5" l="1"/>
  <c r="BB91" i="5"/>
  <c r="B23" i="4" s="1"/>
  <c r="BA91" i="5"/>
  <c r="B11" i="4"/>
  <c r="B8" i="4"/>
  <c r="W62" i="5" l="1"/>
  <c r="B21" i="4"/>
  <c r="B9" i="4"/>
  <c r="B19" i="4"/>
  <c r="Y62" i="5" l="1"/>
  <c r="B15" i="4"/>
  <c r="AA62" i="5" l="1"/>
  <c r="BB60" i="5" l="1"/>
  <c r="BB75" i="5" l="1"/>
</calcChain>
</file>

<file path=xl/sharedStrings.xml><?xml version="1.0" encoding="utf-8"?>
<sst xmlns="http://schemas.openxmlformats.org/spreadsheetml/2006/main" count="145" uniqueCount="88">
  <si>
    <t>Maladie</t>
  </si>
  <si>
    <t>CP</t>
  </si>
  <si>
    <t>RTT</t>
  </si>
  <si>
    <t>Congé payé</t>
  </si>
  <si>
    <t>RTT / Récup</t>
  </si>
  <si>
    <t>Formation</t>
  </si>
  <si>
    <t>Congé exceptionnel</t>
  </si>
  <si>
    <t>CET</t>
  </si>
  <si>
    <t>FI (Formation interne)</t>
  </si>
  <si>
    <t>Nb Titulaire présent</t>
  </si>
  <si>
    <t>Nb Titulaire absent</t>
  </si>
  <si>
    <t>Mauffrey</t>
  </si>
  <si>
    <t>PTC</t>
  </si>
  <si>
    <t>TON chargé</t>
  </si>
  <si>
    <t>NAVETTE</t>
  </si>
  <si>
    <t>CHAS-AND</t>
  </si>
  <si>
    <t>Part TON NAV / TON TE02</t>
  </si>
  <si>
    <t>TOTAL</t>
  </si>
  <si>
    <t>MOYENNE</t>
  </si>
  <si>
    <t>FO</t>
  </si>
  <si>
    <t>Taux remplissage NAV en TON</t>
  </si>
  <si>
    <t>Taux remplissage PARC en TON</t>
  </si>
  <si>
    <t>Taux Utilisation du Parc Propre</t>
  </si>
  <si>
    <t>Tolassy, Grégory ; Mikacic, Fabienne ;Morisot, Clement</t>
  </si>
  <si>
    <t>Date</t>
  </si>
  <si>
    <t>Reseau</t>
  </si>
  <si>
    <t>Messagerie FR17+FR11</t>
  </si>
  <si>
    <t>Affretement</t>
  </si>
  <si>
    <t>Port Avancé</t>
  </si>
  <si>
    <t>TON Chargé SsT</t>
  </si>
  <si>
    <t>TON Distribué TE02</t>
  </si>
  <si>
    <t>Part TON SsT / TON TE02</t>
  </si>
  <si>
    <t>MA</t>
  </si>
  <si>
    <t>KPI Transport Mai 2014 - TE02</t>
  </si>
  <si>
    <t>Sous-Traitance</t>
  </si>
  <si>
    <t>TON Sous-Traité</t>
  </si>
  <si>
    <t>Part TON Sous Traité / TON TE02</t>
  </si>
  <si>
    <t>Moyenne Mois TON Distribué TE02</t>
  </si>
  <si>
    <t>TON chargé NAV</t>
  </si>
  <si>
    <t>amar</t>
  </si>
  <si>
    <t>Denis</t>
  </si>
  <si>
    <t>Yves</t>
  </si>
  <si>
    <t>Serge</t>
  </si>
  <si>
    <t>Michel</t>
  </si>
  <si>
    <t xml:space="preserve"> Francois</t>
  </si>
  <si>
    <t>MARIN</t>
  </si>
  <si>
    <t xml:space="preserve"> Stephane</t>
  </si>
  <si>
    <t xml:space="preserve"> Georges</t>
  </si>
  <si>
    <t>BR</t>
  </si>
  <si>
    <t xml:space="preserve"> Foudil/M2</t>
  </si>
  <si>
    <t xml:space="preserve"> Laurent/M1</t>
  </si>
  <si>
    <t>Eric/M5</t>
  </si>
  <si>
    <t>Silvio/M6</t>
  </si>
  <si>
    <t xml:space="preserve"> Christian</t>
  </si>
  <si>
    <t xml:space="preserve"> Gregory</t>
  </si>
  <si>
    <t xml:space="preserve">BZ </t>
  </si>
  <si>
    <t xml:space="preserve">BF </t>
  </si>
  <si>
    <t>DA 798</t>
  </si>
  <si>
    <t>ZT</t>
  </si>
  <si>
    <t>GV</t>
  </si>
  <si>
    <t>OT</t>
  </si>
  <si>
    <t>YR 69</t>
  </si>
  <si>
    <t>JD</t>
  </si>
  <si>
    <t xml:space="preserve">AC 978 </t>
  </si>
  <si>
    <t xml:space="preserve">ND 1 </t>
  </si>
  <si>
    <t xml:space="preserve">ND 2 </t>
  </si>
  <si>
    <t xml:space="preserve">ND 3 </t>
  </si>
  <si>
    <t xml:space="preserve"> BBK </t>
  </si>
  <si>
    <t>AD</t>
  </si>
  <si>
    <t xml:space="preserve"> BLD </t>
  </si>
  <si>
    <t xml:space="preserve"> BJJ </t>
  </si>
  <si>
    <t>ZC</t>
  </si>
  <si>
    <t>ZH</t>
  </si>
  <si>
    <t xml:space="preserve">BKD 69 </t>
  </si>
  <si>
    <t>BJP 38</t>
  </si>
  <si>
    <t>ASD</t>
  </si>
  <si>
    <t xml:space="preserve">AA </t>
  </si>
  <si>
    <t>BKM 69</t>
  </si>
  <si>
    <t>Omar</t>
  </si>
  <si>
    <t>BOU</t>
  </si>
  <si>
    <t>CHAS</t>
  </si>
  <si>
    <t>AND</t>
  </si>
  <si>
    <t>ECH</t>
  </si>
  <si>
    <t>Stef</t>
  </si>
  <si>
    <t>Alloin</t>
  </si>
  <si>
    <t>Venditelli</t>
  </si>
  <si>
    <t>Distri</t>
  </si>
  <si>
    <t>Livr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</si>
</sst>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4" xfId="1" applyFont="1" applyBorder="1" applyAlignment="1">
      <alignment horizontal="left"/>
    </xf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10" borderId="1" xfId="1" applyFont="1" applyFill="1" applyBorder="1" applyAlignment="1">
      <alignment horizontal="center"/>
    </xf>
    <xf numFmtId="0" fontId="2" fillId="0" borderId="2" xfId="1" applyFont="1" applyBorder="1" applyAlignment="1"/>
    <xf numFmtId="16" fontId="0" fillId="0" borderId="1" xfId="0" applyNumberFormat="1" applyBorder="1"/>
    <xf numFmtId="0" fontId="2" fillId="13" borderId="2" xfId="1" applyFont="1" applyFill="1" applyBorder="1" applyAlignment="1"/>
    <xf numFmtId="16" fontId="0" fillId="9" borderId="1" xfId="0" applyNumberFormat="1" applyFill="1" applyBorder="1"/>
    <xf numFmtId="0" fontId="2" fillId="12" borderId="0" xfId="1" applyFont="1" applyFill="1" applyBorder="1" applyAlignment="1"/>
    <xf numFmtId="0" fontId="3" fillId="8" borderId="1" xfId="0" applyFont="1" applyFill="1" applyBorder="1"/>
    <xf numFmtId="0" fontId="3" fillId="13" borderId="1" xfId="0" applyFont="1" applyFill="1" applyBorder="1"/>
    <xf numFmtId="0" fontId="4" fillId="13" borderId="1" xfId="0" applyFont="1" applyFill="1" applyBorder="1"/>
    <xf numFmtId="0" fontId="2" fillId="6" borderId="0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13" borderId="1" xfId="0" applyFill="1" applyBorder="1"/>
    <xf numFmtId="0" fontId="0" fillId="10" borderId="1" xfId="0" applyFill="1" applyBorder="1"/>
    <xf numFmtId="0" fontId="3" fillId="10" borderId="1" xfId="0" applyFont="1" applyFill="1" applyBorder="1"/>
    <xf numFmtId="164" fontId="0" fillId="0" borderId="1" xfId="0" applyNumberFormat="1" applyBorder="1"/>
    <xf numFmtId="164" fontId="0" fillId="0" borderId="0" xfId="0" applyNumberFormat="1"/>
    <xf numFmtId="16" fontId="0" fillId="0" borderId="3" xfId="0" applyNumberFormat="1" applyBorder="1"/>
    <xf numFmtId="16" fontId="0" fillId="9" borderId="3" xfId="0" applyNumberFormat="1" applyFill="1" applyBorder="1"/>
    <xf numFmtId="0" fontId="2" fillId="10" borderId="0" xfId="1" applyFont="1" applyFill="1" applyBorder="1" applyAlignment="1"/>
    <xf numFmtId="0" fontId="0" fillId="13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13" borderId="1" xfId="0" applyNumberFormat="1" applyFill="1" applyBorder="1" applyAlignment="1">
      <alignment horizontal="right"/>
    </xf>
    <xf numFmtId="164" fontId="0" fillId="9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2" fillId="10" borderId="0" xfId="1" applyFont="1" applyFill="1" applyBorder="1" applyAlignment="1">
      <alignment horizontal="center"/>
    </xf>
    <xf numFmtId="0" fontId="0" fillId="11" borderId="1" xfId="0" applyFill="1" applyBorder="1" applyAlignment="1">
      <alignment horizontal="right"/>
    </xf>
    <xf numFmtId="164" fontId="0" fillId="8" borderId="1" xfId="0" applyNumberFormat="1" applyFill="1" applyBorder="1" applyAlignment="1">
      <alignment horizontal="right"/>
    </xf>
    <xf numFmtId="164" fontId="0" fillId="10" borderId="1" xfId="0" applyNumberFormat="1" applyFill="1" applyBorder="1"/>
    <xf numFmtId="2" fontId="0" fillId="10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right"/>
    </xf>
    <xf numFmtId="0" fontId="0" fillId="15" borderId="1" xfId="0" applyFill="1" applyBorder="1" applyAlignment="1">
      <alignment horizontal="right"/>
    </xf>
    <xf numFmtId="14" fontId="0" fillId="0" borderId="0" xfId="0" applyNumberFormat="1"/>
    <xf numFmtId="0" fontId="2" fillId="10" borderId="1" xfId="1" applyFont="1" applyFill="1" applyBorder="1" applyAlignment="1"/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6" fontId="0" fillId="0" borderId="1" xfId="0" applyNumberFormat="1" applyFill="1" applyBorder="1"/>
    <xf numFmtId="2" fontId="0" fillId="0" borderId="1" xfId="0" applyNumberFormat="1" applyFill="1" applyBorder="1" applyAlignment="1">
      <alignment horizontal="right"/>
    </xf>
    <xf numFmtId="16" fontId="0" fillId="0" borderId="3" xfId="0" applyNumberFormat="1" applyFill="1" applyBorder="1"/>
    <xf numFmtId="0" fontId="0" fillId="8" borderId="1" xfId="0" applyFill="1" applyBorder="1" applyAlignment="1">
      <alignment horizontal="right"/>
    </xf>
    <xf numFmtId="0" fontId="0" fillId="9" borderId="1" xfId="0" applyFill="1" applyBorder="1"/>
    <xf numFmtId="16" fontId="0" fillId="0" borderId="0" xfId="0" applyNumberFormat="1" applyBorder="1"/>
    <xf numFmtId="0" fontId="0" fillId="0" borderId="0" xfId="0" applyBorder="1"/>
    <xf numFmtId="2" fontId="0" fillId="0" borderId="1" xfId="0" applyNumberFormat="1" applyBorder="1"/>
    <xf numFmtId="0" fontId="0" fillId="10" borderId="0" xfId="0" applyFill="1"/>
    <xf numFmtId="0" fontId="0" fillId="0" borderId="5" xfId="0" applyFill="1" applyBorder="1"/>
    <xf numFmtId="2" fontId="0" fillId="9" borderId="1" xfId="0" applyNumberFormat="1" applyFill="1" applyBorder="1"/>
    <xf numFmtId="164" fontId="0" fillId="9" borderId="1" xfId="0" applyNumberFormat="1" applyFill="1" applyBorder="1"/>
    <xf numFmtId="0" fontId="0" fillId="0" borderId="1" xfId="0" applyFill="1" applyBorder="1"/>
    <xf numFmtId="0" fontId="0" fillId="0" borderId="0" xfId="0" applyFill="1" applyBorder="1"/>
    <xf numFmtId="2" fontId="0" fillId="0" borderId="0" xfId="0" applyNumberFormat="1" applyFill="1" applyBorder="1"/>
    <xf numFmtId="2" fontId="0" fillId="13" borderId="1" xfId="0" applyNumberFormat="1" applyFill="1" applyBorder="1" applyAlignment="1">
      <alignment horizontal="right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 applyAlignment="1">
      <alignment horizontal="right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276225</xdr:colOff>
      <xdr:row>6</xdr:row>
      <xdr:rowOff>19050</xdr:rowOff>
    </xdr:from>
    <xdr:to>
      <xdr:col>4</xdr:col>
      <xdr:colOff>123825</xdr:colOff>
      <xdr:row>9</xdr:row>
      <xdr:rowOff>133350</xdr:rowOff>
    </xdr:to>
    <xdr:pic macro="[0]!Macro2">
      <xdr:nvPicPr>
        <xdr:cNvPr id="4" name="Picture 6" descr="http://t2.gstatic.com/images?q=tbn:OMk-uwbFsvOzRM:http://s3.amazonaws.com/pixmac-preview/an-illustration-of-an-envelope-open-with-an-emerging-symbo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275" y="1162050"/>
          <a:ext cx="8953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tabSelected="1" workbookViewId="0">
      <selection activeCell="B23" sqref="B23"/>
    </sheetView>
  </sheetViews>
  <sheetFormatPr baseColWidth="10" defaultRowHeight="15" x14ac:dyDescent="0.25"/>
  <cols>
    <col min="1" max="1" width="35" customWidth="1"/>
    <col min="2" max="2" width="13" customWidth="1"/>
    <col min="4" max="4" width="15.7109375" bestFit="1" customWidth="1"/>
    <col min="5" max="5" width="19.7109375" customWidth="1"/>
    <col min="6" max="6" width="18.7109375" customWidth="1"/>
  </cols>
  <sheetData>
    <row r="1" spans="1:6" x14ac:dyDescent="0.25">
      <c r="D1" s="72" t="str">
        <f ca="1">TEXT(TODAY(),"mmmm")</f>
        <v>mai</v>
      </c>
    </row>
    <row r="2" spans="1:6" x14ac:dyDescent="0.25">
      <c r="A2" t="s">
        <v>23</v>
      </c>
    </row>
    <row r="3" spans="1:6" x14ac:dyDescent="0.25">
      <c r="A3" t="s">
        <v>24</v>
      </c>
      <c r="B3" s="51">
        <f ca="1">TODAY()</f>
        <v>41764</v>
      </c>
      <c r="D3" s="71"/>
      <c r="E3" s="71"/>
      <c r="F3" s="71"/>
    </row>
    <row r="5" spans="1:6" x14ac:dyDescent="0.25">
      <c r="A5" s="52" t="s">
        <v>9</v>
      </c>
      <c r="B5" s="46">
        <f ca="1">INDEX(INDIRECT($D$1&amp;"!30:30"),1,MATCH($B$3,INDIRECT($D$1&amp;"!10:10"),0))</f>
        <v>15</v>
      </c>
      <c r="C5" s="46"/>
    </row>
    <row r="6" spans="1:6" x14ac:dyDescent="0.25">
      <c r="A6" s="52" t="s">
        <v>10</v>
      </c>
      <c r="B6" s="46">
        <f ca="1">INDEX(INDIRECT($D$1&amp;"!31:31"),1,MATCH($B$3,INDIRECT($D$1&amp;"!10:10"),0))</f>
        <v>3</v>
      </c>
      <c r="C6" s="46"/>
    </row>
    <row r="7" spans="1:6" x14ac:dyDescent="0.25">
      <c r="C7" s="46"/>
    </row>
    <row r="8" spans="1:6" x14ac:dyDescent="0.25">
      <c r="A8" s="28" t="s">
        <v>13</v>
      </c>
      <c r="B8" s="48">
        <f ca="1">INDEX(INDIRECT($D$1&amp;"!59:59"),1,MATCH($B$3,INDIRECT($D$1&amp;"!10:10"),0))</f>
        <v>256.32799999999997</v>
      </c>
      <c r="C8" s="46"/>
    </row>
    <row r="9" spans="1:6" x14ac:dyDescent="0.25">
      <c r="A9" s="28" t="s">
        <v>21</v>
      </c>
      <c r="B9" s="48">
        <f ca="1">INDEX(INDIRECT($D$1&amp;"!60:60"),1,MATCH($B$3,INDIRECT($D$1&amp;"!10:10"),0))</f>
        <v>0.70128333333333337</v>
      </c>
      <c r="C9" s="46"/>
    </row>
    <row r="10" spans="1:6" x14ac:dyDescent="0.25">
      <c r="A10" s="24"/>
      <c r="C10" s="46"/>
    </row>
    <row r="11" spans="1:6" x14ac:dyDescent="0.25">
      <c r="A11" s="28" t="s">
        <v>22</v>
      </c>
      <c r="B11" s="48">
        <f ca="1">INDEX(INDIRECT($D$1&amp;"!62:62"),1,MATCH($B$3,INDIRECT($D$1&amp;"!10:10"),0))</f>
        <v>0.75</v>
      </c>
      <c r="C11" s="46"/>
    </row>
    <row r="12" spans="1:6" x14ac:dyDescent="0.25">
      <c r="C12" s="46"/>
    </row>
    <row r="13" spans="1:6" x14ac:dyDescent="0.25">
      <c r="A13" s="28" t="s">
        <v>20</v>
      </c>
      <c r="B13" s="48">
        <f ca="1">INDEX(INDIRECT($D$1&amp;"!72:72"),1,MATCH($B$3,INDIRECT($D$1&amp;"!10:10"),0))</f>
        <v>0.39078333333333337</v>
      </c>
      <c r="C13" s="46"/>
    </row>
    <row r="14" spans="1:6" x14ac:dyDescent="0.25">
      <c r="A14" s="24"/>
      <c r="C14" s="46"/>
    </row>
    <row r="15" spans="1:6" x14ac:dyDescent="0.25">
      <c r="A15" s="27" t="s">
        <v>16</v>
      </c>
      <c r="B15" s="48">
        <f ca="1">INDEX(INDIRECT($D$1&amp;"!75:75"),1,MATCH($B$3,INDIRECT($D$1&amp;"!10:10"),0))</f>
        <v>0.15465236691269105</v>
      </c>
      <c r="C15" s="46"/>
    </row>
    <row r="17" spans="1:4" x14ac:dyDescent="0.25">
      <c r="A17" s="27" t="s">
        <v>35</v>
      </c>
      <c r="B17" s="48">
        <f ca="1">INDEX(INDIRECT($D$1&amp;"!89:89"),1,MATCH($B$3,INDIRECT($D$1&amp;"!10:10"),0))</f>
        <v>19.379000000000001</v>
      </c>
    </row>
    <row r="18" spans="1:4" x14ac:dyDescent="0.25">
      <c r="A18" s="24"/>
    </row>
    <row r="19" spans="1:4" x14ac:dyDescent="0.25">
      <c r="A19" s="27" t="s">
        <v>36</v>
      </c>
      <c r="B19" s="48">
        <f ca="1">INDEX(INDIRECT($D$1&amp;"!93:93"),1,MATCH($B$3,INDIRECT($D$1&amp;"!10:10"),0))</f>
        <v>6.0071109512989732E-2</v>
      </c>
    </row>
    <row r="20" spans="1:4" x14ac:dyDescent="0.25">
      <c r="A20" s="24"/>
    </row>
    <row r="21" spans="1:4" x14ac:dyDescent="0.25">
      <c r="A21" s="27" t="s">
        <v>30</v>
      </c>
      <c r="B21" s="48">
        <f ca="1">INDEX(INDIRECT($D$1&amp;"!91:91"),1,MATCH($B$3,INDIRECT($D$1&amp;"!10:10"),0))</f>
        <v>275.70699999999999</v>
      </c>
    </row>
    <row r="23" spans="1:4" x14ac:dyDescent="0.25">
      <c r="A23" s="27" t="s">
        <v>37</v>
      </c>
      <c r="B23" s="48">
        <f>Mai!BB91</f>
        <v>209.774</v>
      </c>
      <c r="C23" s="46"/>
      <c r="D23" s="4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94"/>
  <sheetViews>
    <sheetView zoomScale="60" zoomScaleNormal="60" workbookViewId="0">
      <pane xSplit="1" ySplit="10" topLeftCell="C65" activePane="bottomRight" state="frozen"/>
      <selection pane="topRight" activeCell="B1" sqref="B1"/>
      <selection pane="bottomLeft" activeCell="A11" sqref="A11"/>
      <selection pane="bottomRight" activeCell="N80" sqref="N80"/>
    </sheetView>
  </sheetViews>
  <sheetFormatPr baseColWidth="10" defaultRowHeight="15" x14ac:dyDescent="0.25"/>
  <cols>
    <col min="1" max="1" width="28.85546875" style="24" bestFit="1" customWidth="1"/>
    <col min="2" max="2" width="4.28515625" style="24" bestFit="1" customWidth="1"/>
    <col min="3" max="3" width="8.42578125" style="24" customWidth="1"/>
    <col min="4" max="4" width="8.28515625" style="24" customWidth="1"/>
    <col min="5" max="5" width="6.85546875" style="24" customWidth="1"/>
    <col min="6" max="8" width="8.28515625" style="24" customWidth="1"/>
    <col min="9" max="9" width="6.42578125" style="24" customWidth="1"/>
    <col min="10" max="10" width="8.42578125" style="24" customWidth="1"/>
    <col min="11" max="11" width="6.42578125" style="24" customWidth="1"/>
    <col min="12" max="12" width="8" style="24" bestFit="1" customWidth="1"/>
    <col min="13" max="13" width="6.42578125" style="24" customWidth="1"/>
    <col min="14" max="14" width="8.5703125" style="24" customWidth="1"/>
    <col min="15" max="15" width="8.7109375" style="24" customWidth="1"/>
    <col min="16" max="16" width="6.42578125" style="24" customWidth="1"/>
    <col min="17" max="17" width="8.28515625" style="24" customWidth="1"/>
    <col min="18" max="18" width="8.140625" style="24" customWidth="1"/>
    <col min="19" max="19" width="7.5703125" style="24" customWidth="1"/>
    <col min="20" max="20" width="6.42578125" style="24" customWidth="1"/>
    <col min="21" max="21" width="8.28515625" style="24" customWidth="1"/>
    <col min="22" max="22" width="6.42578125" style="24" customWidth="1"/>
    <col min="23" max="23" width="7.7109375" style="24" customWidth="1"/>
    <col min="24" max="24" width="6.42578125" style="24" customWidth="1"/>
    <col min="25" max="25" width="7.7109375" style="24" customWidth="1"/>
    <col min="26" max="26" width="6.42578125" style="24" customWidth="1"/>
    <col min="27" max="27" width="7.5703125" style="24" customWidth="1"/>
    <col min="28" max="28" width="6.42578125" style="24" customWidth="1"/>
    <col min="29" max="30" width="8.42578125" style="24" customWidth="1"/>
    <col min="31" max="31" width="8.28515625" style="24" customWidth="1"/>
    <col min="32" max="32" width="6.42578125" style="24" customWidth="1"/>
    <col min="33" max="33" width="9" style="24" customWidth="1"/>
    <col min="34" max="34" width="6.42578125" style="24" customWidth="1"/>
    <col min="35" max="35" width="9" style="24" customWidth="1"/>
    <col min="36" max="36" width="6.42578125" style="24" customWidth="1"/>
    <col min="37" max="37" width="9.5703125" style="24" customWidth="1"/>
    <col min="38" max="38" width="7.28515625" style="24" customWidth="1"/>
    <col min="39" max="39" width="8.5703125" style="24" customWidth="1"/>
    <col min="40" max="40" width="6.42578125" style="24" customWidth="1"/>
    <col min="41" max="41" width="8" style="24" bestFit="1" customWidth="1"/>
    <col min="42" max="42" width="8.85546875" style="24" customWidth="1"/>
    <col min="43" max="43" width="8.140625" style="24" customWidth="1"/>
    <col min="44" max="44" width="6.42578125" style="24" customWidth="1"/>
    <col min="45" max="45" width="8" style="24" customWidth="1"/>
    <col min="46" max="46" width="6.42578125" style="24" customWidth="1"/>
    <col min="47" max="47" width="8.140625" style="24" customWidth="1"/>
    <col min="48" max="48" width="6.42578125" style="24" customWidth="1"/>
    <col min="49" max="51" width="8.28515625" style="24" customWidth="1"/>
    <col min="52" max="52" width="8.85546875" style="24" customWidth="1"/>
    <col min="53" max="53" width="6.5703125" style="24" bestFit="1" customWidth="1"/>
    <col min="54" max="54" width="10" style="24" bestFit="1" customWidth="1"/>
    <col min="55" max="16384" width="11.42578125" style="24"/>
  </cols>
  <sheetData>
    <row r="1" spans="1:54" ht="12" customHeight="1" x14ac:dyDescent="0.25">
      <c r="A1" s="13"/>
      <c r="B1" s="40"/>
      <c r="C1" s="8" t="s">
        <v>3</v>
      </c>
      <c r="J1" s="8"/>
      <c r="K1" s="8"/>
      <c r="L1" s="8"/>
      <c r="M1" s="8"/>
      <c r="N1" s="8"/>
      <c r="O1" s="8"/>
      <c r="P1" s="8"/>
      <c r="Q1" s="1"/>
    </row>
    <row r="2" spans="1:54" ht="11.25" customHeight="1" x14ac:dyDescent="0.25">
      <c r="A2" s="2"/>
      <c r="B2" s="9"/>
      <c r="C2" s="8" t="s">
        <v>4</v>
      </c>
      <c r="J2" s="8"/>
      <c r="K2" s="8"/>
      <c r="L2" s="8"/>
      <c r="M2" s="8"/>
      <c r="N2" s="8"/>
      <c r="O2" s="8"/>
      <c r="P2" s="8"/>
      <c r="Q2" s="1"/>
    </row>
    <row r="3" spans="1:54" ht="12" customHeight="1" x14ac:dyDescent="0.25">
      <c r="A3" s="3"/>
      <c r="B3" s="10"/>
      <c r="C3" s="8" t="s">
        <v>0</v>
      </c>
      <c r="G3" s="74" t="s">
        <v>33</v>
      </c>
      <c r="H3" s="74"/>
      <c r="I3" s="74"/>
      <c r="J3" s="74"/>
      <c r="K3" s="74"/>
      <c r="L3" s="74"/>
      <c r="M3" s="74"/>
      <c r="N3" s="74"/>
      <c r="O3" s="8"/>
      <c r="P3" s="8"/>
      <c r="Q3" s="1"/>
    </row>
    <row r="4" spans="1:54" ht="12" customHeight="1" x14ac:dyDescent="0.25">
      <c r="A4" s="4"/>
      <c r="B4" s="11"/>
      <c r="C4" s="8" t="s">
        <v>5</v>
      </c>
      <c r="G4" s="74"/>
      <c r="H4" s="74"/>
      <c r="I4" s="74"/>
      <c r="J4" s="74"/>
      <c r="K4" s="74"/>
      <c r="L4" s="74"/>
      <c r="M4" s="74"/>
      <c r="N4" s="74"/>
      <c r="O4" s="8"/>
      <c r="P4" s="8"/>
      <c r="Q4" s="1"/>
    </row>
    <row r="5" spans="1:54" ht="11.25" customHeight="1" x14ac:dyDescent="0.25">
      <c r="A5" s="5"/>
      <c r="B5" s="22"/>
      <c r="C5" s="8" t="s">
        <v>6</v>
      </c>
      <c r="G5" s="74"/>
      <c r="H5" s="74"/>
      <c r="I5" s="74"/>
      <c r="J5" s="74"/>
      <c r="K5" s="74"/>
      <c r="L5" s="74"/>
      <c r="M5" s="74"/>
      <c r="N5" s="74"/>
      <c r="O5" s="8"/>
      <c r="P5" s="8"/>
      <c r="Q5" s="8"/>
    </row>
    <row r="6" spans="1:54" ht="13.5" customHeight="1" x14ac:dyDescent="0.25">
      <c r="A6" s="6"/>
      <c r="B6" s="12"/>
      <c r="C6" s="8" t="s">
        <v>7</v>
      </c>
      <c r="G6" s="74"/>
      <c r="H6" s="74"/>
      <c r="I6" s="74"/>
      <c r="J6" s="74"/>
      <c r="K6" s="74"/>
      <c r="L6" s="74"/>
      <c r="M6" s="74"/>
      <c r="N6" s="74"/>
      <c r="O6" s="8"/>
      <c r="P6" s="8"/>
      <c r="Q6" s="8"/>
    </row>
    <row r="7" spans="1:54" x14ac:dyDescent="0.25">
      <c r="A7" s="7"/>
      <c r="B7" s="23"/>
      <c r="C7" s="8" t="s">
        <v>8</v>
      </c>
      <c r="G7" s="74"/>
      <c r="H7" s="74"/>
      <c r="I7" s="74"/>
      <c r="J7" s="74"/>
      <c r="K7" s="74"/>
      <c r="L7" s="74"/>
      <c r="M7" s="74"/>
      <c r="N7" s="74"/>
      <c r="O7" s="8"/>
      <c r="P7" s="8"/>
      <c r="Q7" s="1"/>
    </row>
    <row r="8" spans="1:54" x14ac:dyDescent="0.25">
      <c r="A8" s="51"/>
    </row>
    <row r="10" spans="1:54" x14ac:dyDescent="0.25">
      <c r="C10" s="17">
        <v>41760</v>
      </c>
      <c r="D10" s="15">
        <v>41761</v>
      </c>
      <c r="E10" s="15"/>
      <c r="F10" s="17">
        <v>41762</v>
      </c>
      <c r="G10" s="17">
        <v>41763</v>
      </c>
      <c r="H10" s="55">
        <v>41764</v>
      </c>
      <c r="I10" s="55"/>
      <c r="J10" s="55">
        <v>41765</v>
      </c>
      <c r="K10" s="55"/>
      <c r="L10" s="55">
        <v>41766</v>
      </c>
      <c r="M10" s="15"/>
      <c r="N10" s="17">
        <v>41767</v>
      </c>
      <c r="O10" s="15">
        <v>41768</v>
      </c>
      <c r="P10" s="15"/>
      <c r="Q10" s="17">
        <v>41769</v>
      </c>
      <c r="R10" s="17">
        <v>41770</v>
      </c>
      <c r="S10" s="55">
        <v>41771</v>
      </c>
      <c r="T10" s="55"/>
      <c r="U10" s="55">
        <v>41772</v>
      </c>
      <c r="V10" s="55"/>
      <c r="W10" s="55">
        <v>41773</v>
      </c>
      <c r="X10" s="55"/>
      <c r="Y10" s="15">
        <v>41774</v>
      </c>
      <c r="Z10" s="15"/>
      <c r="AA10" s="15">
        <v>41775</v>
      </c>
      <c r="AB10" s="15"/>
      <c r="AC10" s="17">
        <v>41776</v>
      </c>
      <c r="AD10" s="17">
        <v>41777</v>
      </c>
      <c r="AE10" s="55">
        <v>41778</v>
      </c>
      <c r="AF10" s="55"/>
      <c r="AG10" s="55">
        <v>41779</v>
      </c>
      <c r="AH10" s="55"/>
      <c r="AI10" s="55">
        <v>41780</v>
      </c>
      <c r="AJ10" s="55"/>
      <c r="AK10" s="15">
        <v>41781</v>
      </c>
      <c r="AL10" s="15"/>
      <c r="AM10" s="15">
        <v>41782</v>
      </c>
      <c r="AN10" s="55"/>
      <c r="AO10" s="17">
        <v>41783</v>
      </c>
      <c r="AP10" s="17">
        <v>41784</v>
      </c>
      <c r="AQ10" s="55">
        <v>41785</v>
      </c>
      <c r="AR10" s="55"/>
      <c r="AS10" s="55">
        <v>41786</v>
      </c>
      <c r="AT10" s="55"/>
      <c r="AU10" s="55">
        <v>41787</v>
      </c>
      <c r="AV10" s="15"/>
      <c r="AW10" s="17">
        <v>41788</v>
      </c>
      <c r="AX10" s="15">
        <v>41789</v>
      </c>
      <c r="AY10" s="15"/>
      <c r="AZ10" s="17">
        <v>41790</v>
      </c>
      <c r="BA10" s="46" t="s">
        <v>17</v>
      </c>
      <c r="BB10" s="24" t="s">
        <v>18</v>
      </c>
    </row>
    <row r="11" spans="1:54" x14ac:dyDescent="0.25">
      <c r="A11" s="16" t="s">
        <v>78</v>
      </c>
      <c r="B11" s="16"/>
      <c r="C11" s="35"/>
      <c r="D11" s="39" t="s">
        <v>1</v>
      </c>
      <c r="E11" s="34"/>
      <c r="F11" s="35"/>
      <c r="G11" s="35"/>
      <c r="H11" s="34">
        <v>1</v>
      </c>
      <c r="I11" s="34"/>
      <c r="J11" s="34"/>
      <c r="K11" s="34"/>
      <c r="L11" s="34"/>
      <c r="M11" s="34"/>
      <c r="N11" s="35"/>
      <c r="O11" s="34"/>
      <c r="P11" s="34"/>
      <c r="Q11" s="35"/>
      <c r="R11" s="35"/>
      <c r="S11" s="50" t="s">
        <v>19</v>
      </c>
      <c r="T11" s="50"/>
      <c r="U11" s="50" t="s">
        <v>19</v>
      </c>
      <c r="V11" s="50"/>
      <c r="W11" s="50" t="s">
        <v>19</v>
      </c>
      <c r="X11" s="50"/>
      <c r="Y11" s="50" t="s">
        <v>19</v>
      </c>
      <c r="Z11" s="50"/>
      <c r="AA11" s="50" t="s">
        <v>19</v>
      </c>
      <c r="AB11" s="50"/>
      <c r="AC11" s="35"/>
      <c r="AD11" s="35"/>
      <c r="AE11" s="39" t="s">
        <v>1</v>
      </c>
      <c r="AF11" s="39"/>
      <c r="AG11" s="39" t="s">
        <v>1</v>
      </c>
      <c r="AH11" s="39"/>
      <c r="AI11" s="39" t="s">
        <v>1</v>
      </c>
      <c r="AJ11" s="39"/>
      <c r="AK11" s="39" t="s">
        <v>1</v>
      </c>
      <c r="AL11" s="39"/>
      <c r="AM11" s="39" t="s">
        <v>1</v>
      </c>
      <c r="AN11" s="39"/>
      <c r="AO11" s="35"/>
      <c r="AP11" s="35"/>
      <c r="AQ11" s="34"/>
      <c r="AR11" s="34"/>
      <c r="AS11" s="34"/>
      <c r="AT11" s="34"/>
      <c r="AU11" s="34"/>
      <c r="AV11" s="34"/>
      <c r="AW11" s="35"/>
      <c r="AX11" s="34"/>
      <c r="AY11" s="34"/>
      <c r="AZ11" s="35"/>
    </row>
    <row r="12" spans="1:54" x14ac:dyDescent="0.25">
      <c r="A12" s="16" t="s">
        <v>39</v>
      </c>
      <c r="B12" s="16"/>
      <c r="C12" s="35"/>
      <c r="D12" s="49" t="s">
        <v>32</v>
      </c>
      <c r="E12" s="49"/>
      <c r="F12" s="35"/>
      <c r="G12" s="35"/>
      <c r="H12" s="49" t="s">
        <v>32</v>
      </c>
      <c r="I12" s="49"/>
      <c r="J12" s="49" t="s">
        <v>32</v>
      </c>
      <c r="K12" s="49"/>
      <c r="L12" s="49" t="s">
        <v>32</v>
      </c>
      <c r="M12" s="49"/>
      <c r="N12" s="35"/>
      <c r="O12" s="49" t="s">
        <v>32</v>
      </c>
      <c r="P12" s="49"/>
      <c r="Q12" s="35"/>
      <c r="R12" s="35"/>
      <c r="S12" s="49" t="s">
        <v>32</v>
      </c>
      <c r="T12" s="49"/>
      <c r="U12" s="49" t="s">
        <v>32</v>
      </c>
      <c r="V12" s="49"/>
      <c r="W12" s="49" t="s">
        <v>32</v>
      </c>
      <c r="X12" s="49"/>
      <c r="Y12" s="49" t="s">
        <v>32</v>
      </c>
      <c r="Z12" s="49"/>
      <c r="AA12" s="49" t="s">
        <v>32</v>
      </c>
      <c r="AB12" s="49"/>
      <c r="AC12" s="35"/>
      <c r="AD12" s="35"/>
      <c r="AE12" s="49" t="s">
        <v>32</v>
      </c>
      <c r="AF12" s="49"/>
      <c r="AG12" s="49" t="s">
        <v>32</v>
      </c>
      <c r="AH12" s="49"/>
      <c r="AI12" s="49" t="s">
        <v>32</v>
      </c>
      <c r="AJ12" s="49"/>
      <c r="AK12" s="49" t="s">
        <v>32</v>
      </c>
      <c r="AL12" s="49"/>
      <c r="AM12" s="49" t="s">
        <v>32</v>
      </c>
      <c r="AN12" s="49"/>
      <c r="AO12" s="35"/>
      <c r="AP12" s="35"/>
      <c r="AQ12" s="49" t="s">
        <v>32</v>
      </c>
      <c r="AR12" s="49"/>
      <c r="AS12" s="49" t="s">
        <v>32</v>
      </c>
      <c r="AT12" s="49"/>
      <c r="AU12" s="49" t="s">
        <v>32</v>
      </c>
      <c r="AV12" s="49"/>
      <c r="AW12" s="35"/>
      <c r="AX12" s="49" t="s">
        <v>32</v>
      </c>
      <c r="AY12" s="49"/>
      <c r="AZ12" s="35"/>
    </row>
    <row r="13" spans="1:54" x14ac:dyDescent="0.25">
      <c r="A13" s="16" t="s">
        <v>40</v>
      </c>
      <c r="B13" s="16"/>
      <c r="C13" s="35"/>
      <c r="D13" s="39" t="s">
        <v>1</v>
      </c>
      <c r="E13" s="34"/>
      <c r="F13" s="35"/>
      <c r="G13" s="35"/>
      <c r="H13" s="34">
        <v>1</v>
      </c>
      <c r="I13" s="34"/>
      <c r="J13" s="34"/>
      <c r="K13" s="34"/>
      <c r="L13" s="34"/>
      <c r="M13" s="34"/>
      <c r="N13" s="35"/>
      <c r="O13" s="34"/>
      <c r="P13" s="34"/>
      <c r="Q13" s="35"/>
      <c r="R13" s="35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5"/>
      <c r="AD13" s="35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5"/>
      <c r="AP13" s="35"/>
      <c r="AQ13" s="34"/>
      <c r="AR13" s="34"/>
      <c r="AS13" s="34"/>
      <c r="AT13" s="34"/>
      <c r="AU13" s="34"/>
      <c r="AV13" s="34"/>
      <c r="AW13" s="35"/>
      <c r="AX13" s="34"/>
      <c r="AY13" s="34"/>
      <c r="AZ13" s="35"/>
    </row>
    <row r="14" spans="1:54" x14ac:dyDescent="0.25">
      <c r="A14" s="16" t="s">
        <v>41</v>
      </c>
      <c r="B14" s="16"/>
      <c r="C14" s="35"/>
      <c r="D14" s="41" t="s">
        <v>2</v>
      </c>
      <c r="E14" s="34"/>
      <c r="F14" s="35"/>
      <c r="G14" s="35"/>
      <c r="H14" s="34">
        <v>1</v>
      </c>
      <c r="I14" s="34"/>
      <c r="J14" s="34"/>
      <c r="K14" s="34"/>
      <c r="L14" s="34"/>
      <c r="M14" s="34"/>
      <c r="N14" s="35"/>
      <c r="O14" s="34"/>
      <c r="P14" s="34"/>
      <c r="Q14" s="35"/>
      <c r="R14" s="35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5"/>
      <c r="AD14" s="35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5"/>
      <c r="AP14" s="35"/>
      <c r="AQ14" s="34"/>
      <c r="AR14" s="34"/>
      <c r="AS14" s="34"/>
      <c r="AT14" s="34"/>
      <c r="AU14" s="34"/>
      <c r="AV14" s="34"/>
      <c r="AW14" s="35"/>
      <c r="AX14" s="34"/>
      <c r="AY14" s="34"/>
      <c r="AZ14" s="35"/>
    </row>
    <row r="15" spans="1:54" x14ac:dyDescent="0.25">
      <c r="A15" s="16" t="s">
        <v>42</v>
      </c>
      <c r="B15" s="16"/>
      <c r="C15" s="35"/>
      <c r="D15" s="39" t="s">
        <v>1</v>
      </c>
      <c r="E15" s="34"/>
      <c r="F15" s="35"/>
      <c r="G15" s="35"/>
      <c r="H15" s="34">
        <v>1</v>
      </c>
      <c r="I15" s="34"/>
      <c r="J15" s="34"/>
      <c r="K15" s="34"/>
      <c r="L15" s="34"/>
      <c r="M15" s="34"/>
      <c r="N15" s="35"/>
      <c r="O15" s="34"/>
      <c r="P15" s="34"/>
      <c r="Q15" s="35"/>
      <c r="R15" s="35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5"/>
      <c r="AD15" s="35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5"/>
      <c r="AP15" s="35"/>
      <c r="AQ15" s="34"/>
      <c r="AR15" s="34"/>
      <c r="AS15" s="34"/>
      <c r="AT15" s="34"/>
      <c r="AU15" s="34"/>
      <c r="AV15" s="34"/>
      <c r="AW15" s="35"/>
      <c r="AX15" s="34"/>
      <c r="AY15" s="34"/>
      <c r="AZ15" s="35"/>
    </row>
    <row r="16" spans="1:54" x14ac:dyDescent="0.25">
      <c r="A16" s="16" t="s">
        <v>43</v>
      </c>
      <c r="B16" s="16"/>
      <c r="C16" s="35"/>
      <c r="D16" s="34">
        <v>1</v>
      </c>
      <c r="E16" s="34"/>
      <c r="F16" s="35"/>
      <c r="G16" s="35"/>
      <c r="H16" s="34">
        <v>1</v>
      </c>
      <c r="I16" s="34"/>
      <c r="J16" s="34"/>
      <c r="K16" s="34"/>
      <c r="L16" s="34"/>
      <c r="M16" s="34"/>
      <c r="N16" s="35"/>
      <c r="O16" s="34"/>
      <c r="P16" s="34"/>
      <c r="Q16" s="35"/>
      <c r="R16" s="35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5"/>
      <c r="AD16" s="35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5"/>
      <c r="AP16" s="35"/>
      <c r="AQ16" s="34"/>
      <c r="AR16" s="34"/>
      <c r="AS16" s="34"/>
      <c r="AT16" s="34"/>
      <c r="AU16" s="34"/>
      <c r="AV16" s="34"/>
      <c r="AW16" s="35"/>
      <c r="AX16" s="34"/>
      <c r="AY16" s="34"/>
      <c r="AZ16" s="35"/>
    </row>
    <row r="17" spans="1:54" x14ac:dyDescent="0.25">
      <c r="A17" s="16" t="s">
        <v>44</v>
      </c>
      <c r="B17" s="16"/>
      <c r="C17" s="35"/>
      <c r="D17" s="41" t="s">
        <v>2</v>
      </c>
      <c r="E17" s="34"/>
      <c r="F17" s="35"/>
      <c r="G17" s="35"/>
      <c r="H17" s="34">
        <v>1</v>
      </c>
      <c r="I17" s="34"/>
      <c r="J17" s="34"/>
      <c r="K17" s="34"/>
      <c r="L17" s="34"/>
      <c r="M17" s="34"/>
      <c r="N17" s="35"/>
      <c r="O17" s="34"/>
      <c r="P17" s="34"/>
      <c r="Q17" s="35"/>
      <c r="R17" s="35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5"/>
      <c r="AD17" s="35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5"/>
      <c r="AP17" s="35"/>
      <c r="AQ17" s="34"/>
      <c r="AR17" s="34"/>
      <c r="AS17" s="34"/>
      <c r="AT17" s="34"/>
      <c r="AU17" s="34"/>
      <c r="AV17" s="34"/>
      <c r="AW17" s="35"/>
      <c r="AX17" s="34"/>
      <c r="AY17" s="34"/>
      <c r="AZ17" s="35"/>
    </row>
    <row r="18" spans="1:54" x14ac:dyDescent="0.25">
      <c r="A18" s="16" t="s">
        <v>45</v>
      </c>
      <c r="B18" s="16"/>
      <c r="C18" s="35"/>
      <c r="D18" s="34">
        <v>1</v>
      </c>
      <c r="E18" s="34"/>
      <c r="F18" s="35"/>
      <c r="G18" s="35"/>
      <c r="H18" s="34">
        <v>1</v>
      </c>
      <c r="I18" s="34"/>
      <c r="J18" s="34"/>
      <c r="K18" s="34"/>
      <c r="L18" s="34"/>
      <c r="M18" s="34"/>
      <c r="N18" s="35"/>
      <c r="O18" s="34"/>
      <c r="P18" s="34"/>
      <c r="Q18" s="35"/>
      <c r="R18" s="35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5"/>
      <c r="AD18" s="35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5"/>
      <c r="AP18" s="35"/>
      <c r="AQ18" s="34"/>
      <c r="AR18" s="34"/>
      <c r="AS18" s="34"/>
      <c r="AT18" s="34"/>
      <c r="AU18" s="34"/>
      <c r="AV18" s="34"/>
      <c r="AW18" s="35"/>
      <c r="AX18" s="34"/>
      <c r="AY18" s="34"/>
      <c r="AZ18" s="35"/>
    </row>
    <row r="19" spans="1:54" x14ac:dyDescent="0.25">
      <c r="A19" s="14" t="s">
        <v>47</v>
      </c>
      <c r="B19" s="14"/>
      <c r="C19" s="35"/>
      <c r="D19" s="36">
        <v>1</v>
      </c>
      <c r="E19" s="36"/>
      <c r="F19" s="35"/>
      <c r="G19" s="35"/>
      <c r="H19" s="54">
        <v>1</v>
      </c>
      <c r="I19" s="54"/>
      <c r="J19" s="54"/>
      <c r="K19" s="54"/>
      <c r="L19" s="54"/>
      <c r="M19" s="36"/>
      <c r="N19" s="35"/>
      <c r="O19" s="36"/>
      <c r="P19" s="36"/>
      <c r="Q19" s="35"/>
      <c r="R19" s="35"/>
      <c r="S19" s="54"/>
      <c r="T19" s="54"/>
      <c r="U19" s="54"/>
      <c r="V19" s="54"/>
      <c r="W19" s="54"/>
      <c r="X19" s="54"/>
      <c r="Y19" s="54"/>
      <c r="Z19" s="54"/>
      <c r="AA19" s="36"/>
      <c r="AB19" s="36"/>
      <c r="AC19" s="35"/>
      <c r="AD19" s="35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35"/>
      <c r="AP19" s="35"/>
      <c r="AQ19" s="54"/>
      <c r="AR19" s="54"/>
      <c r="AS19" s="54"/>
      <c r="AT19" s="54"/>
      <c r="AU19" s="36"/>
      <c r="AV19" s="36"/>
      <c r="AW19" s="35"/>
      <c r="AX19" s="36"/>
      <c r="AY19" s="36"/>
      <c r="AZ19" s="35"/>
    </row>
    <row r="20" spans="1:54" x14ac:dyDescent="0.25">
      <c r="A20" s="14" t="s">
        <v>46</v>
      </c>
      <c r="B20" s="14"/>
      <c r="C20" s="35"/>
      <c r="D20" s="39" t="s">
        <v>1</v>
      </c>
      <c r="E20" s="36"/>
      <c r="F20" s="35"/>
      <c r="G20" s="35"/>
      <c r="H20" s="54">
        <v>1</v>
      </c>
      <c r="I20" s="54"/>
      <c r="J20" s="54"/>
      <c r="K20" s="54"/>
      <c r="L20" s="54"/>
      <c r="M20" s="36"/>
      <c r="N20" s="35"/>
      <c r="O20" s="39" t="s">
        <v>1</v>
      </c>
      <c r="P20" s="39"/>
      <c r="Q20" s="35"/>
      <c r="R20" s="35"/>
      <c r="S20" s="54"/>
      <c r="T20" s="54"/>
      <c r="U20" s="54"/>
      <c r="V20" s="54"/>
      <c r="W20" s="54"/>
      <c r="X20" s="54"/>
      <c r="Y20" s="54"/>
      <c r="Z20" s="54"/>
      <c r="AA20" s="36"/>
      <c r="AB20" s="36"/>
      <c r="AC20" s="35"/>
      <c r="AD20" s="35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35"/>
      <c r="AP20" s="35"/>
      <c r="AQ20" s="54"/>
      <c r="AR20" s="54"/>
      <c r="AS20" s="54"/>
      <c r="AT20" s="54"/>
      <c r="AU20" s="36"/>
      <c r="AV20" s="36"/>
      <c r="AW20" s="35"/>
      <c r="AX20" s="39" t="s">
        <v>1</v>
      </c>
      <c r="AY20" s="36"/>
      <c r="AZ20" s="35"/>
    </row>
    <row r="21" spans="1:54" x14ac:dyDescent="0.25">
      <c r="A21" s="14" t="s">
        <v>53</v>
      </c>
      <c r="B21" s="14"/>
      <c r="C21" s="35"/>
      <c r="D21" s="73" t="s">
        <v>1</v>
      </c>
      <c r="E21" s="39"/>
      <c r="F21" s="35"/>
      <c r="G21" s="35"/>
      <c r="H21" s="39" t="s">
        <v>1</v>
      </c>
      <c r="I21" s="39"/>
      <c r="J21" s="39" t="s">
        <v>1</v>
      </c>
      <c r="K21" s="39"/>
      <c r="L21" s="39" t="s">
        <v>1</v>
      </c>
      <c r="M21" s="39"/>
      <c r="N21" s="35"/>
      <c r="O21" s="39" t="s">
        <v>1</v>
      </c>
      <c r="P21" s="39"/>
      <c r="Q21" s="35"/>
      <c r="R21" s="35"/>
      <c r="S21" s="54"/>
      <c r="T21" s="54"/>
      <c r="U21" s="54"/>
      <c r="V21" s="54"/>
      <c r="W21" s="54"/>
      <c r="X21" s="54"/>
      <c r="Y21" s="54"/>
      <c r="Z21" s="54"/>
      <c r="AA21" s="36"/>
      <c r="AB21" s="36"/>
      <c r="AC21" s="35"/>
      <c r="AD21" s="35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35"/>
      <c r="AP21" s="35"/>
      <c r="AQ21" s="54"/>
      <c r="AR21" s="54"/>
      <c r="AS21" s="54"/>
      <c r="AT21" s="54"/>
      <c r="AU21" s="36"/>
      <c r="AV21" s="36"/>
      <c r="AW21" s="35"/>
      <c r="AX21" s="36"/>
      <c r="AY21" s="36"/>
      <c r="AZ21" s="35"/>
    </row>
    <row r="22" spans="1:54" x14ac:dyDescent="0.25">
      <c r="A22" s="14" t="s">
        <v>54</v>
      </c>
      <c r="B22" s="14"/>
      <c r="C22" s="35"/>
      <c r="D22" s="36">
        <v>1</v>
      </c>
      <c r="E22" s="36"/>
      <c r="F22" s="35"/>
      <c r="G22" s="35"/>
      <c r="H22" s="54">
        <v>1</v>
      </c>
      <c r="I22" s="54"/>
      <c r="J22" s="54"/>
      <c r="K22" s="54"/>
      <c r="L22" s="54"/>
      <c r="M22" s="36"/>
      <c r="N22" s="35"/>
      <c r="O22" s="36"/>
      <c r="P22" s="36"/>
      <c r="Q22" s="35"/>
      <c r="R22" s="35"/>
      <c r="S22" s="54"/>
      <c r="T22" s="54"/>
      <c r="U22" s="54"/>
      <c r="V22" s="54"/>
      <c r="W22" s="54"/>
      <c r="X22" s="36"/>
      <c r="Y22" s="36"/>
      <c r="Z22" s="36"/>
      <c r="AA22" s="36"/>
      <c r="AB22" s="36"/>
      <c r="AC22" s="35"/>
      <c r="AD22" s="35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35"/>
      <c r="AP22" s="35"/>
      <c r="AQ22" s="54"/>
      <c r="AR22" s="54"/>
      <c r="AS22" s="54"/>
      <c r="AT22" s="54"/>
      <c r="AU22" s="36"/>
      <c r="AV22" s="36"/>
      <c r="AW22" s="35"/>
      <c r="AX22" s="36"/>
      <c r="AY22" s="36"/>
      <c r="AZ22" s="35"/>
    </row>
    <row r="23" spans="1:54" x14ac:dyDescent="0.25">
      <c r="A23" s="16" t="s">
        <v>48</v>
      </c>
      <c r="B23" s="16"/>
      <c r="C23" s="35"/>
      <c r="D23" s="34">
        <v>1</v>
      </c>
      <c r="E23" s="34"/>
      <c r="F23" s="35"/>
      <c r="G23" s="35"/>
      <c r="H23" s="34">
        <v>1</v>
      </c>
      <c r="I23" s="34"/>
      <c r="J23" s="34"/>
      <c r="K23" s="34"/>
      <c r="L23" s="34"/>
      <c r="M23" s="34"/>
      <c r="N23" s="35"/>
      <c r="O23" s="34"/>
      <c r="P23" s="34"/>
      <c r="Q23" s="35"/>
      <c r="R23" s="35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5"/>
      <c r="AD23" s="35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5"/>
      <c r="AP23" s="35"/>
      <c r="AQ23" s="34"/>
      <c r="AR23" s="34"/>
      <c r="AS23" s="34"/>
      <c r="AT23" s="34"/>
      <c r="AU23" s="34"/>
      <c r="AV23" s="34"/>
      <c r="AW23" s="35"/>
      <c r="AX23" s="34"/>
      <c r="AY23" s="34"/>
      <c r="AZ23" s="35"/>
    </row>
    <row r="24" spans="1:54" x14ac:dyDescent="0.25">
      <c r="A24" s="16" t="s">
        <v>42</v>
      </c>
      <c r="B24" s="16"/>
      <c r="C24" s="35"/>
      <c r="D24" s="39" t="s">
        <v>1</v>
      </c>
      <c r="E24" s="34"/>
      <c r="F24" s="35"/>
      <c r="G24" s="35"/>
      <c r="H24" s="39" t="s">
        <v>1</v>
      </c>
      <c r="I24" s="39"/>
      <c r="J24" s="39" t="s">
        <v>1</v>
      </c>
      <c r="K24" s="39"/>
      <c r="L24" s="39" t="s">
        <v>1</v>
      </c>
      <c r="M24" s="39"/>
      <c r="N24" s="35"/>
      <c r="O24" s="39" t="s">
        <v>1</v>
      </c>
      <c r="P24" s="39"/>
      <c r="Q24" s="35"/>
      <c r="R24" s="35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5"/>
      <c r="AD24" s="35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5"/>
      <c r="AP24" s="35"/>
      <c r="AQ24" s="39" t="s">
        <v>1</v>
      </c>
      <c r="AR24" s="39"/>
      <c r="AS24" s="34"/>
      <c r="AT24" s="34"/>
      <c r="AU24" s="34"/>
      <c r="AV24" s="34"/>
      <c r="AW24" s="35"/>
      <c r="AX24" s="34"/>
      <c r="AY24" s="34"/>
      <c r="AZ24" s="35"/>
    </row>
    <row r="25" spans="1:54" x14ac:dyDescent="0.25">
      <c r="A25" s="16" t="s">
        <v>49</v>
      </c>
      <c r="B25" s="16"/>
      <c r="C25" s="35"/>
      <c r="D25" s="34">
        <v>1</v>
      </c>
      <c r="E25" s="34"/>
      <c r="F25" s="35"/>
      <c r="G25" s="35"/>
      <c r="H25" s="34">
        <v>1</v>
      </c>
      <c r="I25" s="34"/>
      <c r="J25" s="34"/>
      <c r="K25" s="34"/>
      <c r="L25" s="34"/>
      <c r="M25" s="34"/>
      <c r="N25" s="35"/>
      <c r="O25" s="34"/>
      <c r="P25" s="34"/>
      <c r="Q25" s="35"/>
      <c r="R25" s="35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5"/>
      <c r="AD25" s="35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5"/>
      <c r="AP25" s="35"/>
      <c r="AQ25" s="34"/>
      <c r="AR25" s="34"/>
      <c r="AS25" s="34"/>
      <c r="AT25" s="34"/>
      <c r="AU25" s="34"/>
      <c r="AV25" s="34"/>
      <c r="AW25" s="35"/>
      <c r="AX25" s="34"/>
      <c r="AY25" s="34"/>
      <c r="AZ25" s="35"/>
    </row>
    <row r="26" spans="1:54" x14ac:dyDescent="0.25">
      <c r="A26" s="16" t="s">
        <v>50</v>
      </c>
      <c r="B26" s="16"/>
      <c r="C26" s="35"/>
      <c r="D26" s="34">
        <v>1</v>
      </c>
      <c r="E26" s="34"/>
      <c r="F26" s="35"/>
      <c r="G26" s="35"/>
      <c r="H26" s="34">
        <v>1</v>
      </c>
      <c r="I26" s="34"/>
      <c r="J26" s="34"/>
      <c r="K26" s="34"/>
      <c r="L26" s="34"/>
      <c r="M26" s="34"/>
      <c r="N26" s="35"/>
      <c r="O26" s="34"/>
      <c r="P26" s="34"/>
      <c r="Q26" s="35"/>
      <c r="R26" s="35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5"/>
      <c r="AD26" s="35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5"/>
      <c r="AP26" s="35"/>
      <c r="AQ26" s="34"/>
      <c r="AR26" s="34"/>
      <c r="AS26" s="34"/>
      <c r="AT26" s="34"/>
      <c r="AU26" s="34"/>
      <c r="AV26" s="34"/>
      <c r="AW26" s="35"/>
      <c r="AX26" s="34"/>
      <c r="AY26" s="34"/>
      <c r="AZ26" s="35"/>
    </row>
    <row r="27" spans="1:54" x14ac:dyDescent="0.25">
      <c r="A27" s="16" t="s">
        <v>51</v>
      </c>
      <c r="B27" s="16"/>
      <c r="C27" s="35"/>
      <c r="D27" s="41" t="s">
        <v>2</v>
      </c>
      <c r="E27" s="34"/>
      <c r="F27" s="35"/>
      <c r="G27" s="35"/>
      <c r="H27" s="34">
        <v>1</v>
      </c>
      <c r="I27" s="34"/>
      <c r="J27" s="34"/>
      <c r="K27" s="34"/>
      <c r="L27" s="34"/>
      <c r="M27" s="34"/>
      <c r="N27" s="35"/>
      <c r="O27" s="34"/>
      <c r="P27" s="34"/>
      <c r="Q27" s="35"/>
      <c r="R27" s="35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5"/>
      <c r="AD27" s="35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5"/>
      <c r="AP27" s="35"/>
      <c r="AQ27" s="34"/>
      <c r="AR27" s="34"/>
      <c r="AS27" s="34"/>
      <c r="AT27" s="34"/>
      <c r="AU27" s="34"/>
      <c r="AV27" s="34"/>
      <c r="AW27" s="35"/>
      <c r="AX27" s="39" t="s">
        <v>1</v>
      </c>
      <c r="AY27" s="39"/>
      <c r="AZ27" s="35"/>
    </row>
    <row r="28" spans="1:54" x14ac:dyDescent="0.25">
      <c r="A28" s="16" t="s">
        <v>52</v>
      </c>
      <c r="B28" s="16"/>
      <c r="C28" s="35"/>
      <c r="D28" s="41" t="s">
        <v>2</v>
      </c>
      <c r="E28" s="34"/>
      <c r="F28" s="35"/>
      <c r="G28" s="35"/>
      <c r="H28" s="34">
        <v>1</v>
      </c>
      <c r="I28" s="34"/>
      <c r="J28" s="34"/>
      <c r="K28" s="34"/>
      <c r="L28" s="34"/>
      <c r="M28" s="34"/>
      <c r="N28" s="35"/>
      <c r="O28" s="34"/>
      <c r="P28" s="34"/>
      <c r="Q28" s="35"/>
      <c r="R28" s="35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5"/>
      <c r="AD28" s="35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5"/>
      <c r="AP28" s="35"/>
      <c r="AQ28" s="34"/>
      <c r="AR28" s="34"/>
      <c r="AS28" s="34"/>
      <c r="AT28" s="34"/>
      <c r="AU28" s="34"/>
      <c r="AV28" s="34"/>
      <c r="AW28" s="35"/>
      <c r="AX28" s="34"/>
      <c r="AY28" s="34"/>
      <c r="AZ28" s="35"/>
    </row>
    <row r="30" spans="1:54" x14ac:dyDescent="0.25">
      <c r="A30" s="33" t="s">
        <v>9</v>
      </c>
      <c r="B30" s="18"/>
      <c r="C30" s="25" t="str">
        <f>IF(C11="","",SUM(C11:C28))</f>
        <v/>
      </c>
      <c r="D30" s="25">
        <f>SUM(D11:D28)</f>
        <v>7</v>
      </c>
      <c r="E30" s="25"/>
      <c r="F30" s="25"/>
      <c r="G30" s="25"/>
      <c r="H30" s="25">
        <f t="shared" ref="H30:AX30" si="0">SUM(H11:H28)</f>
        <v>15</v>
      </c>
      <c r="I30" s="25"/>
      <c r="J30" s="25">
        <f t="shared" si="0"/>
        <v>0</v>
      </c>
      <c r="K30" s="25"/>
      <c r="L30" s="25">
        <f t="shared" si="0"/>
        <v>0</v>
      </c>
      <c r="M30" s="25"/>
      <c r="N30" s="25"/>
      <c r="O30" s="25">
        <f t="shared" si="0"/>
        <v>0</v>
      </c>
      <c r="P30" s="25"/>
      <c r="Q30" s="25"/>
      <c r="R30" s="25"/>
      <c r="S30" s="25">
        <f t="shared" si="0"/>
        <v>0</v>
      </c>
      <c r="T30" s="25"/>
      <c r="U30" s="25">
        <f t="shared" si="0"/>
        <v>0</v>
      </c>
      <c r="V30" s="25"/>
      <c r="W30" s="25">
        <f t="shared" si="0"/>
        <v>0</v>
      </c>
      <c r="X30" s="25"/>
      <c r="Y30" s="25">
        <f t="shared" si="0"/>
        <v>0</v>
      </c>
      <c r="Z30" s="25"/>
      <c r="AA30" s="25">
        <f t="shared" si="0"/>
        <v>0</v>
      </c>
      <c r="AB30" s="25"/>
      <c r="AC30" s="25"/>
      <c r="AD30" s="25"/>
      <c r="AE30" s="25">
        <f t="shared" si="0"/>
        <v>0</v>
      </c>
      <c r="AF30" s="25"/>
      <c r="AG30" s="25">
        <f t="shared" si="0"/>
        <v>0</v>
      </c>
      <c r="AH30" s="25"/>
      <c r="AI30" s="25">
        <f t="shared" si="0"/>
        <v>0</v>
      </c>
      <c r="AJ30" s="25"/>
      <c r="AK30" s="25">
        <f t="shared" si="0"/>
        <v>0</v>
      </c>
      <c r="AL30" s="25"/>
      <c r="AM30" s="25">
        <f t="shared" si="0"/>
        <v>0</v>
      </c>
      <c r="AN30" s="25"/>
      <c r="AO30" s="25"/>
      <c r="AP30" s="25"/>
      <c r="AQ30" s="25">
        <f t="shared" si="0"/>
        <v>0</v>
      </c>
      <c r="AR30" s="25"/>
      <c r="AS30" s="25">
        <f t="shared" si="0"/>
        <v>0</v>
      </c>
      <c r="AT30" s="25"/>
      <c r="AU30" s="25">
        <f t="shared" si="0"/>
        <v>0</v>
      </c>
      <c r="AV30" s="25"/>
      <c r="AW30" s="25"/>
      <c r="AX30" s="25">
        <f t="shared" si="0"/>
        <v>0</v>
      </c>
      <c r="AY30" s="25"/>
      <c r="AZ30" s="25"/>
      <c r="BB30" s="48">
        <f>AVERAGE(C30:AX30)</f>
        <v>1.1578947368421053</v>
      </c>
    </row>
    <row r="31" spans="1:54" x14ac:dyDescent="0.25">
      <c r="A31" s="33" t="s">
        <v>10</v>
      </c>
      <c r="B31" s="18"/>
      <c r="C31" s="25" t="str">
        <f>IF(C30="","",(18-C30))</f>
        <v/>
      </c>
      <c r="D31" s="25">
        <f t="shared" ref="D31:AX31" si="1">IF(D30="","",(18-D30))</f>
        <v>11</v>
      </c>
      <c r="E31" s="25"/>
      <c r="F31" s="25"/>
      <c r="G31" s="25"/>
      <c r="H31" s="25">
        <f t="shared" si="1"/>
        <v>3</v>
      </c>
      <c r="I31" s="25"/>
      <c r="J31" s="25">
        <f t="shared" si="1"/>
        <v>18</v>
      </c>
      <c r="K31" s="25"/>
      <c r="L31" s="25">
        <f t="shared" si="1"/>
        <v>18</v>
      </c>
      <c r="M31" s="25"/>
      <c r="N31" s="25"/>
      <c r="O31" s="25">
        <f t="shared" si="1"/>
        <v>18</v>
      </c>
      <c r="P31" s="25"/>
      <c r="Q31" s="25"/>
      <c r="R31" s="25"/>
      <c r="S31" s="25">
        <f t="shared" si="1"/>
        <v>18</v>
      </c>
      <c r="T31" s="25"/>
      <c r="U31" s="25">
        <f t="shared" si="1"/>
        <v>18</v>
      </c>
      <c r="V31" s="25"/>
      <c r="W31" s="25">
        <f t="shared" si="1"/>
        <v>18</v>
      </c>
      <c r="X31" s="25"/>
      <c r="Y31" s="25">
        <f t="shared" si="1"/>
        <v>18</v>
      </c>
      <c r="Z31" s="25"/>
      <c r="AA31" s="25">
        <f t="shared" si="1"/>
        <v>18</v>
      </c>
      <c r="AB31" s="25"/>
      <c r="AC31" s="25"/>
      <c r="AD31" s="25"/>
      <c r="AE31" s="25">
        <f t="shared" si="1"/>
        <v>18</v>
      </c>
      <c r="AF31" s="25"/>
      <c r="AG31" s="25">
        <f t="shared" si="1"/>
        <v>18</v>
      </c>
      <c r="AH31" s="25"/>
      <c r="AI31" s="25">
        <f t="shared" si="1"/>
        <v>18</v>
      </c>
      <c r="AJ31" s="25"/>
      <c r="AK31" s="25">
        <f t="shared" si="1"/>
        <v>18</v>
      </c>
      <c r="AL31" s="25"/>
      <c r="AM31" s="25">
        <f t="shared" si="1"/>
        <v>18</v>
      </c>
      <c r="AN31" s="25"/>
      <c r="AO31" s="25"/>
      <c r="AP31" s="25"/>
      <c r="AQ31" s="25">
        <f t="shared" si="1"/>
        <v>18</v>
      </c>
      <c r="AR31" s="25"/>
      <c r="AS31" s="25">
        <f t="shared" si="1"/>
        <v>18</v>
      </c>
      <c r="AT31" s="25"/>
      <c r="AU31" s="25">
        <f t="shared" si="1"/>
        <v>18</v>
      </c>
      <c r="AV31" s="25"/>
      <c r="AW31" s="25"/>
      <c r="AX31" s="25">
        <f t="shared" si="1"/>
        <v>18</v>
      </c>
      <c r="AY31" s="25"/>
      <c r="AZ31" s="25"/>
      <c r="BB31" s="48">
        <f>AVERAGE(C31:AX31)</f>
        <v>16.842105263157894</v>
      </c>
    </row>
    <row r="33" spans="1:52" x14ac:dyDescent="0.25">
      <c r="B33" s="24" t="s">
        <v>12</v>
      </c>
      <c r="C33" s="17">
        <v>41760</v>
      </c>
      <c r="D33" s="55">
        <v>41761</v>
      </c>
      <c r="E33" s="55"/>
      <c r="F33" s="17">
        <v>41762</v>
      </c>
      <c r="G33" s="17">
        <v>41763</v>
      </c>
      <c r="H33" s="55">
        <v>41764</v>
      </c>
      <c r="I33" s="55"/>
      <c r="J33" s="55">
        <v>41765</v>
      </c>
      <c r="K33" s="55"/>
      <c r="L33" s="55">
        <v>41766</v>
      </c>
      <c r="M33" s="55"/>
      <c r="N33" s="17">
        <v>41767</v>
      </c>
      <c r="O33" s="55">
        <v>41768</v>
      </c>
      <c r="P33" s="55"/>
      <c r="Q33" s="17">
        <v>41769</v>
      </c>
      <c r="R33" s="17">
        <v>41770</v>
      </c>
      <c r="S33" s="55">
        <v>41771</v>
      </c>
      <c r="T33" s="55"/>
      <c r="U33" s="55">
        <v>41772</v>
      </c>
      <c r="V33" s="55"/>
      <c r="W33" s="55">
        <v>41773</v>
      </c>
      <c r="X33" s="55"/>
      <c r="Y33" s="55">
        <v>41774</v>
      </c>
      <c r="Z33" s="55"/>
      <c r="AA33" s="55">
        <v>41775</v>
      </c>
      <c r="AB33" s="55"/>
      <c r="AC33" s="17">
        <v>41776</v>
      </c>
      <c r="AD33" s="17">
        <v>41777</v>
      </c>
      <c r="AE33" s="55">
        <v>41778</v>
      </c>
      <c r="AF33" s="55"/>
      <c r="AG33" s="55">
        <v>41779</v>
      </c>
      <c r="AH33" s="55"/>
      <c r="AI33" s="55">
        <v>41780</v>
      </c>
      <c r="AJ33" s="55"/>
      <c r="AK33" s="55">
        <v>41781</v>
      </c>
      <c r="AL33" s="55"/>
      <c r="AM33" s="55">
        <v>41782</v>
      </c>
      <c r="AN33" s="55"/>
      <c r="AO33" s="17">
        <v>41783</v>
      </c>
      <c r="AP33" s="17">
        <v>41784</v>
      </c>
      <c r="AQ33" s="55">
        <v>41785</v>
      </c>
      <c r="AR33" s="55"/>
      <c r="AS33" s="55">
        <v>41786</v>
      </c>
      <c r="AT33" s="55"/>
      <c r="AU33" s="55">
        <v>41787</v>
      </c>
      <c r="AV33" s="55"/>
      <c r="AW33" s="17">
        <v>41788</v>
      </c>
      <c r="AX33" s="55">
        <v>41789</v>
      </c>
      <c r="AY33" s="15"/>
      <c r="AZ33" s="17">
        <v>41790</v>
      </c>
    </row>
    <row r="34" spans="1:52" x14ac:dyDescent="0.25">
      <c r="A34" s="20" t="s">
        <v>58</v>
      </c>
      <c r="B34" s="20">
        <v>24</v>
      </c>
      <c r="C34" s="38"/>
      <c r="D34" s="37"/>
      <c r="E34" s="37" t="str">
        <f t="shared" ref="E34:E57" si="2">IF(D34="","",D34/B34)</f>
        <v/>
      </c>
      <c r="F34" s="38"/>
      <c r="G34" s="38"/>
      <c r="H34" s="37"/>
      <c r="I34" s="37" t="str">
        <f>IF(H34="","",H34/B34)</f>
        <v/>
      </c>
      <c r="J34" s="37"/>
      <c r="K34" s="37" t="str">
        <f>IF(J34="","",J34/B34)</f>
        <v/>
      </c>
      <c r="L34" s="37"/>
      <c r="M34" s="37" t="str">
        <f t="shared" ref="M34:M57" si="3">IF(L34="","",L34/B34)</f>
        <v/>
      </c>
      <c r="N34" s="38"/>
      <c r="O34" s="37"/>
      <c r="P34" s="37" t="str">
        <f t="shared" ref="P34:P57" si="4">IF(O34="","",O34/B34)</f>
        <v/>
      </c>
      <c r="Q34" s="38"/>
      <c r="R34" s="38"/>
      <c r="S34" s="37"/>
      <c r="T34" s="37" t="str">
        <f>IF(S34="","",S34/B34)</f>
        <v/>
      </c>
      <c r="U34" s="37"/>
      <c r="V34" s="37" t="str">
        <f>IF(U34="","",U34/B34)</f>
        <v/>
      </c>
      <c r="W34" s="37"/>
      <c r="X34" s="37" t="str">
        <f t="shared" ref="X34:X57" si="5">IF(W34="","",W34/B34)</f>
        <v/>
      </c>
      <c r="Y34" s="37"/>
      <c r="Z34" s="37" t="str">
        <f t="shared" ref="Z34:Z57" si="6">IF(Y34="","",Y34/B34)</f>
        <v/>
      </c>
      <c r="AA34" s="37"/>
      <c r="AB34" s="37" t="str">
        <f t="shared" ref="AB34:AB57" si="7">IF(AA34="","",AA34/B34)</f>
        <v/>
      </c>
      <c r="AC34" s="38"/>
      <c r="AD34" s="38"/>
      <c r="AE34" s="37"/>
      <c r="AF34" s="37" t="str">
        <f>IF(AE34="","",AE34/B34)</f>
        <v/>
      </c>
      <c r="AG34" s="37"/>
      <c r="AH34" s="37" t="str">
        <f>IF(AG34="","",AG34/B34)</f>
        <v/>
      </c>
      <c r="AI34" s="37"/>
      <c r="AJ34" s="37" t="str">
        <f>IF(AI34="","",AI34/B34)</f>
        <v/>
      </c>
      <c r="AK34" s="37"/>
      <c r="AL34" s="37" t="str">
        <f>IF(AK34="","",AK34/B34)</f>
        <v/>
      </c>
      <c r="AM34" s="37"/>
      <c r="AN34" s="37" t="str">
        <f>IF(AM34="","",AM34/B34)</f>
        <v/>
      </c>
      <c r="AO34" s="38"/>
      <c r="AP34" s="38"/>
      <c r="AQ34" s="37"/>
      <c r="AR34" s="37" t="str">
        <f>IF(AQ34="","",AQ34/B34)</f>
        <v/>
      </c>
      <c r="AS34" s="37"/>
      <c r="AT34" s="37" t="str">
        <f>IF(AS34="","",AS34/B34)</f>
        <v/>
      </c>
      <c r="AU34" s="37"/>
      <c r="AV34" s="37" t="str">
        <f>IF(AU34="","",AU34/B34)</f>
        <v/>
      </c>
      <c r="AW34" s="38" t="str">
        <f t="shared" ref="AW34" si="8">IF(AV34="","",AV34/C34)</f>
        <v/>
      </c>
      <c r="AX34" s="37"/>
      <c r="AY34" s="37" t="str">
        <f>IF(AX34="","",AX34/B34)</f>
        <v/>
      </c>
      <c r="AZ34" s="38"/>
    </row>
    <row r="35" spans="1:52" x14ac:dyDescent="0.25">
      <c r="A35" s="20" t="s">
        <v>55</v>
      </c>
      <c r="B35" s="20">
        <v>15</v>
      </c>
      <c r="C35" s="38"/>
      <c r="D35" s="37">
        <v>4.5</v>
      </c>
      <c r="E35" s="37">
        <f t="shared" si="2"/>
        <v>0.3</v>
      </c>
      <c r="F35" s="38"/>
      <c r="G35" s="38"/>
      <c r="H35" s="37">
        <v>9.6959999999999997</v>
      </c>
      <c r="I35" s="37">
        <f t="shared" ref="I35:I57" si="9">IF(H35="","",H35/B35)</f>
        <v>0.64639999999999997</v>
      </c>
      <c r="J35" s="37"/>
      <c r="K35" s="37" t="str">
        <f t="shared" ref="K35:K57" si="10">IF(J35="","",J35/B35)</f>
        <v/>
      </c>
      <c r="L35" s="37"/>
      <c r="M35" s="37" t="str">
        <f t="shared" si="3"/>
        <v/>
      </c>
      <c r="N35" s="38"/>
      <c r="O35" s="37"/>
      <c r="P35" s="37" t="str">
        <f t="shared" si="4"/>
        <v/>
      </c>
      <c r="Q35" s="38"/>
      <c r="R35" s="38"/>
      <c r="S35" s="37"/>
      <c r="T35" s="37" t="str">
        <f t="shared" ref="T35:T57" si="11">IF(S35="","",S35/B35)</f>
        <v/>
      </c>
      <c r="U35" s="37"/>
      <c r="V35" s="37" t="str">
        <f t="shared" ref="V35:V57" si="12">IF(U35="","",U35/B35)</f>
        <v/>
      </c>
      <c r="W35" s="37"/>
      <c r="X35" s="37" t="str">
        <f t="shared" si="5"/>
        <v/>
      </c>
      <c r="Y35" s="37"/>
      <c r="Z35" s="37" t="str">
        <f t="shared" si="6"/>
        <v/>
      </c>
      <c r="AA35" s="37"/>
      <c r="AB35" s="37" t="str">
        <f t="shared" si="7"/>
        <v/>
      </c>
      <c r="AC35" s="38"/>
      <c r="AD35" s="38"/>
      <c r="AE35" s="37"/>
      <c r="AF35" s="37" t="str">
        <f t="shared" ref="AF35:AF57" si="13">IF(AE35="","",AE35/B35)</f>
        <v/>
      </c>
      <c r="AG35" s="37"/>
      <c r="AH35" s="37" t="str">
        <f t="shared" ref="AH35:AH57" si="14">IF(AG35="","",AG35/B35)</f>
        <v/>
      </c>
      <c r="AI35" s="37"/>
      <c r="AJ35" s="37" t="str">
        <f t="shared" ref="AJ35:AJ57" si="15">IF(AI35="","",AI35/B35)</f>
        <v/>
      </c>
      <c r="AK35" s="37"/>
      <c r="AL35" s="37" t="str">
        <f t="shared" ref="AL35:AL57" si="16">IF(AK35="","",AK35/B35)</f>
        <v/>
      </c>
      <c r="AM35" s="37"/>
      <c r="AN35" s="37" t="str">
        <f t="shared" ref="AN35:AN57" si="17">IF(AM35="","",AM35/B35)</f>
        <v/>
      </c>
      <c r="AO35" s="38"/>
      <c r="AP35" s="38"/>
      <c r="AQ35" s="37"/>
      <c r="AR35" s="37" t="str">
        <f t="shared" ref="AR35:AR57" si="18">IF(AQ35="","",AQ35/B35)</f>
        <v/>
      </c>
      <c r="AS35" s="37"/>
      <c r="AT35" s="37" t="str">
        <f t="shared" ref="AT35:AT57" si="19">IF(AS35="","",AS35/B35)</f>
        <v/>
      </c>
      <c r="AU35" s="37"/>
      <c r="AV35" s="37" t="str">
        <f t="shared" ref="AV35:AV57" si="20">IF(AU35="","",AU35/B35)</f>
        <v/>
      </c>
      <c r="AW35" s="38" t="str">
        <f t="shared" ref="AW35" si="21">IF(AV35="","",AV35/C35)</f>
        <v/>
      </c>
      <c r="AX35" s="37" t="str">
        <f t="shared" ref="AX35" si="22">IF(AW35="","",AW35/D35)</f>
        <v/>
      </c>
      <c r="AY35" s="37" t="str">
        <f t="shared" ref="AY35:AY57" si="23">IF(AX35="","",AX35/B35)</f>
        <v/>
      </c>
      <c r="AZ35" s="38"/>
    </row>
    <row r="36" spans="1:52" x14ac:dyDescent="0.25">
      <c r="A36" s="20" t="s">
        <v>56</v>
      </c>
      <c r="B36" s="20">
        <v>15</v>
      </c>
      <c r="C36" s="38"/>
      <c r="D36" s="37">
        <v>9.8000000000000007</v>
      </c>
      <c r="E36" s="37">
        <f t="shared" si="2"/>
        <v>0.65333333333333343</v>
      </c>
      <c r="F36" s="38"/>
      <c r="G36" s="38"/>
      <c r="H36" s="37">
        <v>11.31</v>
      </c>
      <c r="I36" s="37">
        <f t="shared" si="9"/>
        <v>0.754</v>
      </c>
      <c r="J36" s="37"/>
      <c r="K36" s="37" t="str">
        <f t="shared" si="10"/>
        <v/>
      </c>
      <c r="L36" s="37"/>
      <c r="M36" s="37" t="str">
        <f t="shared" si="3"/>
        <v/>
      </c>
      <c r="N36" s="38"/>
      <c r="O36" s="37"/>
      <c r="P36" s="37" t="str">
        <f t="shared" si="4"/>
        <v/>
      </c>
      <c r="Q36" s="38"/>
      <c r="R36" s="38"/>
      <c r="S36" s="37"/>
      <c r="T36" s="37" t="str">
        <f t="shared" si="11"/>
        <v/>
      </c>
      <c r="U36" s="37"/>
      <c r="V36" s="37" t="str">
        <f t="shared" si="12"/>
        <v/>
      </c>
      <c r="W36" s="37"/>
      <c r="X36" s="37" t="str">
        <f t="shared" si="5"/>
        <v/>
      </c>
      <c r="Y36" s="37"/>
      <c r="Z36" s="37" t="str">
        <f t="shared" si="6"/>
        <v/>
      </c>
      <c r="AA36" s="37"/>
      <c r="AB36" s="37" t="str">
        <f t="shared" si="7"/>
        <v/>
      </c>
      <c r="AC36" s="38"/>
      <c r="AD36" s="38"/>
      <c r="AE36" s="37"/>
      <c r="AF36" s="37" t="str">
        <f t="shared" si="13"/>
        <v/>
      </c>
      <c r="AG36" s="37"/>
      <c r="AH36" s="37" t="str">
        <f t="shared" si="14"/>
        <v/>
      </c>
      <c r="AI36" s="37"/>
      <c r="AJ36" s="70" t="str">
        <f t="shared" si="15"/>
        <v/>
      </c>
      <c r="AK36" s="37"/>
      <c r="AL36" s="37" t="str">
        <f t="shared" si="16"/>
        <v/>
      </c>
      <c r="AM36" s="37"/>
      <c r="AN36" s="37" t="str">
        <f t="shared" si="17"/>
        <v/>
      </c>
      <c r="AO36" s="38"/>
      <c r="AP36" s="38"/>
      <c r="AQ36" s="37"/>
      <c r="AR36" s="37" t="str">
        <f t="shared" si="18"/>
        <v/>
      </c>
      <c r="AS36" s="37"/>
      <c r="AT36" s="37" t="str">
        <f t="shared" si="19"/>
        <v/>
      </c>
      <c r="AU36" s="37"/>
      <c r="AV36" s="37" t="str">
        <f t="shared" si="20"/>
        <v/>
      </c>
      <c r="AW36" s="38"/>
      <c r="AX36" s="37"/>
      <c r="AY36" s="37" t="str">
        <f t="shared" si="23"/>
        <v/>
      </c>
      <c r="AZ36" s="38"/>
    </row>
    <row r="37" spans="1:52" x14ac:dyDescent="0.25">
      <c r="A37" s="20" t="s">
        <v>59</v>
      </c>
      <c r="B37" s="20">
        <v>15</v>
      </c>
      <c r="C37" s="38"/>
      <c r="D37" s="37">
        <v>11.9</v>
      </c>
      <c r="E37" s="37">
        <f t="shared" si="2"/>
        <v>0.79333333333333333</v>
      </c>
      <c r="F37" s="38"/>
      <c r="G37" s="38"/>
      <c r="H37" s="37">
        <v>13.8</v>
      </c>
      <c r="I37" s="37">
        <f t="shared" si="9"/>
        <v>0.92</v>
      </c>
      <c r="J37" s="37"/>
      <c r="K37" s="37" t="str">
        <f t="shared" si="10"/>
        <v/>
      </c>
      <c r="L37" s="37"/>
      <c r="M37" s="37" t="str">
        <f t="shared" si="3"/>
        <v/>
      </c>
      <c r="N37" s="38"/>
      <c r="O37" s="37"/>
      <c r="P37" s="37" t="str">
        <f t="shared" si="4"/>
        <v/>
      </c>
      <c r="Q37" s="38"/>
      <c r="R37" s="38"/>
      <c r="S37" s="37"/>
      <c r="T37" s="37" t="str">
        <f t="shared" si="11"/>
        <v/>
      </c>
      <c r="U37" s="37"/>
      <c r="V37" s="37" t="str">
        <f t="shared" si="12"/>
        <v/>
      </c>
      <c r="W37" s="37"/>
      <c r="X37" s="37" t="str">
        <f t="shared" si="5"/>
        <v/>
      </c>
      <c r="Y37" s="37"/>
      <c r="Z37" s="37" t="str">
        <f t="shared" si="6"/>
        <v/>
      </c>
      <c r="AA37" s="37"/>
      <c r="AB37" s="37" t="str">
        <f t="shared" si="7"/>
        <v/>
      </c>
      <c r="AC37" s="38"/>
      <c r="AD37" s="38"/>
      <c r="AE37" s="37"/>
      <c r="AF37" s="37" t="str">
        <f t="shared" si="13"/>
        <v/>
      </c>
      <c r="AG37" s="37"/>
      <c r="AH37" s="37" t="str">
        <f t="shared" si="14"/>
        <v/>
      </c>
      <c r="AI37" s="37"/>
      <c r="AJ37" s="37" t="str">
        <f t="shared" si="15"/>
        <v/>
      </c>
      <c r="AK37" s="37"/>
      <c r="AL37" s="37" t="str">
        <f t="shared" si="16"/>
        <v/>
      </c>
      <c r="AM37" s="37"/>
      <c r="AN37" s="37" t="str">
        <f t="shared" si="17"/>
        <v/>
      </c>
      <c r="AO37" s="38"/>
      <c r="AP37" s="38"/>
      <c r="AQ37" s="37"/>
      <c r="AR37" s="37" t="str">
        <f t="shared" si="18"/>
        <v/>
      </c>
      <c r="AS37" s="37"/>
      <c r="AT37" s="37" t="str">
        <f t="shared" si="19"/>
        <v/>
      </c>
      <c r="AU37" s="37"/>
      <c r="AV37" s="37" t="str">
        <f t="shared" si="20"/>
        <v/>
      </c>
      <c r="AW37" s="38"/>
      <c r="AX37" s="37"/>
      <c r="AY37" s="37" t="str">
        <f t="shared" si="23"/>
        <v/>
      </c>
      <c r="AZ37" s="38"/>
    </row>
    <row r="38" spans="1:52" x14ac:dyDescent="0.25">
      <c r="A38" s="20" t="s">
        <v>60</v>
      </c>
      <c r="B38" s="20">
        <v>15</v>
      </c>
      <c r="C38" s="38"/>
      <c r="D38" s="37">
        <v>9.6999999999999993</v>
      </c>
      <c r="E38" s="37">
        <f t="shared" si="2"/>
        <v>0.64666666666666661</v>
      </c>
      <c r="F38" s="38"/>
      <c r="G38" s="38"/>
      <c r="H38" s="37">
        <v>16.149000000000001</v>
      </c>
      <c r="I38" s="37">
        <f t="shared" si="9"/>
        <v>1.0766</v>
      </c>
      <c r="J38" s="37"/>
      <c r="K38" s="37" t="str">
        <f t="shared" si="10"/>
        <v/>
      </c>
      <c r="L38" s="37"/>
      <c r="M38" s="37" t="str">
        <f t="shared" si="3"/>
        <v/>
      </c>
      <c r="N38" s="38"/>
      <c r="O38" s="37"/>
      <c r="P38" s="37" t="str">
        <f t="shared" si="4"/>
        <v/>
      </c>
      <c r="Q38" s="38"/>
      <c r="R38" s="38"/>
      <c r="S38" s="37"/>
      <c r="T38" s="37" t="str">
        <f t="shared" si="11"/>
        <v/>
      </c>
      <c r="U38" s="37"/>
      <c r="V38" s="37" t="str">
        <f t="shared" si="12"/>
        <v/>
      </c>
      <c r="W38" s="37"/>
      <c r="X38" s="37" t="str">
        <f t="shared" si="5"/>
        <v/>
      </c>
      <c r="Y38" s="37"/>
      <c r="Z38" s="37" t="str">
        <f t="shared" si="6"/>
        <v/>
      </c>
      <c r="AA38" s="37"/>
      <c r="AB38" s="37" t="str">
        <f t="shared" si="7"/>
        <v/>
      </c>
      <c r="AC38" s="38"/>
      <c r="AD38" s="38"/>
      <c r="AE38" s="37"/>
      <c r="AF38" s="37" t="str">
        <f t="shared" si="13"/>
        <v/>
      </c>
      <c r="AG38" s="37"/>
      <c r="AH38" s="37" t="str">
        <f t="shared" si="14"/>
        <v/>
      </c>
      <c r="AI38" s="37"/>
      <c r="AJ38" s="37" t="str">
        <f t="shared" si="15"/>
        <v/>
      </c>
      <c r="AK38" s="37"/>
      <c r="AL38" s="37" t="str">
        <f t="shared" si="16"/>
        <v/>
      </c>
      <c r="AM38" s="37"/>
      <c r="AN38" s="37" t="str">
        <f t="shared" si="17"/>
        <v/>
      </c>
      <c r="AO38" s="38"/>
      <c r="AP38" s="38"/>
      <c r="AQ38" s="37"/>
      <c r="AR38" s="37" t="str">
        <f t="shared" si="18"/>
        <v/>
      </c>
      <c r="AS38" s="37"/>
      <c r="AT38" s="37" t="str">
        <f t="shared" si="19"/>
        <v/>
      </c>
      <c r="AU38" s="37"/>
      <c r="AV38" s="37" t="str">
        <f t="shared" si="20"/>
        <v/>
      </c>
      <c r="AW38" s="38"/>
      <c r="AX38" s="37"/>
      <c r="AY38" s="37" t="str">
        <f t="shared" si="23"/>
        <v/>
      </c>
      <c r="AZ38" s="38"/>
    </row>
    <row r="39" spans="1:52" x14ac:dyDescent="0.25">
      <c r="A39" s="20" t="s">
        <v>63</v>
      </c>
      <c r="B39" s="20">
        <v>15</v>
      </c>
      <c r="C39" s="38"/>
      <c r="D39" s="37"/>
      <c r="E39" s="37" t="str">
        <f t="shared" si="2"/>
        <v/>
      </c>
      <c r="F39" s="38"/>
      <c r="G39" s="38"/>
      <c r="H39" s="37">
        <v>9.19</v>
      </c>
      <c r="I39" s="37">
        <f t="shared" si="9"/>
        <v>0.61266666666666658</v>
      </c>
      <c r="J39" s="37"/>
      <c r="K39" s="37" t="str">
        <f t="shared" si="10"/>
        <v/>
      </c>
      <c r="L39" s="37"/>
      <c r="M39" s="37" t="str">
        <f t="shared" si="3"/>
        <v/>
      </c>
      <c r="N39" s="38"/>
      <c r="O39" s="37"/>
      <c r="P39" s="37" t="str">
        <f t="shared" si="4"/>
        <v/>
      </c>
      <c r="Q39" s="38"/>
      <c r="R39" s="38"/>
      <c r="S39" s="37"/>
      <c r="T39" s="37" t="str">
        <f t="shared" si="11"/>
        <v/>
      </c>
      <c r="U39" s="37"/>
      <c r="V39" s="37" t="str">
        <f t="shared" si="12"/>
        <v/>
      </c>
      <c r="W39" s="37"/>
      <c r="X39" s="37" t="str">
        <f t="shared" si="5"/>
        <v/>
      </c>
      <c r="Y39" s="37"/>
      <c r="Z39" s="37" t="str">
        <f t="shared" si="6"/>
        <v/>
      </c>
      <c r="AA39" s="37"/>
      <c r="AB39" s="37" t="str">
        <f t="shared" si="7"/>
        <v/>
      </c>
      <c r="AC39" s="38"/>
      <c r="AD39" s="38"/>
      <c r="AE39" s="37"/>
      <c r="AF39" s="37" t="str">
        <f t="shared" si="13"/>
        <v/>
      </c>
      <c r="AG39" s="37"/>
      <c r="AH39" s="37" t="str">
        <f t="shared" si="14"/>
        <v/>
      </c>
      <c r="AI39" s="37"/>
      <c r="AJ39" s="37" t="str">
        <f t="shared" si="15"/>
        <v/>
      </c>
      <c r="AK39" s="37"/>
      <c r="AL39" s="37" t="str">
        <f t="shared" si="16"/>
        <v/>
      </c>
      <c r="AM39" s="37"/>
      <c r="AN39" s="37" t="str">
        <f t="shared" si="17"/>
        <v/>
      </c>
      <c r="AO39" s="38"/>
      <c r="AP39" s="38"/>
      <c r="AQ39" s="37"/>
      <c r="AR39" s="37" t="str">
        <f t="shared" si="18"/>
        <v/>
      </c>
      <c r="AS39" s="37"/>
      <c r="AT39" s="37" t="str">
        <f t="shared" si="19"/>
        <v/>
      </c>
      <c r="AU39" s="37"/>
      <c r="AV39" s="37" t="str">
        <f t="shared" si="20"/>
        <v/>
      </c>
      <c r="AW39" s="38"/>
      <c r="AX39" s="37"/>
      <c r="AY39" s="37" t="str">
        <f t="shared" si="23"/>
        <v/>
      </c>
      <c r="AZ39" s="38"/>
    </row>
    <row r="40" spans="1:52" x14ac:dyDescent="0.25">
      <c r="A40" s="19" t="s">
        <v>57</v>
      </c>
      <c r="B40" s="19">
        <v>24</v>
      </c>
      <c r="C40" s="38"/>
      <c r="D40" s="53"/>
      <c r="E40" s="53" t="str">
        <f t="shared" si="2"/>
        <v/>
      </c>
      <c r="F40" s="38"/>
      <c r="G40" s="38"/>
      <c r="H40" s="53">
        <v>14.832000000000001</v>
      </c>
      <c r="I40" s="53">
        <f t="shared" si="9"/>
        <v>0.61799999999999999</v>
      </c>
      <c r="J40" s="53"/>
      <c r="K40" s="53" t="str">
        <f t="shared" si="10"/>
        <v/>
      </c>
      <c r="L40" s="53"/>
      <c r="M40" s="53" t="str">
        <f t="shared" si="3"/>
        <v/>
      </c>
      <c r="N40" s="38"/>
      <c r="O40" s="53"/>
      <c r="P40" s="53" t="str">
        <f t="shared" si="4"/>
        <v/>
      </c>
      <c r="Q40" s="38"/>
      <c r="R40" s="38"/>
      <c r="S40" s="53"/>
      <c r="T40" s="53" t="str">
        <f t="shared" si="11"/>
        <v/>
      </c>
      <c r="U40" s="53"/>
      <c r="V40" s="53" t="str">
        <f t="shared" si="12"/>
        <v/>
      </c>
      <c r="W40" s="53"/>
      <c r="X40" s="53" t="str">
        <f t="shared" si="5"/>
        <v/>
      </c>
      <c r="Y40" s="53"/>
      <c r="Z40" s="53" t="str">
        <f t="shared" si="6"/>
        <v/>
      </c>
      <c r="AA40" s="53"/>
      <c r="AB40" s="53" t="str">
        <f t="shared" si="7"/>
        <v/>
      </c>
      <c r="AC40" s="38"/>
      <c r="AD40" s="38"/>
      <c r="AE40" s="53"/>
      <c r="AF40" s="53" t="str">
        <f t="shared" si="13"/>
        <v/>
      </c>
      <c r="AG40" s="53"/>
      <c r="AH40" s="53" t="str">
        <f t="shared" si="14"/>
        <v/>
      </c>
      <c r="AI40" s="53"/>
      <c r="AJ40" s="56" t="str">
        <f t="shared" si="15"/>
        <v/>
      </c>
      <c r="AK40" s="53"/>
      <c r="AL40" s="53" t="str">
        <f t="shared" si="16"/>
        <v/>
      </c>
      <c r="AM40" s="53"/>
      <c r="AN40" s="53" t="str">
        <f t="shared" si="17"/>
        <v/>
      </c>
      <c r="AO40" s="38"/>
      <c r="AP40" s="38"/>
      <c r="AQ40" s="53"/>
      <c r="AR40" s="53" t="str">
        <f t="shared" si="18"/>
        <v/>
      </c>
      <c r="AS40" s="53"/>
      <c r="AT40" s="53" t="str">
        <f t="shared" si="19"/>
        <v/>
      </c>
      <c r="AU40" s="53"/>
      <c r="AV40" s="53" t="str">
        <f t="shared" si="20"/>
        <v/>
      </c>
      <c r="AW40" s="38"/>
      <c r="AX40" s="53"/>
      <c r="AY40" s="53" t="str">
        <f t="shared" si="23"/>
        <v/>
      </c>
      <c r="AZ40" s="38"/>
    </row>
    <row r="41" spans="1:52" x14ac:dyDescent="0.25">
      <c r="A41" s="19" t="s">
        <v>61</v>
      </c>
      <c r="B41" s="19">
        <v>13</v>
      </c>
      <c r="C41" s="38"/>
      <c r="D41" s="53"/>
      <c r="E41" s="53" t="str">
        <f t="shared" si="2"/>
        <v/>
      </c>
      <c r="F41" s="38"/>
      <c r="G41" s="38"/>
      <c r="H41" s="53"/>
      <c r="I41" s="53" t="str">
        <f t="shared" si="9"/>
        <v/>
      </c>
      <c r="J41" s="53"/>
      <c r="K41" s="53" t="str">
        <f t="shared" si="10"/>
        <v/>
      </c>
      <c r="L41" s="53"/>
      <c r="M41" s="53" t="str">
        <f t="shared" si="3"/>
        <v/>
      </c>
      <c r="N41" s="38"/>
      <c r="O41" s="53"/>
      <c r="P41" s="53" t="str">
        <f t="shared" si="4"/>
        <v/>
      </c>
      <c r="Q41" s="38"/>
      <c r="R41" s="38"/>
      <c r="S41" s="53"/>
      <c r="T41" s="56" t="str">
        <f t="shared" si="11"/>
        <v/>
      </c>
      <c r="U41" s="53"/>
      <c r="V41" s="53" t="str">
        <f t="shared" si="12"/>
        <v/>
      </c>
      <c r="W41" s="53"/>
      <c r="X41" s="53" t="str">
        <f t="shared" si="5"/>
        <v/>
      </c>
      <c r="Y41" s="53"/>
      <c r="Z41" s="53" t="str">
        <f t="shared" si="6"/>
        <v/>
      </c>
      <c r="AA41" s="53"/>
      <c r="AB41" s="53" t="str">
        <f t="shared" si="7"/>
        <v/>
      </c>
      <c r="AC41" s="38"/>
      <c r="AD41" s="38"/>
      <c r="AE41" s="53"/>
      <c r="AF41" s="53" t="str">
        <f t="shared" si="13"/>
        <v/>
      </c>
      <c r="AG41" s="53"/>
      <c r="AH41" s="53" t="str">
        <f t="shared" si="14"/>
        <v/>
      </c>
      <c r="AI41" s="53"/>
      <c r="AJ41" s="53" t="str">
        <f t="shared" si="15"/>
        <v/>
      </c>
      <c r="AK41" s="53"/>
      <c r="AL41" s="53" t="str">
        <f t="shared" si="16"/>
        <v/>
      </c>
      <c r="AM41" s="53"/>
      <c r="AN41" s="53" t="str">
        <f t="shared" si="17"/>
        <v/>
      </c>
      <c r="AO41" s="38"/>
      <c r="AP41" s="38"/>
      <c r="AQ41" s="53"/>
      <c r="AR41" s="53" t="str">
        <f t="shared" si="18"/>
        <v/>
      </c>
      <c r="AS41" s="53"/>
      <c r="AT41" s="53" t="str">
        <f t="shared" si="19"/>
        <v/>
      </c>
      <c r="AU41" s="53"/>
      <c r="AV41" s="53" t="str">
        <f t="shared" si="20"/>
        <v/>
      </c>
      <c r="AW41" s="38"/>
      <c r="AX41" s="53"/>
      <c r="AY41" s="53" t="str">
        <f t="shared" si="23"/>
        <v/>
      </c>
      <c r="AZ41" s="38"/>
    </row>
    <row r="42" spans="1:52" x14ac:dyDescent="0.25">
      <c r="A42" s="19" t="s">
        <v>62</v>
      </c>
      <c r="B42" s="19">
        <v>15</v>
      </c>
      <c r="C42" s="38"/>
      <c r="D42" s="53">
        <v>6.8</v>
      </c>
      <c r="E42" s="53">
        <f t="shared" si="2"/>
        <v>0.45333333333333331</v>
      </c>
      <c r="F42" s="38"/>
      <c r="G42" s="38"/>
      <c r="H42" s="53">
        <v>9.5510000000000002</v>
      </c>
      <c r="I42" s="53">
        <f t="shared" si="9"/>
        <v>0.63673333333333337</v>
      </c>
      <c r="J42" s="53"/>
      <c r="K42" s="53" t="str">
        <f t="shared" si="10"/>
        <v/>
      </c>
      <c r="L42" s="53"/>
      <c r="M42" s="53" t="str">
        <f t="shared" si="3"/>
        <v/>
      </c>
      <c r="N42" s="38"/>
      <c r="O42" s="53"/>
      <c r="P42" s="53" t="str">
        <f t="shared" si="4"/>
        <v/>
      </c>
      <c r="Q42" s="38"/>
      <c r="R42" s="38"/>
      <c r="S42" s="53"/>
      <c r="T42" s="53" t="str">
        <f t="shared" si="11"/>
        <v/>
      </c>
      <c r="U42" s="53"/>
      <c r="V42" s="53" t="str">
        <f t="shared" si="12"/>
        <v/>
      </c>
      <c r="W42" s="53"/>
      <c r="X42" s="53" t="str">
        <f t="shared" si="5"/>
        <v/>
      </c>
      <c r="Y42" s="53"/>
      <c r="Z42" s="53" t="str">
        <f t="shared" si="6"/>
        <v/>
      </c>
      <c r="AA42" s="53"/>
      <c r="AB42" s="53" t="str">
        <f t="shared" si="7"/>
        <v/>
      </c>
      <c r="AC42" s="38"/>
      <c r="AD42" s="38"/>
      <c r="AE42" s="53"/>
      <c r="AF42" s="53" t="str">
        <f t="shared" si="13"/>
        <v/>
      </c>
      <c r="AG42" s="53"/>
      <c r="AH42" s="53" t="str">
        <f t="shared" si="14"/>
        <v/>
      </c>
      <c r="AI42" s="53"/>
      <c r="AJ42" s="53" t="str">
        <f t="shared" si="15"/>
        <v/>
      </c>
      <c r="AK42" s="53"/>
      <c r="AL42" s="53" t="str">
        <f t="shared" si="16"/>
        <v/>
      </c>
      <c r="AM42" s="53"/>
      <c r="AN42" s="53" t="str">
        <f t="shared" si="17"/>
        <v/>
      </c>
      <c r="AO42" s="38"/>
      <c r="AP42" s="38"/>
      <c r="AQ42" s="53"/>
      <c r="AR42" s="53" t="str">
        <f t="shared" si="18"/>
        <v/>
      </c>
      <c r="AS42" s="53"/>
      <c r="AT42" s="53" t="str">
        <f t="shared" si="19"/>
        <v/>
      </c>
      <c r="AU42" s="53"/>
      <c r="AV42" s="53" t="str">
        <f t="shared" si="20"/>
        <v/>
      </c>
      <c r="AW42" s="38"/>
      <c r="AX42" s="53"/>
      <c r="AY42" s="53" t="str">
        <f t="shared" si="23"/>
        <v/>
      </c>
      <c r="AZ42" s="38"/>
    </row>
    <row r="43" spans="1:52" x14ac:dyDescent="0.25">
      <c r="A43" s="19" t="s">
        <v>69</v>
      </c>
      <c r="B43" s="19">
        <v>24</v>
      </c>
      <c r="C43" s="38"/>
      <c r="D43" s="53">
        <v>17</v>
      </c>
      <c r="E43" s="53">
        <f>IF(D43="","",D43/B43)</f>
        <v>0.70833333333333337</v>
      </c>
      <c r="F43" s="38"/>
      <c r="G43" s="38"/>
      <c r="H43" s="53">
        <v>8.58</v>
      </c>
      <c r="I43" s="53">
        <f t="shared" si="9"/>
        <v>0.35749999999999998</v>
      </c>
      <c r="J43" s="53"/>
      <c r="K43" s="53" t="str">
        <f t="shared" si="10"/>
        <v/>
      </c>
      <c r="L43" s="53"/>
      <c r="M43" s="53" t="str">
        <f t="shared" si="3"/>
        <v/>
      </c>
      <c r="N43" s="38"/>
      <c r="O43" s="53"/>
      <c r="P43" s="53" t="str">
        <f t="shared" si="4"/>
        <v/>
      </c>
      <c r="Q43" s="38"/>
      <c r="R43" s="38"/>
      <c r="S43" s="53"/>
      <c r="T43" s="53" t="str">
        <f t="shared" si="11"/>
        <v/>
      </c>
      <c r="U43" s="53"/>
      <c r="V43" s="53" t="str">
        <f t="shared" si="12"/>
        <v/>
      </c>
      <c r="W43" s="53"/>
      <c r="X43" s="53" t="str">
        <f t="shared" si="5"/>
        <v/>
      </c>
      <c r="Y43" s="53"/>
      <c r="Z43" s="53" t="str">
        <f t="shared" si="6"/>
        <v/>
      </c>
      <c r="AA43" s="53"/>
      <c r="AB43" s="53" t="str">
        <f t="shared" si="7"/>
        <v/>
      </c>
      <c r="AC43" s="38"/>
      <c r="AD43" s="38"/>
      <c r="AE43" s="53"/>
      <c r="AF43" s="53" t="str">
        <f t="shared" si="13"/>
        <v/>
      </c>
      <c r="AG43" s="53"/>
      <c r="AH43" s="53" t="str">
        <f t="shared" si="14"/>
        <v/>
      </c>
      <c r="AI43" s="53"/>
      <c r="AJ43" s="53" t="str">
        <f t="shared" si="15"/>
        <v/>
      </c>
      <c r="AK43" s="53"/>
      <c r="AL43" s="53" t="str">
        <f t="shared" si="16"/>
        <v/>
      </c>
      <c r="AM43" s="53"/>
      <c r="AN43" s="53" t="str">
        <f t="shared" si="17"/>
        <v/>
      </c>
      <c r="AO43" s="38"/>
      <c r="AP43" s="38"/>
      <c r="AQ43" s="53"/>
      <c r="AR43" s="53" t="str">
        <f t="shared" si="18"/>
        <v/>
      </c>
      <c r="AS43" s="53"/>
      <c r="AT43" s="53" t="str">
        <f t="shared" si="19"/>
        <v/>
      </c>
      <c r="AU43" s="53"/>
      <c r="AV43" s="53" t="str">
        <f t="shared" si="20"/>
        <v/>
      </c>
      <c r="AW43" s="38"/>
      <c r="AX43" s="53"/>
      <c r="AY43" s="53" t="str">
        <f t="shared" si="23"/>
        <v/>
      </c>
      <c r="AZ43" s="38"/>
    </row>
    <row r="44" spans="1:52" x14ac:dyDescent="0.25">
      <c r="A44" s="19" t="s">
        <v>68</v>
      </c>
      <c r="B44" s="19">
        <v>15</v>
      </c>
      <c r="C44" s="38"/>
      <c r="D44" s="53"/>
      <c r="E44" s="53" t="str">
        <f t="shared" si="2"/>
        <v/>
      </c>
      <c r="F44" s="38"/>
      <c r="G44" s="38"/>
      <c r="H44" s="53"/>
      <c r="I44" s="53" t="str">
        <f t="shared" si="9"/>
        <v/>
      </c>
      <c r="J44" s="53"/>
      <c r="K44" s="53" t="str">
        <f t="shared" si="10"/>
        <v/>
      </c>
      <c r="L44" s="53"/>
      <c r="M44" s="53" t="str">
        <f t="shared" si="3"/>
        <v/>
      </c>
      <c r="N44" s="38"/>
      <c r="O44" s="53"/>
      <c r="P44" s="53" t="str">
        <f t="shared" si="4"/>
        <v/>
      </c>
      <c r="Q44" s="38"/>
      <c r="R44" s="38"/>
      <c r="S44" s="53"/>
      <c r="T44" s="56" t="str">
        <f t="shared" si="11"/>
        <v/>
      </c>
      <c r="U44" s="53"/>
      <c r="V44" s="53" t="str">
        <f t="shared" si="12"/>
        <v/>
      </c>
      <c r="W44" s="53"/>
      <c r="X44" s="53" t="str">
        <f t="shared" si="5"/>
        <v/>
      </c>
      <c r="Y44" s="53"/>
      <c r="Z44" s="53" t="str">
        <f t="shared" si="6"/>
        <v/>
      </c>
      <c r="AA44" s="53"/>
      <c r="AB44" s="53" t="str">
        <f t="shared" si="7"/>
        <v/>
      </c>
      <c r="AC44" s="38"/>
      <c r="AD44" s="38"/>
      <c r="AE44" s="53"/>
      <c r="AF44" s="53" t="str">
        <f t="shared" si="13"/>
        <v/>
      </c>
      <c r="AG44" s="53"/>
      <c r="AH44" s="53" t="str">
        <f t="shared" si="14"/>
        <v/>
      </c>
      <c r="AI44" s="53"/>
      <c r="AJ44" s="53" t="str">
        <f t="shared" si="15"/>
        <v/>
      </c>
      <c r="AK44" s="53"/>
      <c r="AL44" s="53" t="str">
        <f t="shared" si="16"/>
        <v/>
      </c>
      <c r="AM44" s="53"/>
      <c r="AN44" s="53" t="str">
        <f t="shared" si="17"/>
        <v/>
      </c>
      <c r="AO44" s="38"/>
      <c r="AP44" s="38"/>
      <c r="AQ44" s="53"/>
      <c r="AR44" s="53" t="str">
        <f t="shared" si="18"/>
        <v/>
      </c>
      <c r="AS44" s="53"/>
      <c r="AT44" s="53" t="str">
        <f t="shared" si="19"/>
        <v/>
      </c>
      <c r="AU44" s="53"/>
      <c r="AV44" s="53" t="str">
        <f t="shared" si="20"/>
        <v/>
      </c>
      <c r="AW44" s="38"/>
      <c r="AX44" s="53"/>
      <c r="AY44" s="53" t="str">
        <f t="shared" si="23"/>
        <v/>
      </c>
      <c r="AZ44" s="38"/>
    </row>
    <row r="45" spans="1:52" x14ac:dyDescent="0.25">
      <c r="A45" s="20" t="s">
        <v>71</v>
      </c>
      <c r="B45" s="20">
        <v>24</v>
      </c>
      <c r="C45" s="38"/>
      <c r="D45" s="37"/>
      <c r="E45" s="37" t="str">
        <f t="shared" si="2"/>
        <v/>
      </c>
      <c r="F45" s="38"/>
      <c r="G45" s="38"/>
      <c r="H45" s="37">
        <v>18.106999999999999</v>
      </c>
      <c r="I45" s="37">
        <f t="shared" si="9"/>
        <v>0.75445833333333334</v>
      </c>
      <c r="J45" s="37"/>
      <c r="K45" s="37" t="str">
        <f t="shared" si="10"/>
        <v/>
      </c>
      <c r="L45" s="37"/>
      <c r="M45" s="37" t="str">
        <f t="shared" si="3"/>
        <v/>
      </c>
      <c r="N45" s="38"/>
      <c r="O45" s="37"/>
      <c r="P45" s="37" t="str">
        <f t="shared" si="4"/>
        <v/>
      </c>
      <c r="Q45" s="38"/>
      <c r="R45" s="38"/>
      <c r="S45" s="37"/>
      <c r="T45" s="37" t="str">
        <f t="shared" si="11"/>
        <v/>
      </c>
      <c r="U45" s="37"/>
      <c r="V45" s="37" t="str">
        <f t="shared" si="12"/>
        <v/>
      </c>
      <c r="W45" s="37"/>
      <c r="X45" s="37" t="str">
        <f t="shared" si="5"/>
        <v/>
      </c>
      <c r="Y45" s="37"/>
      <c r="Z45" s="37" t="str">
        <f t="shared" si="6"/>
        <v/>
      </c>
      <c r="AA45" s="37"/>
      <c r="AB45" s="37" t="str">
        <f t="shared" si="7"/>
        <v/>
      </c>
      <c r="AC45" s="38"/>
      <c r="AD45" s="38"/>
      <c r="AE45" s="37"/>
      <c r="AF45" s="37" t="str">
        <f t="shared" si="13"/>
        <v/>
      </c>
      <c r="AG45" s="37"/>
      <c r="AH45" s="37" t="str">
        <f t="shared" si="14"/>
        <v/>
      </c>
      <c r="AI45" s="37"/>
      <c r="AJ45" s="37" t="str">
        <f t="shared" si="15"/>
        <v/>
      </c>
      <c r="AK45" s="37"/>
      <c r="AL45" s="37" t="str">
        <f t="shared" si="16"/>
        <v/>
      </c>
      <c r="AM45" s="37"/>
      <c r="AN45" s="37" t="str">
        <f t="shared" si="17"/>
        <v/>
      </c>
      <c r="AO45" s="38"/>
      <c r="AP45" s="38"/>
      <c r="AQ45" s="37"/>
      <c r="AR45" s="37" t="str">
        <f t="shared" si="18"/>
        <v/>
      </c>
      <c r="AS45" s="37"/>
      <c r="AT45" s="37" t="str">
        <f t="shared" si="19"/>
        <v/>
      </c>
      <c r="AU45" s="37"/>
      <c r="AV45" s="37" t="str">
        <f t="shared" si="20"/>
        <v/>
      </c>
      <c r="AW45" s="38"/>
      <c r="AX45" s="37"/>
      <c r="AY45" s="37" t="str">
        <f t="shared" si="23"/>
        <v/>
      </c>
      <c r="AZ45" s="38"/>
    </row>
    <row r="46" spans="1:52" x14ac:dyDescent="0.25">
      <c r="A46" s="20" t="s">
        <v>70</v>
      </c>
      <c r="B46" s="20">
        <v>24</v>
      </c>
      <c r="C46" s="38"/>
      <c r="D46" s="37"/>
      <c r="E46" s="37" t="str">
        <f t="shared" si="2"/>
        <v/>
      </c>
      <c r="F46" s="38"/>
      <c r="G46" s="38"/>
      <c r="H46" s="37">
        <v>22.317</v>
      </c>
      <c r="I46" s="37">
        <f t="shared" si="9"/>
        <v>0.92987500000000001</v>
      </c>
      <c r="J46" s="37"/>
      <c r="K46" s="37" t="str">
        <f t="shared" si="10"/>
        <v/>
      </c>
      <c r="L46" s="37"/>
      <c r="M46" s="37" t="str">
        <f t="shared" si="3"/>
        <v/>
      </c>
      <c r="N46" s="38"/>
      <c r="O46" s="37"/>
      <c r="P46" s="37" t="str">
        <f t="shared" si="4"/>
        <v/>
      </c>
      <c r="Q46" s="38"/>
      <c r="R46" s="38"/>
      <c r="S46" s="37"/>
      <c r="T46" s="37" t="str">
        <f t="shared" si="11"/>
        <v/>
      </c>
      <c r="U46" s="37"/>
      <c r="V46" s="37" t="str">
        <f t="shared" si="12"/>
        <v/>
      </c>
      <c r="W46" s="37"/>
      <c r="X46" s="37" t="str">
        <f t="shared" si="5"/>
        <v/>
      </c>
      <c r="Y46" s="37"/>
      <c r="Z46" s="37" t="str">
        <f t="shared" si="6"/>
        <v/>
      </c>
      <c r="AA46" s="37"/>
      <c r="AB46" s="37" t="str">
        <f t="shared" si="7"/>
        <v/>
      </c>
      <c r="AC46" s="38"/>
      <c r="AD46" s="38"/>
      <c r="AE46" s="37"/>
      <c r="AF46" s="37" t="str">
        <f t="shared" si="13"/>
        <v/>
      </c>
      <c r="AG46" s="37"/>
      <c r="AH46" s="37" t="str">
        <f t="shared" si="14"/>
        <v/>
      </c>
      <c r="AI46" s="37"/>
      <c r="AJ46" s="37" t="str">
        <f t="shared" si="15"/>
        <v/>
      </c>
      <c r="AK46" s="37"/>
      <c r="AL46" s="37" t="str">
        <f t="shared" si="16"/>
        <v/>
      </c>
      <c r="AM46" s="37"/>
      <c r="AN46" s="37" t="str">
        <f t="shared" si="17"/>
        <v/>
      </c>
      <c r="AO46" s="38"/>
      <c r="AP46" s="38"/>
      <c r="AQ46" s="37"/>
      <c r="AR46" s="37" t="str">
        <f t="shared" si="18"/>
        <v/>
      </c>
      <c r="AS46" s="37"/>
      <c r="AT46" s="37" t="str">
        <f t="shared" si="19"/>
        <v/>
      </c>
      <c r="AU46" s="37"/>
      <c r="AV46" s="37" t="str">
        <f t="shared" si="20"/>
        <v/>
      </c>
      <c r="AW46" s="38"/>
      <c r="AX46" s="37"/>
      <c r="AY46" s="37" t="str">
        <f t="shared" si="23"/>
        <v/>
      </c>
      <c r="AZ46" s="38"/>
    </row>
    <row r="47" spans="1:52" x14ac:dyDescent="0.25">
      <c r="A47" s="20" t="s">
        <v>72</v>
      </c>
      <c r="B47" s="20">
        <v>15</v>
      </c>
      <c r="C47" s="38"/>
      <c r="D47" s="37"/>
      <c r="E47" s="37" t="str">
        <f t="shared" si="2"/>
        <v/>
      </c>
      <c r="F47" s="38"/>
      <c r="G47" s="38"/>
      <c r="H47" s="37">
        <v>8.4390000000000001</v>
      </c>
      <c r="I47" s="37">
        <f t="shared" si="9"/>
        <v>0.56259999999999999</v>
      </c>
      <c r="J47" s="37"/>
      <c r="K47" s="37" t="str">
        <f t="shared" si="10"/>
        <v/>
      </c>
      <c r="L47" s="37"/>
      <c r="M47" s="37" t="str">
        <f t="shared" si="3"/>
        <v/>
      </c>
      <c r="N47" s="38"/>
      <c r="O47" s="37"/>
      <c r="P47" s="37" t="str">
        <f t="shared" si="4"/>
        <v/>
      </c>
      <c r="Q47" s="38"/>
      <c r="R47" s="38"/>
      <c r="S47" s="37"/>
      <c r="T47" s="37" t="str">
        <f>IF(S47="","",S47/B47)</f>
        <v/>
      </c>
      <c r="U47" s="37"/>
      <c r="V47" s="37" t="str">
        <f t="shared" si="12"/>
        <v/>
      </c>
      <c r="W47" s="37"/>
      <c r="X47" s="37" t="str">
        <f t="shared" si="5"/>
        <v/>
      </c>
      <c r="Y47" s="37"/>
      <c r="Z47" s="37" t="str">
        <f t="shared" si="6"/>
        <v/>
      </c>
      <c r="AA47" s="37"/>
      <c r="AB47" s="37" t="str">
        <f t="shared" si="7"/>
        <v/>
      </c>
      <c r="AC47" s="38"/>
      <c r="AD47" s="38"/>
      <c r="AE47" s="37"/>
      <c r="AF47" s="37" t="str">
        <f t="shared" si="13"/>
        <v/>
      </c>
      <c r="AG47" s="37"/>
      <c r="AH47" s="37" t="str">
        <f t="shared" si="14"/>
        <v/>
      </c>
      <c r="AI47" s="37"/>
      <c r="AJ47" s="37" t="str">
        <f t="shared" si="15"/>
        <v/>
      </c>
      <c r="AK47" s="37"/>
      <c r="AL47" s="37" t="str">
        <f t="shared" si="16"/>
        <v/>
      </c>
      <c r="AM47" s="37"/>
      <c r="AN47" s="37" t="str">
        <f t="shared" si="17"/>
        <v/>
      </c>
      <c r="AO47" s="38"/>
      <c r="AP47" s="38"/>
      <c r="AQ47" s="37"/>
      <c r="AR47" s="37" t="str">
        <f t="shared" si="18"/>
        <v/>
      </c>
      <c r="AS47" s="37"/>
      <c r="AT47" s="37" t="str">
        <f t="shared" si="19"/>
        <v/>
      </c>
      <c r="AU47" s="37"/>
      <c r="AV47" s="37" t="str">
        <f t="shared" si="20"/>
        <v/>
      </c>
      <c r="AW47" s="38"/>
      <c r="AX47" s="37"/>
      <c r="AY47" s="37" t="str">
        <f t="shared" si="23"/>
        <v/>
      </c>
      <c r="AZ47" s="38"/>
    </row>
    <row r="48" spans="1:52" x14ac:dyDescent="0.25">
      <c r="A48" s="20" t="s">
        <v>67</v>
      </c>
      <c r="B48" s="20">
        <v>24</v>
      </c>
      <c r="C48" s="38"/>
      <c r="D48" s="37"/>
      <c r="E48" s="37" t="str">
        <f t="shared" si="2"/>
        <v/>
      </c>
      <c r="F48" s="38"/>
      <c r="G48" s="38"/>
      <c r="H48" s="37">
        <v>15.64</v>
      </c>
      <c r="I48" s="37">
        <f t="shared" si="9"/>
        <v>0.65166666666666673</v>
      </c>
      <c r="J48" s="37"/>
      <c r="K48" s="37" t="str">
        <f t="shared" si="10"/>
        <v/>
      </c>
      <c r="L48" s="37"/>
      <c r="M48" s="37" t="str">
        <f t="shared" si="3"/>
        <v/>
      </c>
      <c r="N48" s="38"/>
      <c r="O48" s="37"/>
      <c r="P48" s="37" t="str">
        <f t="shared" si="4"/>
        <v/>
      </c>
      <c r="Q48" s="38"/>
      <c r="R48" s="38"/>
      <c r="S48" s="37"/>
      <c r="T48" s="37" t="str">
        <f t="shared" si="11"/>
        <v/>
      </c>
      <c r="U48" s="37"/>
      <c r="V48" s="37" t="str">
        <f t="shared" si="12"/>
        <v/>
      </c>
      <c r="W48" s="37"/>
      <c r="X48" s="37" t="str">
        <f t="shared" si="5"/>
        <v/>
      </c>
      <c r="Y48" s="37"/>
      <c r="Z48" s="37" t="str">
        <f t="shared" si="6"/>
        <v/>
      </c>
      <c r="AA48" s="37"/>
      <c r="AB48" s="37" t="str">
        <f t="shared" si="7"/>
        <v/>
      </c>
      <c r="AC48" s="38"/>
      <c r="AD48" s="38"/>
      <c r="AE48" s="37"/>
      <c r="AF48" s="37" t="str">
        <f t="shared" si="13"/>
        <v/>
      </c>
      <c r="AG48" s="37"/>
      <c r="AH48" s="37" t="str">
        <f t="shared" si="14"/>
        <v/>
      </c>
      <c r="AI48" s="37"/>
      <c r="AJ48" s="37" t="str">
        <f t="shared" si="15"/>
        <v/>
      </c>
      <c r="AK48" s="37"/>
      <c r="AL48" s="37" t="str">
        <f t="shared" si="16"/>
        <v/>
      </c>
      <c r="AM48" s="37"/>
      <c r="AN48" s="37" t="str">
        <f t="shared" si="17"/>
        <v/>
      </c>
      <c r="AO48" s="38"/>
      <c r="AP48" s="38"/>
      <c r="AQ48" s="37"/>
      <c r="AR48" s="37" t="str">
        <f t="shared" si="18"/>
        <v/>
      </c>
      <c r="AS48" s="37"/>
      <c r="AT48" s="37" t="str">
        <f t="shared" si="19"/>
        <v/>
      </c>
      <c r="AU48" s="37"/>
      <c r="AV48" s="37" t="str">
        <f t="shared" si="20"/>
        <v/>
      </c>
      <c r="AW48" s="38"/>
      <c r="AX48" s="37"/>
      <c r="AY48" s="37" t="str">
        <f t="shared" si="23"/>
        <v/>
      </c>
      <c r="AZ48" s="38"/>
    </row>
    <row r="49" spans="1:54" x14ac:dyDescent="0.25">
      <c r="A49" s="20" t="s">
        <v>73</v>
      </c>
      <c r="B49" s="20">
        <v>24</v>
      </c>
      <c r="C49" s="38"/>
      <c r="D49" s="37">
        <v>20</v>
      </c>
      <c r="E49" s="37">
        <f t="shared" si="2"/>
        <v>0.83333333333333337</v>
      </c>
      <c r="F49" s="38"/>
      <c r="G49" s="38"/>
      <c r="H49" s="37">
        <f>14.32+9.107</f>
        <v>23.427</v>
      </c>
      <c r="I49" s="37">
        <f t="shared" si="9"/>
        <v>0.97612500000000002</v>
      </c>
      <c r="J49" s="37"/>
      <c r="K49" s="37" t="str">
        <f t="shared" si="10"/>
        <v/>
      </c>
      <c r="L49" s="37"/>
      <c r="M49" s="37" t="str">
        <f t="shared" si="3"/>
        <v/>
      </c>
      <c r="N49" s="38"/>
      <c r="O49" s="37"/>
      <c r="P49" s="37" t="str">
        <f t="shared" si="4"/>
        <v/>
      </c>
      <c r="Q49" s="38"/>
      <c r="R49" s="38"/>
      <c r="S49" s="37"/>
      <c r="T49" s="37" t="str">
        <f t="shared" si="11"/>
        <v/>
      </c>
      <c r="U49" s="37"/>
      <c r="V49" s="37" t="str">
        <f t="shared" si="12"/>
        <v/>
      </c>
      <c r="W49" s="37"/>
      <c r="X49" s="37" t="str">
        <f t="shared" si="5"/>
        <v/>
      </c>
      <c r="Y49" s="37"/>
      <c r="Z49" s="37" t="str">
        <f t="shared" si="6"/>
        <v/>
      </c>
      <c r="AA49" s="37"/>
      <c r="AB49" s="37" t="str">
        <f t="shared" si="7"/>
        <v/>
      </c>
      <c r="AC49" s="38"/>
      <c r="AD49" s="38"/>
      <c r="AE49" s="37"/>
      <c r="AF49" s="37" t="str">
        <f t="shared" si="13"/>
        <v/>
      </c>
      <c r="AG49" s="37"/>
      <c r="AH49" s="37" t="str">
        <f t="shared" si="14"/>
        <v/>
      </c>
      <c r="AI49" s="37"/>
      <c r="AJ49" s="37" t="str">
        <f t="shared" si="15"/>
        <v/>
      </c>
      <c r="AK49" s="37"/>
      <c r="AL49" s="37" t="str">
        <f t="shared" si="16"/>
        <v/>
      </c>
      <c r="AM49" s="37"/>
      <c r="AN49" s="37" t="str">
        <f t="shared" si="17"/>
        <v/>
      </c>
      <c r="AO49" s="38"/>
      <c r="AP49" s="38"/>
      <c r="AQ49" s="37"/>
      <c r="AR49" s="37" t="str">
        <f t="shared" si="18"/>
        <v/>
      </c>
      <c r="AS49" s="37"/>
      <c r="AT49" s="37" t="str">
        <f t="shared" si="19"/>
        <v/>
      </c>
      <c r="AU49" s="37"/>
      <c r="AV49" s="37" t="str">
        <f t="shared" si="20"/>
        <v/>
      </c>
      <c r="AW49" s="38"/>
      <c r="AX49" s="37"/>
      <c r="AY49" s="37" t="str">
        <f t="shared" si="23"/>
        <v/>
      </c>
      <c r="AZ49" s="38"/>
    </row>
    <row r="50" spans="1:54" x14ac:dyDescent="0.25">
      <c r="A50" s="20" t="s">
        <v>74</v>
      </c>
      <c r="B50" s="20">
        <v>15</v>
      </c>
      <c r="C50" s="38"/>
      <c r="D50" s="37">
        <v>9</v>
      </c>
      <c r="E50" s="37">
        <f t="shared" si="2"/>
        <v>0.6</v>
      </c>
      <c r="F50" s="38"/>
      <c r="G50" s="38"/>
      <c r="H50" s="37">
        <f>9.37+4.74</f>
        <v>14.11</v>
      </c>
      <c r="I50" s="37">
        <f t="shared" si="9"/>
        <v>0.94066666666666665</v>
      </c>
      <c r="J50" s="37"/>
      <c r="K50" s="37" t="str">
        <f t="shared" si="10"/>
        <v/>
      </c>
      <c r="L50" s="37"/>
      <c r="M50" s="37" t="str">
        <f t="shared" si="3"/>
        <v/>
      </c>
      <c r="N50" s="38"/>
      <c r="O50" s="37"/>
      <c r="P50" s="37" t="str">
        <f t="shared" si="4"/>
        <v/>
      </c>
      <c r="Q50" s="38"/>
      <c r="R50" s="38"/>
      <c r="S50" s="37"/>
      <c r="T50" s="37" t="str">
        <f t="shared" si="11"/>
        <v/>
      </c>
      <c r="U50" s="37"/>
      <c r="V50" s="37" t="str">
        <f t="shared" si="12"/>
        <v/>
      </c>
      <c r="W50" s="37"/>
      <c r="X50" s="37" t="str">
        <f t="shared" si="5"/>
        <v/>
      </c>
      <c r="Y50" s="37"/>
      <c r="Z50" s="37" t="str">
        <f t="shared" si="6"/>
        <v/>
      </c>
      <c r="AA50" s="37"/>
      <c r="AB50" s="37" t="str">
        <f t="shared" si="7"/>
        <v/>
      </c>
      <c r="AC50" s="38"/>
      <c r="AD50" s="38"/>
      <c r="AE50" s="37"/>
      <c r="AF50" s="37" t="str">
        <f t="shared" si="13"/>
        <v/>
      </c>
      <c r="AG50" s="37"/>
      <c r="AH50" s="37" t="str">
        <f t="shared" si="14"/>
        <v/>
      </c>
      <c r="AI50" s="37"/>
      <c r="AJ50" s="37" t="str">
        <f t="shared" si="15"/>
        <v/>
      </c>
      <c r="AK50" s="37"/>
      <c r="AL50" s="37" t="str">
        <f t="shared" si="16"/>
        <v/>
      </c>
      <c r="AM50" s="37"/>
      <c r="AN50" s="37" t="str">
        <f t="shared" si="17"/>
        <v/>
      </c>
      <c r="AO50" s="38"/>
      <c r="AP50" s="38"/>
      <c r="AQ50" s="37"/>
      <c r="AR50" s="37" t="str">
        <f t="shared" si="18"/>
        <v/>
      </c>
      <c r="AS50" s="37"/>
      <c r="AT50" s="37" t="str">
        <f t="shared" si="19"/>
        <v/>
      </c>
      <c r="AU50" s="37"/>
      <c r="AV50" s="37" t="str">
        <f t="shared" si="20"/>
        <v/>
      </c>
      <c r="AW50" s="38"/>
      <c r="AX50" s="37"/>
      <c r="AY50" s="37" t="str">
        <f t="shared" si="23"/>
        <v/>
      </c>
      <c r="AZ50" s="38"/>
    </row>
    <row r="51" spans="1:54" x14ac:dyDescent="0.25">
      <c r="A51" s="20" t="s">
        <v>75</v>
      </c>
      <c r="B51" s="20">
        <v>15</v>
      </c>
      <c r="C51" s="38"/>
      <c r="D51" s="37"/>
      <c r="E51" s="37" t="str">
        <f t="shared" si="2"/>
        <v/>
      </c>
      <c r="F51" s="38"/>
      <c r="G51" s="38"/>
      <c r="H51" s="37">
        <v>13.19</v>
      </c>
      <c r="I51" s="37">
        <f t="shared" si="9"/>
        <v>0.8793333333333333</v>
      </c>
      <c r="J51" s="37"/>
      <c r="K51" s="37" t="str">
        <f t="shared" si="10"/>
        <v/>
      </c>
      <c r="L51" s="37"/>
      <c r="M51" s="37" t="str">
        <f t="shared" si="3"/>
        <v/>
      </c>
      <c r="N51" s="38"/>
      <c r="O51" s="37"/>
      <c r="P51" s="37" t="str">
        <f t="shared" si="4"/>
        <v/>
      </c>
      <c r="Q51" s="38"/>
      <c r="R51" s="38"/>
      <c r="S51" s="37"/>
      <c r="T51" s="37" t="str">
        <f t="shared" si="11"/>
        <v/>
      </c>
      <c r="U51" s="37"/>
      <c r="V51" s="37" t="str">
        <f t="shared" si="12"/>
        <v/>
      </c>
      <c r="W51" s="37"/>
      <c r="X51" s="37" t="str">
        <f t="shared" si="5"/>
        <v/>
      </c>
      <c r="Y51" s="37"/>
      <c r="Z51" s="37" t="str">
        <f t="shared" si="6"/>
        <v/>
      </c>
      <c r="AA51" s="37"/>
      <c r="AB51" s="37" t="str">
        <f t="shared" si="7"/>
        <v/>
      </c>
      <c r="AC51" s="38"/>
      <c r="AD51" s="38"/>
      <c r="AE51" s="37"/>
      <c r="AF51" s="37" t="str">
        <f t="shared" si="13"/>
        <v/>
      </c>
      <c r="AG51" s="37"/>
      <c r="AH51" s="37" t="str">
        <f t="shared" si="14"/>
        <v/>
      </c>
      <c r="AI51" s="37"/>
      <c r="AJ51" s="37" t="str">
        <f t="shared" si="15"/>
        <v/>
      </c>
      <c r="AK51" s="37"/>
      <c r="AL51" s="37" t="str">
        <f t="shared" si="16"/>
        <v/>
      </c>
      <c r="AM51" s="37"/>
      <c r="AN51" s="37" t="str">
        <f t="shared" si="17"/>
        <v/>
      </c>
      <c r="AO51" s="38"/>
      <c r="AP51" s="38"/>
      <c r="AQ51" s="37"/>
      <c r="AR51" s="37" t="str">
        <f t="shared" si="18"/>
        <v/>
      </c>
      <c r="AS51" s="37"/>
      <c r="AT51" s="37" t="str">
        <f t="shared" si="19"/>
        <v/>
      </c>
      <c r="AU51" s="37"/>
      <c r="AV51" s="37" t="str">
        <f t="shared" si="20"/>
        <v/>
      </c>
      <c r="AW51" s="38"/>
      <c r="AX51" s="37"/>
      <c r="AY51" s="37" t="str">
        <f t="shared" si="23"/>
        <v/>
      </c>
      <c r="AZ51" s="38"/>
    </row>
    <row r="52" spans="1:54" x14ac:dyDescent="0.25">
      <c r="A52" s="20" t="s">
        <v>76</v>
      </c>
      <c r="B52" s="20">
        <v>15</v>
      </c>
      <c r="C52" s="38"/>
      <c r="D52" s="37"/>
      <c r="E52" s="37" t="str">
        <f t="shared" si="2"/>
        <v/>
      </c>
      <c r="F52" s="38"/>
      <c r="G52" s="38"/>
      <c r="H52" s="37"/>
      <c r="I52" s="37" t="str">
        <f t="shared" si="9"/>
        <v/>
      </c>
      <c r="J52" s="37"/>
      <c r="K52" s="37" t="str">
        <f t="shared" si="10"/>
        <v/>
      </c>
      <c r="L52" s="37"/>
      <c r="M52" s="37" t="str">
        <f t="shared" si="3"/>
        <v/>
      </c>
      <c r="N52" s="38"/>
      <c r="O52" s="37"/>
      <c r="P52" s="37" t="str">
        <f t="shared" si="4"/>
        <v/>
      </c>
      <c r="Q52" s="38"/>
      <c r="R52" s="38"/>
      <c r="S52" s="37"/>
      <c r="T52" s="37" t="str">
        <f t="shared" si="11"/>
        <v/>
      </c>
      <c r="U52" s="37"/>
      <c r="V52" s="37" t="str">
        <f t="shared" si="12"/>
        <v/>
      </c>
      <c r="W52" s="37"/>
      <c r="X52" s="37" t="str">
        <f t="shared" si="5"/>
        <v/>
      </c>
      <c r="Y52" s="37"/>
      <c r="Z52" s="37" t="str">
        <f t="shared" si="6"/>
        <v/>
      </c>
      <c r="AA52" s="37"/>
      <c r="AB52" s="37" t="str">
        <f t="shared" si="7"/>
        <v/>
      </c>
      <c r="AC52" s="38"/>
      <c r="AD52" s="38"/>
      <c r="AE52" s="37"/>
      <c r="AF52" s="37" t="str">
        <f t="shared" si="13"/>
        <v/>
      </c>
      <c r="AG52" s="37"/>
      <c r="AH52" s="37" t="str">
        <f t="shared" si="14"/>
        <v/>
      </c>
      <c r="AI52" s="37"/>
      <c r="AJ52" s="37" t="str">
        <f t="shared" si="15"/>
        <v/>
      </c>
      <c r="AK52" s="37"/>
      <c r="AL52" s="37" t="str">
        <f t="shared" si="16"/>
        <v/>
      </c>
      <c r="AM52" s="37"/>
      <c r="AN52" s="37" t="str">
        <f t="shared" si="17"/>
        <v/>
      </c>
      <c r="AO52" s="38"/>
      <c r="AP52" s="38"/>
      <c r="AQ52" s="37"/>
      <c r="AR52" s="37" t="str">
        <f t="shared" si="18"/>
        <v/>
      </c>
      <c r="AS52" s="37"/>
      <c r="AT52" s="37" t="str">
        <f t="shared" si="19"/>
        <v/>
      </c>
      <c r="AU52" s="37"/>
      <c r="AV52" s="37" t="str">
        <f t="shared" si="20"/>
        <v/>
      </c>
      <c r="AW52" s="38"/>
      <c r="AX52" s="37"/>
      <c r="AY52" s="37" t="str">
        <f t="shared" si="23"/>
        <v/>
      </c>
      <c r="AZ52" s="38"/>
    </row>
    <row r="53" spans="1:54" x14ac:dyDescent="0.25">
      <c r="A53" s="21" t="s">
        <v>77</v>
      </c>
      <c r="B53" s="21">
        <v>15</v>
      </c>
      <c r="C53" s="38"/>
      <c r="D53" s="37"/>
      <c r="E53" s="37" t="str">
        <f t="shared" si="2"/>
        <v/>
      </c>
      <c r="F53" s="38"/>
      <c r="G53" s="38"/>
      <c r="H53" s="37"/>
      <c r="I53" s="37" t="str">
        <f t="shared" si="9"/>
        <v/>
      </c>
      <c r="J53" s="37"/>
      <c r="K53" s="37" t="str">
        <f t="shared" si="10"/>
        <v/>
      </c>
      <c r="L53" s="37"/>
      <c r="M53" s="37" t="str">
        <f t="shared" si="3"/>
        <v/>
      </c>
      <c r="N53" s="38"/>
      <c r="O53" s="37"/>
      <c r="P53" s="37" t="str">
        <f t="shared" si="4"/>
        <v/>
      </c>
      <c r="Q53" s="38"/>
      <c r="R53" s="38"/>
      <c r="S53" s="37"/>
      <c r="T53" s="37" t="str">
        <f t="shared" si="11"/>
        <v/>
      </c>
      <c r="U53" s="37"/>
      <c r="V53" s="37" t="str">
        <f t="shared" si="12"/>
        <v/>
      </c>
      <c r="W53" s="37"/>
      <c r="X53" s="37" t="str">
        <f t="shared" si="5"/>
        <v/>
      </c>
      <c r="Y53" s="37"/>
      <c r="Z53" s="37" t="str">
        <f t="shared" si="6"/>
        <v/>
      </c>
      <c r="AA53" s="37"/>
      <c r="AB53" s="37" t="str">
        <f t="shared" si="7"/>
        <v/>
      </c>
      <c r="AC53" s="38"/>
      <c r="AD53" s="38"/>
      <c r="AE53" s="37"/>
      <c r="AF53" s="37" t="str">
        <f t="shared" si="13"/>
        <v/>
      </c>
      <c r="AG53" s="37"/>
      <c r="AH53" s="37" t="str">
        <f t="shared" si="14"/>
        <v/>
      </c>
      <c r="AI53" s="37"/>
      <c r="AJ53" s="37" t="str">
        <f t="shared" si="15"/>
        <v/>
      </c>
      <c r="AK53" s="37"/>
      <c r="AL53" s="37" t="str">
        <f t="shared" si="16"/>
        <v/>
      </c>
      <c r="AM53" s="37"/>
      <c r="AN53" s="37" t="str">
        <f t="shared" si="17"/>
        <v/>
      </c>
      <c r="AO53" s="38"/>
      <c r="AP53" s="38"/>
      <c r="AQ53" s="37"/>
      <c r="AR53" s="37" t="str">
        <f t="shared" si="18"/>
        <v/>
      </c>
      <c r="AS53" s="37"/>
      <c r="AT53" s="37" t="str">
        <f t="shared" si="19"/>
        <v/>
      </c>
      <c r="AU53" s="37"/>
      <c r="AV53" s="37" t="str">
        <f t="shared" si="20"/>
        <v/>
      </c>
      <c r="AW53" s="38"/>
      <c r="AX53" s="37"/>
      <c r="AY53" s="37" t="str">
        <f t="shared" si="23"/>
        <v/>
      </c>
      <c r="AZ53" s="38"/>
    </row>
    <row r="54" spans="1:54" x14ac:dyDescent="0.25">
      <c r="A54" s="20" t="s">
        <v>11</v>
      </c>
      <c r="B54" s="20">
        <v>24</v>
      </c>
      <c r="C54" s="38"/>
      <c r="D54" s="37">
        <v>10</v>
      </c>
      <c r="E54" s="37">
        <f t="shared" si="2"/>
        <v>0.41666666666666669</v>
      </c>
      <c r="F54" s="38"/>
      <c r="G54" s="38"/>
      <c r="H54" s="37">
        <v>18.826000000000001</v>
      </c>
      <c r="I54" s="37">
        <f t="shared" si="9"/>
        <v>0.78441666666666665</v>
      </c>
      <c r="J54" s="37"/>
      <c r="K54" s="37" t="str">
        <f t="shared" si="10"/>
        <v/>
      </c>
      <c r="L54" s="37"/>
      <c r="M54" s="37" t="str">
        <f t="shared" si="3"/>
        <v/>
      </c>
      <c r="N54" s="38"/>
      <c r="O54" s="37"/>
      <c r="P54" s="37" t="str">
        <f t="shared" si="4"/>
        <v/>
      </c>
      <c r="Q54" s="38"/>
      <c r="R54" s="38"/>
      <c r="S54" s="37"/>
      <c r="T54" s="37" t="str">
        <f t="shared" si="11"/>
        <v/>
      </c>
      <c r="U54" s="37"/>
      <c r="V54" s="37" t="str">
        <f t="shared" si="12"/>
        <v/>
      </c>
      <c r="W54" s="37"/>
      <c r="X54" s="37" t="str">
        <f t="shared" si="5"/>
        <v/>
      </c>
      <c r="Y54" s="37"/>
      <c r="Z54" s="37" t="str">
        <f t="shared" si="6"/>
        <v/>
      </c>
      <c r="AA54" s="37"/>
      <c r="AB54" s="37" t="str">
        <f t="shared" si="7"/>
        <v/>
      </c>
      <c r="AC54" s="38"/>
      <c r="AD54" s="38"/>
      <c r="AE54" s="37"/>
      <c r="AF54" s="37" t="str">
        <f t="shared" si="13"/>
        <v/>
      </c>
      <c r="AG54" s="37"/>
      <c r="AH54" s="37" t="str">
        <f t="shared" si="14"/>
        <v/>
      </c>
      <c r="AI54" s="37"/>
      <c r="AJ54" s="37" t="str">
        <f t="shared" si="15"/>
        <v/>
      </c>
      <c r="AK54" s="37"/>
      <c r="AL54" s="37" t="str">
        <f t="shared" si="16"/>
        <v/>
      </c>
      <c r="AM54" s="37"/>
      <c r="AN54" s="37" t="str">
        <f t="shared" si="17"/>
        <v/>
      </c>
      <c r="AO54" s="38"/>
      <c r="AP54" s="38"/>
      <c r="AQ54" s="37"/>
      <c r="AR54" s="37" t="str">
        <f t="shared" si="18"/>
        <v/>
      </c>
      <c r="AS54" s="37"/>
      <c r="AT54" s="37" t="str">
        <f t="shared" si="19"/>
        <v/>
      </c>
      <c r="AU54" s="37"/>
      <c r="AV54" s="37" t="str">
        <f t="shared" si="20"/>
        <v/>
      </c>
      <c r="AW54" s="38"/>
      <c r="AX54" s="37"/>
      <c r="AY54" s="37" t="str">
        <f t="shared" si="23"/>
        <v/>
      </c>
      <c r="AZ54" s="38"/>
    </row>
    <row r="55" spans="1:54" x14ac:dyDescent="0.25">
      <c r="A55" s="20" t="s">
        <v>64</v>
      </c>
      <c r="B55" s="20">
        <v>24</v>
      </c>
      <c r="C55" s="38"/>
      <c r="D55" s="37">
        <v>10.5</v>
      </c>
      <c r="E55" s="37">
        <f t="shared" si="2"/>
        <v>0.4375</v>
      </c>
      <c r="F55" s="38"/>
      <c r="G55" s="38"/>
      <c r="H55" s="37">
        <v>24.466000000000001</v>
      </c>
      <c r="I55" s="37">
        <f t="shared" si="9"/>
        <v>1.0194166666666666</v>
      </c>
      <c r="J55" s="37"/>
      <c r="K55" s="37" t="str">
        <f t="shared" si="10"/>
        <v/>
      </c>
      <c r="L55" s="37"/>
      <c r="M55" s="37" t="str">
        <f t="shared" si="3"/>
        <v/>
      </c>
      <c r="N55" s="38"/>
      <c r="O55" s="37"/>
      <c r="P55" s="37" t="str">
        <f t="shared" si="4"/>
        <v/>
      </c>
      <c r="Q55" s="38"/>
      <c r="R55" s="38"/>
      <c r="S55" s="37"/>
      <c r="T55" s="37" t="str">
        <f t="shared" si="11"/>
        <v/>
      </c>
      <c r="U55" s="37"/>
      <c r="V55" s="37" t="str">
        <f t="shared" si="12"/>
        <v/>
      </c>
      <c r="W55" s="37"/>
      <c r="X55" s="37" t="str">
        <f t="shared" si="5"/>
        <v/>
      </c>
      <c r="Y55" s="37"/>
      <c r="Z55" s="37" t="str">
        <f t="shared" si="6"/>
        <v/>
      </c>
      <c r="AA55" s="37"/>
      <c r="AB55" s="37" t="str">
        <f t="shared" si="7"/>
        <v/>
      </c>
      <c r="AC55" s="38"/>
      <c r="AD55" s="38"/>
      <c r="AE55" s="37"/>
      <c r="AF55" s="37" t="str">
        <f t="shared" si="13"/>
        <v/>
      </c>
      <c r="AG55" s="37"/>
      <c r="AH55" s="37" t="str">
        <f t="shared" si="14"/>
        <v/>
      </c>
      <c r="AI55" s="37"/>
      <c r="AJ55" s="37" t="str">
        <f t="shared" si="15"/>
        <v/>
      </c>
      <c r="AK55" s="37"/>
      <c r="AL55" s="37" t="str">
        <f t="shared" si="16"/>
        <v/>
      </c>
      <c r="AM55" s="37"/>
      <c r="AN55" s="37" t="str">
        <f t="shared" si="17"/>
        <v/>
      </c>
      <c r="AO55" s="38"/>
      <c r="AP55" s="38"/>
      <c r="AQ55" s="37"/>
      <c r="AR55" s="37" t="str">
        <f t="shared" si="18"/>
        <v/>
      </c>
      <c r="AS55" s="37"/>
      <c r="AT55" s="37" t="str">
        <f t="shared" si="19"/>
        <v/>
      </c>
      <c r="AU55" s="37"/>
      <c r="AV55" s="37" t="str">
        <f t="shared" si="20"/>
        <v/>
      </c>
      <c r="AW55" s="38"/>
      <c r="AX55" s="37"/>
      <c r="AY55" s="37" t="str">
        <f t="shared" si="23"/>
        <v/>
      </c>
      <c r="AZ55" s="38"/>
    </row>
    <row r="56" spans="1:54" x14ac:dyDescent="0.25">
      <c r="A56" s="20" t="s">
        <v>65</v>
      </c>
      <c r="B56" s="20">
        <v>24</v>
      </c>
      <c r="C56" s="38"/>
      <c r="D56" s="37">
        <v>19.600000000000001</v>
      </c>
      <c r="E56" s="37">
        <f t="shared" si="2"/>
        <v>0.81666666666666676</v>
      </c>
      <c r="F56" s="38"/>
      <c r="G56" s="38"/>
      <c r="H56" s="37">
        <v>4.3710000000000004</v>
      </c>
      <c r="I56" s="37">
        <f t="shared" si="9"/>
        <v>0.18212500000000001</v>
      </c>
      <c r="J56" s="37"/>
      <c r="K56" s="37" t="str">
        <f t="shared" si="10"/>
        <v/>
      </c>
      <c r="L56" s="37"/>
      <c r="M56" s="37" t="str">
        <f t="shared" si="3"/>
        <v/>
      </c>
      <c r="N56" s="38"/>
      <c r="O56" s="37"/>
      <c r="P56" s="37" t="str">
        <f t="shared" si="4"/>
        <v/>
      </c>
      <c r="Q56" s="38"/>
      <c r="R56" s="38"/>
      <c r="S56" s="37"/>
      <c r="T56" s="37" t="str">
        <f t="shared" si="11"/>
        <v/>
      </c>
      <c r="U56" s="37"/>
      <c r="V56" s="37" t="str">
        <f t="shared" si="12"/>
        <v/>
      </c>
      <c r="W56" s="37"/>
      <c r="X56" s="37" t="str">
        <f t="shared" si="5"/>
        <v/>
      </c>
      <c r="Y56" s="37"/>
      <c r="Z56" s="37" t="str">
        <f t="shared" si="6"/>
        <v/>
      </c>
      <c r="AA56" s="37"/>
      <c r="AB56" s="37" t="str">
        <f t="shared" si="7"/>
        <v/>
      </c>
      <c r="AC56" s="38"/>
      <c r="AD56" s="38"/>
      <c r="AE56" s="37"/>
      <c r="AF56" s="37" t="str">
        <f t="shared" si="13"/>
        <v/>
      </c>
      <c r="AG56" s="37"/>
      <c r="AH56" s="37" t="str">
        <f t="shared" si="14"/>
        <v/>
      </c>
      <c r="AI56" s="37"/>
      <c r="AJ56" s="37" t="str">
        <f t="shared" si="15"/>
        <v/>
      </c>
      <c r="AK56" s="37"/>
      <c r="AL56" s="37" t="str">
        <f t="shared" si="16"/>
        <v/>
      </c>
      <c r="AM56" s="37"/>
      <c r="AN56" s="37" t="str">
        <f t="shared" si="17"/>
        <v/>
      </c>
      <c r="AO56" s="38"/>
      <c r="AP56" s="38"/>
      <c r="AQ56" s="37"/>
      <c r="AR56" s="37" t="str">
        <f t="shared" si="18"/>
        <v/>
      </c>
      <c r="AS56" s="37"/>
      <c r="AT56" s="37" t="str">
        <f t="shared" si="19"/>
        <v/>
      </c>
      <c r="AU56" s="37"/>
      <c r="AV56" s="37" t="str">
        <f t="shared" si="20"/>
        <v/>
      </c>
      <c r="AW56" s="38"/>
      <c r="AX56" s="37"/>
      <c r="AY56" s="37" t="str">
        <f t="shared" si="23"/>
        <v/>
      </c>
      <c r="AZ56" s="38"/>
    </row>
    <row r="57" spans="1:54" x14ac:dyDescent="0.25">
      <c r="A57" s="20" t="s">
        <v>66</v>
      </c>
      <c r="B57" s="20">
        <v>15</v>
      </c>
      <c r="C57" s="38"/>
      <c r="D57" s="37"/>
      <c r="E57" s="37" t="str">
        <f t="shared" si="2"/>
        <v/>
      </c>
      <c r="F57" s="38"/>
      <c r="G57" s="38"/>
      <c r="H57" s="37">
        <v>0.32700000000000001</v>
      </c>
      <c r="I57" s="37">
        <f t="shared" si="9"/>
        <v>2.18E-2</v>
      </c>
      <c r="J57" s="37"/>
      <c r="K57" s="37" t="str">
        <f t="shared" si="10"/>
        <v/>
      </c>
      <c r="L57" s="37"/>
      <c r="M57" s="37" t="str">
        <f t="shared" si="3"/>
        <v/>
      </c>
      <c r="N57" s="38"/>
      <c r="O57" s="37"/>
      <c r="P57" s="37" t="str">
        <f t="shared" si="4"/>
        <v/>
      </c>
      <c r="Q57" s="38"/>
      <c r="R57" s="38"/>
      <c r="S57" s="37"/>
      <c r="T57" s="37" t="str">
        <f t="shared" si="11"/>
        <v/>
      </c>
      <c r="U57" s="37"/>
      <c r="V57" s="37" t="str">
        <f t="shared" si="12"/>
        <v/>
      </c>
      <c r="W57" s="37"/>
      <c r="X57" s="37" t="str">
        <f t="shared" si="5"/>
        <v/>
      </c>
      <c r="Y57" s="37"/>
      <c r="Z57" s="37" t="str">
        <f t="shared" si="6"/>
        <v/>
      </c>
      <c r="AA57" s="37"/>
      <c r="AB57" s="37" t="str">
        <f t="shared" si="7"/>
        <v/>
      </c>
      <c r="AC57" s="38"/>
      <c r="AD57" s="38"/>
      <c r="AE57" s="37"/>
      <c r="AF57" s="37" t="str">
        <f t="shared" si="13"/>
        <v/>
      </c>
      <c r="AG57" s="37"/>
      <c r="AH57" s="37" t="str">
        <f t="shared" si="14"/>
        <v/>
      </c>
      <c r="AI57" s="37"/>
      <c r="AJ57" s="37" t="str">
        <f t="shared" si="15"/>
        <v/>
      </c>
      <c r="AK57" s="37"/>
      <c r="AL57" s="37" t="str">
        <f t="shared" si="16"/>
        <v/>
      </c>
      <c r="AM57" s="37"/>
      <c r="AN57" s="37" t="str">
        <f t="shared" si="17"/>
        <v/>
      </c>
      <c r="AO57" s="38"/>
      <c r="AP57" s="38"/>
      <c r="AQ57" s="37"/>
      <c r="AR57" s="37" t="str">
        <f t="shared" si="18"/>
        <v/>
      </c>
      <c r="AS57" s="37"/>
      <c r="AT57" s="37" t="str">
        <f t="shared" si="19"/>
        <v/>
      </c>
      <c r="AU57" s="37"/>
      <c r="AV57" s="37" t="str">
        <f t="shared" si="20"/>
        <v/>
      </c>
      <c r="AW57" s="38"/>
      <c r="AX57" s="37"/>
      <c r="AY57" s="37" t="str">
        <f t="shared" si="23"/>
        <v/>
      </c>
      <c r="AZ57" s="38"/>
    </row>
    <row r="59" spans="1:54" x14ac:dyDescent="0.25">
      <c r="A59" s="28" t="s">
        <v>13</v>
      </c>
      <c r="C59" s="43"/>
      <c r="D59" s="43">
        <f>IF(D65="","",SUM(D34:D57))</f>
        <v>128.80000000000001</v>
      </c>
      <c r="E59" s="43">
        <f>IF(E65="","",SUM(E34:E57))</f>
        <v>6.6591666666666658</v>
      </c>
      <c r="F59" s="43"/>
      <c r="G59" s="43"/>
      <c r="H59" s="43">
        <f t="shared" ref="H59:AY59" si="24">IF(H65="","",SUM(H34:H57))</f>
        <v>256.32799999999997</v>
      </c>
      <c r="I59" s="43">
        <f t="shared" si="24"/>
        <v>13.324383333333333</v>
      </c>
      <c r="J59" s="43" t="str">
        <f t="shared" si="24"/>
        <v/>
      </c>
      <c r="K59" s="43" t="str">
        <f t="shared" si="24"/>
        <v/>
      </c>
      <c r="L59" s="43" t="str">
        <f t="shared" si="24"/>
        <v/>
      </c>
      <c r="M59" s="43" t="str">
        <f t="shared" si="24"/>
        <v/>
      </c>
      <c r="N59" s="43"/>
      <c r="O59" s="43" t="str">
        <f t="shared" si="24"/>
        <v/>
      </c>
      <c r="P59" s="43" t="str">
        <f t="shared" si="24"/>
        <v/>
      </c>
      <c r="Q59" s="43"/>
      <c r="R59" s="43"/>
      <c r="S59" s="43" t="str">
        <f t="shared" si="24"/>
        <v/>
      </c>
      <c r="T59" s="43" t="str">
        <f t="shared" si="24"/>
        <v/>
      </c>
      <c r="U59" s="43" t="str">
        <f t="shared" si="24"/>
        <v/>
      </c>
      <c r="V59" s="43" t="str">
        <f t="shared" si="24"/>
        <v/>
      </c>
      <c r="W59" s="43" t="str">
        <f t="shared" si="24"/>
        <v/>
      </c>
      <c r="X59" s="43" t="str">
        <f t="shared" si="24"/>
        <v/>
      </c>
      <c r="Y59" s="43" t="str">
        <f t="shared" si="24"/>
        <v/>
      </c>
      <c r="Z59" s="43" t="str">
        <f t="shared" si="24"/>
        <v/>
      </c>
      <c r="AA59" s="43" t="str">
        <f t="shared" si="24"/>
        <v/>
      </c>
      <c r="AB59" s="43" t="str">
        <f t="shared" si="24"/>
        <v/>
      </c>
      <c r="AC59" s="43"/>
      <c r="AD59" s="43"/>
      <c r="AE59" s="43" t="str">
        <f t="shared" si="24"/>
        <v/>
      </c>
      <c r="AF59" s="43" t="str">
        <f t="shared" si="24"/>
        <v/>
      </c>
      <c r="AG59" s="43" t="str">
        <f t="shared" si="24"/>
        <v/>
      </c>
      <c r="AH59" s="43" t="str">
        <f t="shared" si="24"/>
        <v/>
      </c>
      <c r="AI59" s="43" t="str">
        <f t="shared" si="24"/>
        <v/>
      </c>
      <c r="AJ59" s="43" t="str">
        <f t="shared" si="24"/>
        <v/>
      </c>
      <c r="AK59" s="43" t="str">
        <f t="shared" si="24"/>
        <v/>
      </c>
      <c r="AL59" s="43" t="str">
        <f t="shared" si="24"/>
        <v/>
      </c>
      <c r="AM59" s="43" t="str">
        <f t="shared" si="24"/>
        <v/>
      </c>
      <c r="AN59" s="43" t="str">
        <f t="shared" si="24"/>
        <v/>
      </c>
      <c r="AO59" s="43"/>
      <c r="AP59" s="43"/>
      <c r="AQ59" s="43" t="str">
        <f t="shared" si="24"/>
        <v/>
      </c>
      <c r="AR59" s="43" t="str">
        <f t="shared" si="24"/>
        <v/>
      </c>
      <c r="AS59" s="43" t="str">
        <f t="shared" si="24"/>
        <v/>
      </c>
      <c r="AT59" s="43" t="str">
        <f t="shared" si="24"/>
        <v/>
      </c>
      <c r="AU59" s="43" t="str">
        <f t="shared" si="24"/>
        <v/>
      </c>
      <c r="AV59" s="43" t="str">
        <f t="shared" si="24"/>
        <v/>
      </c>
      <c r="AW59" s="43"/>
      <c r="AX59" s="43" t="str">
        <f t="shared" si="24"/>
        <v/>
      </c>
      <c r="AY59" s="43" t="str">
        <f t="shared" si="24"/>
        <v/>
      </c>
      <c r="AZ59" s="43"/>
      <c r="BA59" s="47">
        <f>SUM(D59,H59,J59,L59,O59,S59,U59,W59,Y59,AA59,AE59,AG59,AI59,AK59,AM59,AQ59,AS59,AU59,AX59)</f>
        <v>385.12799999999999</v>
      </c>
      <c r="BB59" s="47">
        <f>AVERAGE(D59,H59,J59,L59,O59,S59,U59,W59,Y59,AA59,AE59,AG59,AI59,AK59,AM59,AQ59,AS59,AU59,AX59)</f>
        <v>192.56399999999999</v>
      </c>
    </row>
    <row r="60" spans="1:54" x14ac:dyDescent="0.25">
      <c r="A60" s="28" t="s">
        <v>21</v>
      </c>
      <c r="C60" s="44"/>
      <c r="D60" s="44">
        <f>IF(D65="","",AVERAGE(E34:E57))</f>
        <v>0.60537878787878785</v>
      </c>
      <c r="E60" s="44"/>
      <c r="F60" s="44"/>
      <c r="G60" s="44"/>
      <c r="H60" s="44">
        <f t="shared" ref="H60:AX60" si="25">IF(H65="","",AVERAGE(I34:I57))</f>
        <v>0.70128333333333337</v>
      </c>
      <c r="I60" s="44"/>
      <c r="J60" s="44" t="str">
        <f t="shared" si="25"/>
        <v/>
      </c>
      <c r="K60" s="44"/>
      <c r="L60" s="44" t="str">
        <f t="shared" si="25"/>
        <v/>
      </c>
      <c r="M60" s="44"/>
      <c r="N60" s="44"/>
      <c r="O60" s="44" t="str">
        <f t="shared" si="25"/>
        <v/>
      </c>
      <c r="P60" s="44"/>
      <c r="Q60" s="44"/>
      <c r="R60" s="44"/>
      <c r="S60" s="44" t="str">
        <f t="shared" si="25"/>
        <v/>
      </c>
      <c r="T60" s="44"/>
      <c r="U60" s="44" t="str">
        <f t="shared" si="25"/>
        <v/>
      </c>
      <c r="V60" s="44"/>
      <c r="W60" s="44" t="str">
        <f t="shared" si="25"/>
        <v/>
      </c>
      <c r="X60" s="44"/>
      <c r="Y60" s="44" t="str">
        <f t="shared" si="25"/>
        <v/>
      </c>
      <c r="Z60" s="44"/>
      <c r="AA60" s="44" t="str">
        <f t="shared" si="25"/>
        <v/>
      </c>
      <c r="AB60" s="44"/>
      <c r="AC60" s="44"/>
      <c r="AD60" s="44"/>
      <c r="AE60" s="44" t="str">
        <f t="shared" si="25"/>
        <v/>
      </c>
      <c r="AF60" s="44"/>
      <c r="AG60" s="44" t="str">
        <f t="shared" si="25"/>
        <v/>
      </c>
      <c r="AH60" s="44"/>
      <c r="AI60" s="44" t="str">
        <f t="shared" si="25"/>
        <v/>
      </c>
      <c r="AJ60" s="44"/>
      <c r="AK60" s="44" t="str">
        <f t="shared" si="25"/>
        <v/>
      </c>
      <c r="AL60" s="44"/>
      <c r="AM60" s="44" t="str">
        <f t="shared" si="25"/>
        <v/>
      </c>
      <c r="AN60" s="44"/>
      <c r="AO60" s="44"/>
      <c r="AP60" s="44"/>
      <c r="AQ60" s="44" t="str">
        <f t="shared" si="25"/>
        <v/>
      </c>
      <c r="AR60" s="44"/>
      <c r="AS60" s="44" t="str">
        <f t="shared" si="25"/>
        <v/>
      </c>
      <c r="AT60" s="44"/>
      <c r="AU60" s="44" t="str">
        <f t="shared" si="25"/>
        <v/>
      </c>
      <c r="AV60" s="44"/>
      <c r="AW60" s="44"/>
      <c r="AX60" s="44" t="str">
        <f t="shared" si="25"/>
        <v/>
      </c>
      <c r="AY60" s="44"/>
      <c r="AZ60" s="44"/>
      <c r="BA60" s="46"/>
      <c r="BB60" s="47">
        <f>AVERAGE(D60,H60,J60,L60,O60,S60,U60,W60,Y60,AA60,AE60,AG60,AI60,AK60,AM60,AQ60,AS60,AU60,AX60)</f>
        <v>0.65333106060606061</v>
      </c>
    </row>
    <row r="61" spans="1:54" x14ac:dyDescent="0.25"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30"/>
      <c r="AZ61" s="30"/>
      <c r="BA61" s="46"/>
      <c r="BB61" s="48"/>
    </row>
    <row r="62" spans="1:54" x14ac:dyDescent="0.25">
      <c r="A62" s="28" t="s">
        <v>22</v>
      </c>
      <c r="C62" s="44"/>
      <c r="D62" s="44">
        <f t="shared" ref="D62:AX62" si="26">IF(D65="","",(20-COUNTBLANK(D34:D53))/20)</f>
        <v>0.4</v>
      </c>
      <c r="E62" s="44"/>
      <c r="F62" s="44"/>
      <c r="G62" s="44"/>
      <c r="H62" s="44">
        <f t="shared" si="26"/>
        <v>0.75</v>
      </c>
      <c r="I62" s="44"/>
      <c r="J62" s="44" t="str">
        <f t="shared" si="26"/>
        <v/>
      </c>
      <c r="K62" s="44"/>
      <c r="L62" s="44" t="str">
        <f t="shared" si="26"/>
        <v/>
      </c>
      <c r="M62" s="44"/>
      <c r="N62" s="44"/>
      <c r="O62" s="44" t="str">
        <f t="shared" si="26"/>
        <v/>
      </c>
      <c r="P62" s="44"/>
      <c r="Q62" s="44"/>
      <c r="R62" s="44"/>
      <c r="S62" s="44" t="str">
        <f t="shared" si="26"/>
        <v/>
      </c>
      <c r="T62" s="44"/>
      <c r="U62" s="44" t="str">
        <f t="shared" si="26"/>
        <v/>
      </c>
      <c r="V62" s="44"/>
      <c r="W62" s="44" t="str">
        <f t="shared" si="26"/>
        <v/>
      </c>
      <c r="X62" s="44"/>
      <c r="Y62" s="44" t="str">
        <f t="shared" si="26"/>
        <v/>
      </c>
      <c r="Z62" s="44"/>
      <c r="AA62" s="44" t="str">
        <f t="shared" si="26"/>
        <v/>
      </c>
      <c r="AB62" s="44"/>
      <c r="AC62" s="44"/>
      <c r="AD62" s="44"/>
      <c r="AE62" s="44" t="str">
        <f t="shared" si="26"/>
        <v/>
      </c>
      <c r="AF62" s="44"/>
      <c r="AG62" s="44" t="str">
        <f t="shared" si="26"/>
        <v/>
      </c>
      <c r="AH62" s="44"/>
      <c r="AI62" s="44" t="str">
        <f t="shared" si="26"/>
        <v/>
      </c>
      <c r="AJ62" s="44"/>
      <c r="AK62" s="44" t="str">
        <f t="shared" si="26"/>
        <v/>
      </c>
      <c r="AL62" s="44"/>
      <c r="AM62" s="44" t="str">
        <f t="shared" si="26"/>
        <v/>
      </c>
      <c r="AN62" s="44"/>
      <c r="AO62" s="44"/>
      <c r="AP62" s="44"/>
      <c r="AQ62" s="44" t="str">
        <f t="shared" si="26"/>
        <v/>
      </c>
      <c r="AR62" s="44"/>
      <c r="AS62" s="44" t="str">
        <f t="shared" si="26"/>
        <v/>
      </c>
      <c r="AT62" s="44"/>
      <c r="AU62" s="44" t="str">
        <f t="shared" si="26"/>
        <v/>
      </c>
      <c r="AV62" s="44" t="str">
        <f t="shared" si="26"/>
        <v/>
      </c>
      <c r="AW62" s="44" t="str">
        <f t="shared" si="26"/>
        <v/>
      </c>
      <c r="AX62" s="44" t="str">
        <f t="shared" si="26"/>
        <v/>
      </c>
      <c r="AY62" s="43"/>
      <c r="AZ62" s="43"/>
      <c r="BA62" s="46"/>
      <c r="BB62" s="48">
        <f t="shared" ref="BB62" si="27">AVERAGE(C62:AX62)</f>
        <v>0.57499999999999996</v>
      </c>
    </row>
    <row r="63" spans="1:54" x14ac:dyDescent="0.25">
      <c r="BA63" s="46"/>
      <c r="BB63" s="46"/>
    </row>
    <row r="64" spans="1:54" x14ac:dyDescent="0.25">
      <c r="A64" s="25" t="s">
        <v>14</v>
      </c>
      <c r="C64" s="32">
        <v>41760</v>
      </c>
      <c r="D64" s="31">
        <v>41761</v>
      </c>
      <c r="E64" s="31"/>
      <c r="F64" s="32">
        <v>41762</v>
      </c>
      <c r="G64" s="32">
        <v>41763</v>
      </c>
      <c r="H64" s="57">
        <v>41764</v>
      </c>
      <c r="I64" s="57"/>
      <c r="J64" s="57">
        <v>41765</v>
      </c>
      <c r="K64" s="57"/>
      <c r="L64" s="31">
        <v>41766</v>
      </c>
      <c r="M64" s="31"/>
      <c r="N64" s="32">
        <v>41767</v>
      </c>
      <c r="O64" s="31">
        <v>41768</v>
      </c>
      <c r="P64" s="31"/>
      <c r="Q64" s="32">
        <v>41769</v>
      </c>
      <c r="R64" s="32">
        <v>41770</v>
      </c>
      <c r="S64" s="57">
        <v>41771</v>
      </c>
      <c r="T64" s="57"/>
      <c r="U64" s="57">
        <v>41772</v>
      </c>
      <c r="V64" s="57"/>
      <c r="W64" s="31">
        <v>41773</v>
      </c>
      <c r="X64" s="31"/>
      <c r="Y64" s="31">
        <v>41774</v>
      </c>
      <c r="Z64" s="31"/>
      <c r="AA64" s="31">
        <v>41775</v>
      </c>
      <c r="AB64" s="31"/>
      <c r="AC64" s="32">
        <v>41776</v>
      </c>
      <c r="AD64" s="32">
        <v>41777</v>
      </c>
      <c r="AE64" s="57">
        <v>41778</v>
      </c>
      <c r="AF64" s="57"/>
      <c r="AG64" s="57">
        <v>41779</v>
      </c>
      <c r="AH64" s="57"/>
      <c r="AI64" s="57">
        <v>41780</v>
      </c>
      <c r="AJ64" s="31"/>
      <c r="AK64" s="31">
        <v>41781</v>
      </c>
      <c r="AL64" s="31"/>
      <c r="AM64" s="31">
        <v>41782</v>
      </c>
      <c r="AN64" s="31"/>
      <c r="AO64" s="32">
        <v>41783</v>
      </c>
      <c r="AP64" s="32">
        <v>41784</v>
      </c>
      <c r="AQ64" s="57">
        <v>41785</v>
      </c>
      <c r="AR64" s="57"/>
      <c r="AS64" s="57">
        <v>41786</v>
      </c>
      <c r="AT64" s="57"/>
      <c r="AU64" s="31">
        <v>41787</v>
      </c>
      <c r="AV64" s="31"/>
      <c r="AW64" s="32">
        <v>41788</v>
      </c>
      <c r="AX64" s="31">
        <v>41789</v>
      </c>
      <c r="AY64" s="31"/>
      <c r="AZ64" s="17"/>
      <c r="BA64" s="46"/>
      <c r="BB64" s="46"/>
    </row>
    <row r="65" spans="1:54" x14ac:dyDescent="0.25">
      <c r="A65" s="26" t="s">
        <v>79</v>
      </c>
      <c r="B65" s="26">
        <v>24</v>
      </c>
      <c r="C65" s="35"/>
      <c r="D65" s="34">
        <v>19.760000000000002</v>
      </c>
      <c r="E65" s="70">
        <f t="shared" ref="E65:E70" si="28">IF(D65="","",D65/$B$34)</f>
        <v>0.82333333333333336</v>
      </c>
      <c r="F65" s="38"/>
      <c r="G65" s="38" t="str">
        <f t="shared" ref="G65:K70" si="29">IF(F65="","",F65/$B$34)</f>
        <v/>
      </c>
      <c r="H65" s="37">
        <v>1.242</v>
      </c>
      <c r="I65" s="37">
        <f t="shared" si="29"/>
        <v>5.1749999999999997E-2</v>
      </c>
      <c r="J65" s="37"/>
      <c r="K65" s="37" t="str">
        <f t="shared" si="29"/>
        <v/>
      </c>
      <c r="L65" s="34"/>
      <c r="M65" s="37" t="str">
        <f>IF(L65="","",L65/$B$34)</f>
        <v/>
      </c>
      <c r="N65" s="35"/>
      <c r="O65" s="34"/>
      <c r="P65" s="37" t="str">
        <f t="shared" ref="P65:P70" si="30">IF(O65="","",O65/$B$34)</f>
        <v/>
      </c>
      <c r="Q65" s="38"/>
      <c r="R65" s="38"/>
      <c r="S65" s="37"/>
      <c r="T65" s="37" t="str">
        <f t="shared" ref="T65:V70" si="31">IF(S65="","",S65/$B$34)</f>
        <v/>
      </c>
      <c r="U65" s="37"/>
      <c r="V65" s="37" t="str">
        <f t="shared" si="31"/>
        <v/>
      </c>
      <c r="W65" s="34"/>
      <c r="X65" s="37" t="str">
        <f t="shared" ref="X65:X70" si="32">IF(W65="","",W65/$B$34)</f>
        <v/>
      </c>
      <c r="Y65" s="34"/>
      <c r="Z65" s="37" t="str">
        <f t="shared" ref="Z65:Z70" si="33">IF(Y65="","",Y65/$B$34)</f>
        <v/>
      </c>
      <c r="AA65" s="34"/>
      <c r="AB65" s="37" t="str">
        <f t="shared" ref="AB65:AB70" si="34">IF(AA65="","",AA65/$B$34)</f>
        <v/>
      </c>
      <c r="AC65" s="38"/>
      <c r="AD65" s="38"/>
      <c r="AE65" s="37"/>
      <c r="AF65" s="37" t="str">
        <f t="shared" ref="AF65:AL65" si="35">IF(AE65="","",AE65/$B$34)</f>
        <v/>
      </c>
      <c r="AG65" s="37"/>
      <c r="AH65" s="37" t="str">
        <f t="shared" si="35"/>
        <v/>
      </c>
      <c r="AI65" s="37"/>
      <c r="AJ65" s="37" t="str">
        <f t="shared" si="35"/>
        <v/>
      </c>
      <c r="AK65" s="37"/>
      <c r="AL65" s="37" t="str">
        <f t="shared" si="35"/>
        <v/>
      </c>
      <c r="AM65" s="34"/>
      <c r="AN65" s="37" t="str">
        <f t="shared" ref="AN65:AN70" si="36">IF(AM65="","",AM65/$B$34)</f>
        <v/>
      </c>
      <c r="AO65" s="38"/>
      <c r="AP65" s="38"/>
      <c r="AQ65" s="37"/>
      <c r="AR65" s="37" t="str">
        <f t="shared" ref="AR65:AT70" si="37">IF(AQ65="","",AQ65/$B$34)</f>
        <v/>
      </c>
      <c r="AS65" s="37"/>
      <c r="AT65" s="37" t="str">
        <f t="shared" si="37"/>
        <v/>
      </c>
      <c r="AU65" s="34"/>
      <c r="AV65" s="37" t="str">
        <f t="shared" ref="AV65:AV70" si="38">IF(AU65="","",AU65/$B$34)</f>
        <v/>
      </c>
      <c r="AW65" s="35"/>
      <c r="AX65" s="34"/>
      <c r="AY65" s="37" t="str">
        <f t="shared" ref="AY65:AY70" si="39">IF(AX65="","",AX65/$B$34)</f>
        <v/>
      </c>
      <c r="AZ65" s="38"/>
      <c r="BA65" s="46"/>
      <c r="BB65" s="46"/>
    </row>
    <row r="66" spans="1:54" x14ac:dyDescent="0.25">
      <c r="A66" s="25" t="s">
        <v>80</v>
      </c>
      <c r="B66" s="25">
        <v>24</v>
      </c>
      <c r="C66" s="35"/>
      <c r="D66" s="36">
        <v>13.77</v>
      </c>
      <c r="E66" s="42">
        <f t="shared" si="28"/>
        <v>0.57374999999999998</v>
      </c>
      <c r="F66" s="35"/>
      <c r="G66" s="35"/>
      <c r="H66" s="56">
        <v>13.728</v>
      </c>
      <c r="I66" s="53">
        <f t="shared" si="29"/>
        <v>0.57199999999999995</v>
      </c>
      <c r="J66" s="54"/>
      <c r="K66" s="53" t="str">
        <f t="shared" si="29"/>
        <v/>
      </c>
      <c r="L66" s="36"/>
      <c r="M66" s="53" t="str">
        <f t="shared" ref="M66:M70" si="40">IF(L66="","",L66/$B$34)</f>
        <v/>
      </c>
      <c r="N66" s="35"/>
      <c r="O66" s="36"/>
      <c r="P66" s="42" t="str">
        <f t="shared" si="30"/>
        <v/>
      </c>
      <c r="Q66" s="35"/>
      <c r="R66" s="35"/>
      <c r="S66" s="58"/>
      <c r="T66" s="53" t="str">
        <f t="shared" si="31"/>
        <v/>
      </c>
      <c r="U66" s="58"/>
      <c r="V66" s="53" t="str">
        <f t="shared" si="31"/>
        <v/>
      </c>
      <c r="W66" s="58"/>
      <c r="X66" s="42" t="str">
        <f t="shared" si="32"/>
        <v/>
      </c>
      <c r="Y66" s="36"/>
      <c r="Z66" s="42" t="str">
        <f t="shared" si="33"/>
        <v/>
      </c>
      <c r="AA66" s="36"/>
      <c r="AB66" s="42" t="str">
        <f t="shared" si="34"/>
        <v/>
      </c>
      <c r="AC66" s="35"/>
      <c r="AD66" s="35"/>
      <c r="AE66" s="54"/>
      <c r="AF66" s="53" t="str">
        <f t="shared" ref="AF66" si="41">IF(AE66="","",AE66/$B$34)</f>
        <v/>
      </c>
      <c r="AG66" s="54"/>
      <c r="AH66" s="53" t="str">
        <f t="shared" ref="AH66" si="42">IF(AG66="","",AG66/$B$34)</f>
        <v/>
      </c>
      <c r="AI66" s="54"/>
      <c r="AJ66" s="53" t="str">
        <f t="shared" ref="AJ66" si="43">IF(AI66="","",AI66/$B$34)</f>
        <v/>
      </c>
      <c r="AK66" s="36"/>
      <c r="AL66" s="42" t="str">
        <f>IF(AK66="","",AK66/$B$34)</f>
        <v/>
      </c>
      <c r="AM66" s="36"/>
      <c r="AN66" s="42" t="str">
        <f t="shared" si="36"/>
        <v/>
      </c>
      <c r="AO66" s="35"/>
      <c r="AP66" s="35"/>
      <c r="AQ66" s="54"/>
      <c r="AR66" s="53" t="str">
        <f t="shared" si="37"/>
        <v/>
      </c>
      <c r="AS66" s="54"/>
      <c r="AT66" s="53" t="str">
        <f t="shared" si="37"/>
        <v/>
      </c>
      <c r="AU66" s="36"/>
      <c r="AV66" s="42" t="str">
        <f t="shared" si="38"/>
        <v/>
      </c>
      <c r="AW66" s="35"/>
      <c r="AX66" s="36"/>
      <c r="AY66" s="42" t="str">
        <f t="shared" si="39"/>
        <v/>
      </c>
      <c r="AZ66" s="38"/>
      <c r="BA66" s="46"/>
      <c r="BB66" s="46"/>
    </row>
    <row r="67" spans="1:54" x14ac:dyDescent="0.25">
      <c r="A67" s="25" t="s">
        <v>15</v>
      </c>
      <c r="B67" s="25">
        <v>24</v>
      </c>
      <c r="C67" s="35"/>
      <c r="D67" s="36">
        <v>14.4</v>
      </c>
      <c r="E67" s="42">
        <f t="shared" si="28"/>
        <v>0.6</v>
      </c>
      <c r="F67" s="35"/>
      <c r="G67" s="35"/>
      <c r="H67" s="54">
        <v>14.31</v>
      </c>
      <c r="I67" s="53">
        <f t="shared" si="29"/>
        <v>0.59625000000000006</v>
      </c>
      <c r="J67" s="54"/>
      <c r="K67" s="53" t="str">
        <f t="shared" si="29"/>
        <v/>
      </c>
      <c r="L67" s="36"/>
      <c r="M67" s="53" t="str">
        <f t="shared" si="40"/>
        <v/>
      </c>
      <c r="N67" s="35"/>
      <c r="O67" s="36"/>
      <c r="P67" s="42" t="str">
        <f t="shared" si="30"/>
        <v/>
      </c>
      <c r="Q67" s="35"/>
      <c r="R67" s="35"/>
      <c r="S67" s="58"/>
      <c r="T67" s="53" t="str">
        <f t="shared" si="31"/>
        <v/>
      </c>
      <c r="U67" s="58"/>
      <c r="V67" s="53" t="str">
        <f t="shared" si="31"/>
        <v/>
      </c>
      <c r="W67" s="58"/>
      <c r="X67" s="42" t="str">
        <f t="shared" si="32"/>
        <v/>
      </c>
      <c r="Y67" s="36"/>
      <c r="Z67" s="42" t="str">
        <f t="shared" si="33"/>
        <v/>
      </c>
      <c r="AA67" s="36"/>
      <c r="AB67" s="42" t="str">
        <f t="shared" si="34"/>
        <v/>
      </c>
      <c r="AC67" s="35"/>
      <c r="AD67" s="35"/>
      <c r="AE67" s="54"/>
      <c r="AF67" s="53" t="str">
        <f t="shared" ref="AF67" si="44">IF(AE67="","",AE67/$B$34)</f>
        <v/>
      </c>
      <c r="AG67" s="54"/>
      <c r="AH67" s="53" t="str">
        <f t="shared" ref="AH67" si="45">IF(AG67="","",AG67/$B$34)</f>
        <v/>
      </c>
      <c r="AI67" s="54"/>
      <c r="AJ67" s="53" t="str">
        <f t="shared" ref="AJ67" si="46">IF(AI67="","",AI67/$B$34)</f>
        <v/>
      </c>
      <c r="AK67" s="36"/>
      <c r="AL67" s="42" t="str">
        <f>IF(AK67="","",AK67/$B$34)</f>
        <v/>
      </c>
      <c r="AM67" s="36"/>
      <c r="AN67" s="42" t="str">
        <f t="shared" si="36"/>
        <v/>
      </c>
      <c r="AO67" s="35"/>
      <c r="AP67" s="35"/>
      <c r="AQ67" s="54"/>
      <c r="AR67" s="53" t="str">
        <f t="shared" si="37"/>
        <v/>
      </c>
      <c r="AS67" s="54"/>
      <c r="AT67" s="53" t="str">
        <f t="shared" si="37"/>
        <v/>
      </c>
      <c r="AU67" s="36"/>
      <c r="AV67" s="42" t="str">
        <f t="shared" si="38"/>
        <v/>
      </c>
      <c r="AW67" s="35"/>
      <c r="AX67" s="36"/>
      <c r="AY67" s="42" t="str">
        <f t="shared" si="39"/>
        <v/>
      </c>
      <c r="AZ67" s="38"/>
      <c r="BA67" s="46"/>
      <c r="BB67" s="46"/>
    </row>
    <row r="68" spans="1:54" x14ac:dyDescent="0.25">
      <c r="A68" s="26" t="s">
        <v>81</v>
      </c>
      <c r="B68" s="26">
        <v>24</v>
      </c>
      <c r="C68" s="35"/>
      <c r="D68" s="34">
        <v>12.91</v>
      </c>
      <c r="E68" s="37">
        <f t="shared" si="28"/>
        <v>0.53791666666666671</v>
      </c>
      <c r="F68" s="35"/>
      <c r="G68" s="35"/>
      <c r="H68" s="34">
        <v>3.38</v>
      </c>
      <c r="I68" s="37">
        <f t="shared" si="29"/>
        <v>0.14083333333333334</v>
      </c>
      <c r="J68" s="34"/>
      <c r="K68" s="37" t="str">
        <f t="shared" si="29"/>
        <v/>
      </c>
      <c r="L68" s="34"/>
      <c r="M68" s="37" t="str">
        <f t="shared" si="40"/>
        <v/>
      </c>
      <c r="N68" s="35"/>
      <c r="O68" s="34"/>
      <c r="P68" s="37" t="str">
        <f t="shared" si="30"/>
        <v/>
      </c>
      <c r="Q68" s="35"/>
      <c r="R68" s="35"/>
      <c r="S68" s="34"/>
      <c r="T68" s="37" t="str">
        <f t="shared" si="31"/>
        <v/>
      </c>
      <c r="U68" s="34"/>
      <c r="V68" s="37" t="str">
        <f t="shared" si="31"/>
        <v/>
      </c>
      <c r="W68" s="34"/>
      <c r="X68" s="37" t="str">
        <f t="shared" si="32"/>
        <v/>
      </c>
      <c r="Y68" s="34"/>
      <c r="Z68" s="37" t="str">
        <f t="shared" si="33"/>
        <v/>
      </c>
      <c r="AA68" s="34"/>
      <c r="AB68" s="37" t="str">
        <f t="shared" si="34"/>
        <v/>
      </c>
      <c r="AC68" s="35"/>
      <c r="AD68" s="35"/>
      <c r="AE68" s="34"/>
      <c r="AF68" s="37" t="str">
        <f t="shared" ref="AF68" si="47">IF(AE68="","",AE68/$B$34)</f>
        <v/>
      </c>
      <c r="AG68" s="34"/>
      <c r="AH68" s="37" t="str">
        <f t="shared" ref="AH68" si="48">IF(AG68="","",AG68/$B$34)</f>
        <v/>
      </c>
      <c r="AI68" s="34"/>
      <c r="AJ68" s="37" t="str">
        <f t="shared" ref="AJ68" si="49">IF(AI68="","",AI68/$B$34)</f>
        <v/>
      </c>
      <c r="AK68" s="34"/>
      <c r="AL68" s="37" t="str">
        <f>IF(AK68="","",AK68/$B$34)</f>
        <v/>
      </c>
      <c r="AM68" s="34"/>
      <c r="AN68" s="37" t="str">
        <f t="shared" si="36"/>
        <v/>
      </c>
      <c r="AO68" s="35"/>
      <c r="AP68" s="35"/>
      <c r="AQ68" s="34"/>
      <c r="AR68" s="37" t="str">
        <f t="shared" si="37"/>
        <v/>
      </c>
      <c r="AS68" s="34"/>
      <c r="AT68" s="37" t="str">
        <f t="shared" si="37"/>
        <v/>
      </c>
      <c r="AU68" s="34"/>
      <c r="AV68" s="37" t="str">
        <f t="shared" si="38"/>
        <v/>
      </c>
      <c r="AW68" s="35"/>
      <c r="AX68" s="34"/>
      <c r="AY68" s="37" t="str">
        <f t="shared" si="39"/>
        <v/>
      </c>
      <c r="AZ68" s="38"/>
      <c r="BA68" s="46"/>
      <c r="BB68" s="46"/>
    </row>
    <row r="69" spans="1:54" x14ac:dyDescent="0.25">
      <c r="A69" s="25" t="s">
        <v>80</v>
      </c>
      <c r="B69" s="25">
        <v>24</v>
      </c>
      <c r="C69" s="35"/>
      <c r="D69" s="36"/>
      <c r="E69" s="42" t="str">
        <f t="shared" si="28"/>
        <v/>
      </c>
      <c r="F69" s="35"/>
      <c r="G69" s="35"/>
      <c r="H69" s="54"/>
      <c r="I69" s="53" t="str">
        <f t="shared" si="29"/>
        <v/>
      </c>
      <c r="J69" s="54"/>
      <c r="K69" s="53" t="str">
        <f t="shared" si="29"/>
        <v/>
      </c>
      <c r="L69" s="36"/>
      <c r="M69" s="53" t="str">
        <f t="shared" si="40"/>
        <v/>
      </c>
      <c r="N69" s="35"/>
      <c r="O69" s="36"/>
      <c r="P69" s="42" t="str">
        <f t="shared" si="30"/>
        <v/>
      </c>
      <c r="Q69" s="35"/>
      <c r="R69" s="35"/>
      <c r="S69" s="54"/>
      <c r="T69" s="53" t="str">
        <f t="shared" si="31"/>
        <v/>
      </c>
      <c r="U69" s="54"/>
      <c r="V69" s="53" t="str">
        <f t="shared" si="31"/>
        <v/>
      </c>
      <c r="W69" s="54"/>
      <c r="X69" s="53" t="str">
        <f t="shared" si="32"/>
        <v/>
      </c>
      <c r="Y69" s="36"/>
      <c r="Z69" s="42" t="str">
        <f t="shared" si="33"/>
        <v/>
      </c>
      <c r="AA69" s="36"/>
      <c r="AB69" s="42" t="str">
        <f t="shared" si="34"/>
        <v/>
      </c>
      <c r="AC69" s="35"/>
      <c r="AD69" s="35"/>
      <c r="AE69" s="54"/>
      <c r="AF69" s="53" t="str">
        <f t="shared" ref="AF69:AF70" si="50">IF(AE69="","",AE69/$B$34)</f>
        <v/>
      </c>
      <c r="AG69" s="54"/>
      <c r="AH69" s="53" t="str">
        <f t="shared" ref="AH69:AH70" si="51">IF(AG69="","",AG69/$B$34)</f>
        <v/>
      </c>
      <c r="AI69" s="54"/>
      <c r="AJ69" s="53" t="str">
        <f t="shared" ref="AJ69:AJ70" si="52">IF(AI69="","",AI69/$B$34)</f>
        <v/>
      </c>
      <c r="AK69" s="36"/>
      <c r="AL69" s="42" t="str">
        <f>IF(AK69="","",AK69/$B$34)</f>
        <v/>
      </c>
      <c r="AM69" s="36"/>
      <c r="AN69" s="42" t="str">
        <f t="shared" si="36"/>
        <v/>
      </c>
      <c r="AO69" s="35"/>
      <c r="AP69" s="35"/>
      <c r="AQ69" s="54"/>
      <c r="AR69" s="53" t="str">
        <f t="shared" si="37"/>
        <v/>
      </c>
      <c r="AS69" s="54"/>
      <c r="AT69" s="53" t="str">
        <f t="shared" si="37"/>
        <v/>
      </c>
      <c r="AU69" s="36"/>
      <c r="AV69" s="42" t="str">
        <f t="shared" si="38"/>
        <v/>
      </c>
      <c r="AW69" s="35"/>
      <c r="AX69" s="36"/>
      <c r="AY69" s="42" t="str">
        <f t="shared" si="39"/>
        <v/>
      </c>
      <c r="AZ69" s="38"/>
      <c r="BA69" s="46"/>
      <c r="BB69" s="46"/>
    </row>
    <row r="70" spans="1:54" x14ac:dyDescent="0.25">
      <c r="A70" s="67" t="s">
        <v>82</v>
      </c>
      <c r="B70" s="25">
        <v>24</v>
      </c>
      <c r="C70" s="35"/>
      <c r="D70" s="36"/>
      <c r="E70" s="42" t="str">
        <f t="shared" si="28"/>
        <v/>
      </c>
      <c r="F70" s="35"/>
      <c r="G70" s="35"/>
      <c r="H70" s="54">
        <v>14.234</v>
      </c>
      <c r="I70" s="53">
        <f t="shared" si="29"/>
        <v>0.5930833333333333</v>
      </c>
      <c r="J70" s="54"/>
      <c r="K70" s="53" t="str">
        <f t="shared" si="29"/>
        <v/>
      </c>
      <c r="L70" s="36"/>
      <c r="M70" s="53" t="str">
        <f t="shared" si="40"/>
        <v/>
      </c>
      <c r="N70" s="35"/>
      <c r="O70" s="36"/>
      <c r="P70" s="42" t="str">
        <f t="shared" si="30"/>
        <v/>
      </c>
      <c r="Q70" s="35"/>
      <c r="R70" s="35"/>
      <c r="S70" s="54"/>
      <c r="T70" s="53" t="str">
        <f t="shared" si="31"/>
        <v/>
      </c>
      <c r="U70" s="54"/>
      <c r="V70" s="53" t="str">
        <f t="shared" si="31"/>
        <v/>
      </c>
      <c r="W70" s="54"/>
      <c r="X70" s="53" t="str">
        <f t="shared" si="32"/>
        <v/>
      </c>
      <c r="Y70" s="36"/>
      <c r="Z70" s="42" t="str">
        <f t="shared" si="33"/>
        <v/>
      </c>
      <c r="AA70" s="36"/>
      <c r="AB70" s="42" t="str">
        <f t="shared" si="34"/>
        <v/>
      </c>
      <c r="AC70" s="35"/>
      <c r="AD70" s="35"/>
      <c r="AE70" s="54"/>
      <c r="AF70" s="53" t="str">
        <f t="shared" si="50"/>
        <v/>
      </c>
      <c r="AG70" s="54"/>
      <c r="AH70" s="53" t="str">
        <f t="shared" si="51"/>
        <v/>
      </c>
      <c r="AI70" s="54"/>
      <c r="AJ70" s="53" t="str">
        <f t="shared" si="52"/>
        <v/>
      </c>
      <c r="AK70" s="36"/>
      <c r="AL70" s="42" t="str">
        <f>IF(AK70="","",AK70/$B$34)</f>
        <v/>
      </c>
      <c r="AM70" s="36"/>
      <c r="AN70" s="42" t="str">
        <f t="shared" si="36"/>
        <v/>
      </c>
      <c r="AO70" s="35"/>
      <c r="AP70" s="35"/>
      <c r="AQ70" s="54"/>
      <c r="AR70" s="53" t="str">
        <f t="shared" si="37"/>
        <v/>
      </c>
      <c r="AS70" s="54"/>
      <c r="AT70" s="53" t="str">
        <f t="shared" si="37"/>
        <v/>
      </c>
      <c r="AU70" s="36"/>
      <c r="AV70" s="42" t="str">
        <f t="shared" si="38"/>
        <v/>
      </c>
      <c r="AW70" s="35"/>
      <c r="AX70" s="36"/>
      <c r="AY70" s="42" t="str">
        <f t="shared" si="39"/>
        <v/>
      </c>
      <c r="AZ70" s="38"/>
      <c r="BA70" s="46"/>
      <c r="BB70" s="46"/>
    </row>
    <row r="71" spans="1:54" x14ac:dyDescent="0.25">
      <c r="BA71" s="46"/>
      <c r="BB71" s="46"/>
    </row>
    <row r="72" spans="1:54" x14ac:dyDescent="0.25">
      <c r="A72" s="28" t="s">
        <v>20</v>
      </c>
      <c r="C72" s="44" t="str">
        <f>IF(C65="","",AVERAGE(#REF!))</f>
        <v/>
      </c>
      <c r="D72" s="44">
        <f>IF(D65="","",AVERAGE(E65:E70))</f>
        <v>0.63375000000000004</v>
      </c>
      <c r="E72" s="44"/>
      <c r="F72" s="44" t="str">
        <f t="shared" ref="F72:AX72" si="53">IF(F65="","",AVERAGE(G65:G70))</f>
        <v/>
      </c>
      <c r="G72" s="44"/>
      <c r="H72" s="44">
        <f t="shared" si="53"/>
        <v>0.39078333333333337</v>
      </c>
      <c r="I72" s="44"/>
      <c r="J72" s="44" t="str">
        <f t="shared" si="53"/>
        <v/>
      </c>
      <c r="K72" s="44"/>
      <c r="L72" s="44" t="str">
        <f t="shared" si="53"/>
        <v/>
      </c>
      <c r="M72" s="44"/>
      <c r="N72" s="44"/>
      <c r="O72" s="44" t="str">
        <f t="shared" si="53"/>
        <v/>
      </c>
      <c r="P72" s="44"/>
      <c r="Q72" s="44"/>
      <c r="R72" s="44"/>
      <c r="S72" s="44" t="str">
        <f t="shared" si="53"/>
        <v/>
      </c>
      <c r="T72" s="44"/>
      <c r="U72" s="44" t="str">
        <f t="shared" si="53"/>
        <v/>
      </c>
      <c r="V72" s="44"/>
      <c r="W72" s="44" t="str">
        <f t="shared" si="53"/>
        <v/>
      </c>
      <c r="X72" s="44"/>
      <c r="Y72" s="44" t="str">
        <f t="shared" si="53"/>
        <v/>
      </c>
      <c r="Z72" s="44"/>
      <c r="AA72" s="44" t="str">
        <f t="shared" si="53"/>
        <v/>
      </c>
      <c r="AB72" s="44"/>
      <c r="AC72" s="44"/>
      <c r="AD72" s="44"/>
      <c r="AE72" s="44" t="str">
        <f t="shared" si="53"/>
        <v/>
      </c>
      <c r="AF72" s="44"/>
      <c r="AG72" s="44" t="str">
        <f t="shared" si="53"/>
        <v/>
      </c>
      <c r="AH72" s="44"/>
      <c r="AI72" s="44" t="str">
        <f t="shared" si="53"/>
        <v/>
      </c>
      <c r="AJ72" s="44"/>
      <c r="AK72" s="44" t="str">
        <f t="shared" si="53"/>
        <v/>
      </c>
      <c r="AL72" s="44"/>
      <c r="AM72" s="44" t="str">
        <f t="shared" si="53"/>
        <v/>
      </c>
      <c r="AN72" s="44"/>
      <c r="AO72" s="44"/>
      <c r="AP72" s="44"/>
      <c r="AQ72" s="44" t="str">
        <f t="shared" si="53"/>
        <v/>
      </c>
      <c r="AR72" s="44"/>
      <c r="AS72" s="44" t="str">
        <f t="shared" si="53"/>
        <v/>
      </c>
      <c r="AT72" s="44"/>
      <c r="AU72" s="44" t="str">
        <f t="shared" si="53"/>
        <v/>
      </c>
      <c r="AV72" s="44"/>
      <c r="AW72" s="44"/>
      <c r="AX72" s="44" t="str">
        <f t="shared" si="53"/>
        <v/>
      </c>
      <c r="AY72" s="44"/>
      <c r="AZ72" s="44"/>
      <c r="BA72" s="46"/>
      <c r="BB72" s="48">
        <f>AVERAGE(C72:AX72)</f>
        <v>0.51226666666666665</v>
      </c>
    </row>
    <row r="73" spans="1:54" x14ac:dyDescent="0.25"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BA73" s="46"/>
      <c r="BB73" s="46"/>
    </row>
    <row r="74" spans="1:54" x14ac:dyDescent="0.25">
      <c r="A74" s="28" t="s">
        <v>38</v>
      </c>
      <c r="C74" s="45">
        <f>SUM(C65:C69)</f>
        <v>0</v>
      </c>
      <c r="D74" s="45">
        <f>SUM(D65:D70)</f>
        <v>60.84</v>
      </c>
      <c r="E74" s="45"/>
      <c r="F74" s="45"/>
      <c r="G74" s="45"/>
      <c r="H74" s="45">
        <f t="shared" ref="H74:AX74" si="54">SUM(H65:H70)</f>
        <v>46.894000000000005</v>
      </c>
      <c r="I74" s="45"/>
      <c r="J74" s="45">
        <f t="shared" si="54"/>
        <v>0</v>
      </c>
      <c r="K74" s="45"/>
      <c r="L74" s="45">
        <f t="shared" si="54"/>
        <v>0</v>
      </c>
      <c r="M74" s="45"/>
      <c r="N74" s="45"/>
      <c r="O74" s="45">
        <f t="shared" si="54"/>
        <v>0</v>
      </c>
      <c r="P74" s="45"/>
      <c r="Q74" s="45"/>
      <c r="R74" s="45"/>
      <c r="S74" s="45">
        <f t="shared" si="54"/>
        <v>0</v>
      </c>
      <c r="T74" s="45"/>
      <c r="U74" s="45">
        <f t="shared" si="54"/>
        <v>0</v>
      </c>
      <c r="V74" s="45"/>
      <c r="W74" s="45">
        <f t="shared" si="54"/>
        <v>0</v>
      </c>
      <c r="X74" s="45"/>
      <c r="Y74" s="45">
        <f t="shared" si="54"/>
        <v>0</v>
      </c>
      <c r="Z74" s="45"/>
      <c r="AA74" s="45">
        <f t="shared" si="54"/>
        <v>0</v>
      </c>
      <c r="AB74" s="45"/>
      <c r="AC74" s="45"/>
      <c r="AD74" s="45"/>
      <c r="AE74" s="45">
        <f t="shared" si="54"/>
        <v>0</v>
      </c>
      <c r="AF74" s="45"/>
      <c r="AG74" s="45">
        <f t="shared" si="54"/>
        <v>0</v>
      </c>
      <c r="AH74" s="45"/>
      <c r="AI74" s="45">
        <f t="shared" si="54"/>
        <v>0</v>
      </c>
      <c r="AJ74" s="45"/>
      <c r="AK74" s="45">
        <f t="shared" si="54"/>
        <v>0</v>
      </c>
      <c r="AL74" s="45"/>
      <c r="AM74" s="45">
        <f t="shared" si="54"/>
        <v>0</v>
      </c>
      <c r="AN74" s="45"/>
      <c r="AO74" s="45"/>
      <c r="AP74" s="45"/>
      <c r="AQ74" s="45">
        <f t="shared" si="54"/>
        <v>0</v>
      </c>
      <c r="AR74" s="45"/>
      <c r="AS74" s="45">
        <f t="shared" si="54"/>
        <v>0</v>
      </c>
      <c r="AT74" s="45"/>
      <c r="AU74" s="45">
        <f t="shared" si="54"/>
        <v>0</v>
      </c>
      <c r="AV74" s="45"/>
      <c r="AW74" s="45"/>
      <c r="AX74" s="45">
        <f t="shared" si="54"/>
        <v>0</v>
      </c>
      <c r="AY74" s="45"/>
      <c r="AZ74" s="45"/>
      <c r="BA74" s="46"/>
      <c r="BB74" s="46"/>
    </row>
    <row r="75" spans="1:54" x14ac:dyDescent="0.25">
      <c r="A75" s="27" t="s">
        <v>16</v>
      </c>
      <c r="C75" s="44" t="str">
        <f>IF(C74=0,"",(SUM(C65:C69)/(C59+C74)))</f>
        <v/>
      </c>
      <c r="D75" s="44">
        <f>IF(D74=0,"",(SUM(D65:D70)/(D59+D74)))</f>
        <v>0.32081839274414681</v>
      </c>
      <c r="E75" s="44"/>
      <c r="F75" s="44"/>
      <c r="G75" s="44"/>
      <c r="H75" s="44">
        <f t="shared" ref="H75:AX75" si="55">IF(H74=0,"",(SUM(H65:H70)/(H59+H74)))</f>
        <v>0.15465236691269105</v>
      </c>
      <c r="I75" s="44"/>
      <c r="J75" s="44" t="str">
        <f t="shared" si="55"/>
        <v/>
      </c>
      <c r="K75" s="44"/>
      <c r="L75" s="44" t="str">
        <f t="shared" si="55"/>
        <v/>
      </c>
      <c r="M75" s="44"/>
      <c r="N75" s="44"/>
      <c r="O75" s="44" t="str">
        <f t="shared" si="55"/>
        <v/>
      </c>
      <c r="P75" s="44"/>
      <c r="Q75" s="44"/>
      <c r="R75" s="44"/>
      <c r="S75" s="44" t="str">
        <f t="shared" si="55"/>
        <v/>
      </c>
      <c r="T75" s="44"/>
      <c r="U75" s="44" t="str">
        <f t="shared" si="55"/>
        <v/>
      </c>
      <c r="V75" s="44"/>
      <c r="W75" s="44" t="str">
        <f t="shared" si="55"/>
        <v/>
      </c>
      <c r="X75" s="44"/>
      <c r="Y75" s="44" t="str">
        <f t="shared" si="55"/>
        <v/>
      </c>
      <c r="Z75" s="44"/>
      <c r="AA75" s="44" t="str">
        <f t="shared" si="55"/>
        <v/>
      </c>
      <c r="AB75" s="44"/>
      <c r="AC75" s="44"/>
      <c r="AD75" s="44"/>
      <c r="AE75" s="44" t="str">
        <f t="shared" si="55"/>
        <v/>
      </c>
      <c r="AF75" s="44"/>
      <c r="AG75" s="44" t="str">
        <f t="shared" si="55"/>
        <v/>
      </c>
      <c r="AH75" s="44"/>
      <c r="AI75" s="44" t="str">
        <f t="shared" si="55"/>
        <v/>
      </c>
      <c r="AJ75" s="44"/>
      <c r="AK75" s="44" t="str">
        <f t="shared" si="55"/>
        <v/>
      </c>
      <c r="AL75" s="44"/>
      <c r="AM75" s="44" t="str">
        <f t="shared" si="55"/>
        <v/>
      </c>
      <c r="AN75" s="44"/>
      <c r="AO75" s="44"/>
      <c r="AP75" s="44"/>
      <c r="AQ75" s="44" t="str">
        <f t="shared" si="55"/>
        <v/>
      </c>
      <c r="AR75" s="44"/>
      <c r="AS75" s="44" t="str">
        <f t="shared" si="55"/>
        <v/>
      </c>
      <c r="AT75" s="44"/>
      <c r="AU75" s="44" t="str">
        <f t="shared" si="55"/>
        <v/>
      </c>
      <c r="AV75" s="44"/>
      <c r="AW75" s="44"/>
      <c r="AX75" s="44" t="str">
        <f t="shared" si="55"/>
        <v/>
      </c>
      <c r="AY75" s="44"/>
      <c r="AZ75" s="44"/>
      <c r="BA75" s="46"/>
      <c r="BB75" s="48">
        <f>AVERAGE(C75:AX75)</f>
        <v>0.23773537982841891</v>
      </c>
    </row>
    <row r="78" spans="1:54" x14ac:dyDescent="0.25">
      <c r="A78" s="25" t="s">
        <v>34</v>
      </c>
      <c r="C78" s="17">
        <v>41760</v>
      </c>
      <c r="D78" s="15">
        <v>41761</v>
      </c>
      <c r="E78" s="15"/>
      <c r="F78" s="17">
        <v>41762</v>
      </c>
      <c r="G78" s="17">
        <v>41763</v>
      </c>
      <c r="H78" s="15">
        <v>41764</v>
      </c>
      <c r="I78" s="15"/>
      <c r="J78" s="15">
        <v>41765</v>
      </c>
      <c r="K78" s="55"/>
      <c r="L78" s="55">
        <v>41766</v>
      </c>
      <c r="M78" s="15"/>
      <c r="N78" s="17">
        <v>41767</v>
      </c>
      <c r="O78" s="15">
        <v>41768</v>
      </c>
      <c r="P78" s="15"/>
      <c r="Q78" s="17">
        <v>41769</v>
      </c>
      <c r="R78" s="17">
        <v>41770</v>
      </c>
      <c r="S78" s="15">
        <v>41771</v>
      </c>
      <c r="T78" s="15"/>
      <c r="U78" s="15">
        <v>41772</v>
      </c>
      <c r="V78" s="15"/>
      <c r="W78" s="55">
        <v>41773</v>
      </c>
      <c r="X78" s="55"/>
      <c r="Y78" s="15">
        <v>41774</v>
      </c>
      <c r="Z78" s="15"/>
      <c r="AA78" s="15">
        <v>41775</v>
      </c>
      <c r="AB78" s="15"/>
      <c r="AC78" s="17">
        <v>41776</v>
      </c>
      <c r="AD78" s="17">
        <v>41777</v>
      </c>
      <c r="AE78" s="15">
        <v>41778</v>
      </c>
      <c r="AF78" s="15"/>
      <c r="AG78" s="15">
        <v>41779</v>
      </c>
      <c r="AH78" s="15"/>
      <c r="AI78" s="55">
        <v>41780</v>
      </c>
      <c r="AJ78" s="55"/>
      <c r="AK78" s="55">
        <v>41781</v>
      </c>
      <c r="AL78" s="55"/>
      <c r="AM78" s="15">
        <v>41782</v>
      </c>
      <c r="AN78" s="15"/>
      <c r="AO78" s="17">
        <v>41783</v>
      </c>
      <c r="AP78" s="17">
        <v>41784</v>
      </c>
      <c r="AQ78" s="15">
        <v>41785</v>
      </c>
      <c r="AR78" s="15"/>
      <c r="AS78" s="15">
        <v>41786</v>
      </c>
      <c r="AT78" s="15"/>
      <c r="AU78" s="55">
        <v>41787</v>
      </c>
      <c r="AV78" s="55"/>
      <c r="AW78" s="17">
        <v>41788</v>
      </c>
      <c r="AX78" s="15">
        <v>41789</v>
      </c>
      <c r="AY78" s="15"/>
      <c r="AZ78" s="17">
        <v>41790</v>
      </c>
      <c r="BA78" s="60"/>
    </row>
    <row r="79" spans="1:54" x14ac:dyDescent="0.25">
      <c r="A79" s="24" t="s">
        <v>83</v>
      </c>
      <c r="C79" s="65"/>
      <c r="D79" s="25">
        <v>10.25</v>
      </c>
      <c r="E79" s="25"/>
      <c r="F79" s="59"/>
      <c r="G79" s="59"/>
      <c r="H79" s="25"/>
      <c r="I79" s="62"/>
      <c r="J79" s="25"/>
      <c r="K79" s="67"/>
      <c r="L79" s="67"/>
      <c r="M79" s="62"/>
      <c r="N79" s="65"/>
      <c r="O79" s="62"/>
      <c r="P79" s="25"/>
      <c r="Q79" s="66"/>
      <c r="R79" s="66"/>
      <c r="S79" s="29"/>
      <c r="T79" s="29"/>
      <c r="U79" s="29"/>
      <c r="V79" s="25"/>
      <c r="W79" s="67"/>
      <c r="X79" s="67"/>
      <c r="Y79" s="62"/>
      <c r="Z79" s="25"/>
      <c r="AA79" s="62"/>
      <c r="AB79" s="25"/>
      <c r="AC79" s="65"/>
      <c r="AD79" s="59"/>
      <c r="AE79" s="25"/>
      <c r="AF79" s="25"/>
      <c r="AG79" s="25"/>
      <c r="AH79" s="25"/>
      <c r="AI79" s="67"/>
      <c r="AJ79" s="67"/>
      <c r="AK79" s="67"/>
      <c r="AL79" s="67"/>
      <c r="AM79" s="25"/>
      <c r="AN79" s="25"/>
      <c r="AO79" s="59"/>
      <c r="AP79" s="59"/>
      <c r="AQ79" s="25"/>
      <c r="AR79" s="25"/>
      <c r="AS79" s="25"/>
      <c r="AT79" s="25"/>
      <c r="AU79" s="67"/>
      <c r="AV79" s="67"/>
      <c r="AW79" s="59"/>
      <c r="AX79" s="25"/>
      <c r="AY79" s="25"/>
      <c r="AZ79" s="59"/>
      <c r="BA79" s="61"/>
    </row>
    <row r="80" spans="1:54" x14ac:dyDescent="0.25">
      <c r="A80" s="24" t="s">
        <v>25</v>
      </c>
      <c r="C80" s="59"/>
      <c r="D80" s="25">
        <v>0.45</v>
      </c>
      <c r="E80" s="62"/>
      <c r="F80" s="65"/>
      <c r="G80" s="65"/>
      <c r="H80" s="25">
        <f>0.23+11.15</f>
        <v>11.38</v>
      </c>
      <c r="I80" s="25"/>
      <c r="J80" s="25"/>
      <c r="K80" s="67"/>
      <c r="L80" s="67"/>
      <c r="M80" s="25"/>
      <c r="N80" s="59"/>
      <c r="O80" s="62"/>
      <c r="P80" s="25"/>
      <c r="Q80" s="65"/>
      <c r="R80" s="65"/>
      <c r="S80" s="62"/>
      <c r="T80" s="25"/>
      <c r="U80" s="25"/>
      <c r="V80" s="25"/>
      <c r="W80" s="67"/>
      <c r="X80" s="67"/>
      <c r="Y80" s="62"/>
      <c r="Z80" s="25"/>
      <c r="AA80" s="62"/>
      <c r="AB80" s="25"/>
      <c r="AC80" s="65"/>
      <c r="AD80" s="59"/>
      <c r="AE80" s="25"/>
      <c r="AF80" s="25"/>
      <c r="AG80" s="25"/>
      <c r="AH80" s="25"/>
      <c r="AI80" s="67"/>
      <c r="AJ80" s="67"/>
      <c r="AK80" s="67"/>
      <c r="AL80" s="67"/>
      <c r="AM80" s="25"/>
      <c r="AN80" s="25"/>
      <c r="AO80" s="59"/>
      <c r="AP80" s="59"/>
      <c r="AQ80" s="25"/>
      <c r="AR80" s="25"/>
      <c r="AS80" s="25"/>
      <c r="AT80" s="25"/>
      <c r="AU80" s="67"/>
      <c r="AV80" s="67"/>
      <c r="AW80" s="59"/>
      <c r="AX80" s="25"/>
      <c r="AY80" s="25"/>
      <c r="AZ80" s="59"/>
      <c r="BA80" s="61"/>
    </row>
    <row r="81" spans="1:56" x14ac:dyDescent="0.25">
      <c r="A81" s="24" t="s">
        <v>26</v>
      </c>
      <c r="C81" s="59"/>
      <c r="D81" s="25">
        <v>1.17</v>
      </c>
      <c r="E81" s="62"/>
      <c r="F81" s="59"/>
      <c r="G81" s="59"/>
      <c r="H81" s="25">
        <f>1.529+2.075</f>
        <v>3.6040000000000001</v>
      </c>
      <c r="I81" s="62"/>
      <c r="J81" s="25"/>
      <c r="K81" s="67"/>
      <c r="L81" s="67"/>
      <c r="M81" s="62"/>
      <c r="N81" s="59"/>
      <c r="O81" s="25"/>
      <c r="P81" s="25"/>
      <c r="Q81" s="65"/>
      <c r="R81" s="65"/>
      <c r="S81" s="62"/>
      <c r="T81" s="25"/>
      <c r="U81" s="25"/>
      <c r="V81" s="25"/>
      <c r="W81" s="67"/>
      <c r="X81" s="67"/>
      <c r="Y81" s="25"/>
      <c r="Z81" s="25"/>
      <c r="AA81" s="62"/>
      <c r="AB81" s="25"/>
      <c r="AC81" s="65"/>
      <c r="AD81" s="59"/>
      <c r="AE81" s="25"/>
      <c r="AF81" s="25"/>
      <c r="AG81" s="25"/>
      <c r="AH81" s="25"/>
      <c r="AI81" s="67"/>
      <c r="AJ81" s="67"/>
      <c r="AK81" s="67"/>
      <c r="AL81" s="67"/>
      <c r="AM81" s="25"/>
      <c r="AN81" s="25"/>
      <c r="AO81" s="59"/>
      <c r="AP81" s="59"/>
      <c r="AQ81" s="25"/>
      <c r="AR81" s="25"/>
      <c r="AS81" s="25"/>
      <c r="AT81" s="25"/>
      <c r="AU81" s="67"/>
      <c r="AV81" s="67"/>
      <c r="AW81" s="59"/>
      <c r="AX81" s="25"/>
      <c r="AY81" s="25"/>
      <c r="AZ81" s="59"/>
      <c r="BA81" s="61"/>
    </row>
    <row r="82" spans="1:56" x14ac:dyDescent="0.25">
      <c r="A82" s="24" t="s">
        <v>84</v>
      </c>
      <c r="C82" s="59"/>
      <c r="D82" s="25"/>
      <c r="E82" s="25"/>
      <c r="F82" s="59"/>
      <c r="G82" s="65"/>
      <c r="H82" s="25"/>
      <c r="I82" s="25"/>
      <c r="J82" s="25"/>
      <c r="K82" s="67"/>
      <c r="L82" s="67"/>
      <c r="M82" s="25"/>
      <c r="N82" s="59"/>
      <c r="O82" s="25"/>
      <c r="P82" s="25"/>
      <c r="Q82" s="65"/>
      <c r="R82" s="65"/>
      <c r="S82" s="62"/>
      <c r="T82" s="62"/>
      <c r="U82" s="62"/>
      <c r="V82" s="25"/>
      <c r="W82" s="67"/>
      <c r="X82" s="67"/>
      <c r="Y82" s="25"/>
      <c r="Z82" s="25"/>
      <c r="AA82" s="62"/>
      <c r="AB82" s="25"/>
      <c r="AC82" s="65"/>
      <c r="AD82" s="59"/>
      <c r="AE82" s="25"/>
      <c r="AF82" s="25"/>
      <c r="AG82" s="25"/>
      <c r="AH82" s="25"/>
      <c r="AI82" s="67"/>
      <c r="AJ82" s="67"/>
      <c r="AK82" s="67"/>
      <c r="AL82" s="67"/>
      <c r="AM82" s="25"/>
      <c r="AN82" s="25"/>
      <c r="AO82" s="59"/>
      <c r="AP82" s="59"/>
      <c r="AQ82" s="25"/>
      <c r="AR82" s="25"/>
      <c r="AS82" s="25"/>
      <c r="AT82" s="25"/>
      <c r="AU82" s="67"/>
      <c r="AV82" s="67"/>
      <c r="AW82" s="59"/>
      <c r="AX82" s="25"/>
      <c r="AY82" s="25"/>
      <c r="AZ82" s="59"/>
      <c r="BA82" s="61"/>
    </row>
    <row r="83" spans="1:56" x14ac:dyDescent="0.25">
      <c r="A83" s="24" t="s">
        <v>27</v>
      </c>
      <c r="C83" s="59"/>
      <c r="D83" s="25"/>
      <c r="E83" s="25"/>
      <c r="F83" s="59"/>
      <c r="G83" s="59"/>
      <c r="H83" s="25"/>
      <c r="I83" s="25"/>
      <c r="J83" s="25"/>
      <c r="K83" s="67"/>
      <c r="L83" s="67"/>
      <c r="M83" s="25"/>
      <c r="N83" s="59"/>
      <c r="O83" s="25"/>
      <c r="P83" s="25"/>
      <c r="Q83" s="59"/>
      <c r="R83" s="59"/>
      <c r="S83" s="25"/>
      <c r="T83" s="25"/>
      <c r="U83" s="25"/>
      <c r="V83" s="25"/>
      <c r="W83" s="67"/>
      <c r="X83" s="67"/>
      <c r="Y83" s="25"/>
      <c r="Z83" s="25"/>
      <c r="AA83" s="25"/>
      <c r="AB83" s="25"/>
      <c r="AC83" s="65"/>
      <c r="AD83" s="59"/>
      <c r="AE83" s="25"/>
      <c r="AF83" s="25"/>
      <c r="AG83" s="25"/>
      <c r="AH83" s="25"/>
      <c r="AI83" s="67"/>
      <c r="AJ83" s="67"/>
      <c r="AK83" s="67"/>
      <c r="AL83" s="67"/>
      <c r="AM83" s="25"/>
      <c r="AN83" s="25"/>
      <c r="AO83" s="59"/>
      <c r="AP83" s="59"/>
      <c r="AQ83" s="25"/>
      <c r="AR83" s="25"/>
      <c r="AS83" s="25"/>
      <c r="AT83" s="25"/>
      <c r="AU83" s="67"/>
      <c r="AV83" s="67"/>
      <c r="AW83" s="59"/>
      <c r="AX83" s="25"/>
      <c r="AY83" s="25"/>
      <c r="AZ83" s="59"/>
      <c r="BA83" s="61"/>
    </row>
    <row r="84" spans="1:56" x14ac:dyDescent="0.25">
      <c r="A84" s="24" t="s">
        <v>28</v>
      </c>
      <c r="C84" s="59"/>
      <c r="D84" s="25">
        <v>1.1910000000000001</v>
      </c>
      <c r="E84" s="25"/>
      <c r="F84" s="59"/>
      <c r="G84" s="59"/>
      <c r="H84" s="25"/>
      <c r="I84" s="25"/>
      <c r="J84" s="25"/>
      <c r="K84" s="67"/>
      <c r="L84" s="67"/>
      <c r="M84" s="25"/>
      <c r="N84" s="59"/>
      <c r="O84" s="25"/>
      <c r="P84" s="25"/>
      <c r="Q84" s="59"/>
      <c r="R84" s="59"/>
      <c r="S84" s="25"/>
      <c r="T84" s="25"/>
      <c r="U84" s="25"/>
      <c r="V84" s="25"/>
      <c r="W84" s="67"/>
      <c r="X84" s="67"/>
      <c r="Y84" s="25"/>
      <c r="Z84" s="25"/>
      <c r="AA84" s="25"/>
      <c r="AB84" s="25"/>
      <c r="AC84" s="65"/>
      <c r="AD84" s="59"/>
      <c r="AE84" s="25"/>
      <c r="AF84" s="25"/>
      <c r="AG84" s="25"/>
      <c r="AH84" s="25"/>
      <c r="AI84" s="67"/>
      <c r="AJ84" s="67"/>
      <c r="AK84" s="67"/>
      <c r="AL84" s="67"/>
      <c r="AM84" s="25"/>
      <c r="AN84" s="25"/>
      <c r="AO84" s="59"/>
      <c r="AP84" s="59"/>
      <c r="AQ84" s="25"/>
      <c r="AR84" s="25"/>
      <c r="AS84" s="25"/>
      <c r="AT84" s="25"/>
      <c r="AU84" s="67"/>
      <c r="AV84" s="67"/>
      <c r="AW84" s="59"/>
      <c r="AX84" s="25"/>
      <c r="AY84" s="25"/>
      <c r="AZ84" s="59"/>
      <c r="BA84" s="61"/>
    </row>
    <row r="85" spans="1:56" x14ac:dyDescent="0.25">
      <c r="A85" s="24" t="s">
        <v>85</v>
      </c>
      <c r="C85" s="59"/>
      <c r="D85" s="25">
        <v>1.98</v>
      </c>
      <c r="E85" s="62"/>
      <c r="F85" s="59"/>
      <c r="G85" s="59"/>
      <c r="H85" s="25">
        <v>4.3949999999999996</v>
      </c>
      <c r="I85" s="62"/>
      <c r="J85" s="25"/>
      <c r="K85" s="67"/>
      <c r="L85" s="67"/>
      <c r="M85" s="62"/>
      <c r="N85" s="59"/>
      <c r="O85" s="25"/>
      <c r="P85" s="25"/>
      <c r="Q85" s="59"/>
      <c r="R85" s="59"/>
      <c r="S85" s="25"/>
      <c r="T85" s="25"/>
      <c r="U85" s="25"/>
      <c r="V85" s="25"/>
      <c r="W85" s="67"/>
      <c r="X85" s="67"/>
      <c r="Y85" s="62"/>
      <c r="Z85" s="25"/>
      <c r="AA85" s="25"/>
      <c r="AB85" s="25"/>
      <c r="AC85" s="65"/>
      <c r="AD85" s="59"/>
      <c r="AE85" s="25"/>
      <c r="AF85" s="25"/>
      <c r="AG85" s="25"/>
      <c r="AH85" s="25"/>
      <c r="AI85" s="67"/>
      <c r="AJ85" s="67"/>
      <c r="AK85" s="67"/>
      <c r="AL85" s="67"/>
      <c r="AM85" s="25"/>
      <c r="AN85" s="25"/>
      <c r="AO85" s="59"/>
      <c r="AP85" s="59"/>
      <c r="AQ85" s="25"/>
      <c r="AR85" s="25"/>
      <c r="AS85" s="25"/>
      <c r="AT85" s="25"/>
      <c r="AU85" s="67"/>
      <c r="AV85" s="67"/>
      <c r="AW85" s="59"/>
      <c r="AX85" s="25"/>
      <c r="AY85" s="25"/>
      <c r="AZ85" s="59"/>
      <c r="BA85" s="61"/>
    </row>
    <row r="86" spans="1:56" x14ac:dyDescent="0.25">
      <c r="A86" s="24" t="s">
        <v>86</v>
      </c>
      <c r="C86" s="59"/>
      <c r="D86" s="25"/>
      <c r="E86" s="25"/>
      <c r="F86" s="59"/>
      <c r="G86" s="59"/>
      <c r="H86" s="25"/>
      <c r="I86" s="25"/>
      <c r="J86" s="25"/>
      <c r="K86" s="67"/>
      <c r="L86" s="67"/>
      <c r="M86" s="25"/>
      <c r="N86" s="59"/>
      <c r="O86" s="25"/>
      <c r="P86" s="25"/>
      <c r="Q86" s="59"/>
      <c r="R86" s="59"/>
      <c r="S86" s="25"/>
      <c r="T86" s="25"/>
      <c r="U86" s="25"/>
      <c r="V86" s="25"/>
      <c r="W86" s="67"/>
      <c r="X86" s="67"/>
      <c r="Y86" s="25"/>
      <c r="Z86" s="25"/>
      <c r="AA86" s="25"/>
      <c r="AB86" s="25"/>
      <c r="AC86" s="65"/>
      <c r="AD86" s="59"/>
      <c r="AE86" s="25"/>
      <c r="AF86" s="25"/>
      <c r="AG86" s="25"/>
      <c r="AH86" s="25"/>
      <c r="AI86" s="67"/>
      <c r="AJ86" s="67"/>
      <c r="AK86" s="67"/>
      <c r="AL86" s="67"/>
      <c r="AM86" s="25"/>
      <c r="AN86" s="25"/>
      <c r="AO86" s="59"/>
      <c r="AP86" s="59"/>
      <c r="AQ86" s="25"/>
      <c r="AR86" s="25"/>
      <c r="AS86" s="25"/>
      <c r="AT86" s="25"/>
      <c r="AU86" s="67"/>
      <c r="AV86" s="67"/>
      <c r="AW86" s="59"/>
      <c r="AX86" s="25"/>
      <c r="AY86" s="25"/>
      <c r="AZ86" s="59"/>
      <c r="BA86" s="61"/>
    </row>
    <row r="87" spans="1:56" x14ac:dyDescent="0.25">
      <c r="A87" s="24" t="s">
        <v>87</v>
      </c>
      <c r="C87" s="59"/>
      <c r="D87" s="25"/>
      <c r="E87" s="25"/>
      <c r="F87" s="59"/>
      <c r="G87" s="59"/>
      <c r="H87" s="25"/>
      <c r="I87" s="25"/>
      <c r="J87" s="25"/>
      <c r="K87" s="67"/>
      <c r="L87" s="67"/>
      <c r="M87" s="25"/>
      <c r="N87" s="59"/>
      <c r="O87" s="25"/>
      <c r="P87" s="25"/>
      <c r="Q87" s="59"/>
      <c r="R87" s="59"/>
      <c r="S87" s="25"/>
      <c r="T87" s="25"/>
      <c r="U87" s="25"/>
      <c r="V87" s="25"/>
      <c r="W87" s="67"/>
      <c r="X87" s="67"/>
      <c r="Y87" s="25"/>
      <c r="Z87" s="25"/>
      <c r="AA87" s="25"/>
      <c r="AB87" s="25"/>
      <c r="AC87" s="65"/>
      <c r="AD87" s="59"/>
      <c r="AE87" s="25"/>
      <c r="AF87" s="25"/>
      <c r="AG87" s="25"/>
      <c r="AH87" s="25"/>
      <c r="AI87" s="67"/>
      <c r="AJ87" s="67"/>
      <c r="AK87" s="67"/>
      <c r="AL87" s="67"/>
      <c r="AM87" s="25"/>
      <c r="AN87" s="25"/>
      <c r="AO87" s="59"/>
      <c r="AP87" s="59"/>
      <c r="AQ87" s="25"/>
      <c r="AR87" s="25"/>
      <c r="AS87" s="25"/>
      <c r="AT87" s="25"/>
      <c r="AU87" s="67"/>
      <c r="AV87" s="67"/>
      <c r="AW87" s="59"/>
      <c r="AX87" s="25"/>
      <c r="AY87" s="25"/>
      <c r="AZ87" s="59"/>
      <c r="BA87" s="61"/>
    </row>
    <row r="88" spans="1:56" x14ac:dyDescent="0.25">
      <c r="BA88" s="61"/>
    </row>
    <row r="89" spans="1:56" x14ac:dyDescent="0.25">
      <c r="A89" s="63" t="s">
        <v>29</v>
      </c>
      <c r="B89" s="63"/>
      <c r="C89" s="27"/>
      <c r="D89" s="27">
        <f>IF(D65="","",SUM(D79:D87))</f>
        <v>15.041</v>
      </c>
      <c r="E89" s="27"/>
      <c r="F89" s="27"/>
      <c r="G89" s="27"/>
      <c r="H89" s="27">
        <f t="shared" ref="H89:AX89" si="56">IF(H65="","",SUM(H79:H87))</f>
        <v>19.379000000000001</v>
      </c>
      <c r="I89" s="27"/>
      <c r="J89" s="27" t="str">
        <f t="shared" si="56"/>
        <v/>
      </c>
      <c r="K89" s="27"/>
      <c r="L89" s="27" t="str">
        <f t="shared" si="56"/>
        <v/>
      </c>
      <c r="M89" s="27"/>
      <c r="N89" s="27"/>
      <c r="O89" s="27" t="str">
        <f t="shared" si="56"/>
        <v/>
      </c>
      <c r="P89" s="27"/>
      <c r="Q89" s="27"/>
      <c r="R89" s="27"/>
      <c r="S89" s="27" t="str">
        <f t="shared" si="56"/>
        <v/>
      </c>
      <c r="T89" s="27"/>
      <c r="U89" s="27" t="str">
        <f t="shared" si="56"/>
        <v/>
      </c>
      <c r="V89" s="27"/>
      <c r="W89" s="27" t="str">
        <f t="shared" si="56"/>
        <v/>
      </c>
      <c r="X89" s="27"/>
      <c r="Y89" s="27" t="str">
        <f t="shared" si="56"/>
        <v/>
      </c>
      <c r="Z89" s="27"/>
      <c r="AA89" s="27" t="str">
        <f t="shared" si="56"/>
        <v/>
      </c>
      <c r="AB89" s="27"/>
      <c r="AC89" s="27"/>
      <c r="AD89" s="27"/>
      <c r="AE89" s="27" t="str">
        <f t="shared" si="56"/>
        <v/>
      </c>
      <c r="AF89" s="27"/>
      <c r="AG89" s="27" t="str">
        <f t="shared" si="56"/>
        <v/>
      </c>
      <c r="AH89" s="27"/>
      <c r="AI89" s="27" t="str">
        <f t="shared" si="56"/>
        <v/>
      </c>
      <c r="AJ89" s="27"/>
      <c r="AK89" s="27" t="str">
        <f t="shared" si="56"/>
        <v/>
      </c>
      <c r="AL89" s="27"/>
      <c r="AM89" s="27" t="str">
        <f t="shared" si="56"/>
        <v/>
      </c>
      <c r="AN89" s="27"/>
      <c r="AO89" s="27"/>
      <c r="AP89" s="27"/>
      <c r="AQ89" s="27" t="str">
        <f t="shared" si="56"/>
        <v/>
      </c>
      <c r="AR89" s="27"/>
      <c r="AS89" s="27" t="str">
        <f t="shared" si="56"/>
        <v/>
      </c>
      <c r="AT89" s="27"/>
      <c r="AU89" s="27" t="str">
        <f t="shared" si="56"/>
        <v/>
      </c>
      <c r="AV89" s="27"/>
      <c r="AW89" s="27"/>
      <c r="AX89" s="27" t="str">
        <f t="shared" si="56"/>
        <v/>
      </c>
      <c r="AY89" s="27"/>
      <c r="AZ89" s="27"/>
      <c r="BA89" s="68">
        <f>SUM(C89:AZ89)</f>
        <v>34.42</v>
      </c>
      <c r="BB89" s="68">
        <f>AVERAGE(C89:AZ89)</f>
        <v>17.21</v>
      </c>
      <c r="BC89" s="64"/>
    </row>
    <row r="90" spans="1:56" x14ac:dyDescent="0.25">
      <c r="BA90" s="68"/>
      <c r="BB90" s="68"/>
    </row>
    <row r="91" spans="1:56" x14ac:dyDescent="0.25">
      <c r="A91" s="63" t="s">
        <v>30</v>
      </c>
      <c r="C91" s="43"/>
      <c r="D91" s="43">
        <f>IF(D65="","",D89+D59)</f>
        <v>143.84100000000001</v>
      </c>
      <c r="E91" s="43"/>
      <c r="F91" s="43"/>
      <c r="G91" s="43"/>
      <c r="H91" s="43">
        <f t="shared" ref="H91:AX91" si="57">IF(H65="","",H89+H59)</f>
        <v>275.70699999999999</v>
      </c>
      <c r="I91" s="43"/>
      <c r="J91" s="43" t="str">
        <f t="shared" si="57"/>
        <v/>
      </c>
      <c r="K91" s="43"/>
      <c r="L91" s="43" t="str">
        <f t="shared" si="57"/>
        <v/>
      </c>
      <c r="M91" s="43"/>
      <c r="N91" s="43"/>
      <c r="O91" s="43" t="str">
        <f t="shared" si="57"/>
        <v/>
      </c>
      <c r="P91" s="43"/>
      <c r="Q91" s="43"/>
      <c r="R91" s="43"/>
      <c r="S91" s="43" t="str">
        <f t="shared" si="57"/>
        <v/>
      </c>
      <c r="T91" s="43"/>
      <c r="U91" s="43" t="str">
        <f t="shared" si="57"/>
        <v/>
      </c>
      <c r="V91" s="43"/>
      <c r="W91" s="43" t="str">
        <f t="shared" si="57"/>
        <v/>
      </c>
      <c r="X91" s="43"/>
      <c r="Y91" s="43" t="str">
        <f t="shared" si="57"/>
        <v/>
      </c>
      <c r="Z91" s="43"/>
      <c r="AA91" s="43" t="str">
        <f t="shared" si="57"/>
        <v/>
      </c>
      <c r="AB91" s="43"/>
      <c r="AC91" s="43"/>
      <c r="AD91" s="43"/>
      <c r="AE91" s="43" t="str">
        <f t="shared" si="57"/>
        <v/>
      </c>
      <c r="AF91" s="43"/>
      <c r="AG91" s="43" t="str">
        <f t="shared" si="57"/>
        <v/>
      </c>
      <c r="AH91" s="43"/>
      <c r="AI91" s="43" t="str">
        <f t="shared" si="57"/>
        <v/>
      </c>
      <c r="AJ91" s="43"/>
      <c r="AK91" s="43" t="str">
        <f t="shared" si="57"/>
        <v/>
      </c>
      <c r="AL91" s="43"/>
      <c r="AM91" s="43" t="str">
        <f t="shared" si="57"/>
        <v/>
      </c>
      <c r="AN91" s="43"/>
      <c r="AO91" s="43"/>
      <c r="AP91" s="43"/>
      <c r="AQ91" s="43" t="str">
        <f t="shared" si="57"/>
        <v/>
      </c>
      <c r="AR91" s="43"/>
      <c r="AS91" s="43" t="str">
        <f t="shared" si="57"/>
        <v/>
      </c>
      <c r="AT91" s="43"/>
      <c r="AU91" s="43" t="str">
        <f t="shared" si="57"/>
        <v/>
      </c>
      <c r="AV91" s="43"/>
      <c r="AW91" s="43"/>
      <c r="AX91" s="43" t="str">
        <f t="shared" si="57"/>
        <v/>
      </c>
      <c r="AY91" s="43"/>
      <c r="AZ91" s="43"/>
      <c r="BA91" s="68">
        <f t="shared" ref="BA91" si="58">SUM(C91:AZ91)</f>
        <v>419.548</v>
      </c>
      <c r="BB91" s="68">
        <f t="shared" ref="BB91:BB93" si="59">AVERAGE(C91:AZ91)</f>
        <v>209.774</v>
      </c>
    </row>
    <row r="92" spans="1:56" x14ac:dyDescent="0.25">
      <c r="BA92" s="61"/>
      <c r="BB92" s="68"/>
    </row>
    <row r="93" spans="1:56" x14ac:dyDescent="0.25">
      <c r="A93" s="63" t="s">
        <v>31</v>
      </c>
      <c r="B93" s="63"/>
      <c r="C93" s="44"/>
      <c r="D93" s="44">
        <f>IF(D65="","",D89/((D89+D59)+SUM(D65:D70)))</f>
        <v>7.3485081663661994E-2</v>
      </c>
      <c r="E93" s="44"/>
      <c r="F93" s="44"/>
      <c r="G93" s="44"/>
      <c r="H93" s="44">
        <f t="shared" ref="H93:AX93" si="60">IF(H65="","",H89/((H89+H59)+SUM(H65:H70)))</f>
        <v>6.0071109512989732E-2</v>
      </c>
      <c r="I93" s="44"/>
      <c r="J93" s="44" t="str">
        <f t="shared" si="60"/>
        <v/>
      </c>
      <c r="K93" s="44"/>
      <c r="L93" s="44" t="str">
        <f t="shared" si="60"/>
        <v/>
      </c>
      <c r="M93" s="44"/>
      <c r="N93" s="44"/>
      <c r="O93" s="44" t="str">
        <f t="shared" si="60"/>
        <v/>
      </c>
      <c r="P93" s="44"/>
      <c r="Q93" s="44"/>
      <c r="R93" s="44"/>
      <c r="S93" s="44" t="str">
        <f t="shared" si="60"/>
        <v/>
      </c>
      <c r="T93" s="44"/>
      <c r="U93" s="44" t="str">
        <f t="shared" si="60"/>
        <v/>
      </c>
      <c r="V93" s="44"/>
      <c r="W93" s="44" t="str">
        <f t="shared" si="60"/>
        <v/>
      </c>
      <c r="X93" s="44"/>
      <c r="Y93" s="44" t="str">
        <f t="shared" si="60"/>
        <v/>
      </c>
      <c r="Z93" s="44"/>
      <c r="AA93" s="44" t="str">
        <f t="shared" si="60"/>
        <v/>
      </c>
      <c r="AB93" s="44"/>
      <c r="AC93" s="44"/>
      <c r="AD93" s="44"/>
      <c r="AE93" s="44" t="str">
        <f t="shared" si="60"/>
        <v/>
      </c>
      <c r="AF93" s="44"/>
      <c r="AG93" s="44" t="str">
        <f t="shared" si="60"/>
        <v/>
      </c>
      <c r="AH93" s="44"/>
      <c r="AI93" s="44" t="str">
        <f t="shared" si="60"/>
        <v/>
      </c>
      <c r="AJ93" s="44"/>
      <c r="AK93" s="44" t="str">
        <f t="shared" si="60"/>
        <v/>
      </c>
      <c r="AL93" s="44"/>
      <c r="AM93" s="44" t="str">
        <f t="shared" si="60"/>
        <v/>
      </c>
      <c r="AN93" s="44"/>
      <c r="AO93" s="44"/>
      <c r="AP93" s="44"/>
      <c r="AQ93" s="44" t="str">
        <f t="shared" si="60"/>
        <v/>
      </c>
      <c r="AR93" s="44"/>
      <c r="AS93" s="44" t="str">
        <f t="shared" si="60"/>
        <v/>
      </c>
      <c r="AT93" s="44"/>
      <c r="AU93" s="44" t="str">
        <f t="shared" si="60"/>
        <v/>
      </c>
      <c r="AV93" s="44"/>
      <c r="AW93" s="44"/>
      <c r="AX93" s="44" t="str">
        <f t="shared" si="60"/>
        <v/>
      </c>
      <c r="AY93" s="44"/>
      <c r="AZ93" s="44"/>
      <c r="BA93" s="69"/>
      <c r="BB93" s="68">
        <f t="shared" si="59"/>
        <v>6.677809558832587E-2</v>
      </c>
      <c r="BD93" s="45"/>
    </row>
    <row r="94" spans="1:56" x14ac:dyDescent="0.25">
      <c r="BA94" s="68"/>
    </row>
  </sheetData>
  <mergeCells count="1">
    <mergeCell ref="G3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CRACH, Thibaut</dc:creator>
  <cp:lastModifiedBy>Morisot, Clement</cp:lastModifiedBy>
  <dcterms:created xsi:type="dcterms:W3CDTF">2014-04-07T08:07:02Z</dcterms:created>
  <dcterms:modified xsi:type="dcterms:W3CDTF">2014-05-05T09:03:27Z</dcterms:modified>
</cp:coreProperties>
</file>